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mc:AlternateContent xmlns:mc="http://schemas.openxmlformats.org/markup-compatibility/2006">
    <mc:Choice Requires="x15">
      <x15ac:absPath xmlns:x15ac="http://schemas.microsoft.com/office/spreadsheetml/2010/11/ac" url="\\fs\こども青少年局\03保育・教育給付課\100_給付事務\300_市外施設・市外児童\000_庶務\040_市外ホームページ\2025(R7)年度\01_市外給付\20250930\"/>
    </mc:Choice>
  </mc:AlternateContent>
  <xr:revisionPtr revIDLastSave="0" documentId="13_ncr:1_{E106A007-5B6E-49BF-93C0-9AE8598A03EC}" xr6:coauthVersionLast="47" xr6:coauthVersionMax="47" xr10:uidLastSave="{00000000-0000-0000-0000-000000000000}"/>
  <bookViews>
    <workbookView xWindow="-120" yWindow="-120" windowWidth="20730" windowHeight="11040" xr2:uid="{00000000-000D-0000-FFFF-FFFF00000000}"/>
  </bookViews>
  <sheets>
    <sheet name="施設情報" sheetId="20" r:id="rId1"/>
    <sheet name="児童情報 " sheetId="21" r:id="rId2"/>
    <sheet name="明細書【保育所】" sheetId="16" r:id="rId3"/>
    <sheet name="明細書【小規模】" sheetId="22" r:id="rId4"/>
    <sheet name="集計【保育所】" sheetId="18" r:id="rId5"/>
    <sheet name="集計【小規模】" sheetId="23" r:id="rId6"/>
    <sheet name="保育単価①【保育所】" sheetId="28" state="hidden" r:id="rId7"/>
    <sheet name="単価①【小規模】" sheetId="29" state="hidden" r:id="rId8"/>
    <sheet name="保育単価②【保育所】" sheetId="19" state="hidden" r:id="rId9"/>
    <sheet name="保育単価②【小規模】" sheetId="30" state="hidden" r:id="rId10"/>
  </sheets>
  <definedNames>
    <definedName name="_xlnm.Print_Area" localSheetId="3">明細書【小規模】!$A$1:$CL$146</definedName>
    <definedName name="_xlnm.Print_Area" localSheetId="2">明細書【保育所】!$A$1:$CL$146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6" i="16" l="1"/>
  <c r="BA24" i="22"/>
  <c r="BA24" i="16"/>
  <c r="C10" i="18"/>
  <c r="C10" i="23"/>
  <c r="AB47" i="16" l="1"/>
  <c r="AB62" i="22" l="1"/>
  <c r="AB42" i="16" l="1"/>
  <c r="AB47" i="22" l="1"/>
  <c r="AB57" i="22"/>
  <c r="AB52" i="22"/>
  <c r="AB42" i="22"/>
  <c r="AB72" i="16"/>
  <c r="AB67" i="16"/>
  <c r="AB57" i="16"/>
  <c r="AB52" i="16"/>
  <c r="AB87" i="16"/>
  <c r="AB82" i="16"/>
  <c r="AB77" i="16"/>
  <c r="C22" i="18"/>
  <c r="C19" i="18"/>
  <c r="C20" i="18"/>
  <c r="C21" i="18"/>
  <c r="G30" i="18" l="1"/>
  <c r="G36" i="18"/>
  <c r="G35" i="18"/>
  <c r="G33" i="18"/>
  <c r="G32" i="18"/>
  <c r="G29" i="18"/>
  <c r="G34" i="18"/>
  <c r="G28" i="18"/>
  <c r="G31" i="18"/>
  <c r="BA26" i="16"/>
  <c r="C16" i="23"/>
  <c r="C18" i="23"/>
  <c r="K6" i="23" l="1"/>
  <c r="G29" i="23"/>
  <c r="G28" i="23"/>
  <c r="G27" i="23"/>
  <c r="BA26" i="22"/>
  <c r="C14" i="23"/>
  <c r="G31" i="23" l="1"/>
  <c r="G30" i="23"/>
  <c r="Y24" i="22" s="1"/>
  <c r="W47" i="16"/>
  <c r="C24" i="18"/>
  <c r="C16" i="18"/>
  <c r="G44" i="18" l="1"/>
  <c r="G43" i="18"/>
  <c r="BC21" i="16"/>
  <c r="AK24" i="16" l="1"/>
  <c r="Y24" i="16"/>
  <c r="AE17" i="22"/>
  <c r="L24" i="16" l="1"/>
  <c r="O8" i="22"/>
  <c r="BC8" i="22"/>
  <c r="BC6" i="22"/>
  <c r="BC8" i="16"/>
  <c r="C9" i="18"/>
  <c r="BC6" i="16" l="1"/>
  <c r="BC15" i="16" l="1"/>
  <c r="AE22" i="22" l="1"/>
  <c r="J19" i="22"/>
  <c r="AM141" i="22" l="1"/>
  <c r="BV116" i="22" s="1"/>
  <c r="AI26" i="22"/>
  <c r="W26" i="22"/>
  <c r="J26" i="22"/>
  <c r="BY21" i="22"/>
  <c r="BC21" i="22"/>
  <c r="AE19" i="22"/>
  <c r="P19" i="22"/>
  <c r="J16" i="22"/>
  <c r="BC15" i="22"/>
  <c r="AI12" i="22"/>
  <c r="O12" i="22"/>
  <c r="O6" i="22"/>
  <c r="CD2" i="22"/>
  <c r="BR2" i="22"/>
  <c r="C6" i="23"/>
  <c r="C17" i="23"/>
  <c r="C5" i="23"/>
  <c r="C12" i="23"/>
  <c r="C15" i="23"/>
  <c r="C8" i="23"/>
  <c r="C7" i="23"/>
  <c r="C11" i="23"/>
  <c r="C4" i="23"/>
  <c r="K8" i="23" l="1"/>
  <c r="AK24" i="22"/>
  <c r="L24" i="22" s="1"/>
  <c r="G23" i="23"/>
  <c r="G24" i="23"/>
  <c r="G26" i="23"/>
  <c r="G4" i="23"/>
  <c r="G5" i="23" s="1"/>
  <c r="G3" i="23"/>
  <c r="K24" i="21"/>
  <c r="AM141" i="16"/>
  <c r="BV116" i="16" s="1"/>
  <c r="BV26" i="16"/>
  <c r="AB62" i="16" s="1"/>
  <c r="P19" i="16"/>
  <c r="J19" i="16"/>
  <c r="J16" i="16"/>
  <c r="AI12" i="16"/>
  <c r="O8" i="16"/>
  <c r="O12" i="16"/>
  <c r="AI26" i="16"/>
  <c r="W26" i="16"/>
  <c r="J26" i="16"/>
  <c r="AE19" i="16"/>
  <c r="AE17" i="16"/>
  <c r="BY21" i="16"/>
  <c r="CD2" i="16"/>
  <c r="BR2" i="16"/>
  <c r="C19" i="23"/>
  <c r="K5" i="23" s="1"/>
  <c r="C12" i="18"/>
  <c r="C4" i="18"/>
  <c r="C9" i="23"/>
  <c r="C11" i="18"/>
  <c r="C15" i="18" l="1"/>
  <c r="G42" i="18"/>
  <c r="G41" i="18"/>
  <c r="G6" i="23"/>
  <c r="G7" i="23"/>
  <c r="G16" i="23" s="1"/>
  <c r="K7" i="23"/>
  <c r="AI52" i="22" s="1"/>
  <c r="C26" i="18"/>
  <c r="C13" i="23"/>
  <c r="G19" i="23" l="1"/>
  <c r="G17" i="23"/>
  <c r="G22" i="23"/>
  <c r="G18" i="23"/>
  <c r="G21" i="23"/>
  <c r="K9" i="23"/>
  <c r="AI62" i="22" s="1"/>
  <c r="G15" i="23"/>
  <c r="G13" i="23"/>
  <c r="G11" i="23"/>
  <c r="G20" i="23"/>
  <c r="G8" i="23"/>
  <c r="G14" i="23"/>
  <c r="G12" i="23"/>
  <c r="G9" i="23"/>
  <c r="G10" i="23"/>
  <c r="G37" i="18"/>
  <c r="K11" i="18" s="1"/>
  <c r="AI57" i="22"/>
  <c r="G3" i="18"/>
  <c r="C18" i="18"/>
  <c r="C14" i="18"/>
  <c r="C23" i="18"/>
  <c r="K4" i="23" l="1"/>
  <c r="AI37" i="22" s="1"/>
  <c r="G38" i="18"/>
  <c r="G39" i="18"/>
  <c r="G40" i="18"/>
  <c r="AI42" i="22"/>
  <c r="K3" i="23"/>
  <c r="AI32" i="22" s="1"/>
  <c r="AI82" i="16"/>
  <c r="C5" i="18"/>
  <c r="C7" i="18"/>
  <c r="C13" i="18"/>
  <c r="C6" i="18"/>
  <c r="C8" i="18"/>
  <c r="K12" i="18" l="1"/>
  <c r="K15" i="18"/>
  <c r="K10" i="18"/>
  <c r="K9" i="18"/>
  <c r="AI72" i="16" s="1"/>
  <c r="K8" i="18"/>
  <c r="AI47" i="22"/>
  <c r="G4" i="18"/>
  <c r="G5" i="18" s="1"/>
  <c r="G8" i="18" s="1"/>
  <c r="G27" i="18" s="1"/>
  <c r="C17" i="18"/>
  <c r="C25" i="18"/>
  <c r="G20" i="18" l="1"/>
  <c r="G19" i="18"/>
  <c r="G26" i="18"/>
  <c r="G25" i="18"/>
  <c r="G24" i="18"/>
  <c r="K6" i="18" s="1"/>
  <c r="AI92" i="16"/>
  <c r="AI77" i="16"/>
  <c r="AI87" i="16"/>
  <c r="G6" i="18"/>
  <c r="G7" i="18"/>
  <c r="K7" i="18" s="1"/>
  <c r="G22" i="18" l="1"/>
  <c r="G23" i="18"/>
  <c r="G16" i="18"/>
  <c r="G17" i="18"/>
  <c r="G12" i="18"/>
  <c r="G14" i="18"/>
  <c r="AI67" i="16"/>
  <c r="G21" i="18"/>
  <c r="G18" i="18"/>
  <c r="K13" i="18" s="1"/>
  <c r="G15" i="18"/>
  <c r="G10" i="18"/>
  <c r="G13" i="18"/>
  <c r="G11" i="18"/>
  <c r="G9" i="18"/>
  <c r="K3" i="18" s="1"/>
  <c r="K14" i="18" l="1"/>
  <c r="AI57" i="16" s="1"/>
  <c r="K5" i="18"/>
  <c r="AI42" i="16" s="1"/>
  <c r="K4" i="18"/>
  <c r="AI37" i="16" s="1"/>
  <c r="AI52" i="16"/>
  <c r="AI32" i="16"/>
  <c r="AI62" i="16"/>
  <c r="AI47" i="16"/>
  <c r="AI97" i="22"/>
  <c r="BV106" i="22" s="1"/>
  <c r="AI97" i="16" l="1"/>
  <c r="BV106" i="16" s="1"/>
  <c r="BV141" i="16" s="1"/>
  <c r="BV111" i="22"/>
  <c r="BV141" i="22" s="1"/>
</calcChain>
</file>

<file path=xl/sharedStrings.xml><?xml version="1.0" encoding="utf-8"?>
<sst xmlns="http://schemas.openxmlformats.org/spreadsheetml/2006/main" count="23147" uniqueCount="1161">
  <si>
    <t>年</t>
    <rPh sb="0" eb="1">
      <t>ネン</t>
    </rPh>
    <phoneticPr fontId="3"/>
  </si>
  <si>
    <t>月分</t>
    <rPh sb="0" eb="1">
      <t>ガツ</t>
    </rPh>
    <rPh sb="1" eb="2">
      <t>ブン</t>
    </rPh>
    <phoneticPr fontId="3"/>
  </si>
  <si>
    <t>請求額集計欄</t>
    <rPh sb="0" eb="2">
      <t>セイキュウ</t>
    </rPh>
    <rPh sb="2" eb="3">
      <t>ガク</t>
    </rPh>
    <rPh sb="3" eb="5">
      <t>シュウケイ</t>
    </rPh>
    <rPh sb="5" eb="6">
      <t>ラン</t>
    </rPh>
    <phoneticPr fontId="3"/>
  </si>
  <si>
    <t>支給認定証番号</t>
    <rPh sb="0" eb="2">
      <t>シキュウ</t>
    </rPh>
    <rPh sb="2" eb="4">
      <t>ニンテイ</t>
    </rPh>
    <rPh sb="4" eb="5">
      <t>ショウ</t>
    </rPh>
    <rPh sb="5" eb="7">
      <t>バンゴウ</t>
    </rPh>
    <phoneticPr fontId="3"/>
  </si>
  <si>
    <t>事業所番号</t>
    <rPh sb="0" eb="3">
      <t>ジギョウショ</t>
    </rPh>
    <rPh sb="3" eb="5">
      <t>バンゴウ</t>
    </rPh>
    <phoneticPr fontId="3"/>
  </si>
  <si>
    <t>請求先市町村番号</t>
    <rPh sb="0" eb="2">
      <t>セイキュウ</t>
    </rPh>
    <rPh sb="2" eb="3">
      <t>サキ</t>
    </rPh>
    <rPh sb="3" eb="6">
      <t>シチョウソン</t>
    </rPh>
    <rPh sb="6" eb="8">
      <t>バンゴウ</t>
    </rPh>
    <phoneticPr fontId="3"/>
  </si>
  <si>
    <t>請求者</t>
    <rPh sb="0" eb="2">
      <t>セイキュウ</t>
    </rPh>
    <rPh sb="2" eb="3">
      <t>シャ</t>
    </rPh>
    <phoneticPr fontId="3"/>
  </si>
  <si>
    <t>クラス区分</t>
    <rPh sb="3" eb="5">
      <t>クブン</t>
    </rPh>
    <phoneticPr fontId="3"/>
  </si>
  <si>
    <t>児童生年月日</t>
    <rPh sb="0" eb="2">
      <t>ジドウ</t>
    </rPh>
    <rPh sb="2" eb="4">
      <t>セイネン</t>
    </rPh>
    <rPh sb="4" eb="6">
      <t>ガッピ</t>
    </rPh>
    <phoneticPr fontId="3"/>
  </si>
  <si>
    <t>児童氏名</t>
    <rPh sb="0" eb="2">
      <t>ジドウ</t>
    </rPh>
    <rPh sb="2" eb="4">
      <t>シメイ</t>
    </rPh>
    <phoneticPr fontId="3"/>
  </si>
  <si>
    <t>金額</t>
    <rPh sb="0" eb="2">
      <t>キンガク</t>
    </rPh>
    <phoneticPr fontId="3"/>
  </si>
  <si>
    <t>公定価格明細欄</t>
    <rPh sb="0" eb="2">
      <t>コウテイ</t>
    </rPh>
    <rPh sb="2" eb="4">
      <t>カカク</t>
    </rPh>
    <rPh sb="4" eb="6">
      <t>メイサイ</t>
    </rPh>
    <rPh sb="6" eb="7">
      <t>ラン</t>
    </rPh>
    <phoneticPr fontId="3"/>
  </si>
  <si>
    <t>公定価格総額</t>
    <rPh sb="0" eb="2">
      <t>コウテイ</t>
    </rPh>
    <rPh sb="2" eb="4">
      <t>カカク</t>
    </rPh>
    <phoneticPr fontId="3"/>
  </si>
  <si>
    <t>負担区分</t>
    <rPh sb="0" eb="2">
      <t>フタン</t>
    </rPh>
    <rPh sb="2" eb="4">
      <t>クブン</t>
    </rPh>
    <phoneticPr fontId="3"/>
  </si>
  <si>
    <t>請求内容</t>
    <rPh sb="0" eb="2">
      <t>セイキュウ</t>
    </rPh>
    <rPh sb="2" eb="4">
      <t>ナイヨウ</t>
    </rPh>
    <phoneticPr fontId="3"/>
  </si>
  <si>
    <t>a.負担額</t>
    <rPh sb="2" eb="4">
      <t>フタン</t>
    </rPh>
    <rPh sb="4" eb="5">
      <t>ガク</t>
    </rPh>
    <phoneticPr fontId="3"/>
  </si>
  <si>
    <t>b.公定価格合計金額</t>
    <rPh sb="2" eb="4">
      <t>コウテイ</t>
    </rPh>
    <rPh sb="4" eb="6">
      <t>カカク</t>
    </rPh>
    <rPh sb="6" eb="8">
      <t>ゴウケイ</t>
    </rPh>
    <rPh sb="8" eb="9">
      <t>キン</t>
    </rPh>
    <rPh sb="9" eb="10">
      <t>ガク</t>
    </rPh>
    <phoneticPr fontId="3"/>
  </si>
  <si>
    <t>地域区分</t>
    <rPh sb="0" eb="2">
      <t>チイキ</t>
    </rPh>
    <rPh sb="2" eb="4">
      <t>クブン</t>
    </rPh>
    <phoneticPr fontId="3"/>
  </si>
  <si>
    <t>d</t>
    <phoneticPr fontId="3"/>
  </si>
  <si>
    <t>子ども・子育て支援教育・保育給付費等請求明細書（児童）</t>
    <rPh sb="0" eb="1">
      <t>コ</t>
    </rPh>
    <rPh sb="4" eb="6">
      <t>コソダ</t>
    </rPh>
    <rPh sb="7" eb="9">
      <t>シエン</t>
    </rPh>
    <rPh sb="9" eb="11">
      <t>キョウイク</t>
    </rPh>
    <rPh sb="12" eb="14">
      <t>ホイク</t>
    </rPh>
    <rPh sb="14" eb="16">
      <t>キュウフ</t>
    </rPh>
    <rPh sb="16" eb="17">
      <t>ヒ</t>
    </rPh>
    <rPh sb="17" eb="18">
      <t>トウ</t>
    </rPh>
    <rPh sb="18" eb="20">
      <t>セイキュウ</t>
    </rPh>
    <rPh sb="20" eb="23">
      <t>メイサイショ</t>
    </rPh>
    <rPh sb="24" eb="26">
      <t>ジドウ</t>
    </rPh>
    <phoneticPr fontId="3"/>
  </si>
  <si>
    <t>基本分単価</t>
    <rPh sb="0" eb="2">
      <t>キホン</t>
    </rPh>
    <rPh sb="2" eb="3">
      <t>ブン</t>
    </rPh>
    <rPh sb="3" eb="5">
      <t>タンカ</t>
    </rPh>
    <phoneticPr fontId="3"/>
  </si>
  <si>
    <t>b</t>
  </si>
  <si>
    <t>c</t>
  </si>
  <si>
    <t>給付額　【b － a】</t>
  </si>
  <si>
    <t>利用開始日</t>
    <rPh sb="0" eb="2">
      <t>リヨウ</t>
    </rPh>
    <rPh sb="2" eb="4">
      <t>カイシ</t>
    </rPh>
    <rPh sb="4" eb="5">
      <t>ビ</t>
    </rPh>
    <phoneticPr fontId="3"/>
  </si>
  <si>
    <t>公立私立区分</t>
    <rPh sb="0" eb="2">
      <t>コウリツ</t>
    </rPh>
    <rPh sb="2" eb="4">
      <t>シリツ</t>
    </rPh>
    <rPh sb="4" eb="6">
      <t>クブン</t>
    </rPh>
    <phoneticPr fontId="3"/>
  </si>
  <si>
    <t>事業所
名称</t>
    <rPh sb="0" eb="3">
      <t>ジギョウショ</t>
    </rPh>
    <rPh sb="4" eb="6">
      <t>メイショウ</t>
    </rPh>
    <phoneticPr fontId="3"/>
  </si>
  <si>
    <t>事業所
住所</t>
    <rPh sb="0" eb="3">
      <t>ジギョウショ</t>
    </rPh>
    <rPh sb="4" eb="6">
      <t>ジュウショ</t>
    </rPh>
    <phoneticPr fontId="3"/>
  </si>
  <si>
    <t>その他</t>
    <rPh sb="2" eb="3">
      <t>ホカ</t>
    </rPh>
    <phoneticPr fontId="3"/>
  </si>
  <si>
    <t>e</t>
    <phoneticPr fontId="3"/>
  </si>
  <si>
    <t>その他内訳</t>
    <rPh sb="2" eb="3">
      <t>ホカ</t>
    </rPh>
    <rPh sb="3" eb="5">
      <t>ウチワケ</t>
    </rPh>
    <phoneticPr fontId="3"/>
  </si>
  <si>
    <t>d.市町村助成合計金額</t>
    <rPh sb="2" eb="5">
      <t>シチョウソン</t>
    </rPh>
    <rPh sb="5" eb="7">
      <t>ジョセイ</t>
    </rPh>
    <rPh sb="7" eb="9">
      <t>ゴウケイ</t>
    </rPh>
    <rPh sb="9" eb="11">
      <t>キンガク</t>
    </rPh>
    <phoneticPr fontId="3"/>
  </si>
  <si>
    <t>市町村助成総額</t>
    <rPh sb="0" eb="3">
      <t>シチョウソン</t>
    </rPh>
    <rPh sb="3" eb="5">
      <t>ジョセイ</t>
    </rPh>
    <rPh sb="5" eb="7">
      <t>ソウガク</t>
    </rPh>
    <phoneticPr fontId="3"/>
  </si>
  <si>
    <t>市町村助成明細欄</t>
    <rPh sb="0" eb="3">
      <t>シチョウソン</t>
    </rPh>
    <rPh sb="3" eb="5">
      <t>ジョセイ</t>
    </rPh>
    <rPh sb="5" eb="7">
      <t>メイサイ</t>
    </rPh>
    <rPh sb="7" eb="8">
      <t>ラン</t>
    </rPh>
    <phoneticPr fontId="3"/>
  </si>
  <si>
    <t>合計（請求金額）b＋d＋e</t>
    <rPh sb="0" eb="2">
      <t>ゴウケイ</t>
    </rPh>
    <rPh sb="3" eb="5">
      <t>セイキュウ</t>
    </rPh>
    <rPh sb="5" eb="7">
      <t>キンガク</t>
    </rPh>
    <phoneticPr fontId="3"/>
  </si>
  <si>
    <t>月初の人数</t>
    <rPh sb="0" eb="2">
      <t>ゲッショ</t>
    </rPh>
    <rPh sb="3" eb="5">
      <t>ニンズウ</t>
    </rPh>
    <phoneticPr fontId="3"/>
  </si>
  <si>
    <t>人</t>
    <rPh sb="0" eb="1">
      <t>ニン</t>
    </rPh>
    <phoneticPr fontId="3"/>
  </si>
  <si>
    <t>人</t>
    <rPh sb="0" eb="1">
      <t>ヒト</t>
    </rPh>
    <phoneticPr fontId="3"/>
  </si>
  <si>
    <t>％</t>
    <phoneticPr fontId="3"/>
  </si>
  <si>
    <t>歳児</t>
    <phoneticPr fontId="3"/>
  </si>
  <si>
    <t>地域</t>
  </si>
  <si>
    <t>計</t>
    <rPh sb="0" eb="1">
      <t>ケイ</t>
    </rPh>
    <phoneticPr fontId="3"/>
  </si>
  <si>
    <t>基 礎 分</t>
    <rPh sb="0" eb="1">
      <t>モト</t>
    </rPh>
    <rPh sb="2" eb="3">
      <t>イシズエ</t>
    </rPh>
    <rPh sb="4" eb="5">
      <t>ブン</t>
    </rPh>
    <phoneticPr fontId="3"/>
  </si>
  <si>
    <t>賃金改善
要件分</t>
    <phoneticPr fontId="3"/>
  </si>
  <si>
    <t>Ａ</t>
    <phoneticPr fontId="3"/>
  </si>
  <si>
    <t>Ｂ</t>
    <phoneticPr fontId="3"/>
  </si>
  <si>
    <t>利用定員</t>
    <rPh sb="0" eb="2">
      <t>リヨウ</t>
    </rPh>
    <rPh sb="2" eb="4">
      <t>テイイン</t>
    </rPh>
    <phoneticPr fontId="3"/>
  </si>
  <si>
    <t>３歳児配置改善加算</t>
    <phoneticPr fontId="3"/>
  </si>
  <si>
    <t>主任保育士専任加算</t>
    <phoneticPr fontId="3"/>
  </si>
  <si>
    <t>事務職員雇上費加算</t>
    <phoneticPr fontId="3"/>
  </si>
  <si>
    <t>冷暖房費加算</t>
    <phoneticPr fontId="3"/>
  </si>
  <si>
    <t>年齢区分</t>
    <rPh sb="0" eb="2">
      <t>ネンレイ</t>
    </rPh>
    <rPh sb="2" eb="4">
      <t>クブン</t>
    </rPh>
    <phoneticPr fontId="3"/>
  </si>
  <si>
    <t>４歳以上児</t>
    <rPh sb="1" eb="2">
      <t>サイ</t>
    </rPh>
    <rPh sb="2" eb="4">
      <t>イジョウ</t>
    </rPh>
    <rPh sb="4" eb="5">
      <t>ジ</t>
    </rPh>
    <phoneticPr fontId="3"/>
  </si>
  <si>
    <t>３歳児</t>
    <rPh sb="1" eb="3">
      <t>サイジ</t>
    </rPh>
    <phoneticPr fontId="3"/>
  </si>
  <si>
    <t>１、２歳児</t>
    <rPh sb="3" eb="5">
      <t>サイジ</t>
    </rPh>
    <phoneticPr fontId="3"/>
  </si>
  <si>
    <t>乳児</t>
    <rPh sb="0" eb="2">
      <t>ニュウジ</t>
    </rPh>
    <phoneticPr fontId="3"/>
  </si>
  <si>
    <t>データ集計</t>
    <rPh sb="3" eb="5">
      <t>シュウケイ</t>
    </rPh>
    <phoneticPr fontId="3"/>
  </si>
  <si>
    <t>シート名</t>
    <rPh sb="3" eb="4">
      <t>メイ</t>
    </rPh>
    <phoneticPr fontId="3"/>
  </si>
  <si>
    <t>利用定員2号</t>
    <rPh sb="0" eb="4">
      <t>リヨウテイイン</t>
    </rPh>
    <rPh sb="5" eb="6">
      <t>ゴウ</t>
    </rPh>
    <phoneticPr fontId="3"/>
  </si>
  <si>
    <t>利用定員3号</t>
    <rPh sb="0" eb="4">
      <t>リヨウテイイン</t>
    </rPh>
    <rPh sb="5" eb="6">
      <t>ゴウ</t>
    </rPh>
    <phoneticPr fontId="3"/>
  </si>
  <si>
    <t>認定区分</t>
    <rPh sb="0" eb="4">
      <t>ニンテイクブン</t>
    </rPh>
    <phoneticPr fontId="3"/>
  </si>
  <si>
    <t>歳児</t>
    <rPh sb="0" eb="2">
      <t>サイジ</t>
    </rPh>
    <phoneticPr fontId="3"/>
  </si>
  <si>
    <t>%</t>
    <phoneticPr fontId="3"/>
  </si>
  <si>
    <t>基本単価標準</t>
    <rPh sb="0" eb="4">
      <t>キホンタンカ</t>
    </rPh>
    <rPh sb="4" eb="6">
      <t>ヒョウジュン</t>
    </rPh>
    <phoneticPr fontId="3"/>
  </si>
  <si>
    <t>３歳児配置改善加算</t>
  </si>
  <si>
    <t>年齢区分</t>
    <rPh sb="0" eb="4">
      <t>ネンレイクブン</t>
    </rPh>
    <phoneticPr fontId="3"/>
  </si>
  <si>
    <t>年齢</t>
    <rPh sb="0" eb="2">
      <t>ネンレイ</t>
    </rPh>
    <phoneticPr fontId="3"/>
  </si>
  <si>
    <t>区分</t>
    <rPh sb="0" eb="2">
      <t>クブン</t>
    </rPh>
    <phoneticPr fontId="3"/>
  </si>
  <si>
    <t>定員合計</t>
    <rPh sb="0" eb="2">
      <t>テイイン</t>
    </rPh>
    <rPh sb="2" eb="4">
      <t>ゴウケイ</t>
    </rPh>
    <phoneticPr fontId="3"/>
  </si>
  <si>
    <t>人数区分</t>
    <rPh sb="0" eb="2">
      <t>ニンズウ</t>
    </rPh>
    <rPh sb="2" eb="4">
      <t>クブン</t>
    </rPh>
    <phoneticPr fontId="3"/>
  </si>
  <si>
    <t>人から</t>
    <rPh sb="0" eb="1">
      <t>ヒト</t>
    </rPh>
    <phoneticPr fontId="3"/>
  </si>
  <si>
    <t>人まで</t>
    <rPh sb="0" eb="1">
      <t>ヒト</t>
    </rPh>
    <phoneticPr fontId="3"/>
  </si>
  <si>
    <t>地域区分</t>
    <rPh sb="0" eb="4">
      <t>チイキクブン</t>
    </rPh>
    <phoneticPr fontId="3"/>
  </si>
  <si>
    <t>地域</t>
    <rPh sb="0" eb="2">
      <t>チイキ</t>
    </rPh>
    <phoneticPr fontId="3"/>
  </si>
  <si>
    <t>区分ID</t>
    <rPh sb="0" eb="2">
      <t>クブン</t>
    </rPh>
    <phoneticPr fontId="3"/>
  </si>
  <si>
    <t>基本単価短時間</t>
    <rPh sb="0" eb="4">
      <t>キホンタンカ</t>
    </rPh>
    <rPh sb="4" eb="7">
      <t>タンジカン</t>
    </rPh>
    <phoneticPr fontId="3"/>
  </si>
  <si>
    <t>保育単価参照結果</t>
    <rPh sb="0" eb="4">
      <t>ホイクタンカ</t>
    </rPh>
    <rPh sb="4" eb="6">
      <t>サンショウ</t>
    </rPh>
    <rPh sb="6" eb="8">
      <t>ケッカ</t>
    </rPh>
    <phoneticPr fontId="3"/>
  </si>
  <si>
    <t>計算結果</t>
    <rPh sb="0" eb="2">
      <t>ケイサン</t>
    </rPh>
    <rPh sb="2" eb="4">
      <t>ケッカ</t>
    </rPh>
    <phoneticPr fontId="3"/>
  </si>
  <si>
    <t>↓設定値</t>
    <rPh sb="1" eb="3">
      <t>セッテイ</t>
    </rPh>
    <rPh sb="3" eb="4">
      <t>チ</t>
    </rPh>
    <phoneticPr fontId="3"/>
  </si>
  <si>
    <t>↓自動計算</t>
    <rPh sb="1" eb="3">
      <t>ジドウ</t>
    </rPh>
    <rPh sb="3" eb="5">
      <t>ケイサン</t>
    </rPh>
    <phoneticPr fontId="3"/>
  </si>
  <si>
    <t>設定</t>
    <rPh sb="0" eb="2">
      <t>セッテイ</t>
    </rPh>
    <phoneticPr fontId="3"/>
  </si>
  <si>
    <t>基本額</t>
    <rPh sb="0" eb="3">
      <t>キホンガク</t>
    </rPh>
    <phoneticPr fontId="3"/>
  </si>
  <si>
    <t>事務職員雇上費加算</t>
    <rPh sb="0" eb="2">
      <t>ジム</t>
    </rPh>
    <rPh sb="2" eb="4">
      <t>ショクイン</t>
    </rPh>
    <rPh sb="4" eb="7">
      <t>コジョウヒ</t>
    </rPh>
    <rPh sb="7" eb="9">
      <t>カサン</t>
    </rPh>
    <phoneticPr fontId="5"/>
  </si>
  <si>
    <t>円</t>
    <rPh sb="0" eb="1">
      <t>エン</t>
    </rPh>
    <phoneticPr fontId="3"/>
  </si>
  <si>
    <t>主任保育士専任加算</t>
    <rPh sb="0" eb="2">
      <t>シュニン</t>
    </rPh>
    <rPh sb="2" eb="5">
      <t>ホイクシ</t>
    </rPh>
    <rPh sb="5" eb="7">
      <t>センニン</t>
    </rPh>
    <rPh sb="7" eb="9">
      <t>カサン</t>
    </rPh>
    <phoneticPr fontId="3"/>
  </si>
  <si>
    <t>冷暖房費加算</t>
    <rPh sb="0" eb="4">
      <t>レイダンボウヒ</t>
    </rPh>
    <rPh sb="4" eb="6">
      <t>カサン</t>
    </rPh>
    <phoneticPr fontId="3"/>
  </si>
  <si>
    <t>その他地域</t>
    <rPh sb="2" eb="3">
      <t>タ</t>
    </rPh>
    <rPh sb="3" eb="5">
      <t>チイキ</t>
    </rPh>
    <phoneticPr fontId="3"/>
  </si>
  <si>
    <t>冷暖房加算</t>
    <rPh sb="0" eb="3">
      <t>レイダンボウ</t>
    </rPh>
    <rPh sb="3" eb="5">
      <t>カサン</t>
    </rPh>
    <phoneticPr fontId="3"/>
  </si>
  <si>
    <t>冷暖房費加算</t>
    <rPh sb="0" eb="4">
      <t>レイダンボウヒ</t>
    </rPh>
    <phoneticPr fontId="3"/>
  </si>
  <si>
    <t>人から</t>
    <rPh sb="0" eb="1">
      <t>ニン</t>
    </rPh>
    <phoneticPr fontId="3"/>
  </si>
  <si>
    <t>定員区分1</t>
    <rPh sb="0" eb="2">
      <t>テイイン</t>
    </rPh>
    <rPh sb="2" eb="4">
      <t>クブン</t>
    </rPh>
    <phoneticPr fontId="3"/>
  </si>
  <si>
    <t>定員区分2</t>
    <rPh sb="0" eb="2">
      <t>テイイン</t>
    </rPh>
    <rPh sb="2" eb="4">
      <t>クブン</t>
    </rPh>
    <phoneticPr fontId="3"/>
  </si>
  <si>
    <t>人まで</t>
    <rPh sb="0" eb="1">
      <t>ニン</t>
    </rPh>
    <phoneticPr fontId="3"/>
  </si>
  <si>
    <t>↓取得結果</t>
    <rPh sb="1" eb="3">
      <t>シュトク</t>
    </rPh>
    <rPh sb="3" eb="5">
      <t>ケッカ</t>
    </rPh>
    <phoneticPr fontId="3"/>
  </si>
  <si>
    <t>10円未満切り捨て</t>
    <rPh sb="2" eb="3">
      <t>エン</t>
    </rPh>
    <rPh sb="3" eb="5">
      <t>ミマン</t>
    </rPh>
    <rPh sb="5" eb="6">
      <t>キ</t>
    </rPh>
    <rPh sb="7" eb="8">
      <t>ス</t>
    </rPh>
    <phoneticPr fontId="3"/>
  </si>
  <si>
    <t>施設情報</t>
    <rPh sb="0" eb="4">
      <t>シセツジョウホウ</t>
    </rPh>
    <phoneticPr fontId="3"/>
  </si>
  <si>
    <t>児童情報</t>
    <rPh sb="0" eb="4">
      <t>ジドウジョウホウ</t>
    </rPh>
    <phoneticPr fontId="3"/>
  </si>
  <si>
    <t>A</t>
    <phoneticPr fontId="3"/>
  </si>
  <si>
    <t>B</t>
    <phoneticPr fontId="3"/>
  </si>
  <si>
    <t>１号</t>
    <phoneticPr fontId="3"/>
  </si>
  <si>
    <t>３号</t>
  </si>
  <si>
    <t>適否</t>
    <rPh sb="0" eb="2">
      <t>テキヒ</t>
    </rPh>
    <phoneticPr fontId="3"/>
  </si>
  <si>
    <t>公立・私立</t>
    <rPh sb="0" eb="2">
      <t>コウリツ</t>
    </rPh>
    <rPh sb="3" eb="5">
      <t>シリツ</t>
    </rPh>
    <phoneticPr fontId="3"/>
  </si>
  <si>
    <t>事業所住所</t>
    <rPh sb="0" eb="3">
      <t>ジギョウショ</t>
    </rPh>
    <rPh sb="3" eb="5">
      <t>ジュウショ</t>
    </rPh>
    <phoneticPr fontId="3"/>
  </si>
  <si>
    <t>事業所名称</t>
    <rPh sb="0" eb="3">
      <t>ジギョウショ</t>
    </rPh>
    <rPh sb="3" eb="5">
      <t>メイショウ</t>
    </rPh>
    <phoneticPr fontId="3"/>
  </si>
  <si>
    <t>請求月</t>
    <rPh sb="0" eb="3">
      <t>セイキュウツキ</t>
    </rPh>
    <phoneticPr fontId="3"/>
  </si>
  <si>
    <t>月</t>
    <rPh sb="0" eb="1">
      <t>ガツ</t>
    </rPh>
    <phoneticPr fontId="3"/>
  </si>
  <si>
    <t>支給認定証番号</t>
    <rPh sb="0" eb="2">
      <t>シキュウ</t>
    </rPh>
    <rPh sb="2" eb="5">
      <t>ニンテイショウ</t>
    </rPh>
    <rPh sb="5" eb="7">
      <t>バンゴウ</t>
    </rPh>
    <phoneticPr fontId="3"/>
  </si>
  <si>
    <t>生年月日</t>
    <rPh sb="0" eb="4">
      <t>セイネンガッピ</t>
    </rPh>
    <phoneticPr fontId="3"/>
  </si>
  <si>
    <t>標準・短時間</t>
    <rPh sb="0" eb="2">
      <t>ヒョウジュン</t>
    </rPh>
    <rPh sb="3" eb="6">
      <t>タンジカン</t>
    </rPh>
    <phoneticPr fontId="3"/>
  </si>
  <si>
    <t>利用開始日</t>
    <rPh sb="0" eb="5">
      <t>リヨウカイシビ</t>
    </rPh>
    <phoneticPr fontId="3"/>
  </si>
  <si>
    <t>クラス</t>
    <phoneticPr fontId="3"/>
  </si>
  <si>
    <t>標準</t>
  </si>
  <si>
    <t>認定区分
標/短</t>
    <rPh sb="0" eb="2">
      <t>ニンテイ</t>
    </rPh>
    <rPh sb="2" eb="4">
      <t>クブン</t>
    </rPh>
    <rPh sb="5" eb="6">
      <t>シルベ</t>
    </rPh>
    <rPh sb="7" eb="8">
      <t>タン</t>
    </rPh>
    <phoneticPr fontId="3"/>
  </si>
  <si>
    <t>副食費
徴収免除</t>
    <rPh sb="0" eb="3">
      <t>フクショクヒ</t>
    </rPh>
    <rPh sb="4" eb="6">
      <t>チョウシュウ</t>
    </rPh>
    <rPh sb="6" eb="8">
      <t>メンジョ</t>
    </rPh>
    <phoneticPr fontId="3"/>
  </si>
  <si>
    <t>３歳児配置改善加算</t>
    <rPh sb="1" eb="3">
      <t>サイジ</t>
    </rPh>
    <rPh sb="3" eb="5">
      <t>ハイチ</t>
    </rPh>
    <rPh sb="5" eb="9">
      <t>カイゼンカサン</t>
    </rPh>
    <phoneticPr fontId="3"/>
  </si>
  <si>
    <t>主任保育士加算</t>
    <rPh sb="0" eb="5">
      <t>シュニンホイクシ</t>
    </rPh>
    <rPh sb="5" eb="7">
      <t>カサン</t>
    </rPh>
    <phoneticPr fontId="3"/>
  </si>
  <si>
    <t>療育支援加算</t>
    <rPh sb="0" eb="2">
      <t>リョウイク</t>
    </rPh>
    <rPh sb="2" eb="4">
      <t>シエン</t>
    </rPh>
    <rPh sb="4" eb="6">
      <t>カサン</t>
    </rPh>
    <phoneticPr fontId="3"/>
  </si>
  <si>
    <t>事務職員雇上費加算</t>
    <rPh sb="0" eb="4">
      <t>ジムショクイン</t>
    </rPh>
    <rPh sb="4" eb="5">
      <t>ヤトイ</t>
    </rPh>
    <rPh sb="5" eb="6">
      <t>ア</t>
    </rPh>
    <rPh sb="6" eb="7">
      <t>ヒ</t>
    </rPh>
    <rPh sb="7" eb="9">
      <t>カサン</t>
    </rPh>
    <phoneticPr fontId="3"/>
  </si>
  <si>
    <t>栄養管理加算</t>
    <rPh sb="0" eb="2">
      <t>エイヨウ</t>
    </rPh>
    <rPh sb="2" eb="4">
      <t>カンリ</t>
    </rPh>
    <rPh sb="4" eb="6">
      <t>カサン</t>
    </rPh>
    <phoneticPr fontId="3"/>
  </si>
  <si>
    <t>副食費徴収免除加算</t>
    <rPh sb="0" eb="3">
      <t>フクショクヒ</t>
    </rPh>
    <rPh sb="3" eb="5">
      <t>チョウシュウ</t>
    </rPh>
    <rPh sb="5" eb="7">
      <t>メンジョ</t>
    </rPh>
    <phoneticPr fontId="3"/>
  </si>
  <si>
    <t>療育支援加算</t>
    <rPh sb="0" eb="2">
      <t>リョウイク</t>
    </rPh>
    <rPh sb="2" eb="4">
      <t>シエン</t>
    </rPh>
    <phoneticPr fontId="3"/>
  </si>
  <si>
    <t>栄養管理加算</t>
    <rPh sb="0" eb="4">
      <t>エイヨウカンリ</t>
    </rPh>
    <rPh sb="4" eb="6">
      <t>カサン</t>
    </rPh>
    <phoneticPr fontId="3"/>
  </si>
  <si>
    <t>副食費徴収免除加算</t>
    <rPh sb="0" eb="3">
      <t>フクショクヒ</t>
    </rPh>
    <rPh sb="3" eb="5">
      <t>チョウシュウ</t>
    </rPh>
    <rPh sb="5" eb="7">
      <t>メンジョ</t>
    </rPh>
    <rPh sb="7" eb="9">
      <t>カサン</t>
    </rPh>
    <phoneticPr fontId="3"/>
  </si>
  <si>
    <t>AI12</t>
    <phoneticPr fontId="3"/>
  </si>
  <si>
    <t>チーム保育推進加算</t>
    <rPh sb="3" eb="5">
      <t>ホイク</t>
    </rPh>
    <rPh sb="5" eb="7">
      <t>スイシン</t>
    </rPh>
    <rPh sb="7" eb="9">
      <t>カサン</t>
    </rPh>
    <phoneticPr fontId="3"/>
  </si>
  <si>
    <t>療育支援加算「A」</t>
    <phoneticPr fontId="3"/>
  </si>
  <si>
    <t>療育支援加算「B」</t>
    <phoneticPr fontId="3"/>
  </si>
  <si>
    <t>栄養管理加算「配置」</t>
    <rPh sb="0" eb="4">
      <t>エイヨウカンリ</t>
    </rPh>
    <rPh sb="4" eb="6">
      <t>カサン</t>
    </rPh>
    <rPh sb="7" eb="9">
      <t>ハイチ</t>
    </rPh>
    <phoneticPr fontId="3"/>
  </si>
  <si>
    <t>栄養管理加算「兼務」</t>
    <rPh sb="0" eb="4">
      <t>エイヨウカンリ</t>
    </rPh>
    <rPh sb="4" eb="6">
      <t>カサン</t>
    </rPh>
    <rPh sb="7" eb="9">
      <t>ケンム</t>
    </rPh>
    <phoneticPr fontId="3"/>
  </si>
  <si>
    <t>栄養管理加算「嘱託」</t>
    <rPh sb="0" eb="4">
      <t>エイヨウカンリ</t>
    </rPh>
    <rPh sb="4" eb="6">
      <t>カサン</t>
    </rPh>
    <rPh sb="7" eb="9">
      <t>ショクタク</t>
    </rPh>
    <phoneticPr fontId="3"/>
  </si>
  <si>
    <t>療育支援（基本額）</t>
    <rPh sb="0" eb="2">
      <t>リョウイク</t>
    </rPh>
    <rPh sb="2" eb="4">
      <t>シエン</t>
    </rPh>
    <rPh sb="5" eb="7">
      <t>キホン</t>
    </rPh>
    <phoneticPr fontId="3"/>
  </si>
  <si>
    <t>主任保育士（基本額）</t>
    <rPh sb="0" eb="2">
      <t>シュニン</t>
    </rPh>
    <rPh sb="2" eb="5">
      <t>ホイクシ</t>
    </rPh>
    <rPh sb="6" eb="8">
      <t>キホン</t>
    </rPh>
    <phoneticPr fontId="3"/>
  </si>
  <si>
    <t>チーム保育推進（基本額）</t>
    <rPh sb="3" eb="5">
      <t>ホイク</t>
    </rPh>
    <rPh sb="5" eb="7">
      <t>スイシン</t>
    </rPh>
    <rPh sb="8" eb="11">
      <t>キホンガク</t>
    </rPh>
    <phoneticPr fontId="3"/>
  </si>
  <si>
    <t>３歳児改善（基本額）</t>
    <rPh sb="6" eb="9">
      <t>キホンガク</t>
    </rPh>
    <phoneticPr fontId="3"/>
  </si>
  <si>
    <t>事務職員雇上（基本額）</t>
    <rPh sb="0" eb="2">
      <t>ジム</t>
    </rPh>
    <rPh sb="2" eb="4">
      <t>ショクイン</t>
    </rPh>
    <rPh sb="4" eb="5">
      <t>ヤトイ</t>
    </rPh>
    <rPh sb="5" eb="6">
      <t>ジョウ</t>
    </rPh>
    <rPh sb="7" eb="10">
      <t>キホンガク</t>
    </rPh>
    <phoneticPr fontId="5"/>
  </si>
  <si>
    <t>人数A</t>
    <rPh sb="0" eb="2">
      <t>ニンズウ</t>
    </rPh>
    <phoneticPr fontId="3"/>
  </si>
  <si>
    <t>人数B</t>
    <rPh sb="0" eb="2">
      <t>ニンズウ</t>
    </rPh>
    <phoneticPr fontId="3"/>
  </si>
  <si>
    <t>栄養管理（基本額）</t>
    <rPh sb="0" eb="2">
      <t>エイヨウ</t>
    </rPh>
    <rPh sb="2" eb="4">
      <t>カンリ</t>
    </rPh>
    <rPh sb="5" eb="8">
      <t>キホンガク</t>
    </rPh>
    <phoneticPr fontId="3"/>
  </si>
  <si>
    <t>処遇係数</t>
    <rPh sb="0" eb="2">
      <t>ショグウ</t>
    </rPh>
    <rPh sb="2" eb="4">
      <t>ケイスウ</t>
    </rPh>
    <phoneticPr fontId="3"/>
  </si>
  <si>
    <t>チーム保育推進加算</t>
    <rPh sb="3" eb="9">
      <t>ホイクスイシンカサン</t>
    </rPh>
    <phoneticPr fontId="3"/>
  </si>
  <si>
    <t>副食費徴収免除加算</t>
    <rPh sb="0" eb="9">
      <t>フクショクヒチョウシュウメンジョカサン</t>
    </rPh>
    <phoneticPr fontId="3"/>
  </si>
  <si>
    <t>療育支援加算</t>
    <rPh sb="0" eb="4">
      <t>リョウイクシエン</t>
    </rPh>
    <rPh sb="4" eb="6">
      <t>カサン</t>
    </rPh>
    <phoneticPr fontId="3"/>
  </si>
  <si>
    <t>栄養管理加算</t>
    <rPh sb="0" eb="6">
      <t>エイヨウカンリカサン</t>
    </rPh>
    <phoneticPr fontId="3"/>
  </si>
  <si>
    <t>横浜　太郎</t>
    <rPh sb="0" eb="2">
      <t>ヨコハマ</t>
    </rPh>
    <rPh sb="3" eb="5">
      <t>タロウ</t>
    </rPh>
    <phoneticPr fontId="3"/>
  </si>
  <si>
    <t>無</t>
  </si>
  <si>
    <t>請求金額</t>
    <rPh sb="0" eb="4">
      <t>セイキュウキンガク</t>
    </rPh>
    <phoneticPr fontId="3"/>
  </si>
  <si>
    <t>請求合計額</t>
    <rPh sb="0" eb="2">
      <t>セイキュウ</t>
    </rPh>
    <rPh sb="2" eb="4">
      <t>ゴウケイ</t>
    </rPh>
    <rPh sb="4" eb="5">
      <t>ガク</t>
    </rPh>
    <phoneticPr fontId="3"/>
  </si>
  <si>
    <t>例</t>
    <rPh sb="0" eb="1">
      <t>レイ</t>
    </rPh>
    <phoneticPr fontId="3"/>
  </si>
  <si>
    <t>明細書【保育所】</t>
    <phoneticPr fontId="3"/>
  </si>
  <si>
    <t>＜横浜市在住の児童が在籍している横浜市外の施設・事業者用＞</t>
    <rPh sb="1" eb="4">
      <t>ヨコハマシ</t>
    </rPh>
    <rPh sb="4" eb="6">
      <t>ザイジュウ</t>
    </rPh>
    <rPh sb="7" eb="9">
      <t>ジドウ</t>
    </rPh>
    <rPh sb="10" eb="12">
      <t>ザイセキ</t>
    </rPh>
    <rPh sb="16" eb="18">
      <t>ヨコハマ</t>
    </rPh>
    <rPh sb="18" eb="19">
      <t>シ</t>
    </rPh>
    <rPh sb="19" eb="20">
      <t>ガイ</t>
    </rPh>
    <rPh sb="21" eb="23">
      <t>シセツ</t>
    </rPh>
    <rPh sb="24" eb="27">
      <t>ジギョウシャ</t>
    </rPh>
    <rPh sb="27" eb="28">
      <t>ヨウ</t>
    </rPh>
    <phoneticPr fontId="3"/>
  </si>
  <si>
    <t>明細書【小規模】</t>
    <rPh sb="4" eb="7">
      <t>ショウキボ</t>
    </rPh>
    <phoneticPr fontId="3"/>
  </si>
  <si>
    <t>３歳児配置改善加算★</t>
    <rPh sb="1" eb="3">
      <t>サイジ</t>
    </rPh>
    <rPh sb="3" eb="5">
      <t>ハイチ</t>
    </rPh>
    <rPh sb="5" eb="9">
      <t>カイゼンカサン</t>
    </rPh>
    <phoneticPr fontId="3"/>
  </si>
  <si>
    <t>チーム保育推進加算★</t>
    <rPh sb="3" eb="5">
      <t>ホイク</t>
    </rPh>
    <rPh sb="5" eb="7">
      <t>スイシン</t>
    </rPh>
    <rPh sb="7" eb="9">
      <t>カサン</t>
    </rPh>
    <phoneticPr fontId="3"/>
  </si>
  <si>
    <t>主任保育士加算★</t>
    <rPh sb="0" eb="5">
      <t>シュニンホイクシ</t>
    </rPh>
    <rPh sb="5" eb="7">
      <t>カサン</t>
    </rPh>
    <phoneticPr fontId="3"/>
  </si>
  <si>
    <t>療育支援加算★</t>
    <rPh sb="0" eb="2">
      <t>リョウイク</t>
    </rPh>
    <rPh sb="2" eb="4">
      <t>シエン</t>
    </rPh>
    <rPh sb="4" eb="6">
      <t>カサン</t>
    </rPh>
    <phoneticPr fontId="3"/>
  </si>
  <si>
    <t>事務職員雇上費加算★</t>
    <rPh sb="0" eb="4">
      <t>ジムショクイン</t>
    </rPh>
    <rPh sb="4" eb="5">
      <t>ヤトイ</t>
    </rPh>
    <rPh sb="5" eb="6">
      <t>ア</t>
    </rPh>
    <rPh sb="6" eb="7">
      <t>ヒ</t>
    </rPh>
    <rPh sb="7" eb="9">
      <t>カサン</t>
    </rPh>
    <phoneticPr fontId="3"/>
  </si>
  <si>
    <t>施設種別</t>
    <rPh sb="0" eb="2">
      <t>シセツ</t>
    </rPh>
    <rPh sb="2" eb="4">
      <t>シュベツ</t>
    </rPh>
    <phoneticPr fontId="3"/>
  </si>
  <si>
    <t>★：小規模保育事業は加算対象外</t>
    <rPh sb="2" eb="5">
      <t>ショウキボ</t>
    </rPh>
    <rPh sb="5" eb="7">
      <t>ホイク</t>
    </rPh>
    <rPh sb="7" eb="9">
      <t>ジギョウ</t>
    </rPh>
    <rPh sb="10" eb="12">
      <t>カサン</t>
    </rPh>
    <rPh sb="12" eb="15">
      <t>タイショウガイ</t>
    </rPh>
    <phoneticPr fontId="3"/>
  </si>
  <si>
    <t>自動集計【保育所】</t>
    <rPh sb="0" eb="2">
      <t>ジドウ</t>
    </rPh>
    <rPh sb="2" eb="4">
      <t>シュウケイ</t>
    </rPh>
    <rPh sb="5" eb="8">
      <t>ホイクジ</t>
    </rPh>
    <phoneticPr fontId="3"/>
  </si>
  <si>
    <t>自動集計【小規模】</t>
    <rPh sb="0" eb="2">
      <t>ジドウ</t>
    </rPh>
    <rPh sb="2" eb="4">
      <t>シュウケイ</t>
    </rPh>
    <rPh sb="5" eb="8">
      <t>ショウキボ</t>
    </rPh>
    <phoneticPr fontId="3"/>
  </si>
  <si>
    <t>AE17</t>
    <phoneticPr fontId="3"/>
  </si>
  <si>
    <t>AK17</t>
    <phoneticPr fontId="3"/>
  </si>
  <si>
    <t>P19</t>
    <phoneticPr fontId="3"/>
  </si>
  <si>
    <t>AE19</t>
    <phoneticPr fontId="3"/>
  </si>
  <si>
    <t>W26</t>
    <phoneticPr fontId="3"/>
  </si>
  <si>
    <t>AI26</t>
    <phoneticPr fontId="3"/>
  </si>
  <si>
    <t>BC21</t>
    <phoneticPr fontId="3"/>
  </si>
  <si>
    <t>AB42</t>
    <phoneticPr fontId="3"/>
  </si>
  <si>
    <r>
      <t>合計（請求金額）</t>
    </r>
    <r>
      <rPr>
        <b/>
        <sz val="10"/>
        <color theme="1"/>
        <rFont val="ＭＳ 明朝"/>
        <family val="1"/>
        <charset val="128"/>
      </rPr>
      <t>c</t>
    </r>
    <r>
      <rPr>
        <b/>
        <sz val="10"/>
        <rFont val="ＭＳ 明朝"/>
        <family val="1"/>
        <charset val="128"/>
      </rPr>
      <t>＋d＋e</t>
    </r>
  </si>
  <si>
    <r>
      <t xml:space="preserve">負担額（利用料）
</t>
    </r>
    <r>
      <rPr>
        <sz val="6"/>
        <color theme="0"/>
        <rFont val="ＭＳ Ｐゴシック"/>
        <family val="3"/>
        <charset val="128"/>
      </rPr>
      <t>※小規模保育事業のみ入力してください</t>
    </r>
    <rPh sb="0" eb="3">
      <t>フタンガク</t>
    </rPh>
    <rPh sb="4" eb="7">
      <t>リヨウリョウ</t>
    </rPh>
    <rPh sb="10" eb="13">
      <t>ショウキボ</t>
    </rPh>
    <rPh sb="13" eb="15">
      <t>ホイク</t>
    </rPh>
    <rPh sb="15" eb="17">
      <t>ジギョウ</t>
    </rPh>
    <rPh sb="19" eb="21">
      <t>ニュウリョク</t>
    </rPh>
    <phoneticPr fontId="3"/>
  </si>
  <si>
    <r>
      <t xml:space="preserve">副食費徴収免除
</t>
    </r>
    <r>
      <rPr>
        <sz val="6"/>
        <color theme="0"/>
        <rFont val="ＭＳ Ｐゴシック"/>
        <family val="3"/>
        <charset val="128"/>
      </rPr>
      <t>※３歳児クラス以上のみ入力してください</t>
    </r>
    <rPh sb="0" eb="3">
      <t>フクショクヒ</t>
    </rPh>
    <rPh sb="3" eb="5">
      <t>チョウシュウ</t>
    </rPh>
    <rPh sb="5" eb="7">
      <t>メンジョ</t>
    </rPh>
    <rPh sb="10" eb="12">
      <t>サイジ</t>
    </rPh>
    <rPh sb="15" eb="17">
      <t>イジョウ</t>
    </rPh>
    <rPh sb="19" eb="21">
      <t>ニュウリョク</t>
    </rPh>
    <phoneticPr fontId="3"/>
  </si>
  <si>
    <t>１級地</t>
    <phoneticPr fontId="3"/>
  </si>
  <si>
    <t>２級地</t>
    <phoneticPr fontId="3"/>
  </si>
  <si>
    <t>３級地</t>
    <phoneticPr fontId="3"/>
  </si>
  <si>
    <t>４級地</t>
    <phoneticPr fontId="3"/>
  </si>
  <si>
    <t>施設番号</t>
    <rPh sb="0" eb="4">
      <t>シセツバンゴウ</t>
    </rPh>
    <phoneticPr fontId="3"/>
  </si>
  <si>
    <t>（分かれば記入してください）</t>
    <rPh sb="1" eb="2">
      <t>ワ</t>
    </rPh>
    <rPh sb="5" eb="7">
      <t>キニュウ</t>
    </rPh>
    <phoneticPr fontId="3"/>
  </si>
  <si>
    <t>２号・３号</t>
    <rPh sb="4" eb="5">
      <t>ゴウ</t>
    </rPh>
    <phoneticPr fontId="3"/>
  </si>
  <si>
    <t>２号・３号</t>
    <rPh sb="1" eb="2">
      <t>ゴウ</t>
    </rPh>
    <rPh sb="4" eb="5">
      <t>ゴウ</t>
    </rPh>
    <phoneticPr fontId="3"/>
  </si>
  <si>
    <t>私立</t>
  </si>
  <si>
    <t>対象可否</t>
    <rPh sb="0" eb="2">
      <t>タイショウ</t>
    </rPh>
    <rPh sb="2" eb="4">
      <t>カヒ</t>
    </rPh>
    <phoneticPr fontId="3"/>
  </si>
  <si>
    <t>加配人数</t>
    <rPh sb="0" eb="4">
      <t>カハイニンズウ</t>
    </rPh>
    <phoneticPr fontId="3"/>
  </si>
  <si>
    <t>チーム保育推進加算（加配人数）</t>
    <rPh sb="3" eb="5">
      <t>ホイク</t>
    </rPh>
    <rPh sb="5" eb="7">
      <t>スイシン</t>
    </rPh>
    <rPh sb="7" eb="9">
      <t>カサン</t>
    </rPh>
    <rPh sb="10" eb="12">
      <t>カハイ</t>
    </rPh>
    <rPh sb="12" eb="14">
      <t>ニンズウ</t>
    </rPh>
    <phoneticPr fontId="3"/>
  </si>
  <si>
    <t>AB47</t>
    <phoneticPr fontId="3"/>
  </si>
  <si>
    <t>W47</t>
    <phoneticPr fontId="3"/>
  </si>
  <si>
    <t>20250401_保育所_公定価格保育単価表２【更新後】</t>
    <rPh sb="9" eb="12">
      <t>ホイクジョ</t>
    </rPh>
    <rPh sb="13" eb="17">
      <t>コウテイカカク</t>
    </rPh>
    <rPh sb="17" eb="22">
      <t>ホイクタンカヒョウ</t>
    </rPh>
    <rPh sb="24" eb="27">
      <t>コウシンゴ</t>
    </rPh>
    <phoneticPr fontId="3"/>
  </si>
  <si>
    <t>10/100-1-４歳以上児</t>
  </si>
  <si>
    <t>10/100-1-３歳児</t>
  </si>
  <si>
    <t>10/100-1-１、２歳児</t>
  </si>
  <si>
    <t>10/100-1-乳児</t>
  </si>
  <si>
    <t>10/100-21-４歳以上児</t>
  </si>
  <si>
    <t>10/100-21-３歳児</t>
  </si>
  <si>
    <t>10/100-21-１、２歳児</t>
  </si>
  <si>
    <t>10/100-21-乳児</t>
  </si>
  <si>
    <t>10/100-26-４歳以上児</t>
  </si>
  <si>
    <t>10/100-26-３歳児</t>
  </si>
  <si>
    <t>10/100-26-１、２歳児</t>
  </si>
  <si>
    <t>10/100-26-乳児</t>
  </si>
  <si>
    <t>10/100-31-４歳以上児</t>
  </si>
  <si>
    <t>10/100-31-３歳児</t>
  </si>
  <si>
    <t>10/100-31-１、２歳児</t>
  </si>
  <si>
    <t>10/100-31-乳児</t>
  </si>
  <si>
    <t>10/100-36-４歳以上児</t>
  </si>
  <si>
    <t>10/100-36-３歳児</t>
  </si>
  <si>
    <t>10/100-36-１、２歳児</t>
  </si>
  <si>
    <t>10/100-36-乳児</t>
  </si>
  <si>
    <t>10/100-41-４歳以上児</t>
  </si>
  <si>
    <t>10/100-41-３歳児</t>
  </si>
  <si>
    <t>10/100-41-１、２歳児</t>
  </si>
  <si>
    <t>10/100-41-乳児</t>
  </si>
  <si>
    <t>10/100-46-４歳以上児</t>
  </si>
  <si>
    <t>10/100-46-３歳児</t>
  </si>
  <si>
    <t>10/100-46-１、２歳児</t>
  </si>
  <si>
    <t>10/100-46-乳児</t>
  </si>
  <si>
    <t>10/100-51-４歳以上児</t>
  </si>
  <si>
    <t>10/100-51-３歳児</t>
  </si>
  <si>
    <t>10/100-51-１、２歳児</t>
  </si>
  <si>
    <t>10/100-51-乳児</t>
  </si>
  <si>
    <t>10/100-56-４歳以上児</t>
  </si>
  <si>
    <t>10/100-56-３歳児</t>
  </si>
  <si>
    <t>10/100-56-１、２歳児</t>
  </si>
  <si>
    <t>10/100-56-乳児</t>
  </si>
  <si>
    <t>10/100-61-４歳以上児</t>
  </si>
  <si>
    <t>10/100-61-３歳児</t>
  </si>
  <si>
    <t>10/100-61-１、２歳児</t>
  </si>
  <si>
    <t>10/100-61-乳児</t>
  </si>
  <si>
    <t>10/100-71-４歳以上児</t>
  </si>
  <si>
    <t>10/100-71-３歳児</t>
  </si>
  <si>
    <t>10/100-71-１、２歳児</t>
  </si>
  <si>
    <t>10/100-71-乳児</t>
  </si>
  <si>
    <t>10/100-81-４歳以上児</t>
  </si>
  <si>
    <t>10/100-81-３歳児</t>
  </si>
  <si>
    <t>10/100-81-１、２歳児</t>
  </si>
  <si>
    <t>10/100-81-乳児</t>
  </si>
  <si>
    <t>10/100-91-４歳以上児</t>
  </si>
  <si>
    <t>10/100-91-３歳児</t>
  </si>
  <si>
    <t>10/100-91-１、２歳児</t>
  </si>
  <si>
    <t>10/100-91-乳児</t>
  </si>
  <si>
    <t>10/100-101-４歳以上児</t>
  </si>
  <si>
    <t>10/100-101-３歳児</t>
  </si>
  <si>
    <t>10/100-101-１、２歳児</t>
  </si>
  <si>
    <t>10/100-101-乳児</t>
  </si>
  <si>
    <t>10/100-111-４歳以上児</t>
  </si>
  <si>
    <t>10/100-111-３歳児</t>
  </si>
  <si>
    <t>10/100-111-１、２歳児</t>
  </si>
  <si>
    <t>10/100-111-乳児</t>
  </si>
  <si>
    <t>10/100-121-４歳以上児</t>
  </si>
  <si>
    <t>10/100-121-３歳児</t>
  </si>
  <si>
    <t>10/100-121-１、２歳児</t>
  </si>
  <si>
    <t>10/100-121-乳児</t>
  </si>
  <si>
    <t>10/100-131-４歳以上児</t>
  </si>
  <si>
    <t>10/100-131-３歳児</t>
  </si>
  <si>
    <t>10/100-131-１、２歳児</t>
  </si>
  <si>
    <t>10/100-131-乳児</t>
  </si>
  <si>
    <t>10/100-141-４歳以上児</t>
  </si>
  <si>
    <t>10/100-141-３歳児</t>
  </si>
  <si>
    <t>10/100-141-１、２歳児</t>
  </si>
  <si>
    <t>10/100-141-乳児</t>
  </si>
  <si>
    <t>10/100-151-４歳以上児</t>
  </si>
  <si>
    <t>10/100-151-３歳児</t>
  </si>
  <si>
    <t>10/100-151-１、２歳児</t>
  </si>
  <si>
    <t>10/100-151-乳児</t>
  </si>
  <si>
    <t>10/100-161-４歳以上児</t>
  </si>
  <si>
    <t>10/100-161-３歳児</t>
  </si>
  <si>
    <t>10/100-161-１、２歳児</t>
  </si>
  <si>
    <t>10/100-161-乳児</t>
  </si>
  <si>
    <t>10/100-171-４歳以上児</t>
  </si>
  <si>
    <t>10/100-171-３歳児</t>
  </si>
  <si>
    <t>10/100-171-１、２歳児</t>
  </si>
  <si>
    <t>10/100-171-乳児</t>
  </si>
  <si>
    <t>12/100-1-４歳以上児</t>
  </si>
  <si>
    <t>12/100-1-３歳児</t>
  </si>
  <si>
    <t>12/100-1-１、２歳児</t>
  </si>
  <si>
    <t>12/100-1-乳児</t>
  </si>
  <si>
    <t>12/100-21-４歳以上児</t>
  </si>
  <si>
    <t>12/100-21-３歳児</t>
  </si>
  <si>
    <t>12/100-21-１、２歳児</t>
  </si>
  <si>
    <t>12/100-21-乳児</t>
  </si>
  <si>
    <t>12/100-26-４歳以上児</t>
  </si>
  <si>
    <t>12/100-26-３歳児</t>
  </si>
  <si>
    <t>12/100-26-１、２歳児</t>
  </si>
  <si>
    <t>12/100-26-乳児</t>
  </si>
  <si>
    <t>12/100-31-４歳以上児</t>
  </si>
  <si>
    <t>12/100-31-３歳児</t>
  </si>
  <si>
    <t>12/100-31-１、２歳児</t>
  </si>
  <si>
    <t>12/100-31-乳児</t>
  </si>
  <si>
    <t>12/100-36-４歳以上児</t>
  </si>
  <si>
    <t>12/100-36-３歳児</t>
  </si>
  <si>
    <t>12/100-36-１、２歳児</t>
  </si>
  <si>
    <t>12/100-36-乳児</t>
  </si>
  <si>
    <t>12/100-41-４歳以上児</t>
  </si>
  <si>
    <t>12/100-41-３歳児</t>
  </si>
  <si>
    <t>12/100-41-１、２歳児</t>
  </si>
  <si>
    <t>12/100-41-乳児</t>
  </si>
  <si>
    <t>12/100-46-４歳以上児</t>
  </si>
  <si>
    <t>12/100-46-３歳児</t>
  </si>
  <si>
    <t>12/100-46-１、２歳児</t>
  </si>
  <si>
    <t>12/100-46-乳児</t>
  </si>
  <si>
    <t>12/100-51-４歳以上児</t>
  </si>
  <si>
    <t>12/100-51-３歳児</t>
  </si>
  <si>
    <t>12/100-51-１、２歳児</t>
  </si>
  <si>
    <t>12/100-51-乳児</t>
  </si>
  <si>
    <t>12/100-56-４歳以上児</t>
  </si>
  <si>
    <t>12/100-56-３歳児</t>
  </si>
  <si>
    <t>12/100-56-１、２歳児</t>
  </si>
  <si>
    <t>12/100-56-乳児</t>
  </si>
  <si>
    <t>12/100-61-４歳以上児</t>
  </si>
  <si>
    <t>12/100-61-３歳児</t>
  </si>
  <si>
    <t>12/100-61-１、２歳児</t>
  </si>
  <si>
    <t>12/100-61-乳児</t>
  </si>
  <si>
    <t>12/100-71-４歳以上児</t>
  </si>
  <si>
    <t>12/100-71-３歳児</t>
  </si>
  <si>
    <t>12/100-71-１、２歳児</t>
  </si>
  <si>
    <t>12/100-71-乳児</t>
  </si>
  <si>
    <t>12/100-81-４歳以上児</t>
  </si>
  <si>
    <t>12/100-81-３歳児</t>
  </si>
  <si>
    <t>12/100-81-１、２歳児</t>
  </si>
  <si>
    <t>12/100-81-乳児</t>
  </si>
  <si>
    <t>12/100-91-４歳以上児</t>
  </si>
  <si>
    <t>12/100-91-３歳児</t>
  </si>
  <si>
    <t>12/100-91-１、２歳児</t>
  </si>
  <si>
    <t>12/100-91-乳児</t>
  </si>
  <si>
    <t>12/100-101-４歳以上児</t>
  </si>
  <si>
    <t>12/100-101-３歳児</t>
  </si>
  <si>
    <t>12/100-101-１、２歳児</t>
  </si>
  <si>
    <t>12/100-101-乳児</t>
  </si>
  <si>
    <t>12/100-111-４歳以上児</t>
  </si>
  <si>
    <t>12/100-111-３歳児</t>
  </si>
  <si>
    <t>12/100-111-１、２歳児</t>
  </si>
  <si>
    <t>12/100-111-乳児</t>
  </si>
  <si>
    <t>12/100-121-４歳以上児</t>
  </si>
  <si>
    <t>12/100-121-３歳児</t>
  </si>
  <si>
    <t>12/100-121-１、２歳児</t>
  </si>
  <si>
    <t>12/100-121-乳児</t>
  </si>
  <si>
    <t>12/100-131-４歳以上児</t>
  </si>
  <si>
    <t>12/100-131-３歳児</t>
  </si>
  <si>
    <t>12/100-131-１、２歳児</t>
  </si>
  <si>
    <t>12/100-131-乳児</t>
  </si>
  <si>
    <t>12/100-141-４歳以上児</t>
  </si>
  <si>
    <t>12/100-141-３歳児</t>
  </si>
  <si>
    <t>12/100-141-１、２歳児</t>
  </si>
  <si>
    <t>12/100-141-乳児</t>
  </si>
  <si>
    <t>12/100-151-４歳以上児</t>
  </si>
  <si>
    <t>12/100-151-３歳児</t>
  </si>
  <si>
    <t>12/100-151-１、２歳児</t>
  </si>
  <si>
    <t>12/100-151-乳児</t>
  </si>
  <si>
    <t>12/100-161-４歳以上児</t>
  </si>
  <si>
    <t>12/100-161-３歳児</t>
  </si>
  <si>
    <t>12/100-161-１、２歳児</t>
  </si>
  <si>
    <t>12/100-161-乳児</t>
  </si>
  <si>
    <t>12/100-171-４歳以上児</t>
  </si>
  <si>
    <t>12/100-171-３歳児</t>
  </si>
  <si>
    <t>12/100-171-１、２歳児</t>
  </si>
  <si>
    <t>12/100-171-乳児</t>
  </si>
  <si>
    <t>15/100-1-４歳以上児</t>
  </si>
  <si>
    <t>15/100-1-３歳児</t>
  </si>
  <si>
    <t>15/100-1-１、２歳児</t>
  </si>
  <si>
    <t>15/100-1-乳児</t>
  </si>
  <si>
    <t>15/100-21-４歳以上児</t>
  </si>
  <si>
    <t>15/100-21-３歳児</t>
  </si>
  <si>
    <t>15/100-21-１、２歳児</t>
  </si>
  <si>
    <t>15/100-21-乳児</t>
  </si>
  <si>
    <t>15/100-26-４歳以上児</t>
  </si>
  <si>
    <t>15/100-26-３歳児</t>
  </si>
  <si>
    <t>15/100-26-１、２歳児</t>
  </si>
  <si>
    <t>15/100-26-乳児</t>
  </si>
  <si>
    <t>15/100-31-４歳以上児</t>
  </si>
  <si>
    <t>15/100-31-３歳児</t>
  </si>
  <si>
    <t>15/100-31-１、２歳児</t>
  </si>
  <si>
    <t>15/100-31-乳児</t>
  </si>
  <si>
    <t>15/100-36-４歳以上児</t>
  </si>
  <si>
    <t>15/100-36-３歳児</t>
  </si>
  <si>
    <t>15/100-36-１、２歳児</t>
  </si>
  <si>
    <t>15/100-36-乳児</t>
  </si>
  <si>
    <t>15/100-41-４歳以上児</t>
  </si>
  <si>
    <t>15/100-41-３歳児</t>
  </si>
  <si>
    <t>15/100-41-１、２歳児</t>
  </si>
  <si>
    <t>15/100-41-乳児</t>
  </si>
  <si>
    <t>15/100-46-４歳以上児</t>
  </si>
  <si>
    <t>15/100-46-３歳児</t>
  </si>
  <si>
    <t>15/100-46-１、２歳児</t>
  </si>
  <si>
    <t>15/100-46-乳児</t>
  </si>
  <si>
    <t>15/100-51-４歳以上児</t>
  </si>
  <si>
    <t>15/100-51-３歳児</t>
  </si>
  <si>
    <t>15/100-51-１、２歳児</t>
  </si>
  <si>
    <t>15/100-51-乳児</t>
  </si>
  <si>
    <t>15/100-56-４歳以上児</t>
  </si>
  <si>
    <t>15/100-56-３歳児</t>
  </si>
  <si>
    <t>15/100-56-１、２歳児</t>
  </si>
  <si>
    <t>15/100-56-乳児</t>
  </si>
  <si>
    <t>15/100-61-４歳以上児</t>
  </si>
  <si>
    <t>15/100-61-３歳児</t>
  </si>
  <si>
    <t>15/100-61-１、２歳児</t>
  </si>
  <si>
    <t>15/100-61-乳児</t>
  </si>
  <si>
    <t>15/100-71-４歳以上児</t>
  </si>
  <si>
    <t>15/100-71-３歳児</t>
  </si>
  <si>
    <t>15/100-71-１、２歳児</t>
  </si>
  <si>
    <t>15/100-71-乳児</t>
  </si>
  <si>
    <t>15/100-81-４歳以上児</t>
  </si>
  <si>
    <t>15/100-81-３歳児</t>
  </si>
  <si>
    <t>15/100-81-乳児</t>
  </si>
  <si>
    <t>15/100-101-４歳以上児</t>
  </si>
  <si>
    <t>15/100-101-３歳児</t>
  </si>
  <si>
    <t>15/100-101-１、２歳児</t>
  </si>
  <si>
    <t>15/100-101-乳児</t>
  </si>
  <si>
    <t>15/100-111-４歳以上児</t>
  </si>
  <si>
    <t>15/100-111-３歳児</t>
  </si>
  <si>
    <t>15/100-111-１、２歳児</t>
  </si>
  <si>
    <t>15/100-111-乳児</t>
  </si>
  <si>
    <t>15/100-121-４歳以上児</t>
  </si>
  <si>
    <t>15/100-121-３歳児</t>
  </si>
  <si>
    <t>15/100-121-１、２歳児</t>
  </si>
  <si>
    <t>15/100-121-乳児</t>
  </si>
  <si>
    <t>15/100-131-４歳以上児</t>
  </si>
  <si>
    <t>15/100-131-３歳児</t>
  </si>
  <si>
    <t>15/100-131-１、２歳児</t>
  </si>
  <si>
    <t>15/100-131-乳児</t>
  </si>
  <si>
    <t>15/100-141-４歳以上児</t>
  </si>
  <si>
    <t>15/100-141-３歳児</t>
  </si>
  <si>
    <t>15/100-141-１、２歳児</t>
  </si>
  <si>
    <t>15/100-141-乳児</t>
  </si>
  <si>
    <t>15/100-151-４歳以上児</t>
  </si>
  <si>
    <t>15/100-151-３歳児</t>
  </si>
  <si>
    <t>15/100-151-１、２歳児</t>
  </si>
  <si>
    <t>15/100-151-乳児</t>
  </si>
  <si>
    <t>15/100-161-４歳以上児</t>
  </si>
  <si>
    <t>15/100-161-３歳児</t>
  </si>
  <si>
    <t>15/100-161-１、２歳児</t>
  </si>
  <si>
    <t>15/100-161-乳児</t>
  </si>
  <si>
    <t>15/100-171-４歳以上児</t>
  </si>
  <si>
    <t>15/100-171-３歳児</t>
  </si>
  <si>
    <t>15/100-171-１、２歳児</t>
  </si>
  <si>
    <t>15/100-171-乳児</t>
  </si>
  <si>
    <t>16/100-1-４歳以上児</t>
  </si>
  <si>
    <t>16/100-1-３歳児</t>
  </si>
  <si>
    <t>16/100-1-１、２歳児</t>
  </si>
  <si>
    <t>16/100-1-乳児</t>
  </si>
  <si>
    <t>16/100-21-４歳以上児</t>
  </si>
  <si>
    <t>16/100-21-３歳児</t>
  </si>
  <si>
    <t>16/100-21-１、２歳児</t>
  </si>
  <si>
    <t>16/100-21-乳児</t>
  </si>
  <si>
    <t>16/100-26-４歳以上児</t>
  </si>
  <si>
    <t>16/100-26-３歳児</t>
  </si>
  <si>
    <t>16/100-26-１、２歳児</t>
  </si>
  <si>
    <t>16/100-26-乳児</t>
  </si>
  <si>
    <t>16/100-31-４歳以上児</t>
  </si>
  <si>
    <t>16/100-31-３歳児</t>
  </si>
  <si>
    <t>16/100-31-１、２歳児</t>
  </si>
  <si>
    <t>16/100-31-乳児</t>
  </si>
  <si>
    <t>16/100-36-４歳以上児</t>
  </si>
  <si>
    <t>16/100-36-３歳児</t>
  </si>
  <si>
    <t>16/100-36-１、２歳児</t>
  </si>
  <si>
    <t>16/100-36-乳児</t>
  </si>
  <si>
    <t>16/100-41-４歳以上児</t>
  </si>
  <si>
    <t>16/100-41-３歳児</t>
  </si>
  <si>
    <t>16/100-41-１、２歳児</t>
  </si>
  <si>
    <t>16/100-41-乳児</t>
  </si>
  <si>
    <t>16/100-46-４歳以上児</t>
  </si>
  <si>
    <t>16/100-46-３歳児</t>
  </si>
  <si>
    <t>16/100-46-１、２歳児</t>
  </si>
  <si>
    <t>16/100-46-乳児</t>
  </si>
  <si>
    <t>16/100-51-４歳以上児</t>
  </si>
  <si>
    <t>16/100-51-３歳児</t>
  </si>
  <si>
    <t>16/100-51-１、２歳児</t>
  </si>
  <si>
    <t>16/100-51-乳児</t>
  </si>
  <si>
    <t>16/100-56-４歳以上児</t>
  </si>
  <si>
    <t>16/100-56-３歳児</t>
  </si>
  <si>
    <t>16/100-56-１、２歳児</t>
  </si>
  <si>
    <t>16/100-56-乳児</t>
  </si>
  <si>
    <t>16/100-61-４歳以上児</t>
  </si>
  <si>
    <t>16/100-61-３歳児</t>
  </si>
  <si>
    <t>16/100-61-１、２歳児</t>
  </si>
  <si>
    <t>16/100-61-乳児</t>
  </si>
  <si>
    <t>16/100-71-４歳以上児</t>
  </si>
  <si>
    <t>16/100-71-３歳児</t>
  </si>
  <si>
    <t>16/100-71-１、２歳児</t>
  </si>
  <si>
    <t>16/100-71-乳児</t>
  </si>
  <si>
    <t>16/100-81-４歳以上児</t>
  </si>
  <si>
    <t>16/100-81-３歳児</t>
  </si>
  <si>
    <t>16/100-81-１、２歳児</t>
  </si>
  <si>
    <t>16/100-81-乳児</t>
  </si>
  <si>
    <t>16/100-91-４歳以上児</t>
  </si>
  <si>
    <t>16/100-91-３歳児</t>
  </si>
  <si>
    <t>16/100-91-１、２歳児</t>
  </si>
  <si>
    <t>16/100-91-乳児</t>
  </si>
  <si>
    <t>16/100-101-４歳以上児</t>
  </si>
  <si>
    <t>16/100-101-３歳児</t>
  </si>
  <si>
    <t>16/100-101-１、２歳児</t>
  </si>
  <si>
    <t>16/100-101-乳児</t>
  </si>
  <si>
    <t>16/100-111-４歳以上児</t>
  </si>
  <si>
    <t>16/100-111-３歳児</t>
  </si>
  <si>
    <t>16/100-111-１、２歳児</t>
  </si>
  <si>
    <t>16/100-111-乳児</t>
  </si>
  <si>
    <t>16/100-121-４歳以上児</t>
  </si>
  <si>
    <t>16/100-121-３歳児</t>
  </si>
  <si>
    <t>16/100-121-１、２歳児</t>
  </si>
  <si>
    <t>16/100-121-乳児</t>
  </si>
  <si>
    <t>16/100-131-４歳以上児</t>
  </si>
  <si>
    <t>16/100-131-３歳児</t>
  </si>
  <si>
    <t>16/100-131-１、２歳児</t>
  </si>
  <si>
    <t>16/100-131-乳児</t>
  </si>
  <si>
    <t>16/100-141-４歳以上児</t>
  </si>
  <si>
    <t>16/100-141-３歳児</t>
  </si>
  <si>
    <t>16/100-141-１、２歳児</t>
  </si>
  <si>
    <t>16/100-141-乳児</t>
  </si>
  <si>
    <t>16/100-151-４歳以上児</t>
  </si>
  <si>
    <t>16/100-151-３歳児</t>
  </si>
  <si>
    <t>16/100-151-１、２歳児</t>
  </si>
  <si>
    <t>16/100-151-乳児</t>
  </si>
  <si>
    <t>16/100-161-４歳以上児</t>
  </si>
  <si>
    <t>16/100-161-３歳児</t>
  </si>
  <si>
    <t>16/100-161-１、２歳児</t>
  </si>
  <si>
    <t>16/100-161-乳児</t>
  </si>
  <si>
    <t>16/100-171-４歳以上児</t>
  </si>
  <si>
    <t>16/100-171-３歳児</t>
  </si>
  <si>
    <t>16/100-171-１、２歳児</t>
  </si>
  <si>
    <t>16/100-171-乳児</t>
  </si>
  <si>
    <t>20/100-1-３歳児</t>
  </si>
  <si>
    <t>20/100-1-１、２歳児</t>
  </si>
  <si>
    <t>20/100-1-乳児</t>
  </si>
  <si>
    <t>20/100-21-４歳以上児</t>
  </si>
  <si>
    <t>20/100-21-３歳児</t>
  </si>
  <si>
    <t>20/100-21-１、２歳児</t>
  </si>
  <si>
    <t>20/100-21-乳児</t>
  </si>
  <si>
    <t>20/100-26-４歳以上児</t>
  </si>
  <si>
    <t>20/100-26-３歳児</t>
  </si>
  <si>
    <t>20/100-26-１、２歳児</t>
  </si>
  <si>
    <t>20/100-26-乳児</t>
  </si>
  <si>
    <t>20/100-31-４歳以上児</t>
  </si>
  <si>
    <t>20/100-31-３歳児</t>
  </si>
  <si>
    <t>20/100-31-１、２歳児</t>
  </si>
  <si>
    <t>20/100-31-乳児</t>
  </si>
  <si>
    <t>20/100-36-４歳以上児</t>
  </si>
  <si>
    <t>20/100-36-３歳児</t>
  </si>
  <si>
    <t>20/100-36-１、２歳児</t>
  </si>
  <si>
    <t>20/100-36-乳児</t>
  </si>
  <si>
    <t>20/100-41-４歳以上児</t>
  </si>
  <si>
    <t>20/100-41-３歳児</t>
  </si>
  <si>
    <t>20/100-41-１、２歳児</t>
  </si>
  <si>
    <t>20/100-41-乳児</t>
  </si>
  <si>
    <t>20/100-46-４歳以上児</t>
  </si>
  <si>
    <t>20/100-46-３歳児</t>
  </si>
  <si>
    <t>20/100-46-１、２歳児</t>
  </si>
  <si>
    <t>20/100-46-乳児</t>
  </si>
  <si>
    <t>20/100-51-４歳以上児</t>
  </si>
  <si>
    <t>20/100-51-３歳児</t>
  </si>
  <si>
    <t>20/100-51-１、２歳児</t>
  </si>
  <si>
    <t>20/100-51-乳児</t>
  </si>
  <si>
    <t>20/100-56-４歳以上児</t>
  </si>
  <si>
    <t>20/100-56-３歳児</t>
  </si>
  <si>
    <t>20/100-56-１、２歳児</t>
  </si>
  <si>
    <t>20/100-56-乳児</t>
  </si>
  <si>
    <t>20/100-61-４歳以上児</t>
  </si>
  <si>
    <t>20/100-61-３歳児</t>
  </si>
  <si>
    <t>20/100-61-１、２歳児</t>
  </si>
  <si>
    <t>20/100-61-乳児</t>
  </si>
  <si>
    <t>20/100-71-４歳以上児</t>
  </si>
  <si>
    <t>20/100-71-３歳児</t>
  </si>
  <si>
    <t>20/100-71-１、２歳児</t>
  </si>
  <si>
    <t>20/100-71-乳児</t>
  </si>
  <si>
    <t>20/100-81-４歳以上児</t>
  </si>
  <si>
    <t>20/100-81-３歳児</t>
  </si>
  <si>
    <t>20/100-81-１、２歳児</t>
  </si>
  <si>
    <t>20/100-81-乳児</t>
  </si>
  <si>
    <t>20/100-91-４歳以上児</t>
  </si>
  <si>
    <t>20/100-91-３歳児</t>
  </si>
  <si>
    <t>20/100-91-１、２歳児</t>
  </si>
  <si>
    <t>20/100-91-乳児</t>
  </si>
  <si>
    <t>20/100-101-４歳以上児</t>
  </si>
  <si>
    <t>20/100-101-３歳児</t>
  </si>
  <si>
    <t>20/100-101-１、２歳児</t>
  </si>
  <si>
    <t>20/100-101-乳児</t>
  </si>
  <si>
    <t>20/100-111-４歳以上児</t>
  </si>
  <si>
    <t>20/100-111-３歳児</t>
  </si>
  <si>
    <t>20/100-111-１、２歳児</t>
  </si>
  <si>
    <t>20/100-111-乳児</t>
  </si>
  <si>
    <t>20/100-121-４歳以上児</t>
  </si>
  <si>
    <t>20/100-121-３歳児</t>
  </si>
  <si>
    <t>20/100-121-１、２歳児</t>
  </si>
  <si>
    <t>20/100-121-乳児</t>
  </si>
  <si>
    <t>20/100-131-４歳以上児</t>
  </si>
  <si>
    <t>20/100-131-３歳児</t>
  </si>
  <si>
    <t>20/100-131-１、２歳児</t>
  </si>
  <si>
    <t>20/100-131-乳児</t>
  </si>
  <si>
    <t>20/100-141-４歳以上児</t>
  </si>
  <si>
    <t>20/100-141-３歳児</t>
  </si>
  <si>
    <t>20/100-141-１、２歳児</t>
  </si>
  <si>
    <t>20/100-141-乳児</t>
  </si>
  <si>
    <t>20/100-151-４歳以上児</t>
  </si>
  <si>
    <t>20/100-151-３歳児</t>
  </si>
  <si>
    <t>20/100-151-１、２歳児</t>
  </si>
  <si>
    <t>20/100-151-乳児</t>
  </si>
  <si>
    <t>20/100-161-４歳以上児</t>
  </si>
  <si>
    <t>20/100-161-３歳児</t>
  </si>
  <si>
    <t>20/100-161-１、２歳児</t>
  </si>
  <si>
    <t>20/100-161-乳児</t>
  </si>
  <si>
    <t>20/100-171-４歳以上児</t>
  </si>
  <si>
    <t>20/100-171-３歳児</t>
  </si>
  <si>
    <t>20/100-171-１、２歳児</t>
  </si>
  <si>
    <t>20/100-171-乳児</t>
  </si>
  <si>
    <t>3/100-1-４歳以上児</t>
  </si>
  <si>
    <t>3/100-1-３歳児</t>
  </si>
  <si>
    <t>3/100-1-１、２歳児</t>
  </si>
  <si>
    <t>3/100-1-乳児</t>
  </si>
  <si>
    <t>3/100-21-４歳以上児</t>
  </si>
  <si>
    <t>3/100-21-３歳児</t>
  </si>
  <si>
    <t>3/100-21-１、２歳児</t>
  </si>
  <si>
    <t>3/100-21-乳児</t>
  </si>
  <si>
    <t>3/100-26-４歳以上児</t>
  </si>
  <si>
    <t>3/100-26-３歳児</t>
  </si>
  <si>
    <t>3/100-26-１、２歳児</t>
  </si>
  <si>
    <t>3/100-26-乳児</t>
  </si>
  <si>
    <t>3/100-31-４歳以上児</t>
  </si>
  <si>
    <t>3/100-31-３歳児</t>
  </si>
  <si>
    <t>3/100-31-１、２歳児</t>
  </si>
  <si>
    <t>3/100-31-乳児</t>
  </si>
  <si>
    <t>3/100-36-４歳以上児</t>
  </si>
  <si>
    <t>3/100-36-３歳児</t>
  </si>
  <si>
    <t>3/100-36-１、２歳児</t>
  </si>
  <si>
    <t>3/100-36-乳児</t>
  </si>
  <si>
    <t>3/100-41-４歳以上児</t>
  </si>
  <si>
    <t>3/100-41-３歳児</t>
  </si>
  <si>
    <t>3/100-41-１、２歳児</t>
  </si>
  <si>
    <t>3/100-41-乳児</t>
  </si>
  <si>
    <t>3/100-46-４歳以上児</t>
  </si>
  <si>
    <t>3/100-46-３歳児</t>
  </si>
  <si>
    <t>3/100-46-１、２歳児</t>
  </si>
  <si>
    <t>3/100-46-乳児</t>
  </si>
  <si>
    <t>3/100-51-４歳以上児</t>
  </si>
  <si>
    <t>3/100-51-３歳児</t>
  </si>
  <si>
    <t>3/100-51-１、２歳児</t>
  </si>
  <si>
    <t>3/100-51-乳児</t>
  </si>
  <si>
    <t>3/100-56-４歳以上児</t>
  </si>
  <si>
    <t>3/100-56-３歳児</t>
  </si>
  <si>
    <t>3/100-56-１、２歳児</t>
  </si>
  <si>
    <t>3/100-56-乳児</t>
  </si>
  <si>
    <t>3/100-61-４歳以上児</t>
  </si>
  <si>
    <t>3/100-61-３歳児</t>
  </si>
  <si>
    <t>3/100-61-１、２歳児</t>
  </si>
  <si>
    <t>3/100-61-乳児</t>
  </si>
  <si>
    <t>3/100-71-４歳以上児</t>
  </si>
  <si>
    <t>3/100-71-３歳児</t>
  </si>
  <si>
    <t>3/100-71-１、２歳児</t>
  </si>
  <si>
    <t>3/100-71-乳児</t>
  </si>
  <si>
    <t>3/100-81-４歳以上児</t>
  </si>
  <si>
    <t>3/100-81-３歳児</t>
  </si>
  <si>
    <t>3/100-81-１、２歳児</t>
  </si>
  <si>
    <t>3/100-81-乳児</t>
  </si>
  <si>
    <t>3/100-91-４歳以上児</t>
  </si>
  <si>
    <t>3/100-91-３歳児</t>
  </si>
  <si>
    <t>3/100-91-１、２歳児</t>
  </si>
  <si>
    <t>3/100-91-乳児</t>
  </si>
  <si>
    <t>3/100-101-４歳以上児</t>
  </si>
  <si>
    <t>3/100-101-３歳児</t>
  </si>
  <si>
    <t>3/100-101-１、２歳児</t>
  </si>
  <si>
    <t>3/100-101-乳児</t>
  </si>
  <si>
    <t>3/100-111-４歳以上児</t>
  </si>
  <si>
    <t>3/100-111-３歳児</t>
  </si>
  <si>
    <t>3/100-111-１、２歳児</t>
  </si>
  <si>
    <t>3/100-111-乳児</t>
  </si>
  <si>
    <t>3/100-121-４歳以上児</t>
  </si>
  <si>
    <t>3/100-121-３歳児</t>
  </si>
  <si>
    <t>3/100-121-１、２歳児</t>
  </si>
  <si>
    <t>3/100-121-乳児</t>
  </si>
  <si>
    <t>3/100-131-４歳以上児</t>
  </si>
  <si>
    <t>3/100-131-３歳児</t>
  </si>
  <si>
    <t>3/100-131-１、２歳児</t>
  </si>
  <si>
    <t>3/100-131-乳児</t>
  </si>
  <si>
    <t>3/100-141-４歳以上児</t>
  </si>
  <si>
    <t>3/100-141-３歳児</t>
  </si>
  <si>
    <t>3/100-141-１、２歳児</t>
  </si>
  <si>
    <t>3/100-141-乳児</t>
  </si>
  <si>
    <t>3/100-151-４歳以上児</t>
  </si>
  <si>
    <t>3/100-151-３歳児</t>
  </si>
  <si>
    <t>3/100-151-１、２歳児</t>
  </si>
  <si>
    <t>3/100-151-乳児</t>
  </si>
  <si>
    <t>3/100-161-４歳以上児</t>
  </si>
  <si>
    <t>3/100-161-３歳児</t>
  </si>
  <si>
    <t>3/100-161-１、２歳児</t>
  </si>
  <si>
    <t>3/100-161-乳児</t>
  </si>
  <si>
    <t>3/100-171-４歳以上児</t>
  </si>
  <si>
    <t>3/100-171-３歳児</t>
  </si>
  <si>
    <t>3/100-171-１、２歳児</t>
  </si>
  <si>
    <t>3/100-171-乳児</t>
  </si>
  <si>
    <t>6/100-1-４歳以上児</t>
  </si>
  <si>
    <t>6/100-1-３歳児</t>
  </si>
  <si>
    <t>6/100-1-１、２歳児</t>
  </si>
  <si>
    <t>6/100-1-乳児</t>
  </si>
  <si>
    <t>6/100-21-４歳以上児</t>
  </si>
  <si>
    <t>6/100-21-３歳児</t>
  </si>
  <si>
    <t>6/100-21-１、２歳児</t>
  </si>
  <si>
    <t>6/100-21-乳児</t>
  </si>
  <si>
    <t>6/100-26-４歳以上児</t>
  </si>
  <si>
    <t>6/100-26-３歳児</t>
  </si>
  <si>
    <t>6/100-26-１、２歳児</t>
  </si>
  <si>
    <t>6/100-26-乳児</t>
  </si>
  <si>
    <t>6/100-31-４歳以上児</t>
  </si>
  <si>
    <t>6/100-31-３歳児</t>
  </si>
  <si>
    <t>6/100-31-１、２歳児</t>
  </si>
  <si>
    <t>6/100-31-乳児</t>
  </si>
  <si>
    <t>6/100-36-４歳以上児</t>
  </si>
  <si>
    <t>6/100-36-３歳児</t>
  </si>
  <si>
    <t>6/100-36-１、２歳児</t>
  </si>
  <si>
    <t>6/100-36-乳児</t>
  </si>
  <si>
    <t>6/100-41-４歳以上児</t>
  </si>
  <si>
    <t>6/100-41-３歳児</t>
  </si>
  <si>
    <t>6/100-41-１、２歳児</t>
  </si>
  <si>
    <t>6/100-41-乳児</t>
  </si>
  <si>
    <t>6/100-46-４歳以上児</t>
  </si>
  <si>
    <t>6/100-46-３歳児</t>
  </si>
  <si>
    <t>6/100-46-１、２歳児</t>
  </si>
  <si>
    <t>6/100-46-乳児</t>
  </si>
  <si>
    <t>6/100-51-４歳以上児</t>
  </si>
  <si>
    <t>6/100-51-３歳児</t>
  </si>
  <si>
    <t>6/100-51-１、２歳児</t>
  </si>
  <si>
    <t>6/100-51-乳児</t>
  </si>
  <si>
    <t>6/100-56-４歳以上児</t>
  </si>
  <si>
    <t>6/100-56-３歳児</t>
  </si>
  <si>
    <t>6/100-56-１、２歳児</t>
  </si>
  <si>
    <t>6/100-56-乳児</t>
  </si>
  <si>
    <t>6/100-61-４歳以上児</t>
  </si>
  <si>
    <t>6/100-61-３歳児</t>
  </si>
  <si>
    <t>6/100-61-１、２歳児</t>
  </si>
  <si>
    <t>6/100-61-乳児</t>
  </si>
  <si>
    <t>6/100-71-４歳以上児</t>
  </si>
  <si>
    <t>6/100-71-３歳児</t>
  </si>
  <si>
    <t>6/100-71-１、２歳児</t>
  </si>
  <si>
    <t>6/100-71-乳児</t>
  </si>
  <si>
    <t>6/100-81-４歳以上児</t>
  </si>
  <si>
    <t>6/100-81-３歳児</t>
  </si>
  <si>
    <t>6/100-81-１、２歳児</t>
  </si>
  <si>
    <t>6/100-81-乳児</t>
  </si>
  <si>
    <t>6/100-91-４歳以上児</t>
  </si>
  <si>
    <t>6/100-91-３歳児</t>
  </si>
  <si>
    <t>6/100-91-１、２歳児</t>
  </si>
  <si>
    <t>6/100-91-乳児</t>
  </si>
  <si>
    <t>6/100-101-４歳以上児</t>
  </si>
  <si>
    <t>6/100-101-３歳児</t>
  </si>
  <si>
    <t>6/100-101-１、２歳児</t>
  </si>
  <si>
    <t>6/100-101-乳児</t>
  </si>
  <si>
    <t>6/100-111-４歳以上児</t>
  </si>
  <si>
    <t>6/100-111-３歳児</t>
  </si>
  <si>
    <t>6/100-111-１、２歳児</t>
  </si>
  <si>
    <t>6/100-111-乳児</t>
  </si>
  <si>
    <t>6/100-121-４歳以上児</t>
  </si>
  <si>
    <t>6/100-121-３歳児</t>
  </si>
  <si>
    <t>6/100-121-１、２歳児</t>
  </si>
  <si>
    <t>6/100-121-乳児</t>
  </si>
  <si>
    <t>6/100-131-４歳以上児</t>
  </si>
  <si>
    <t>6/100-131-３歳児</t>
  </si>
  <si>
    <t>6/100-131-１、２歳児</t>
  </si>
  <si>
    <t>6/100-131-乳児</t>
  </si>
  <si>
    <t>6/100-141-４歳以上児</t>
  </si>
  <si>
    <t>6/100-141-３歳児</t>
  </si>
  <si>
    <t>6/100-141-１、２歳児</t>
  </si>
  <si>
    <t>6/100-141-乳児</t>
  </si>
  <si>
    <t>6/100-151-４歳以上児</t>
  </si>
  <si>
    <t>6/100-151-３歳児</t>
  </si>
  <si>
    <t>6/100-151-１、２歳児</t>
  </si>
  <si>
    <t>6/100-151-乳児</t>
  </si>
  <si>
    <t>6/100-161-４歳以上児</t>
  </si>
  <si>
    <t>6/100-161-３歳児</t>
  </si>
  <si>
    <t>6/100-161-１、２歳児</t>
  </si>
  <si>
    <t>6/100-161-乳児</t>
  </si>
  <si>
    <t>6/100-171-４歳以上児</t>
  </si>
  <si>
    <t>6/100-171-３歳児</t>
  </si>
  <si>
    <t>6/100-171-１、２歳児</t>
  </si>
  <si>
    <t>6/100-171-乳児</t>
  </si>
  <si>
    <t>その他-1-４歳以上児</t>
  </si>
  <si>
    <t>その他-1-３歳児</t>
  </si>
  <si>
    <t>その他-1-１、２歳児</t>
  </si>
  <si>
    <t>その他-1-乳児</t>
  </si>
  <si>
    <t>その他-21-４歳以上児</t>
  </si>
  <si>
    <t>その他-21-３歳児</t>
  </si>
  <si>
    <t>その他-21-１、２歳児</t>
  </si>
  <si>
    <t>その他-21-乳児</t>
  </si>
  <si>
    <t>その他-26-４歳以上児</t>
  </si>
  <si>
    <t>その他-26-３歳児</t>
  </si>
  <si>
    <t>その他-26-１、２歳児</t>
  </si>
  <si>
    <t>その他-26-乳児</t>
  </si>
  <si>
    <t>その他-31-４歳以上児</t>
  </si>
  <si>
    <t>その他-31-３歳児</t>
  </si>
  <si>
    <t>その他-31-１、２歳児</t>
  </si>
  <si>
    <t>その他-31-乳児</t>
  </si>
  <si>
    <t>その他-36-４歳以上児</t>
  </si>
  <si>
    <t>その他-36-３歳児</t>
  </si>
  <si>
    <t>その他-36-１、２歳児</t>
  </si>
  <si>
    <t>その他-36-乳児</t>
  </si>
  <si>
    <t>その他-41-４歳以上児</t>
  </si>
  <si>
    <t>その他-41-３歳児</t>
  </si>
  <si>
    <t>その他-41-１、２歳児</t>
  </si>
  <si>
    <t>その他-41-乳児</t>
  </si>
  <si>
    <t>その他-46-４歳以上児</t>
  </si>
  <si>
    <t>その他-46-３歳児</t>
  </si>
  <si>
    <t>その他-46-１、２歳児</t>
  </si>
  <si>
    <t>その他-46-乳児</t>
  </si>
  <si>
    <t>その他-51-４歳以上児</t>
  </si>
  <si>
    <t>その他-51-３歳児</t>
  </si>
  <si>
    <t>その他-51-１、２歳児</t>
  </si>
  <si>
    <t>その他-51-乳児</t>
  </si>
  <si>
    <t>その他-56-４歳以上児</t>
  </si>
  <si>
    <t>その他-56-３歳児</t>
  </si>
  <si>
    <t>その他-56-１、２歳児</t>
  </si>
  <si>
    <t>その他-56-乳児</t>
  </si>
  <si>
    <t>その他-61-４歳以上児</t>
  </si>
  <si>
    <t>その他-61-３歳児</t>
  </si>
  <si>
    <t>その他-61-１、２歳児</t>
  </si>
  <si>
    <t>その他-61-乳児</t>
  </si>
  <si>
    <t>その他-71-４歳以上児</t>
  </si>
  <si>
    <t>その他-71-３歳児</t>
  </si>
  <si>
    <t>その他-71-１、２歳児</t>
  </si>
  <si>
    <t>その他-71-乳児</t>
  </si>
  <si>
    <t>その他-81-４歳以上児</t>
  </si>
  <si>
    <t>その他-81-３歳児</t>
  </si>
  <si>
    <t>その他-81-１、２歳児</t>
  </si>
  <si>
    <t>その他-81-乳児</t>
  </si>
  <si>
    <t>その他-91-４歳以上児</t>
  </si>
  <si>
    <t>その他-91-３歳児</t>
  </si>
  <si>
    <t>その他-91-１、２歳児</t>
  </si>
  <si>
    <t>その他-91-乳児</t>
  </si>
  <si>
    <t>その他-101-４歳以上児</t>
  </si>
  <si>
    <t>その他-101-３歳児</t>
  </si>
  <si>
    <t>その他-101-１、２歳児</t>
  </si>
  <si>
    <t>その他-101-乳児</t>
  </si>
  <si>
    <t>その他-111-４歳以上児</t>
  </si>
  <si>
    <t>その他-111-３歳児</t>
  </si>
  <si>
    <t>その他-111-１、２歳児</t>
  </si>
  <si>
    <t>その他-111-乳児</t>
  </si>
  <si>
    <t>その他-121-４歳以上児</t>
  </si>
  <si>
    <t>その他-121-３歳児</t>
  </si>
  <si>
    <t>その他-121-１、２歳児</t>
  </si>
  <si>
    <t>その他-121-乳児</t>
  </si>
  <si>
    <t>その他-131-４歳以上児</t>
  </si>
  <si>
    <t>その他-131-３歳児</t>
  </si>
  <si>
    <t>その他-131-１、２歳児</t>
  </si>
  <si>
    <t>その他-131-乳児</t>
  </si>
  <si>
    <t>その他-141-４歳以上児</t>
  </si>
  <si>
    <t>その他-141-３歳児</t>
  </si>
  <si>
    <t>その他-141-１、２歳児</t>
  </si>
  <si>
    <t>その他-141-乳児</t>
  </si>
  <si>
    <t>その他-151-４歳以上児</t>
  </si>
  <si>
    <t>その他-151-３歳児</t>
  </si>
  <si>
    <t>その他-151-１、２歳児</t>
  </si>
  <si>
    <t>その他-151-乳児</t>
  </si>
  <si>
    <t>その他-161-４歳以上児</t>
  </si>
  <si>
    <t>その他-161-３歳児</t>
  </si>
  <si>
    <t>その他-161-１、２歳児</t>
  </si>
  <si>
    <t>その他-161-乳児</t>
  </si>
  <si>
    <t>その他-171-４歳以上児</t>
  </si>
  <si>
    <t>その他-171-３歳児</t>
  </si>
  <si>
    <t>その他-171-１、２歳児</t>
  </si>
  <si>
    <t>その他-171-乳児</t>
  </si>
  <si>
    <t>激変緩和地域</t>
    <rPh sb="0" eb="4">
      <t>ゲキヘンカンワ</t>
    </rPh>
    <rPh sb="4" eb="6">
      <t>チイキ</t>
    </rPh>
    <phoneticPr fontId="3"/>
  </si>
  <si>
    <t>加算率区分</t>
    <rPh sb="0" eb="3">
      <t>カサンリツ</t>
    </rPh>
    <rPh sb="3" eb="5">
      <t>クブン</t>
    </rPh>
    <phoneticPr fontId="3"/>
  </si>
  <si>
    <t>年以上</t>
    <rPh sb="0" eb="3">
      <t>ネンイジョウ</t>
    </rPh>
    <phoneticPr fontId="3"/>
  </si>
  <si>
    <t>加算率a</t>
    <rPh sb="0" eb="3">
      <t>カサンリツ</t>
    </rPh>
    <phoneticPr fontId="3"/>
  </si>
  <si>
    <t>加算率b</t>
    <rPh sb="0" eb="3">
      <t>カサンリツ</t>
    </rPh>
    <phoneticPr fontId="3"/>
  </si>
  <si>
    <t>職員一人当たりの平均経験年数</t>
    <rPh sb="0" eb="5">
      <t>ショクインヒトリア</t>
    </rPh>
    <rPh sb="8" eb="14">
      <t>ヘイキンケイケンネンスウ</t>
    </rPh>
    <phoneticPr fontId="3"/>
  </si>
  <si>
    <t>年（１年以下は切り捨て）</t>
    <rPh sb="0" eb="1">
      <t>ネン</t>
    </rPh>
    <rPh sb="3" eb="6">
      <t>ネンイカ</t>
    </rPh>
    <rPh sb="7" eb="8">
      <t>キ</t>
    </rPh>
    <rPh sb="9" eb="10">
      <t>ス</t>
    </rPh>
    <phoneticPr fontId="3"/>
  </si>
  <si>
    <t>職員平均経験年数</t>
    <rPh sb="0" eb="2">
      <t>ショクイン</t>
    </rPh>
    <rPh sb="2" eb="4">
      <t>ヘイキン</t>
    </rPh>
    <rPh sb="4" eb="6">
      <t>ケイケン</t>
    </rPh>
    <rPh sb="6" eb="8">
      <t>ネンスウ</t>
    </rPh>
    <phoneticPr fontId="3"/>
  </si>
  <si>
    <t>職員の平均経験年数／人</t>
    <rPh sb="0" eb="2">
      <t>ショクイン</t>
    </rPh>
    <rPh sb="3" eb="9">
      <t>ヘイキンケイケンネンスウ</t>
    </rPh>
    <rPh sb="10" eb="11">
      <t>ニン</t>
    </rPh>
    <phoneticPr fontId="3"/>
  </si>
  <si>
    <t>年</t>
    <rPh sb="0" eb="1">
      <t>ネン</t>
    </rPh>
    <phoneticPr fontId="3"/>
  </si>
  <si>
    <t>BA26</t>
  </si>
  <si>
    <t>加算率a</t>
    <rPh sb="0" eb="3">
      <t>カサンリツ</t>
    </rPh>
    <phoneticPr fontId="3"/>
  </si>
  <si>
    <t>加算率b</t>
    <rPh sb="0" eb="3">
      <t>カサンリツ</t>
    </rPh>
    <phoneticPr fontId="3"/>
  </si>
  <si>
    <t>%</t>
    <phoneticPr fontId="3"/>
  </si>
  <si>
    <t>処遇区分１および２</t>
    <rPh sb="0" eb="2">
      <t>ショグウ</t>
    </rPh>
    <rPh sb="2" eb="4">
      <t>クブン</t>
    </rPh>
    <phoneticPr fontId="3"/>
  </si>
  <si>
    <t xml:space="preserve">処遇区分３
</t>
    <rPh sb="0" eb="2">
      <t>ショグウ</t>
    </rPh>
    <rPh sb="2" eb="4">
      <t>クブン</t>
    </rPh>
    <phoneticPr fontId="3"/>
  </si>
  <si>
    <t>20/100-6-１、２歳児</t>
  </si>
  <si>
    <t>20/100-6-乳児</t>
  </si>
  <si>
    <t>20/100-13-１、２歳児</t>
  </si>
  <si>
    <t>20/100-13-乳児</t>
  </si>
  <si>
    <t>16/100-6-１、２歳児</t>
  </si>
  <si>
    <t>16/100-6-乳児</t>
  </si>
  <si>
    <t>16/100-13-１、２歳児</t>
  </si>
  <si>
    <t>16/100-13-乳児</t>
  </si>
  <si>
    <t>15/100-6-１、２歳児</t>
  </si>
  <si>
    <t>15/100-6-乳児</t>
  </si>
  <si>
    <t>15/100-13-１、２歳児</t>
  </si>
  <si>
    <t>15/100-13-乳児</t>
  </si>
  <si>
    <t>12/100-6-１、２歳児</t>
  </si>
  <si>
    <t>12/100-6-乳児</t>
  </si>
  <si>
    <t>12/100-13-１、２歳児</t>
  </si>
  <si>
    <t>12/100-13-乳児</t>
  </si>
  <si>
    <t>10/100-6-１、２歳児</t>
  </si>
  <si>
    <t>10/100-6-乳児</t>
  </si>
  <si>
    <t>10/100-13-１、２歳児</t>
  </si>
  <si>
    <t>10/100-13-乳児</t>
  </si>
  <si>
    <t>6/100-6-１、２歳児</t>
  </si>
  <si>
    <t>6/100-6-乳児</t>
  </si>
  <si>
    <t>6/100-13-１、２歳児</t>
  </si>
  <si>
    <t>6/100-13-乳児</t>
  </si>
  <si>
    <t>3/100-6-１、２歳児</t>
  </si>
  <si>
    <t>3/100-6-乳児</t>
  </si>
  <si>
    <t>3/100-13-１、２歳児</t>
  </si>
  <si>
    <t>3/100-13-乳児</t>
  </si>
  <si>
    <t>その他-6-１、２歳児</t>
  </si>
  <si>
    <t>その他-6-乳児</t>
  </si>
  <si>
    <t>その他-13-１、２歳児</t>
  </si>
  <si>
    <t>その他-13-乳児</t>
  </si>
  <si>
    <t>職員の平均経験年数／人</t>
    <phoneticPr fontId="3"/>
  </si>
  <si>
    <t>年</t>
    <rPh sb="0" eb="1">
      <t>ネン</t>
    </rPh>
    <phoneticPr fontId="3"/>
  </si>
  <si>
    <t>４歳以上児配置改善加算★（チーム保育推進加算と同時取得不可）</t>
    <rPh sb="1" eb="4">
      <t>サイイジョウ</t>
    </rPh>
    <rPh sb="4" eb="5">
      <t>ジ</t>
    </rPh>
    <rPh sb="5" eb="7">
      <t>ハイチ</t>
    </rPh>
    <rPh sb="7" eb="9">
      <t>カイゼン</t>
    </rPh>
    <rPh sb="9" eb="11">
      <t>カサン</t>
    </rPh>
    <phoneticPr fontId="3"/>
  </si>
  <si>
    <t>４歳以上児配置改善加算</t>
    <rPh sb="2" eb="4">
      <t>イジョウ</t>
    </rPh>
    <phoneticPr fontId="3"/>
  </si>
  <si>
    <t>４歳以上児配置改善加算</t>
    <rPh sb="1" eb="4">
      <t>サイイジョウ</t>
    </rPh>
    <rPh sb="4" eb="5">
      <t>ジ</t>
    </rPh>
    <rPh sb="5" eb="7">
      <t>ハイチ</t>
    </rPh>
    <rPh sb="7" eb="11">
      <t>カイゼンカサン</t>
    </rPh>
    <phoneticPr fontId="3"/>
  </si>
  <si>
    <t>４歳以上児改善（基本額）</t>
    <rPh sb="2" eb="4">
      <t>イジョウ</t>
    </rPh>
    <rPh sb="8" eb="11">
      <t>キホンガク</t>
    </rPh>
    <phoneticPr fontId="3"/>
  </si>
  <si>
    <t>４歳児配置改善加算</t>
    <phoneticPr fontId="3"/>
  </si>
  <si>
    <t>処遇区分１</t>
    <rPh sb="0" eb="2">
      <t>ショグウ</t>
    </rPh>
    <rPh sb="2" eb="4">
      <t>クブン</t>
    </rPh>
    <phoneticPr fontId="3"/>
  </si>
  <si>
    <t>（a）</t>
  </si>
  <si>
    <t>＋</t>
  </si>
  <si>
    <t>×</t>
  </si>
  <si>
    <t>(⑥＋⑦＋⑧＋⑨＋⑩＋⑫)</t>
  </si>
  <si>
    <t>(⑥～⑲（⑯を除く。)）
×別に定める調整率</t>
  </si>
  <si>
    <t>(⑥＋⑦)</t>
  </si>
  <si>
    <t>地域
区分</t>
    <rPh sb="0" eb="2">
      <t>チイキ</t>
    </rPh>
    <rPh sb="3" eb="5">
      <t>クブン</t>
    </rPh>
    <phoneticPr fontId="3"/>
  </si>
  <si>
    <t>定員区分</t>
    <rPh sb="0" eb="2">
      <t>テイイン</t>
    </rPh>
    <rPh sb="2" eb="4">
      <t>クブン</t>
    </rPh>
    <phoneticPr fontId="3"/>
  </si>
  <si>
    <t>認定
区分</t>
    <rPh sb="0" eb="2">
      <t>ニンテイ</t>
    </rPh>
    <rPh sb="3" eb="5">
      <t>クブン</t>
    </rPh>
    <phoneticPr fontId="42"/>
  </si>
  <si>
    <t>保育必要量区分　⑤</t>
    <rPh sb="0" eb="2">
      <t>ホイク</t>
    </rPh>
    <rPh sb="2" eb="5">
      <t>ヒツヨウリョウ</t>
    </rPh>
    <rPh sb="5" eb="7">
      <t>クブン</t>
    </rPh>
    <phoneticPr fontId="42"/>
  </si>
  <si>
    <t>処遇改善等加算（区分１及び区分２）</t>
    <rPh sb="8" eb="10">
      <t>クブン</t>
    </rPh>
    <rPh sb="11" eb="12">
      <t>オヨ</t>
    </rPh>
    <rPh sb="13" eb="15">
      <t>クブン</t>
    </rPh>
    <phoneticPr fontId="42"/>
  </si>
  <si>
    <t>３歳児配置改善加算</t>
    <rPh sb="1" eb="3">
      <t>サイジ</t>
    </rPh>
    <rPh sb="3" eb="5">
      <t>ハイチ</t>
    </rPh>
    <rPh sb="5" eb="7">
      <t>カイゼン</t>
    </rPh>
    <rPh sb="7" eb="9">
      <t>カサン</t>
    </rPh>
    <phoneticPr fontId="42"/>
  </si>
  <si>
    <t>４歳以上児配置改善加算</t>
    <rPh sb="1" eb="4">
      <t>サイイジョウ</t>
    </rPh>
    <rPh sb="4" eb="5">
      <t>ジ</t>
    </rPh>
    <rPh sb="5" eb="7">
      <t>ハイチ</t>
    </rPh>
    <rPh sb="7" eb="9">
      <t>カイゼン</t>
    </rPh>
    <rPh sb="9" eb="11">
      <t>カサン</t>
    </rPh>
    <phoneticPr fontId="42"/>
  </si>
  <si>
    <t>１歳児配置改善加算
（1,2歳児のうち年度の初日の前日における満年齢が1歳児の場合のみに加算）</t>
    <rPh sb="1" eb="3">
      <t>サイジ</t>
    </rPh>
    <rPh sb="3" eb="5">
      <t>ハイチ</t>
    </rPh>
    <rPh sb="5" eb="7">
      <t>カイゼン</t>
    </rPh>
    <rPh sb="7" eb="9">
      <t>カサン</t>
    </rPh>
    <phoneticPr fontId="42"/>
  </si>
  <si>
    <t>休日保育加算</t>
    <rPh sb="0" eb="2">
      <t>キュウジツ</t>
    </rPh>
    <rPh sb="2" eb="4">
      <t>ホイク</t>
    </rPh>
    <rPh sb="4" eb="6">
      <t>カサン</t>
    </rPh>
    <phoneticPr fontId="42"/>
  </si>
  <si>
    <t>夜間保育加算</t>
    <rPh sb="0" eb="2">
      <t>ヤカン</t>
    </rPh>
    <rPh sb="2" eb="4">
      <t>ホイク</t>
    </rPh>
    <rPh sb="4" eb="6">
      <t>カサン</t>
    </rPh>
    <phoneticPr fontId="42"/>
  </si>
  <si>
    <t>減価償却費加算</t>
    <rPh sb="0" eb="2">
      <t>ゲンカ</t>
    </rPh>
    <rPh sb="2" eb="5">
      <t>ショウキャクヒ</t>
    </rPh>
    <rPh sb="5" eb="7">
      <t>カサン</t>
    </rPh>
    <phoneticPr fontId="42"/>
  </si>
  <si>
    <t>賃借料加算</t>
    <rPh sb="0" eb="3">
      <t>チンシャクリョウ</t>
    </rPh>
    <rPh sb="3" eb="5">
      <t>カサン</t>
    </rPh>
    <phoneticPr fontId="42"/>
  </si>
  <si>
    <t>チーム保育推進加算</t>
    <rPh sb="3" eb="5">
      <t>ホイク</t>
    </rPh>
    <rPh sb="5" eb="7">
      <t>スイシン</t>
    </rPh>
    <rPh sb="7" eb="9">
      <t>カサン</t>
    </rPh>
    <phoneticPr fontId="42"/>
  </si>
  <si>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43"/>
  </si>
  <si>
    <t>分園の場合</t>
    <rPh sb="0" eb="2">
      <t>ブンエン</t>
    </rPh>
    <rPh sb="3" eb="5">
      <t>バアイ</t>
    </rPh>
    <phoneticPr fontId="42"/>
  </si>
  <si>
    <t>施設長を配置していない場合</t>
    <rPh sb="0" eb="2">
      <t>シセツ</t>
    </rPh>
    <rPh sb="2" eb="3">
      <t>チョウ</t>
    </rPh>
    <rPh sb="4" eb="6">
      <t>ハイチ</t>
    </rPh>
    <rPh sb="11" eb="13">
      <t>バアイ</t>
    </rPh>
    <phoneticPr fontId="42"/>
  </si>
  <si>
    <t>土曜日に閉所する場合</t>
    <rPh sb="0" eb="3">
      <t>ドヨウビ</t>
    </rPh>
    <rPh sb="4" eb="6">
      <t>ヘイショ</t>
    </rPh>
    <rPh sb="8" eb="10">
      <t>バアイ</t>
    </rPh>
    <phoneticPr fontId="42"/>
  </si>
  <si>
    <t>定員を恒常的に超過する場合</t>
    <rPh sb="0" eb="2">
      <t>テイイン</t>
    </rPh>
    <rPh sb="3" eb="6">
      <t>コウジョウテキ</t>
    </rPh>
    <rPh sb="7" eb="9">
      <t>チョウカ</t>
    </rPh>
    <rPh sb="11" eb="13">
      <t>バアイ</t>
    </rPh>
    <phoneticPr fontId="42"/>
  </si>
  <si>
    <t>保育標準時間認定</t>
    <rPh sb="0" eb="2">
      <t>ホイク</t>
    </rPh>
    <rPh sb="2" eb="4">
      <t>ヒョウジュン</t>
    </rPh>
    <rPh sb="4" eb="6">
      <t>ジカン</t>
    </rPh>
    <rPh sb="6" eb="8">
      <t>ニンテイ</t>
    </rPh>
    <phoneticPr fontId="42"/>
  </si>
  <si>
    <t>保育短時間認定</t>
    <rPh sb="0" eb="2">
      <t>ホイク</t>
    </rPh>
    <rPh sb="2" eb="3">
      <t>タン</t>
    </rPh>
    <rPh sb="3" eb="5">
      <t>ジカン</t>
    </rPh>
    <rPh sb="5" eb="7">
      <t>ニンテイ</t>
    </rPh>
    <phoneticPr fontId="42"/>
  </si>
  <si>
    <t>月に１日土曜日を閉所する場合</t>
    <rPh sb="0" eb="1">
      <t>ツキ</t>
    </rPh>
    <rPh sb="3" eb="4">
      <t>ニチ</t>
    </rPh>
    <rPh sb="4" eb="7">
      <t>ドヨウビ</t>
    </rPh>
    <rPh sb="8" eb="10">
      <t>ヘイショ</t>
    </rPh>
    <rPh sb="12" eb="14">
      <t>バアイ</t>
    </rPh>
    <phoneticPr fontId="42"/>
  </si>
  <si>
    <t>月に２日土曜日を閉所する場合</t>
    <rPh sb="0" eb="1">
      <t>ツキ</t>
    </rPh>
    <rPh sb="3" eb="4">
      <t>ニチ</t>
    </rPh>
    <rPh sb="4" eb="7">
      <t>ドヨウビ</t>
    </rPh>
    <rPh sb="8" eb="10">
      <t>ヘイショ</t>
    </rPh>
    <rPh sb="12" eb="14">
      <t>バアイ</t>
    </rPh>
    <phoneticPr fontId="42"/>
  </si>
  <si>
    <t>月に３日以上土曜日を閉所する場合</t>
    <rPh sb="0" eb="1">
      <t>ツキ</t>
    </rPh>
    <rPh sb="3" eb="4">
      <t>ニチ</t>
    </rPh>
    <rPh sb="4" eb="6">
      <t>イジョウ</t>
    </rPh>
    <rPh sb="6" eb="9">
      <t>ドヨウビ</t>
    </rPh>
    <rPh sb="10" eb="12">
      <t>ヘイショ</t>
    </rPh>
    <rPh sb="14" eb="16">
      <t>バアイ</t>
    </rPh>
    <phoneticPr fontId="42"/>
  </si>
  <si>
    <t>全ての土曜日を閉所する場合</t>
    <rPh sb="0" eb="1">
      <t>スベ</t>
    </rPh>
    <rPh sb="3" eb="6">
      <t>ドヨウビ</t>
    </rPh>
    <rPh sb="7" eb="9">
      <t>ヘイショ</t>
    </rPh>
    <rPh sb="11" eb="13">
      <t>バアイ</t>
    </rPh>
    <phoneticPr fontId="42"/>
  </si>
  <si>
    <t>基本分単価</t>
    <rPh sb="0" eb="2">
      <t>キホン</t>
    </rPh>
    <rPh sb="2" eb="3">
      <t>ブン</t>
    </rPh>
    <rPh sb="3" eb="4">
      <t>タン</t>
    </rPh>
    <rPh sb="4" eb="5">
      <t>アタイ</t>
    </rPh>
    <phoneticPr fontId="3"/>
  </si>
  <si>
    <t>加算率（注２）</t>
    <rPh sb="0" eb="3">
      <t>カサンリツ</t>
    </rPh>
    <rPh sb="4" eb="5">
      <t>チュウ</t>
    </rPh>
    <phoneticPr fontId="42"/>
  </si>
  <si>
    <t>処遇改善等加算（区分１及び区分２）</t>
    <phoneticPr fontId="42"/>
  </si>
  <si>
    <t>加算額</t>
    <rPh sb="0" eb="3">
      <t>カサンガク</t>
    </rPh>
    <phoneticPr fontId="42"/>
  </si>
  <si>
    <t>(a)</t>
    <phoneticPr fontId="42"/>
  </si>
  <si>
    <t>（b）</t>
    <phoneticPr fontId="42"/>
  </si>
  <si>
    <t>（c）</t>
    <phoneticPr fontId="42"/>
  </si>
  <si>
    <t>（注１）</t>
    <phoneticPr fontId="42"/>
  </si>
  <si>
    <t>（注１）</t>
    <rPh sb="1" eb="2">
      <t>チュウ</t>
    </rPh>
    <phoneticPr fontId="3"/>
  </si>
  <si>
    <t>（注）</t>
    <phoneticPr fontId="42"/>
  </si>
  <si>
    <t>標　準</t>
    <rPh sb="0" eb="1">
      <t>シルベ</t>
    </rPh>
    <rPh sb="2" eb="3">
      <t>ジュン</t>
    </rPh>
    <phoneticPr fontId="42"/>
  </si>
  <si>
    <t>都市部</t>
    <rPh sb="0" eb="3">
      <t>トシブ</t>
    </rPh>
    <phoneticPr fontId="42"/>
  </si>
  <si>
    <t>①</t>
    <phoneticPr fontId="42"/>
  </si>
  <si>
    <t>②</t>
    <phoneticPr fontId="42"/>
  </si>
  <si>
    <t>③</t>
    <phoneticPr fontId="42"/>
  </si>
  <si>
    <t>④</t>
    <phoneticPr fontId="42"/>
  </si>
  <si>
    <t>⑥</t>
    <phoneticPr fontId="42"/>
  </si>
  <si>
    <t>⑦</t>
    <phoneticPr fontId="42"/>
  </si>
  <si>
    <t>⑧</t>
    <phoneticPr fontId="42"/>
  </si>
  <si>
    <t>⑨</t>
    <phoneticPr fontId="42"/>
  </si>
  <si>
    <t>⑩</t>
    <phoneticPr fontId="42"/>
  </si>
  <si>
    <t>⑪</t>
    <phoneticPr fontId="42"/>
  </si>
  <si>
    <t>⑫</t>
    <phoneticPr fontId="42"/>
  </si>
  <si>
    <t>⑬</t>
    <phoneticPr fontId="42"/>
  </si>
  <si>
    <t>⑭</t>
    <phoneticPr fontId="42"/>
  </si>
  <si>
    <t>⑮</t>
    <phoneticPr fontId="42"/>
  </si>
  <si>
    <t>⑯</t>
    <phoneticPr fontId="42"/>
  </si>
  <si>
    <t>⑰</t>
    <phoneticPr fontId="42"/>
  </si>
  <si>
    <t>⑱</t>
    <phoneticPr fontId="42"/>
  </si>
  <si>
    <t>⑲</t>
    <phoneticPr fontId="42"/>
  </si>
  <si>
    <t>⑳</t>
    <phoneticPr fontId="42"/>
  </si>
  <si>
    <t>20/100
地域</t>
    <phoneticPr fontId="3"/>
  </si>
  <si>
    <t>　20人</t>
    <rPh sb="3" eb="4">
      <t>ニン</t>
    </rPh>
    <phoneticPr fontId="3"/>
  </si>
  <si>
    <t>2号</t>
    <rPh sb="1" eb="2">
      <t>ゴウ</t>
    </rPh>
    <phoneticPr fontId="42"/>
  </si>
  <si>
    <t>＋</t>
    <phoneticPr fontId="42"/>
  </si>
  <si>
    <t>×</t>
    <phoneticPr fontId="42"/>
  </si>
  <si>
    <t>（加算率（a）</t>
    <rPh sb="1" eb="3">
      <t>カサン</t>
    </rPh>
    <rPh sb="3" eb="4">
      <t>リツ</t>
    </rPh>
    <phoneticPr fontId="42"/>
  </si>
  <si>
    <t>加算率（b）</t>
    <rPh sb="0" eb="3">
      <t>カサンリツ</t>
    </rPh>
    <phoneticPr fontId="42"/>
  </si>
  <si>
    <t>）</t>
    <phoneticPr fontId="42"/>
  </si>
  <si>
    <t>÷</t>
    <phoneticPr fontId="42"/>
  </si>
  <si>
    <t>加算率（b）</t>
    <phoneticPr fontId="42"/>
  </si>
  <si>
    <t>ａ地域</t>
    <rPh sb="1" eb="3">
      <t>チイキ</t>
    </rPh>
    <phoneticPr fontId="42"/>
  </si>
  <si>
    <t>×加配人数</t>
    <rPh sb="1" eb="5">
      <t>カハイニンズウ</t>
    </rPh>
    <phoneticPr fontId="42"/>
  </si>
  <si>
    <t>－</t>
    <phoneticPr fontId="42"/>
  </si>
  <si>
    <t>(⑥＋⑦＋⑧＋⑨＋⑩＋⑫)</t>
    <phoneticPr fontId="42"/>
  </si>
  <si>
    <t>(⑥～⑲（⑯を除く。)）
×別に定める調整率</t>
    <phoneticPr fontId="42"/>
  </si>
  <si>
    <t>ｂ地域</t>
    <rPh sb="1" eb="3">
      <t>チイキ</t>
    </rPh>
    <phoneticPr fontId="42"/>
  </si>
  <si>
    <t>3号</t>
    <rPh sb="1" eb="2">
      <t>ゴウ</t>
    </rPh>
    <phoneticPr fontId="42"/>
  </si>
  <si>
    <t>ｃ地域</t>
    <rPh sb="1" eb="3">
      <t>チイキ</t>
    </rPh>
    <phoneticPr fontId="42"/>
  </si>
  <si>
    <t>ｄ地域</t>
    <rPh sb="1" eb="3">
      <t>チイキ</t>
    </rPh>
    <phoneticPr fontId="42"/>
  </si>
  <si>
    <t>　21人
　　から
　25人
　　まで</t>
    <rPh sb="3" eb="4">
      <t>ニン</t>
    </rPh>
    <rPh sb="13" eb="14">
      <t>ニン</t>
    </rPh>
    <phoneticPr fontId="3"/>
  </si>
  <si>
    <t>　26人
　　から
　30人
　　まで</t>
    <rPh sb="3" eb="4">
      <t>ニン</t>
    </rPh>
    <rPh sb="13" eb="14">
      <t>ニン</t>
    </rPh>
    <phoneticPr fontId="3"/>
  </si>
  <si>
    <t>　31人
　　から
　35人
　　まで</t>
    <rPh sb="3" eb="4">
      <t>ニン</t>
    </rPh>
    <rPh sb="13" eb="14">
      <t>ニン</t>
    </rPh>
    <phoneticPr fontId="3"/>
  </si>
  <si>
    <t>　36人
　　から
　40人
　　まで</t>
    <rPh sb="3" eb="4">
      <t>ニン</t>
    </rPh>
    <rPh sb="13" eb="14">
      <t>ニン</t>
    </rPh>
    <phoneticPr fontId="3"/>
  </si>
  <si>
    <t>休日保育の年間延べ利用子ども数</t>
    <rPh sb="0" eb="2">
      <t>キュウジツ</t>
    </rPh>
    <rPh sb="2" eb="4">
      <t>ホイク</t>
    </rPh>
    <rPh sb="5" eb="7">
      <t>ネンカン</t>
    </rPh>
    <rPh sb="7" eb="8">
      <t>ノ</t>
    </rPh>
    <rPh sb="9" eb="11">
      <t>リヨウ</t>
    </rPh>
    <rPh sb="11" eb="12">
      <t>コ</t>
    </rPh>
    <rPh sb="14" eb="15">
      <t>スウ</t>
    </rPh>
    <phoneticPr fontId="42"/>
  </si>
  <si>
    <t>　41人
　　から
　45人
　　まで</t>
    <rPh sb="3" eb="4">
      <t>ニン</t>
    </rPh>
    <rPh sb="13" eb="14">
      <t>ニン</t>
    </rPh>
    <phoneticPr fontId="3"/>
  </si>
  <si>
    <t>　 　　 ～　210人</t>
    <rPh sb="10" eb="11">
      <t>ニン</t>
    </rPh>
    <phoneticPr fontId="42"/>
  </si>
  <si>
    <t>　46人
　　から
　50人
　　まで</t>
    <rPh sb="3" eb="4">
      <t>ニン</t>
    </rPh>
    <rPh sb="13" eb="14">
      <t>ニン</t>
    </rPh>
    <phoneticPr fontId="3"/>
  </si>
  <si>
    <t>　 211人～　279人</t>
    <rPh sb="5" eb="6">
      <t>ニン</t>
    </rPh>
    <rPh sb="11" eb="12">
      <t>ニン</t>
    </rPh>
    <phoneticPr fontId="42"/>
  </si>
  <si>
    <t>　 280人～　349人</t>
    <rPh sb="5" eb="6">
      <t>ニン</t>
    </rPh>
    <rPh sb="11" eb="12">
      <t>ニン</t>
    </rPh>
    <phoneticPr fontId="42"/>
  </si>
  <si>
    <t>　51人
　　から
　55人
　　まで</t>
    <rPh sb="3" eb="4">
      <t>ニン</t>
    </rPh>
    <rPh sb="13" eb="14">
      <t>ニン</t>
    </rPh>
    <phoneticPr fontId="3"/>
  </si>
  <si>
    <t xml:space="preserve"> 　350人～　419人</t>
    <rPh sb="5" eb="6">
      <t>ニン</t>
    </rPh>
    <rPh sb="11" eb="12">
      <t>ニン</t>
    </rPh>
    <phoneticPr fontId="42"/>
  </si>
  <si>
    <t>　56人
　　から
　60人
　　まで</t>
    <rPh sb="3" eb="4">
      <t>ニン</t>
    </rPh>
    <rPh sb="13" eb="14">
      <t>ニン</t>
    </rPh>
    <phoneticPr fontId="3"/>
  </si>
  <si>
    <t>　 420人～　489人</t>
    <rPh sb="5" eb="6">
      <t>ニン</t>
    </rPh>
    <rPh sb="11" eb="12">
      <t>ニン</t>
    </rPh>
    <phoneticPr fontId="42"/>
  </si>
  <si>
    <t>　61人
　　から
　70人
　　まで</t>
    <rPh sb="3" eb="4">
      <t>ニン</t>
    </rPh>
    <rPh sb="13" eb="14">
      <t>ニン</t>
    </rPh>
    <phoneticPr fontId="3"/>
  </si>
  <si>
    <t xml:space="preserve"> 　490人～　559人</t>
    <rPh sb="5" eb="6">
      <t>ニン</t>
    </rPh>
    <rPh sb="11" eb="12">
      <t>ニン</t>
    </rPh>
    <phoneticPr fontId="42"/>
  </si>
  <si>
    <t>　 560人～　629人</t>
    <rPh sb="5" eb="6">
      <t>ニン</t>
    </rPh>
    <rPh sb="11" eb="12">
      <t>ニン</t>
    </rPh>
    <phoneticPr fontId="42"/>
  </si>
  <si>
    <t>　71人
　　から
　80人
　　まで</t>
    <rPh sb="3" eb="4">
      <t>ニン</t>
    </rPh>
    <rPh sb="13" eb="14">
      <t>ニン</t>
    </rPh>
    <phoneticPr fontId="3"/>
  </si>
  <si>
    <t>(⑥＋⑦)</t>
    <phoneticPr fontId="42"/>
  </si>
  <si>
    <t>各月初日の</t>
    <rPh sb="0" eb="2">
      <t>カクツキ</t>
    </rPh>
    <rPh sb="2" eb="4">
      <t>ショニチ</t>
    </rPh>
    <phoneticPr fontId="42"/>
  </si>
  <si>
    <t>　 630人～　699人</t>
    <rPh sb="5" eb="6">
      <t>ニン</t>
    </rPh>
    <rPh sb="11" eb="12">
      <t>ニン</t>
    </rPh>
    <phoneticPr fontId="42"/>
  </si>
  <si>
    <t>利用子ども数</t>
    <rPh sb="0" eb="2">
      <t>リヨウ</t>
    </rPh>
    <rPh sb="2" eb="3">
      <t>コ</t>
    </rPh>
    <rPh sb="5" eb="6">
      <t>スウ</t>
    </rPh>
    <phoneticPr fontId="42"/>
  </si>
  <si>
    <t>　81人
　　から
　90人
　　まで</t>
    <rPh sb="3" eb="4">
      <t>ニン</t>
    </rPh>
    <rPh sb="13" eb="14">
      <t>ニン</t>
    </rPh>
    <phoneticPr fontId="3"/>
  </si>
  <si>
    <t xml:space="preserve"> 　700人～　769人</t>
    <rPh sb="5" eb="6">
      <t>ニン</t>
    </rPh>
    <rPh sb="11" eb="12">
      <t>ニン</t>
    </rPh>
    <phoneticPr fontId="42"/>
  </si>
  <si>
    <t>　91人
　　から
　100人
　　まで</t>
    <rPh sb="3" eb="4">
      <t>ニン</t>
    </rPh>
    <rPh sb="14" eb="15">
      <t>ニン</t>
    </rPh>
    <phoneticPr fontId="3"/>
  </si>
  <si>
    <t xml:space="preserve"> 　770人～　839人</t>
    <rPh sb="5" eb="6">
      <t>ニン</t>
    </rPh>
    <rPh sb="11" eb="12">
      <t>ニン</t>
    </rPh>
    <phoneticPr fontId="42"/>
  </si>
  <si>
    <t>　 840人～　909人</t>
    <rPh sb="5" eb="6">
      <t>ニン</t>
    </rPh>
    <rPh sb="11" eb="12">
      <t>ニン</t>
    </rPh>
    <phoneticPr fontId="42"/>
  </si>
  <si>
    <t>　101人
　　から
　110人
　　まで</t>
    <rPh sb="4" eb="5">
      <t>ニン</t>
    </rPh>
    <rPh sb="15" eb="16">
      <t>ニン</t>
    </rPh>
    <phoneticPr fontId="3"/>
  </si>
  <si>
    <t xml:space="preserve"> 　910人～　979人</t>
    <rPh sb="5" eb="6">
      <t>ニン</t>
    </rPh>
    <rPh sb="11" eb="12">
      <t>ニン</t>
    </rPh>
    <phoneticPr fontId="42"/>
  </si>
  <si>
    <t>　111人
　　から
　120人
　　まで</t>
    <rPh sb="4" eb="5">
      <t>ニン</t>
    </rPh>
    <rPh sb="15" eb="16">
      <t>ニン</t>
    </rPh>
    <phoneticPr fontId="3"/>
  </si>
  <si>
    <t>　 980人～1,049人</t>
    <rPh sb="5" eb="6">
      <t>ニン</t>
    </rPh>
    <rPh sb="12" eb="13">
      <t>ニン</t>
    </rPh>
    <phoneticPr fontId="42"/>
  </si>
  <si>
    <t>　121人
　　から
　130人
　　まで</t>
    <rPh sb="4" eb="5">
      <t>ニン</t>
    </rPh>
    <rPh sb="15" eb="16">
      <t>ニン</t>
    </rPh>
    <phoneticPr fontId="3"/>
  </si>
  <si>
    <t xml:space="preserve"> 1,050人～</t>
    <rPh sb="6" eb="7">
      <t>ニン</t>
    </rPh>
    <phoneticPr fontId="42"/>
  </si>
  <si>
    <t>　131人
　　から
　140人
　　まで</t>
    <rPh sb="4" eb="5">
      <t>ニン</t>
    </rPh>
    <rPh sb="15" eb="16">
      <t>ニン</t>
    </rPh>
    <phoneticPr fontId="3"/>
  </si>
  <si>
    <t>　141人
　　から
　150人
　　まで</t>
    <rPh sb="4" eb="5">
      <t>ニン</t>
    </rPh>
    <rPh sb="15" eb="16">
      <t>ニン</t>
    </rPh>
    <phoneticPr fontId="3"/>
  </si>
  <si>
    <t>　151人
　　から
　160人
　　まで</t>
    <rPh sb="4" eb="5">
      <t>ニン</t>
    </rPh>
    <rPh sb="15" eb="16">
      <t>ニン</t>
    </rPh>
    <phoneticPr fontId="3"/>
  </si>
  <si>
    <t>　161人
　　から
　170人
　　まで</t>
    <rPh sb="4" eb="5">
      <t>ニン</t>
    </rPh>
    <rPh sb="15" eb="16">
      <t>ニン</t>
    </rPh>
    <phoneticPr fontId="3"/>
  </si>
  <si>
    <t>　171人
　　以上</t>
    <rPh sb="4" eb="5">
      <t>ニン</t>
    </rPh>
    <rPh sb="8" eb="10">
      <t>イジョウ</t>
    </rPh>
    <phoneticPr fontId="3"/>
  </si>
  <si>
    <t>16/100
地域</t>
    <phoneticPr fontId="3"/>
  </si>
  <si>
    <t>15/100
地域</t>
    <phoneticPr fontId="3"/>
  </si>
  <si>
    <t>12/100
地域</t>
    <phoneticPr fontId="3"/>
  </si>
  <si>
    <t>10/100
地域</t>
    <phoneticPr fontId="3"/>
  </si>
  <si>
    <t>6/100
地域</t>
    <phoneticPr fontId="3"/>
  </si>
  <si>
    <t>3/100
地域</t>
    <phoneticPr fontId="3"/>
  </si>
  <si>
    <t>その他
地域</t>
    <rPh sb="2" eb="3">
      <t>タ</t>
    </rPh>
    <phoneticPr fontId="3"/>
  </si>
  <si>
    <t>15/100-91-４歳以上児</t>
  </si>
  <si>
    <t>15/100-91-３歳児</t>
  </si>
  <si>
    <t>15/100-81-１、２歳児</t>
    <phoneticPr fontId="3"/>
  </si>
  <si>
    <t>15/100-91-１、２歳児</t>
    <phoneticPr fontId="3"/>
  </si>
  <si>
    <t>15/100-91-乳児</t>
    <phoneticPr fontId="3"/>
  </si>
  <si>
    <t>処遇区分１標準</t>
    <rPh sb="2" eb="4">
      <t>クブン</t>
    </rPh>
    <rPh sb="5" eb="7">
      <t>ヒョウジュン</t>
    </rPh>
    <phoneticPr fontId="3"/>
  </si>
  <si>
    <t>処遇区分１短時間</t>
    <rPh sb="2" eb="4">
      <t>クブン</t>
    </rPh>
    <rPh sb="5" eb="8">
      <t>タンジカン</t>
    </rPh>
    <phoneticPr fontId="3"/>
  </si>
  <si>
    <t>処遇改善等加算区分１</t>
    <rPh sb="0" eb="2">
      <t>ショグウ</t>
    </rPh>
    <rPh sb="2" eb="4">
      <t>カイゼン</t>
    </rPh>
    <rPh sb="4" eb="5">
      <t>トウ</t>
    </rPh>
    <rPh sb="5" eb="7">
      <t>カサン</t>
    </rPh>
    <rPh sb="7" eb="9">
      <t>クブン</t>
    </rPh>
    <phoneticPr fontId="3"/>
  </si>
  <si>
    <t>1歳児改善（基本額）</t>
    <rPh sb="1" eb="3">
      <t>サイジ</t>
    </rPh>
    <rPh sb="3" eb="5">
      <t>カイゼン</t>
    </rPh>
    <rPh sb="6" eb="9">
      <t>キホンガク</t>
    </rPh>
    <phoneticPr fontId="3"/>
  </si>
  <si>
    <t>１歳児配置改善加算</t>
    <rPh sb="1" eb="9">
      <t>サイジハイチカイゼンカサン</t>
    </rPh>
    <phoneticPr fontId="3"/>
  </si>
  <si>
    <t>AB87</t>
  </si>
  <si>
    <t>1歳児配置改善加算</t>
    <rPh sb="1" eb="3">
      <t>サイジ</t>
    </rPh>
    <rPh sb="3" eb="9">
      <t>ハイチカイゼンカサン</t>
    </rPh>
    <phoneticPr fontId="3"/>
  </si>
  <si>
    <t>１歳児配置改善加算</t>
    <rPh sb="1" eb="9">
      <t>サイジハイチカイゼンカサン</t>
    </rPh>
    <phoneticPr fontId="3"/>
  </si>
  <si>
    <t>円</t>
    <rPh sb="0" eb="1">
      <t>エン</t>
    </rPh>
    <phoneticPr fontId="3"/>
  </si>
  <si>
    <t>１歳児配置改善加算</t>
    <rPh sb="1" eb="9">
      <t>サイジハイチカイゼンカサン</t>
    </rPh>
    <phoneticPr fontId="3"/>
  </si>
  <si>
    <t>冷暖房費加算</t>
    <rPh sb="0" eb="3">
      <t>レイダンボウ</t>
    </rPh>
    <rPh sb="3" eb="4">
      <t>ヒ</t>
    </rPh>
    <rPh sb="4" eb="6">
      <t>カサン</t>
    </rPh>
    <phoneticPr fontId="3"/>
  </si>
  <si>
    <t>AB72</t>
  </si>
  <si>
    <t>AB77</t>
  </si>
  <si>
    <t>AB82</t>
  </si>
  <si>
    <t>処遇区分３</t>
    <rPh sb="0" eb="4">
      <t>ショグウクブン</t>
    </rPh>
    <phoneticPr fontId="3"/>
  </si>
  <si>
    <t>令和７年４月～請求用</t>
    <rPh sb="0" eb="2">
      <t>レイワ</t>
    </rPh>
    <rPh sb="3" eb="4">
      <t>ネン</t>
    </rPh>
    <rPh sb="5" eb="6">
      <t>ガツ</t>
    </rPh>
    <rPh sb="7" eb="9">
      <t>セイキュウ</t>
    </rPh>
    <rPh sb="9" eb="10">
      <t>ヨウ</t>
    </rPh>
    <phoneticPr fontId="3"/>
  </si>
  <si>
    <t>定員
区分</t>
    <rPh sb="0" eb="2">
      <t>テイイン</t>
    </rPh>
    <rPh sb="3" eb="5">
      <t>クブン</t>
    </rPh>
    <phoneticPr fontId="3"/>
  </si>
  <si>
    <t>保育必要量区分⑤</t>
    <rPh sb="0" eb="2">
      <t>ホイク</t>
    </rPh>
    <rPh sb="2" eb="5">
      <t>ヒツヨウリョウ</t>
    </rPh>
    <rPh sb="5" eb="7">
      <t>クブン</t>
    </rPh>
    <phoneticPr fontId="42"/>
  </si>
  <si>
    <r>
      <t>　障害児保育加算（１歳児配置改善加算無し）</t>
    </r>
    <r>
      <rPr>
        <sz val="7"/>
        <rFont val="HGｺﾞｼｯｸM"/>
        <family val="3"/>
        <charset val="128"/>
      </rPr>
      <t>※特別な支援が必要な利用子どもの単価に加算</t>
    </r>
    <rPh sb="1" eb="4">
      <t>ショウガイジ</t>
    </rPh>
    <rPh sb="4" eb="6">
      <t>ホイク</t>
    </rPh>
    <rPh sb="6" eb="8">
      <t>カサン</t>
    </rPh>
    <rPh sb="22" eb="24">
      <t>トクベツ</t>
    </rPh>
    <rPh sb="25" eb="27">
      <t>シエン</t>
    </rPh>
    <rPh sb="28" eb="30">
      <t>ヒツヨウ</t>
    </rPh>
    <rPh sb="31" eb="33">
      <t>リヨウ</t>
    </rPh>
    <rPh sb="33" eb="34">
      <t>コ</t>
    </rPh>
    <rPh sb="37" eb="39">
      <t>タンカ</t>
    </rPh>
    <rPh sb="40" eb="42">
      <t>カサン</t>
    </rPh>
    <phoneticPr fontId="42"/>
  </si>
  <si>
    <t>障害児保育加算（１歳児配置改善加算有り）
※1,2歳児のうち年度の初日の前日における満年齢が1歳児の特別な支援が必要な利用子どもの単価に加算</t>
    <rPh sb="25" eb="27">
      <t>サイジ</t>
    </rPh>
    <phoneticPr fontId="42"/>
  </si>
  <si>
    <t>連携施設を設定しない場合</t>
    <phoneticPr fontId="42"/>
  </si>
  <si>
    <t>食事の搬入について自園調理又は連携施設等からの搬入以外の方法による場合</t>
    <phoneticPr fontId="42"/>
  </si>
  <si>
    <t>管理者を配置していない場合</t>
    <rPh sb="0" eb="3">
      <t>カンリシャ</t>
    </rPh>
    <rPh sb="4" eb="6">
      <t>ハイチ</t>
    </rPh>
    <rPh sb="11" eb="13">
      <t>バアイ</t>
    </rPh>
    <phoneticPr fontId="42"/>
  </si>
  <si>
    <t>定員を恒常的に
超過する場合</t>
    <rPh sb="0" eb="2">
      <t>テイイン</t>
    </rPh>
    <rPh sb="3" eb="6">
      <t>コウジョウテキ</t>
    </rPh>
    <rPh sb="8" eb="10">
      <t>チョウカ</t>
    </rPh>
    <rPh sb="12" eb="14">
      <t>バアイ</t>
    </rPh>
    <phoneticPr fontId="42"/>
  </si>
  <si>
    <t>処遇改善等加算（区分１及び区分２）</t>
    <rPh sb="0" eb="2">
      <t>ショグウ</t>
    </rPh>
    <rPh sb="2" eb="4">
      <t>カイゼン</t>
    </rPh>
    <rPh sb="4" eb="5">
      <t>トウ</t>
    </rPh>
    <rPh sb="5" eb="7">
      <t>カサン</t>
    </rPh>
    <rPh sb="8" eb="10">
      <t>クブン</t>
    </rPh>
    <rPh sb="11" eb="12">
      <t>オヨ</t>
    </rPh>
    <rPh sb="13" eb="15">
      <t>クブン</t>
    </rPh>
    <phoneticPr fontId="3"/>
  </si>
  <si>
    <t>(注１)</t>
    <rPh sb="1" eb="2">
      <t>チュウ</t>
    </rPh>
    <phoneticPr fontId="3"/>
  </si>
  <si>
    <t>⑨’</t>
    <phoneticPr fontId="42"/>
  </si>
  <si>
    <t xml:space="preserve"> 6人
　から
12人
　まで</t>
    <rPh sb="2" eb="3">
      <t>ニン</t>
    </rPh>
    <rPh sb="10" eb="11">
      <t>ニン</t>
    </rPh>
    <phoneticPr fontId="3"/>
  </si>
  <si>
    <t>１､２歳児</t>
    <rPh sb="3" eb="5">
      <t>サイジ</t>
    </rPh>
    <phoneticPr fontId="3"/>
  </si>
  <si>
    <t>ａ地域</t>
    <phoneticPr fontId="42"/>
  </si>
  <si>
    <t>(⑥＋⑦＋⑫)</t>
    <phoneticPr fontId="42"/>
  </si>
  <si>
    <t>(⑥＋⑦
　⑨＋⑩＋⑫)</t>
    <phoneticPr fontId="42"/>
  </si>
  <si>
    <t>(⑥＋⑦
　⑨＋⑩＋⑫)</t>
  </si>
  <si>
    <t>(⑥～⑱)</t>
    <phoneticPr fontId="42"/>
  </si>
  <si>
    <t>ｂ地域</t>
    <phoneticPr fontId="42"/>
  </si>
  <si>
    <t>　 211人～　279人</t>
    <phoneticPr fontId="42"/>
  </si>
  <si>
    <t>ｃ地域</t>
    <phoneticPr fontId="42"/>
  </si>
  <si>
    <t>ｄ地域</t>
    <phoneticPr fontId="42"/>
  </si>
  <si>
    <t>13人
　から
19人
　まで</t>
    <rPh sb="2" eb="3">
      <t>ニン</t>
    </rPh>
    <rPh sb="10" eb="11">
      <t>ニン</t>
    </rPh>
    <phoneticPr fontId="3"/>
  </si>
  <si>
    <t>(⑥＋⑦＋⑫)</t>
  </si>
  <si>
    <t>(離島その他の地域)
各月初日の利用子ども数</t>
    <rPh sb="1" eb="3">
      <t>リトウ</t>
    </rPh>
    <rPh sb="5" eb="6">
      <t>タ</t>
    </rPh>
    <rPh sb="7" eb="9">
      <t>チイキ</t>
    </rPh>
    <rPh sb="11" eb="13">
      <t>カクツキ</t>
    </rPh>
    <rPh sb="13" eb="15">
      <t>ショニチ</t>
    </rPh>
    <rPh sb="16" eb="18">
      <t>リヨウ</t>
    </rPh>
    <rPh sb="18" eb="19">
      <t>コ</t>
    </rPh>
    <rPh sb="21" eb="22">
      <t>スウ</t>
    </rPh>
    <phoneticPr fontId="42"/>
  </si>
  <si>
    <t>20人～30人</t>
    <rPh sb="2" eb="3">
      <t>ニン</t>
    </rPh>
    <rPh sb="6" eb="7">
      <t>ニン</t>
    </rPh>
    <phoneticPr fontId="42"/>
  </si>
  <si>
    <t>　 840人～　909人</t>
  </si>
  <si>
    <t>31人～40人</t>
    <rPh sb="2" eb="3">
      <t>ニン</t>
    </rPh>
    <rPh sb="6" eb="7">
      <t>ニン</t>
    </rPh>
    <phoneticPr fontId="42"/>
  </si>
  <si>
    <t>41人～</t>
    <rPh sb="2" eb="3">
      <t>ニン</t>
    </rPh>
    <phoneticPr fontId="42"/>
  </si>
  <si>
    <t>(⑥～⑱)</t>
  </si>
  <si>
    <t>障害児保育加算</t>
    <rPh sb="0" eb="2">
      <t>ショウガイ</t>
    </rPh>
    <rPh sb="2" eb="3">
      <t>ジ</t>
    </rPh>
    <rPh sb="3" eb="5">
      <t>ホイク</t>
    </rPh>
    <rPh sb="5" eb="7">
      <t>カサン</t>
    </rPh>
    <phoneticPr fontId="3"/>
  </si>
  <si>
    <t>☆：認可保育所は加算対象外</t>
    <rPh sb="2" eb="7">
      <t>ニンカホイクショ</t>
    </rPh>
    <rPh sb="8" eb="13">
      <t>カサンタイショウガイ</t>
    </rPh>
    <phoneticPr fontId="3"/>
  </si>
  <si>
    <t>障害児保育加算☆</t>
    <rPh sb="0" eb="7">
      <t>ショウガイジホイクカサン</t>
    </rPh>
    <phoneticPr fontId="3"/>
  </si>
  <si>
    <t>20250401_小規模_公定価格保育単価表２【更新後】</t>
    <rPh sb="9" eb="12">
      <t>ショウキボ</t>
    </rPh>
    <rPh sb="13" eb="17">
      <t>コウテイカカク</t>
    </rPh>
    <rPh sb="17" eb="22">
      <t>ホイクタンカヒョウ</t>
    </rPh>
    <rPh sb="24" eb="27">
      <t>コウシンゴ</t>
    </rPh>
    <phoneticPr fontId="3"/>
  </si>
  <si>
    <t>処遇改善等加算区分３</t>
    <rPh sb="7" eb="9">
      <t>クブン</t>
    </rPh>
    <phoneticPr fontId="3"/>
  </si>
  <si>
    <t>処遇区分３－Ａ</t>
    <rPh sb="0" eb="2">
      <t>ショグウ</t>
    </rPh>
    <rPh sb="2" eb="4">
      <t>クブン</t>
    </rPh>
    <phoneticPr fontId="3"/>
  </si>
  <si>
    <t>処遇区分３－B</t>
    <rPh sb="0" eb="2">
      <t>ショグウ</t>
    </rPh>
    <rPh sb="2" eb="4">
      <t>クブン</t>
    </rPh>
    <phoneticPr fontId="3"/>
  </si>
  <si>
    <t>障害児保育加算</t>
    <rPh sb="0" eb="7">
      <t>ショウガイジホイクカサン</t>
    </rPh>
    <phoneticPr fontId="3"/>
  </si>
  <si>
    <t>処遇区分１短時間</t>
    <rPh sb="0" eb="2">
      <t>ショグウ</t>
    </rPh>
    <rPh sb="2" eb="4">
      <t>クブン</t>
    </rPh>
    <rPh sb="5" eb="8">
      <t>タンジカン</t>
    </rPh>
    <phoneticPr fontId="3"/>
  </si>
  <si>
    <t>１歳児配置改善加算</t>
    <rPh sb="1" eb="3">
      <t>サイジ</t>
    </rPh>
    <rPh sb="3" eb="9">
      <t>ハイチカイゼンカサン</t>
    </rPh>
    <phoneticPr fontId="3"/>
  </si>
  <si>
    <t>１歳児配置改善加算</t>
    <rPh sb="1" eb="9">
      <t>サイジハイチカイゼンカサン</t>
    </rPh>
    <phoneticPr fontId="3"/>
  </si>
  <si>
    <t>AB52</t>
  </si>
  <si>
    <t>AB42</t>
  </si>
  <si>
    <t>AB57</t>
  </si>
  <si>
    <t>障害児加算</t>
    <rPh sb="0" eb="2">
      <t>ショウガイ</t>
    </rPh>
    <rPh sb="2" eb="3">
      <t>ジ</t>
    </rPh>
    <rPh sb="3" eb="5">
      <t>カサン</t>
    </rPh>
    <phoneticPr fontId="3"/>
  </si>
  <si>
    <t>AB47</t>
  </si>
  <si>
    <t>療育支援（処遇改善分）</t>
    <rPh sb="0" eb="2">
      <t>リョウイク</t>
    </rPh>
    <rPh sb="2" eb="4">
      <t>シエン</t>
    </rPh>
    <rPh sb="5" eb="7">
      <t>ショグウ</t>
    </rPh>
    <rPh sb="7" eb="10">
      <t>カイゼンブン</t>
    </rPh>
    <phoneticPr fontId="3"/>
  </si>
  <si>
    <t>事務職員雇上（処遇改善分）</t>
    <rPh sb="0" eb="2">
      <t>ジム</t>
    </rPh>
    <rPh sb="2" eb="4">
      <t>ショクイン</t>
    </rPh>
    <rPh sb="4" eb="5">
      <t>ヤトイ</t>
    </rPh>
    <rPh sb="5" eb="6">
      <t>ジョウ</t>
    </rPh>
    <rPh sb="7" eb="9">
      <t>ショグウ</t>
    </rPh>
    <rPh sb="9" eb="12">
      <t>カイゼンブン</t>
    </rPh>
    <phoneticPr fontId="5"/>
  </si>
  <si>
    <t>栄養管理（処遇改善分）</t>
    <rPh sb="0" eb="2">
      <t>エイヨウ</t>
    </rPh>
    <rPh sb="2" eb="4">
      <t>カンリ</t>
    </rPh>
    <rPh sb="5" eb="7">
      <t>ショグウ</t>
    </rPh>
    <rPh sb="7" eb="9">
      <t>カイゼン</t>
    </rPh>
    <rPh sb="9" eb="10">
      <t>ブン</t>
    </rPh>
    <phoneticPr fontId="3"/>
  </si>
  <si>
    <t>区分ID（チーム保育加算計算用）</t>
    <rPh sb="0" eb="2">
      <t>クブン</t>
    </rPh>
    <rPh sb="8" eb="12">
      <t>ホイクカサン</t>
    </rPh>
    <rPh sb="12" eb="15">
      <t>ケイサンヨウ</t>
    </rPh>
    <phoneticPr fontId="3"/>
  </si>
  <si>
    <t>20/100-1-４歳以上児</t>
    <phoneticPr fontId="3"/>
  </si>
  <si>
    <t>AB62</t>
  </si>
  <si>
    <t>AB67</t>
  </si>
  <si>
    <t>人</t>
    <rPh sb="0" eb="1">
      <t>ニン</t>
    </rPh>
    <phoneticPr fontId="3"/>
  </si>
  <si>
    <t>処遇改善加算区分３－①</t>
    <rPh sb="0" eb="6">
      <t>ショグウカイゼンカサン</t>
    </rPh>
    <rPh sb="6" eb="8">
      <t>クブン</t>
    </rPh>
    <phoneticPr fontId="3"/>
  </si>
  <si>
    <t>処遇改善加算区分３－②</t>
    <rPh sb="0" eb="8">
      <t>ショグウカイゼンカサンクブン</t>
    </rPh>
    <phoneticPr fontId="3"/>
  </si>
  <si>
    <t>処遇改善加算区分３</t>
    <rPh sb="0" eb="8">
      <t>ショグウカイゼンカサンクブン</t>
    </rPh>
    <phoneticPr fontId="3"/>
  </si>
  <si>
    <t>処遇改善等加算区分３</t>
    <rPh sb="0" eb="2">
      <t>ショグウ</t>
    </rPh>
    <rPh sb="2" eb="4">
      <t>カイゼン</t>
    </rPh>
    <rPh sb="4" eb="5">
      <t>トウ</t>
    </rPh>
    <rPh sb="5" eb="7">
      <t>カサン</t>
    </rPh>
    <rPh sb="7" eb="9">
      <t>クブン</t>
    </rPh>
    <phoneticPr fontId="3"/>
  </si>
  <si>
    <t>賃金改善分</t>
    <phoneticPr fontId="3"/>
  </si>
  <si>
    <t>処遇改善加算区分３</t>
    <rPh sb="0" eb="8">
      <t>ショグウカイゼンカサンクブン</t>
    </rPh>
    <phoneticPr fontId="3"/>
  </si>
  <si>
    <t>処遇区分３（人数Ａ）</t>
    <rPh sb="0" eb="2">
      <t>ショグウ</t>
    </rPh>
    <rPh sb="2" eb="4">
      <t>クブン</t>
    </rPh>
    <rPh sb="6" eb="8">
      <t>ニンズウ</t>
    </rPh>
    <phoneticPr fontId="3"/>
  </si>
  <si>
    <t>処遇区分３（人数Ｂ）</t>
    <rPh sb="0" eb="2">
      <t>ショグウ</t>
    </rPh>
    <rPh sb="2" eb="4">
      <t>クブン</t>
    </rPh>
    <phoneticPr fontId="3"/>
  </si>
  <si>
    <t>処遇改善加算区分３－人数Ａ</t>
    <rPh sb="0" eb="8">
      <t>ショグウカイゼンカサンクブン</t>
    </rPh>
    <rPh sb="10" eb="12">
      <t>ニンズウ</t>
    </rPh>
    <phoneticPr fontId="3"/>
  </si>
  <si>
    <t>処遇改善加算区分３－人数Ｂ</t>
    <rPh sb="0" eb="8">
      <t>ショグウカイゼンカサンクブン</t>
    </rPh>
    <rPh sb="10" eb="12">
      <t>ニンズウ</t>
    </rPh>
    <phoneticPr fontId="3"/>
  </si>
  <si>
    <t>処遇区分１及び２</t>
    <rPh sb="0" eb="4">
      <t>ショグウクブン</t>
    </rPh>
    <rPh sb="5" eb="6">
      <t>オヨ</t>
    </rPh>
    <phoneticPr fontId="3"/>
  </si>
  <si>
    <t>L24</t>
  </si>
  <si>
    <t>％</t>
    <phoneticPr fontId="3"/>
  </si>
  <si>
    <t>処遇区分１標準（加算率c）</t>
    <rPh sb="2" eb="4">
      <t>クブン</t>
    </rPh>
    <rPh sb="5" eb="7">
      <t>ヒョウジュン</t>
    </rPh>
    <rPh sb="8" eb="11">
      <t>カサンリツ</t>
    </rPh>
    <phoneticPr fontId="3"/>
  </si>
  <si>
    <t>３歳児改善（処遇係数）</t>
    <rPh sb="6" eb="10">
      <t>ショグウケイスウ</t>
    </rPh>
    <phoneticPr fontId="3"/>
  </si>
  <si>
    <t>３歳児改善（加算率c）</t>
    <rPh sb="6" eb="9">
      <t>カサンリツ</t>
    </rPh>
    <phoneticPr fontId="3"/>
  </si>
  <si>
    <t>処遇区分１短時間（加算率c）</t>
    <rPh sb="2" eb="4">
      <t>クブン</t>
    </rPh>
    <rPh sb="5" eb="8">
      <t>タンジカン</t>
    </rPh>
    <rPh sb="9" eb="12">
      <t>カサンリツ</t>
    </rPh>
    <phoneticPr fontId="3"/>
  </si>
  <si>
    <t>４歳以上児改善（処遇係数）</t>
    <rPh sb="2" eb="4">
      <t>イジョウ</t>
    </rPh>
    <rPh sb="8" eb="10">
      <t>ショグウ</t>
    </rPh>
    <rPh sb="10" eb="12">
      <t>ケイスウ</t>
    </rPh>
    <phoneticPr fontId="3"/>
  </si>
  <si>
    <t>４歳以上児改善（加算率c）</t>
    <rPh sb="2" eb="4">
      <t>イジョウ</t>
    </rPh>
    <rPh sb="8" eb="11">
      <t>カサンリツ</t>
    </rPh>
    <phoneticPr fontId="3"/>
  </si>
  <si>
    <t>1歳児改善（処遇係数）</t>
    <rPh sb="1" eb="3">
      <t>サイジ</t>
    </rPh>
    <rPh sb="3" eb="5">
      <t>カイゼン</t>
    </rPh>
    <rPh sb="6" eb="8">
      <t>ショグウ</t>
    </rPh>
    <rPh sb="8" eb="10">
      <t>ケイスウ</t>
    </rPh>
    <phoneticPr fontId="3"/>
  </si>
  <si>
    <t>1歳児改善（加算率c）</t>
    <rPh sb="1" eb="3">
      <t>サイジ</t>
    </rPh>
    <rPh sb="3" eb="5">
      <t>カイゼン</t>
    </rPh>
    <rPh sb="6" eb="9">
      <t>カサンリツ</t>
    </rPh>
    <phoneticPr fontId="3"/>
  </si>
  <si>
    <t>チーム保育推進（処遇係数）</t>
    <rPh sb="3" eb="5">
      <t>ホイク</t>
    </rPh>
    <rPh sb="5" eb="7">
      <t>スイシン</t>
    </rPh>
    <rPh sb="8" eb="10">
      <t>ショグウ</t>
    </rPh>
    <rPh sb="10" eb="12">
      <t>ケイスウ</t>
    </rPh>
    <phoneticPr fontId="3"/>
  </si>
  <si>
    <t>チーム保育推進（加算率c）</t>
    <rPh sb="3" eb="5">
      <t>ホイク</t>
    </rPh>
    <rPh sb="5" eb="7">
      <t>スイシン</t>
    </rPh>
    <rPh sb="8" eb="11">
      <t>カサンリツ</t>
    </rPh>
    <phoneticPr fontId="3"/>
  </si>
  <si>
    <t>主任保育士（処遇係数）</t>
    <rPh sb="0" eb="2">
      <t>シュニン</t>
    </rPh>
    <rPh sb="2" eb="5">
      <t>ホイクシ</t>
    </rPh>
    <rPh sb="6" eb="8">
      <t>ショグウ</t>
    </rPh>
    <rPh sb="8" eb="10">
      <t>ケイスウ</t>
    </rPh>
    <phoneticPr fontId="3"/>
  </si>
  <si>
    <t>療育支援（加算率c）</t>
    <rPh sb="0" eb="2">
      <t>リョウイク</t>
    </rPh>
    <rPh sb="2" eb="4">
      <t>シエン</t>
    </rPh>
    <rPh sb="5" eb="7">
      <t>カサン</t>
    </rPh>
    <rPh sb="7" eb="8">
      <t>リツ</t>
    </rPh>
    <phoneticPr fontId="3"/>
  </si>
  <si>
    <t>加算率c</t>
    <rPh sb="0" eb="3">
      <t>カサンリツ</t>
    </rPh>
    <phoneticPr fontId="3"/>
  </si>
  <si>
    <t>主任保育士（加算率c）</t>
    <rPh sb="0" eb="2">
      <t>シュニン</t>
    </rPh>
    <rPh sb="2" eb="5">
      <t>ホイクシ</t>
    </rPh>
    <rPh sb="6" eb="9">
      <t>カサンリツ</t>
    </rPh>
    <phoneticPr fontId="3"/>
  </si>
  <si>
    <t>事務職員雇上（加算率c）</t>
    <rPh sb="0" eb="2">
      <t>ジム</t>
    </rPh>
    <rPh sb="2" eb="4">
      <t>ショクイン</t>
    </rPh>
    <rPh sb="4" eb="5">
      <t>ヤトイ</t>
    </rPh>
    <rPh sb="5" eb="6">
      <t>ジョウ</t>
    </rPh>
    <rPh sb="7" eb="10">
      <t>カサンリツ</t>
    </rPh>
    <phoneticPr fontId="5"/>
  </si>
  <si>
    <t>栄養管理（加算率c）</t>
    <rPh sb="0" eb="2">
      <t>エイヨウ</t>
    </rPh>
    <rPh sb="2" eb="4">
      <t>カンリ</t>
    </rPh>
    <rPh sb="5" eb="8">
      <t>カサンリツ</t>
    </rPh>
    <phoneticPr fontId="3"/>
  </si>
  <si>
    <t>処遇区分１合計</t>
    <rPh sb="0" eb="4">
      <t>ショグウクブン</t>
    </rPh>
    <rPh sb="5" eb="7">
      <t>ゴウケイ</t>
    </rPh>
    <phoneticPr fontId="3"/>
  </si>
  <si>
    <t>%</t>
    <phoneticPr fontId="3"/>
  </si>
  <si>
    <t>処遇区分１短時間（加算率c）</t>
    <rPh sb="0" eb="2">
      <t>ショグウ</t>
    </rPh>
    <rPh sb="2" eb="4">
      <t>クブン</t>
    </rPh>
    <rPh sb="5" eb="8">
      <t>タンジカン</t>
    </rPh>
    <rPh sb="9" eb="12">
      <t>カサンリツ</t>
    </rPh>
    <phoneticPr fontId="3"/>
  </si>
  <si>
    <t>障害児加算(１歳児加算有)(処遇係数)</t>
    <rPh sb="0" eb="2">
      <t>ショウガイ</t>
    </rPh>
    <rPh sb="2" eb="3">
      <t>ジ</t>
    </rPh>
    <rPh sb="3" eb="5">
      <t>カサン</t>
    </rPh>
    <rPh sb="7" eb="9">
      <t>サイジ</t>
    </rPh>
    <rPh sb="9" eb="11">
      <t>カサン</t>
    </rPh>
    <rPh sb="11" eb="12">
      <t>アリ</t>
    </rPh>
    <rPh sb="14" eb="16">
      <t>ショグウ</t>
    </rPh>
    <rPh sb="16" eb="18">
      <t>ケイスウ</t>
    </rPh>
    <phoneticPr fontId="3"/>
  </si>
  <si>
    <t>障害児加算(１歳児加算有)</t>
    <rPh sb="0" eb="2">
      <t>ショウガイ</t>
    </rPh>
    <rPh sb="2" eb="3">
      <t>ジ</t>
    </rPh>
    <rPh sb="3" eb="5">
      <t>カサン</t>
    </rPh>
    <rPh sb="7" eb="9">
      <t>サイジ</t>
    </rPh>
    <rPh sb="9" eb="11">
      <t>カサン</t>
    </rPh>
    <rPh sb="11" eb="12">
      <t>アリ</t>
    </rPh>
    <phoneticPr fontId="3"/>
  </si>
  <si>
    <t>障害児加算(１歳児加算無)(加算率c)</t>
    <rPh sb="0" eb="2">
      <t>ショウガイ</t>
    </rPh>
    <rPh sb="2" eb="3">
      <t>ジ</t>
    </rPh>
    <rPh sb="3" eb="5">
      <t>カサン</t>
    </rPh>
    <rPh sb="7" eb="9">
      <t>サイジ</t>
    </rPh>
    <rPh sb="9" eb="11">
      <t>カサン</t>
    </rPh>
    <rPh sb="11" eb="12">
      <t>ナ</t>
    </rPh>
    <rPh sb="14" eb="17">
      <t>カサンリツ</t>
    </rPh>
    <phoneticPr fontId="3"/>
  </si>
  <si>
    <t>障害児加算(１歳児加算無)(処遇係数)</t>
    <rPh sb="0" eb="2">
      <t>ショウガイ</t>
    </rPh>
    <rPh sb="2" eb="3">
      <t>ジ</t>
    </rPh>
    <rPh sb="3" eb="5">
      <t>カサン</t>
    </rPh>
    <rPh sb="7" eb="9">
      <t>サイジ</t>
    </rPh>
    <rPh sb="9" eb="11">
      <t>カサン</t>
    </rPh>
    <rPh sb="11" eb="12">
      <t>ナ</t>
    </rPh>
    <rPh sb="14" eb="16">
      <t>ショグウ</t>
    </rPh>
    <rPh sb="16" eb="18">
      <t>ケイスウ</t>
    </rPh>
    <phoneticPr fontId="3"/>
  </si>
  <si>
    <t>障害児加算(１歳児加算無)</t>
    <rPh sb="0" eb="2">
      <t>ショウガイ</t>
    </rPh>
    <rPh sb="2" eb="3">
      <t>ジ</t>
    </rPh>
    <rPh sb="3" eb="5">
      <t>カサン</t>
    </rPh>
    <rPh sb="7" eb="9">
      <t>サイジ</t>
    </rPh>
    <rPh sb="9" eb="11">
      <t>カサン</t>
    </rPh>
    <rPh sb="11" eb="12">
      <t>ナ</t>
    </rPh>
    <phoneticPr fontId="3"/>
  </si>
  <si>
    <t>障害児加算(１歳児加算有)(加算率c)</t>
    <rPh sb="0" eb="2">
      <t>ショウガイ</t>
    </rPh>
    <rPh sb="2" eb="3">
      <t>ジ</t>
    </rPh>
    <rPh sb="3" eb="5">
      <t>カサン</t>
    </rPh>
    <rPh sb="7" eb="9">
      <t>サイジ</t>
    </rPh>
    <rPh sb="9" eb="11">
      <t>カサン</t>
    </rPh>
    <rPh sb="11" eb="12">
      <t>アリ</t>
    </rPh>
    <rPh sb="14" eb="17">
      <t>カサンリツ</t>
    </rPh>
    <phoneticPr fontId="3"/>
  </si>
  <si>
    <t>１歳児配置改善加算（処遇係数）</t>
    <rPh sb="1" eb="9">
      <t>サイジハイチカイゼンカサン</t>
    </rPh>
    <rPh sb="10" eb="12">
      <t>ショグウ</t>
    </rPh>
    <rPh sb="12" eb="14">
      <t>ケイスウ</t>
    </rPh>
    <phoneticPr fontId="3"/>
  </si>
  <si>
    <t>１歳児配置改善加算（加算率c）</t>
    <rPh sb="1" eb="9">
      <t>サイジハイチカイゼンカサン</t>
    </rPh>
    <rPh sb="10" eb="13">
      <t>カサンリツ</t>
    </rPh>
    <phoneticPr fontId="3"/>
  </si>
  <si>
    <t>栄養管理（処遇係数）</t>
    <rPh sb="0" eb="2">
      <t>エイヨウ</t>
    </rPh>
    <rPh sb="2" eb="4">
      <t>カンリ</t>
    </rPh>
    <rPh sb="5" eb="7">
      <t>ショグウ</t>
    </rPh>
    <rPh sb="7" eb="9">
      <t>ケイスウ</t>
    </rPh>
    <phoneticPr fontId="3"/>
  </si>
  <si>
    <t>加算率a（内訳）</t>
    <rPh sb="0" eb="3">
      <t>カサンリツ</t>
    </rPh>
    <rPh sb="5" eb="7">
      <t>ウチワケ</t>
    </rPh>
    <phoneticPr fontId="3"/>
  </si>
  <si>
    <t>加算率b（内訳）</t>
    <rPh sb="0" eb="3">
      <t>カサンリツ</t>
    </rPh>
    <rPh sb="5" eb="7">
      <t>ウチワケ</t>
    </rPh>
    <phoneticPr fontId="3"/>
  </si>
  <si>
    <t>処遇改善等加算区分１及び２</t>
    <rPh sb="0" eb="2">
      <t>ショグウ</t>
    </rPh>
    <rPh sb="2" eb="4">
      <t>カイゼン</t>
    </rPh>
    <rPh sb="4" eb="5">
      <t>トウ</t>
    </rPh>
    <rPh sb="5" eb="7">
      <t>カサン</t>
    </rPh>
    <rPh sb="7" eb="9">
      <t>クブン</t>
    </rPh>
    <rPh sb="10" eb="11">
      <t>オヨ</t>
    </rPh>
    <phoneticPr fontId="3"/>
  </si>
  <si>
    <t>利用定員２・３号</t>
    <rPh sb="0" eb="4">
      <t>リヨウテイイン</t>
    </rPh>
    <rPh sb="7" eb="8">
      <t>ゴウ</t>
    </rPh>
    <phoneticPr fontId="3"/>
  </si>
  <si>
    <t>処遇区分３適否</t>
    <rPh sb="0" eb="4">
      <t>ショグウクブン</t>
    </rPh>
    <rPh sb="5" eb="7">
      <t>テキヒ</t>
    </rPh>
    <phoneticPr fontId="3"/>
  </si>
  <si>
    <t>J26</t>
  </si>
  <si>
    <t>キャリアパス要件</t>
    <rPh sb="6" eb="8">
      <t>ヨウケン</t>
    </rPh>
    <phoneticPr fontId="3"/>
  </si>
  <si>
    <t>処遇区分
１及び２</t>
    <rPh sb="0" eb="4">
      <t>ショグウクブン</t>
    </rPh>
    <rPh sb="6" eb="7">
      <t>オヨ</t>
    </rPh>
    <phoneticPr fontId="3"/>
  </si>
  <si>
    <t>処遇区分１及び２（キャリアパス要件）</t>
    <rPh sb="0" eb="4">
      <t>ショグウクブン</t>
    </rPh>
    <rPh sb="5" eb="6">
      <t>オヨ</t>
    </rPh>
    <rPh sb="15" eb="17">
      <t>ヨウケン</t>
    </rPh>
    <phoneticPr fontId="3"/>
  </si>
  <si>
    <t>BA24</t>
  </si>
  <si>
    <t>Ver.1.3</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</si>
</sst>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176" formatCode="[$-411]ge\.m\.d;@"/>
    <numFmt numFmtId="177" formatCode="#,#\ #\ #,\ #\ #\ #"/>
    <numFmt numFmtId="178" formatCode="\(#,##0\)"/>
    <numFmt numFmtId="179" formatCode="#,##0;&quot;▲ &quot;#,##0"/>
    <numFmt numFmtId="180" formatCode="0_);[Red]\(0\)"/>
    <numFmt numFmtId="181" formatCode="0_ "/>
    <numFmt numFmtId="182" formatCode="#,##0\×&quot;加&quot;&quot;算&quot;&quot;率&quot;"/>
    <numFmt numFmtId="183" formatCode="#,##0.0&quot;）&quot;"/>
    <numFmt numFmtId="184" formatCode="#,##0.0&quot;（c）&quot;"/>
    <numFmt numFmtId="185" formatCode="\(#,##0.0&quot;（c）））&quot;"/>
    <numFmt numFmtId="186" formatCode="\(#,##0"/>
    <numFmt numFmtId="187" formatCode="#,##0.0&quot;（c））&quot;"/>
    <numFmt numFmtId="188" formatCode="#,##0&quot;×加配人数&quot;"/>
    <numFmt numFmtId="189" formatCode="#,##0\×&quot;加&quot;&quot;算&quot;&quot;率&quot;&quot;×加配人数&quot;"/>
    <numFmt numFmtId="190" formatCode="&quot;×&quot;#\ ?/100"/>
    <numFmt numFmtId="191" formatCode="&quot;（&quot;#,##0.0&quot;）)&quot;"/>
    <numFmt numFmtId="192" formatCode="#,##0\×&quot;加&quot;&quot;算&quot;&quot;数&quot;"/>
    <numFmt numFmtId="193" formatCode="#,##0.0;[Red]\-#,##0.0"/>
    <numFmt numFmtId="194" formatCode="&quot;＋ &quot;#,##0;&quot;▲ &quot;#,##0"/>
    <numFmt numFmtId="195" formatCode="&quot;＋　 &quot;#,##0;&quot;▲ &quot;#,##0"/>
    <numFmt numFmtId="196" formatCode="&quot;(⑥～⑱)×&quot;#\ ?/100"/>
    <numFmt numFmtId="197" formatCode="&quot;(⑥～⑰)×&quot;#\ ?/100"/>
  </numFmts>
  <fonts count="55">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0"/>
      <name val="ＭＳ Ｐ明朝"/>
      <family val="1"/>
      <charset val="128"/>
    </font>
    <font>
      <b/>
      <sz val="12"/>
      <name val="ＭＳ Ｐ明朝"/>
      <family val="1"/>
      <charset val="128"/>
    </font>
    <font>
      <sz val="9"/>
      <name val="ＭＳ 明朝"/>
      <family val="1"/>
      <charset val="128"/>
    </font>
    <font>
      <sz val="10"/>
      <name val="ＭＳ 明朝"/>
      <family val="1"/>
      <charset val="128"/>
    </font>
    <font>
      <sz val="9"/>
      <name val="ＭＳ ゴシック"/>
      <family val="3"/>
      <charset val="128"/>
    </font>
    <font>
      <b/>
      <sz val="10"/>
      <name val="ＭＳ 明朝"/>
      <family val="1"/>
      <charset val="128"/>
    </font>
    <font>
      <sz val="10"/>
      <color theme="1"/>
      <name val="ＭＳ 明朝"/>
      <family val="1"/>
      <charset val="128"/>
    </font>
    <font>
      <sz val="11"/>
      <name val="ＭＳ 明朝"/>
      <family val="1"/>
      <charset val="128"/>
    </font>
    <font>
      <sz val="8"/>
      <name val="ＭＳ 明朝"/>
      <family val="1"/>
      <charset val="128"/>
    </font>
    <font>
      <sz val="11"/>
      <color theme="1"/>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11"/>
      <name val="ＭＳ Ｐゴシック"/>
      <family val="3"/>
      <charset val="128"/>
    </font>
    <font>
      <sz val="8"/>
      <name val="ＭＳ Ｐゴシック"/>
      <family val="3"/>
      <charset val="128"/>
    </font>
    <font>
      <sz val="11"/>
      <color theme="0"/>
      <name val="ＭＳ Ｐゴシック"/>
      <family val="3"/>
      <charset val="128"/>
    </font>
    <font>
      <b/>
      <sz val="10"/>
      <name val="ＭＳ ゴシック"/>
      <family val="3"/>
      <charset val="128"/>
    </font>
    <font>
      <sz val="10"/>
      <name val="ＭＳ ゴシック"/>
      <family val="3"/>
      <charset val="128"/>
    </font>
    <font>
      <sz val="9"/>
      <name val="ＭＳ Ｐゴシック"/>
      <family val="3"/>
      <charset val="128"/>
    </font>
    <font>
      <sz val="8"/>
      <name val="ＭＳ Ｐゴシック"/>
      <family val="3"/>
      <charset val="128"/>
      <scheme val="minor"/>
    </font>
    <font>
      <sz val="11"/>
      <name val="ＭＳ ゴシック"/>
      <family val="3"/>
      <charset val="128"/>
    </font>
    <font>
      <sz val="12"/>
      <name val="ＭＳ ゴシック"/>
      <family val="3"/>
      <charset val="128"/>
    </font>
    <font>
      <sz val="16"/>
      <color rgb="FFFF0000"/>
      <name val="ＭＳ Ｐゴシック"/>
      <family val="3"/>
      <charset val="128"/>
    </font>
    <font>
      <sz val="14"/>
      <name val="ＭＳ ゴシック"/>
      <family val="3"/>
      <charset val="128"/>
    </font>
    <font>
      <sz val="11"/>
      <color rgb="FFFF0000"/>
      <name val="ＭＳ Ｐゴシック"/>
      <family val="3"/>
      <charset val="128"/>
      <scheme val="minor"/>
    </font>
    <font>
      <sz val="14"/>
      <color rgb="FFFF0000"/>
      <name val="ＭＳ Ｐゴシック"/>
      <family val="3"/>
      <charset val="128"/>
    </font>
    <font>
      <sz val="14"/>
      <name val="ＭＳ Ｐゴシック"/>
      <family val="3"/>
      <charset val="128"/>
    </font>
    <font>
      <sz val="8"/>
      <name val="ＭＳ Ｐ明朝"/>
      <family val="1"/>
      <charset val="128"/>
    </font>
    <font>
      <b/>
      <sz val="10"/>
      <color theme="1"/>
      <name val="ＭＳ 明朝"/>
      <family val="1"/>
      <charset val="128"/>
    </font>
    <font>
      <sz val="6"/>
      <color theme="0"/>
      <name val="ＭＳ Ｐゴシック"/>
      <family val="3"/>
      <charset val="128"/>
    </font>
    <font>
      <sz val="6"/>
      <name val="ＭＳ 明朝"/>
      <family val="1"/>
      <charset val="128"/>
    </font>
    <font>
      <b/>
      <sz val="11"/>
      <name val="ＭＳ Ｐ明朝"/>
      <family val="1"/>
      <charset val="128"/>
    </font>
    <font>
      <sz val="8"/>
      <color rgb="FFFF0000"/>
      <name val="ＭＳ Ｐゴシック"/>
      <family val="3"/>
      <charset val="128"/>
    </font>
    <font>
      <sz val="11"/>
      <color rgb="FFFF0000"/>
      <name val="ＭＳ Ｐゴシック"/>
      <family val="3"/>
      <charset val="128"/>
    </font>
    <font>
      <sz val="12"/>
      <name val="ＭＳ 明朝"/>
      <family val="1"/>
      <charset val="128"/>
    </font>
    <font>
      <b/>
      <sz val="14"/>
      <name val="ＭＳ Ｐゴシック"/>
      <family val="3"/>
      <charset val="128"/>
      <scheme val="minor"/>
    </font>
    <font>
      <sz val="10"/>
      <name val="ＭＳ Ｐゴシック"/>
      <family val="3"/>
      <charset val="128"/>
    </font>
    <font>
      <sz val="6"/>
      <color theme="1"/>
      <name val="HGｺﾞｼｯｸM"/>
      <family val="3"/>
      <charset val="128"/>
    </font>
    <font>
      <sz val="8"/>
      <color theme="1"/>
      <name val="HGｺﾞｼｯｸM"/>
      <family val="3"/>
      <charset val="128"/>
    </font>
    <font>
      <sz val="6"/>
      <name val="明朝"/>
      <family val="3"/>
      <charset val="128"/>
    </font>
    <font>
      <sz val="6"/>
      <name val="ＭＳ Ｐゴシック"/>
      <family val="2"/>
      <charset val="128"/>
      <scheme val="minor"/>
    </font>
    <font>
      <sz val="10"/>
      <color theme="1"/>
      <name val="HGｺﾞｼｯｸM"/>
      <family val="3"/>
      <charset val="128"/>
    </font>
    <font>
      <sz val="11"/>
      <color theme="1"/>
      <name val="HGｺﾞｼｯｸM"/>
      <family val="3"/>
      <charset val="128"/>
    </font>
    <font>
      <sz val="8"/>
      <name val="HGｺﾞｼｯｸM"/>
      <family val="3"/>
      <charset val="128"/>
    </font>
    <font>
      <sz val="7"/>
      <name val="HGｺﾞｼｯｸM"/>
      <family val="3"/>
      <charset val="128"/>
    </font>
    <font>
      <sz val="10"/>
      <name val="HGｺﾞｼｯｸM"/>
      <family val="3"/>
      <charset val="128"/>
    </font>
    <font>
      <sz val="11"/>
      <name val="HGｺﾞｼｯｸM"/>
      <family val="3"/>
      <charset val="128"/>
    </font>
    <font>
      <sz val="8.5"/>
      <name val="HGｺﾞｼｯｸM"/>
      <family val="3"/>
      <charset val="128"/>
    </font>
    <font>
      <sz val="8.5"/>
      <color theme="1"/>
      <name val="HGｺﾞｼｯｸM"/>
      <family val="3"/>
      <charset val="128"/>
    </font>
    <font>
      <sz val="8.5"/>
      <name val="明朝"/>
      <family val="3"/>
      <charset val="128"/>
    </font>
    <font>
      <sz val="10"/>
      <color theme="1"/>
      <name val="ＭＳ Ｐゴシック"/>
      <family val="3"/>
      <charset val="128"/>
      <scheme val="minor"/>
    </font>
    <font>
      <b/>
      <sz val="9"/>
      <name val="ＭＳ ゴシック"/>
      <family val="3"/>
      <charset val="128"/>
    </font>
  </fonts>
  <fills count="20">
    <fill>
      <patternFill patternType="none"/>
    </fill>
    <fill>
      <patternFill patternType="gray125"/>
    </fill>
    <fill>
      <patternFill patternType="solid">
        <fgColor indexed="9"/>
        <bgColor indexed="64"/>
      </patternFill>
    </fill>
    <fill>
      <patternFill patternType="solid">
        <fgColor theme="9"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theme="1"/>
      </patternFill>
    </fill>
    <fill>
      <patternFill patternType="solid">
        <fgColor rgb="FF92D050"/>
        <bgColor indexed="64"/>
      </patternFill>
    </fill>
    <fill>
      <patternFill patternType="solid">
        <fgColor rgb="FFCCFFCC"/>
        <bgColor indexed="64"/>
      </patternFill>
    </fill>
    <fill>
      <patternFill patternType="solid">
        <fgColor rgb="FFFFC000"/>
        <bgColor theme="1"/>
      </patternFill>
    </fill>
    <fill>
      <patternFill patternType="solid">
        <fgColor rgb="FFFFC000"/>
        <bgColor indexed="64"/>
      </patternFill>
    </fill>
    <fill>
      <patternFill patternType="solid">
        <fgColor rgb="FF00B0F0"/>
        <bgColor indexed="64"/>
      </patternFill>
    </fill>
    <fill>
      <patternFill patternType="solid">
        <fgColor rgb="FFFF99FF"/>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9" tint="0.79998168889431442"/>
        <bgColor indexed="64"/>
      </patternFill>
    </fill>
    <fill>
      <patternFill patternType="solid">
        <fgColor rgb="FFFFCCFF"/>
        <bgColor indexed="64"/>
      </patternFill>
    </fill>
    <fill>
      <patternFill patternType="solid">
        <fgColor rgb="FFFFFFCC"/>
        <bgColor indexed="64"/>
      </patternFill>
    </fill>
    <fill>
      <patternFill patternType="solid">
        <fgColor theme="4" tint="0.79998168889431442"/>
        <bgColor indexed="64"/>
      </patternFill>
    </fill>
  </fills>
  <borders count="188">
    <border>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right/>
      <top style="medium">
        <color indexed="64"/>
      </top>
      <bottom/>
      <diagonal/>
    </border>
    <border>
      <left style="medium">
        <color indexed="64"/>
      </left>
      <right style="hair">
        <color indexed="64"/>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hair">
        <color auto="1"/>
      </left>
      <right style="hair">
        <color auto="1"/>
      </right>
      <top style="thin">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medium">
        <color indexed="64"/>
      </bottom>
      <diagonal/>
    </border>
    <border>
      <left style="thin">
        <color indexed="64"/>
      </left>
      <right/>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top/>
      <bottom/>
      <diagonal style="thin">
        <color indexed="64"/>
      </diagonal>
    </border>
    <border>
      <left style="medium">
        <color indexed="64"/>
      </left>
      <right style="thin">
        <color indexed="64"/>
      </right>
      <top style="thin">
        <color indexed="64"/>
      </top>
      <bottom/>
      <diagonal/>
    </border>
    <border>
      <left style="thin">
        <color auto="1"/>
      </left>
      <right style="thin">
        <color auto="1"/>
      </right>
      <top style="thin">
        <color auto="1"/>
      </top>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medium">
        <color indexed="64"/>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thin">
        <color auto="1"/>
      </right>
      <top style="medium">
        <color indexed="64"/>
      </top>
      <bottom style="thin">
        <color indexed="64"/>
      </bottom>
      <diagonal/>
    </border>
    <border>
      <left style="hair">
        <color indexed="64"/>
      </left>
      <right style="thin">
        <color auto="1"/>
      </right>
      <top style="thin">
        <color indexed="64"/>
      </top>
      <bottom style="thin">
        <color auto="1"/>
      </bottom>
      <diagonal/>
    </border>
    <border>
      <left/>
      <right style="medium">
        <color indexed="64"/>
      </right>
      <top style="thin">
        <color auto="1"/>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style="medium">
        <color indexed="64"/>
      </left>
      <right/>
      <top/>
      <bottom style="thin">
        <color auto="1"/>
      </bottom>
      <diagonal/>
    </border>
    <border diagonalUp="1">
      <left/>
      <right/>
      <top style="medium">
        <color indexed="64"/>
      </top>
      <bottom/>
      <diagonal style="thin">
        <color indexed="64"/>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left/>
      <right style="thin">
        <color auto="1"/>
      </right>
      <top style="medium">
        <color indexed="64"/>
      </top>
      <bottom/>
      <diagonal/>
    </border>
    <border>
      <left style="thin">
        <color indexed="64"/>
      </left>
      <right/>
      <top style="medium">
        <color indexed="64"/>
      </top>
      <bottom/>
      <diagonal/>
    </border>
    <border>
      <left/>
      <right style="medium">
        <color indexed="64"/>
      </right>
      <top style="hair">
        <color indexed="64"/>
      </top>
      <bottom/>
      <diagonal/>
    </border>
    <border>
      <left/>
      <right style="medium">
        <color indexed="64"/>
      </right>
      <top/>
      <bottom style="hair">
        <color indexed="64"/>
      </bottom>
      <diagonal/>
    </border>
    <border>
      <left/>
      <right/>
      <top/>
      <bottom style="hair">
        <color indexed="64"/>
      </bottom>
      <diagonal/>
    </border>
    <border>
      <left/>
      <right/>
      <top style="hair">
        <color indexed="64"/>
      </top>
      <bottom/>
      <diagonal/>
    </border>
    <border>
      <left/>
      <right style="thin">
        <color auto="1"/>
      </right>
      <top/>
      <bottom/>
      <diagonal/>
    </border>
    <border>
      <left style="thin">
        <color indexed="64"/>
      </left>
      <right/>
      <top/>
      <bottom/>
      <diagonal/>
    </border>
    <border diagonalUp="1">
      <left style="thin">
        <color indexed="64"/>
      </left>
      <right/>
      <top style="medium">
        <color indexed="64"/>
      </top>
      <bottom/>
      <diagonal style="thin">
        <color indexed="64"/>
      </diagonal>
    </border>
    <border diagonalUp="1">
      <left style="thin">
        <color auto="1"/>
      </left>
      <right/>
      <top/>
      <bottom/>
      <diagonal style="thin">
        <color indexed="64"/>
      </diagonal>
    </border>
    <border>
      <left style="thin">
        <color auto="1"/>
      </left>
      <right/>
      <top/>
      <bottom style="hair">
        <color auto="1"/>
      </bottom>
      <diagonal/>
    </border>
    <border>
      <left style="thin">
        <color auto="1"/>
      </left>
      <right/>
      <top style="hair">
        <color auto="1"/>
      </top>
      <bottom/>
      <diagonal/>
    </border>
    <border diagonalUp="1">
      <left style="thin">
        <color auto="1"/>
      </left>
      <right/>
      <top style="thin">
        <color auto="1"/>
      </top>
      <bottom/>
      <diagonal style="hair">
        <color theme="1" tint="0.499984740745262"/>
      </diagonal>
    </border>
    <border diagonalUp="1">
      <left/>
      <right style="medium">
        <color indexed="64"/>
      </right>
      <top style="thin">
        <color auto="1"/>
      </top>
      <bottom/>
      <diagonal style="hair">
        <color theme="1" tint="0.499984740745262"/>
      </diagonal>
    </border>
    <border diagonalUp="1">
      <left/>
      <right style="medium">
        <color indexed="64"/>
      </right>
      <top/>
      <bottom/>
      <diagonal style="hair">
        <color theme="1" tint="0.499984740745262"/>
      </diagonal>
    </border>
    <border diagonalUp="1">
      <left/>
      <right style="medium">
        <color indexed="64"/>
      </right>
      <top/>
      <bottom style="thin">
        <color indexed="64"/>
      </bottom>
      <diagonal style="hair">
        <color theme="1" tint="0.499984740745262"/>
      </diagonal>
    </border>
    <border diagonalUp="1">
      <left style="thin">
        <color indexed="64"/>
      </left>
      <right style="thin">
        <color auto="1"/>
      </right>
      <top style="thin">
        <color indexed="64"/>
      </top>
      <bottom style="thin">
        <color auto="1"/>
      </bottom>
      <diagonal style="hair">
        <color theme="1" tint="0.499984740745262"/>
      </diagonal>
    </border>
    <border diagonalUp="1">
      <left style="thin">
        <color indexed="64"/>
      </left>
      <right style="thin">
        <color auto="1"/>
      </right>
      <top style="thin">
        <color auto="1"/>
      </top>
      <bottom/>
      <diagonal style="hair">
        <color theme="1" tint="0.499984740745262"/>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diagonalUp="1">
      <left style="medium">
        <color indexed="64"/>
      </left>
      <right/>
      <top style="thin">
        <color indexed="64"/>
      </top>
      <bottom/>
      <diagonal style="hair">
        <color theme="1" tint="0.499984740745262"/>
      </diagonal>
    </border>
    <border diagonalUp="1">
      <left/>
      <right/>
      <top style="thin">
        <color indexed="64"/>
      </top>
      <bottom/>
      <diagonal style="hair">
        <color theme="1" tint="0.499984740745262"/>
      </diagonal>
    </border>
    <border diagonalUp="1">
      <left style="medium">
        <color indexed="64"/>
      </left>
      <right/>
      <top/>
      <bottom/>
      <diagonal style="hair">
        <color theme="1" tint="0.499984740745262"/>
      </diagonal>
    </border>
    <border diagonalUp="1">
      <left/>
      <right/>
      <top/>
      <bottom/>
      <diagonal style="hair">
        <color theme="1" tint="0.499984740745262"/>
      </diagonal>
    </border>
    <border diagonalUp="1">
      <left style="medium">
        <color indexed="64"/>
      </left>
      <right/>
      <top/>
      <bottom style="thin">
        <color indexed="64"/>
      </bottom>
      <diagonal style="hair">
        <color theme="1" tint="0.499984740745262"/>
      </diagonal>
    </border>
    <border diagonalUp="1">
      <left/>
      <right/>
      <top/>
      <bottom style="thin">
        <color indexed="64"/>
      </bottom>
      <diagonal style="hair">
        <color theme="1" tint="0.499984740745262"/>
      </diagonal>
    </border>
    <border>
      <left style="thin">
        <color auto="1"/>
      </left>
      <right style="thin">
        <color auto="1"/>
      </right>
      <top/>
      <bottom/>
      <diagonal/>
    </border>
    <border>
      <left style="medium">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hair">
        <color indexed="64"/>
      </top>
      <bottom/>
      <diagonal/>
    </border>
    <border>
      <left style="medium">
        <color indexed="64"/>
      </left>
      <right/>
      <top/>
      <bottom style="hair">
        <color indexed="64"/>
      </bottom>
      <diagonal/>
    </border>
    <border diagonalUp="1">
      <left style="thin">
        <color indexed="64"/>
      </left>
      <right/>
      <top style="thin">
        <color auto="1"/>
      </top>
      <bottom/>
      <diagonal style="thin">
        <color indexed="64"/>
      </diagonal>
    </border>
    <border diagonalUp="1">
      <left/>
      <right/>
      <top style="thin">
        <color indexed="64"/>
      </top>
      <bottom/>
      <diagonal style="thin">
        <color indexed="64"/>
      </diagonal>
    </border>
    <border diagonalUp="1">
      <left/>
      <right style="medium">
        <color indexed="64"/>
      </right>
      <top style="thin">
        <color auto="1"/>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double">
        <color indexed="64"/>
      </left>
      <right/>
      <top/>
      <bottom/>
      <diagonal/>
    </border>
    <border>
      <left/>
      <right style="double">
        <color indexed="64"/>
      </right>
      <top/>
      <bottom/>
      <diagonal/>
    </border>
    <border diagonalUp="1">
      <left style="thin">
        <color auto="1"/>
      </left>
      <right/>
      <top/>
      <bottom/>
      <diagonal style="hair">
        <color theme="1" tint="0.499984740745262"/>
      </diagonal>
    </border>
    <border>
      <left style="thin">
        <color auto="1"/>
      </left>
      <right style="medium">
        <color indexed="64"/>
      </right>
      <top style="thin">
        <color auto="1"/>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theme="1"/>
      </left>
      <right style="thin">
        <color theme="1"/>
      </right>
      <top style="thin">
        <color theme="1"/>
      </top>
      <bottom style="thin">
        <color theme="1"/>
      </bottom>
      <diagonal/>
    </border>
    <border>
      <left/>
      <right style="thin">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hair">
        <color indexed="64"/>
      </right>
      <top/>
      <bottom style="thin">
        <color indexed="64"/>
      </bottom>
      <diagonal/>
    </border>
    <border>
      <left style="thin">
        <color theme="1"/>
      </left>
      <right/>
      <top style="thin">
        <color theme="1"/>
      </top>
      <bottom/>
      <diagonal/>
    </border>
    <border>
      <left/>
      <right/>
      <top style="thin">
        <color theme="1"/>
      </top>
      <bottom/>
      <diagonal/>
    </border>
    <border>
      <left/>
      <right style="thin">
        <color indexed="64"/>
      </right>
      <top style="thin">
        <color theme="1"/>
      </top>
      <bottom/>
      <diagonal/>
    </border>
    <border>
      <left/>
      <right style="thin">
        <color theme="1"/>
      </right>
      <top style="thin">
        <color theme="1"/>
      </top>
      <bottom/>
      <diagonal/>
    </border>
    <border>
      <left style="thin">
        <color theme="1"/>
      </left>
      <right/>
      <top/>
      <bottom/>
      <diagonal/>
    </border>
    <border>
      <left style="thin">
        <color indexed="64"/>
      </left>
      <right/>
      <top style="thin">
        <color theme="1"/>
      </top>
      <bottom/>
      <diagonal/>
    </border>
    <border>
      <left/>
      <right style="thin">
        <color theme="1"/>
      </right>
      <top/>
      <bottom/>
      <diagonal/>
    </border>
    <border>
      <left/>
      <right style="thin">
        <color indexed="64"/>
      </right>
      <top/>
      <bottom style="hair">
        <color indexed="64"/>
      </bottom>
      <diagonal/>
    </border>
    <border>
      <left/>
      <right style="thin">
        <color theme="1"/>
      </right>
      <top style="thin">
        <color indexed="64"/>
      </top>
      <bottom/>
      <diagonal/>
    </border>
    <border>
      <left/>
      <right style="hair">
        <color indexed="64"/>
      </right>
      <top style="hair">
        <color indexed="64"/>
      </top>
      <bottom/>
      <diagonal/>
    </border>
    <border>
      <left style="hair">
        <color indexed="64"/>
      </left>
      <right style="thin">
        <color theme="1"/>
      </right>
      <top style="hair">
        <color indexed="64"/>
      </top>
      <bottom/>
      <diagonal/>
    </border>
    <border>
      <left style="thin">
        <color theme="1"/>
      </left>
      <right/>
      <top/>
      <bottom style="thin">
        <color theme="1"/>
      </bottom>
      <diagonal/>
    </border>
    <border>
      <left/>
      <right/>
      <top/>
      <bottom style="thin">
        <color theme="1"/>
      </bottom>
      <diagonal/>
    </border>
    <border>
      <left/>
      <right style="thin">
        <color indexed="64"/>
      </right>
      <top/>
      <bottom style="thin">
        <color theme="1"/>
      </bottom>
      <diagonal/>
    </border>
    <border>
      <left/>
      <right style="thin">
        <color theme="1"/>
      </right>
      <top/>
      <bottom style="thin">
        <color theme="1"/>
      </bottom>
      <diagonal/>
    </border>
    <border>
      <left style="thin">
        <color indexed="64"/>
      </left>
      <right style="hair">
        <color indexed="64"/>
      </right>
      <top style="thin">
        <color indexed="64"/>
      </top>
      <bottom/>
      <diagonal/>
    </border>
    <border>
      <left style="thin">
        <color indexed="64"/>
      </left>
      <right style="hair">
        <color indexed="64"/>
      </right>
      <top/>
      <bottom style="hair">
        <color theme="1"/>
      </bottom>
      <diagonal/>
    </border>
    <border>
      <left style="hair">
        <color indexed="64"/>
      </left>
      <right style="hair">
        <color indexed="64"/>
      </right>
      <top/>
      <bottom style="hair">
        <color theme="1"/>
      </bottom>
      <diagonal/>
    </border>
    <border>
      <left style="hair">
        <color indexed="64"/>
      </left>
      <right/>
      <top/>
      <bottom style="hair">
        <color theme="1"/>
      </bottom>
      <diagonal/>
    </border>
    <border>
      <left/>
      <right/>
      <top/>
      <bottom style="hair">
        <color theme="1"/>
      </bottom>
      <diagonal/>
    </border>
    <border>
      <left/>
      <right style="thin">
        <color indexed="64"/>
      </right>
      <top/>
      <bottom style="hair">
        <color theme="1"/>
      </bottom>
      <diagonal/>
    </border>
    <border>
      <left style="thin">
        <color indexed="64"/>
      </left>
      <right style="thin">
        <color indexed="64"/>
      </right>
      <top style="hair">
        <color indexed="64"/>
      </top>
      <bottom/>
      <diagonal/>
    </border>
    <border>
      <left/>
      <right/>
      <top style="hair">
        <color theme="1"/>
      </top>
      <bottom/>
      <diagonal/>
    </border>
    <border>
      <left style="hair">
        <color indexed="64"/>
      </left>
      <right/>
      <top/>
      <bottom style="hair">
        <color indexed="64"/>
      </bottom>
      <diagonal/>
    </border>
    <border>
      <left style="thin">
        <color indexed="64"/>
      </left>
      <right style="hair">
        <color indexed="64"/>
      </right>
      <top/>
      <bottom style="thin">
        <color indexed="64"/>
      </bottom>
      <diagonal/>
    </border>
    <border>
      <left style="thin">
        <color theme="1"/>
      </left>
      <right/>
      <top style="thin">
        <color indexed="64"/>
      </top>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theme="1"/>
      </left>
      <right style="hair">
        <color indexed="64"/>
      </right>
      <top style="thin">
        <color theme="1"/>
      </top>
      <bottom/>
      <diagonal/>
    </border>
    <border>
      <left style="hair">
        <color indexed="64"/>
      </left>
      <right style="thin">
        <color indexed="64"/>
      </right>
      <top style="thin">
        <color theme="1"/>
      </top>
      <bottom/>
      <diagonal/>
    </border>
    <border>
      <left style="thin">
        <color indexed="64"/>
      </left>
      <right style="hair">
        <color indexed="64"/>
      </right>
      <top style="thin">
        <color theme="1"/>
      </top>
      <bottom/>
      <diagonal/>
    </border>
    <border>
      <left style="hair">
        <color indexed="64"/>
      </left>
      <right style="hair">
        <color indexed="64"/>
      </right>
      <top style="thin">
        <color theme="1"/>
      </top>
      <bottom/>
      <diagonal/>
    </border>
    <border>
      <left style="hair">
        <color indexed="64"/>
      </left>
      <right/>
      <top style="thin">
        <color theme="1"/>
      </top>
      <bottom/>
      <diagonal/>
    </border>
    <border>
      <left style="thin">
        <color theme="1"/>
      </left>
      <right style="hair">
        <color indexed="64"/>
      </right>
      <top/>
      <bottom/>
      <diagonal/>
    </border>
    <border>
      <left style="thin">
        <color theme="1"/>
      </left>
      <right style="hair">
        <color indexed="64"/>
      </right>
      <top/>
      <bottom style="hair">
        <color indexed="64"/>
      </bottom>
      <diagonal/>
    </border>
    <border>
      <left style="thin">
        <color theme="1"/>
      </left>
      <right/>
      <top style="hair">
        <color indexed="64"/>
      </top>
      <bottom/>
      <diagonal/>
    </border>
    <border>
      <left style="thin">
        <color indexed="64"/>
      </left>
      <right/>
      <top/>
      <bottom style="thin">
        <color theme="1"/>
      </bottom>
      <diagonal/>
    </border>
    <border>
      <left style="hair">
        <color indexed="64"/>
      </left>
      <right/>
      <top/>
      <bottom style="thin">
        <color theme="1"/>
      </bottom>
      <diagonal/>
    </border>
    <border>
      <left style="thin">
        <color theme="1"/>
      </left>
      <right/>
      <top/>
      <bottom style="thin">
        <color indexed="64"/>
      </bottom>
      <diagonal/>
    </border>
    <border>
      <left style="thin">
        <color auto="1"/>
      </left>
      <right style="medium">
        <color indexed="64"/>
      </right>
      <top style="thin">
        <color auto="1"/>
      </top>
      <bottom style="thin">
        <color auto="1"/>
      </bottom>
      <diagonal/>
    </border>
  </borders>
  <cellStyleXfs count="5">
    <xf numFmtId="0" fontId="0" fillId="0" borderId="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1" fillId="0" borderId="0">
      <alignment vertical="center"/>
    </xf>
  </cellStyleXfs>
  <cellXfs count="1457">
    <xf numFmtId="0" fontId="0" fillId="0" borderId="0" xfId="0">
      <alignment vertical="center"/>
    </xf>
    <xf numFmtId="0" fontId="0" fillId="0" borderId="18" xfId="0" applyBorder="1">
      <alignment vertical="center"/>
    </xf>
    <xf numFmtId="0" fontId="0" fillId="0" borderId="18" xfId="0" applyBorder="1" applyAlignment="1">
      <alignment horizontal="center" vertical="center"/>
    </xf>
    <xf numFmtId="0" fontId="0" fillId="0" borderId="18" xfId="0" applyBorder="1" applyAlignment="1">
      <alignment horizontal="left" vertical="center"/>
    </xf>
    <xf numFmtId="3" fontId="13" fillId="0" borderId="18" xfId="3" applyNumberFormat="1" applyFont="1" applyBorder="1" applyAlignment="1">
      <alignment horizontal="left" vertical="top"/>
    </xf>
    <xf numFmtId="38" fontId="0" fillId="0" borderId="18" xfId="2" applyFont="1" applyBorder="1">
      <alignment vertical="center"/>
    </xf>
    <xf numFmtId="179" fontId="14" fillId="7" borderId="18" xfId="3" applyNumberFormat="1" applyFont="1" applyFill="1" applyBorder="1" applyAlignment="1">
      <alignment vertical="top" wrapText="1"/>
    </xf>
    <xf numFmtId="0" fontId="14" fillId="7" borderId="18" xfId="3" applyFont="1" applyFill="1" applyBorder="1" applyAlignment="1">
      <alignment horizontal="left" vertical="top" shrinkToFit="1"/>
    </xf>
    <xf numFmtId="38" fontId="0" fillId="0" borderId="18" xfId="2" applyFont="1" applyBorder="1" applyAlignment="1">
      <alignment horizontal="center" vertical="center"/>
    </xf>
    <xf numFmtId="0" fontId="13" fillId="0" borderId="18" xfId="0" applyFont="1" applyBorder="1" applyAlignment="1">
      <alignment horizontal="center" vertical="center"/>
    </xf>
    <xf numFmtId="0" fontId="0" fillId="8" borderId="0" xfId="0" applyFill="1" applyAlignment="1">
      <alignment horizontal="center" vertical="center"/>
    </xf>
    <xf numFmtId="0" fontId="13" fillId="9" borderId="18" xfId="0" applyFont="1" applyFill="1" applyBorder="1" applyAlignment="1">
      <alignment horizontal="center" vertical="center"/>
    </xf>
    <xf numFmtId="0" fontId="16" fillId="8" borderId="0" xfId="0" applyFont="1" applyFill="1">
      <alignment vertical="center"/>
    </xf>
    <xf numFmtId="0" fontId="16" fillId="0" borderId="0" xfId="0" applyFont="1">
      <alignment vertical="center"/>
    </xf>
    <xf numFmtId="179" fontId="15" fillId="10" borderId="0" xfId="3" applyNumberFormat="1" applyFont="1" applyFill="1" applyAlignment="1">
      <alignment vertical="top" wrapText="1"/>
    </xf>
    <xf numFmtId="0" fontId="0" fillId="11" borderId="0" xfId="0" applyFill="1" applyAlignment="1">
      <alignment horizontal="center" vertical="center"/>
    </xf>
    <xf numFmtId="0" fontId="16" fillId="12" borderId="0" xfId="0" applyFont="1" applyFill="1">
      <alignment vertical="center"/>
    </xf>
    <xf numFmtId="0" fontId="0" fillId="12" borderId="0" xfId="0" applyFill="1">
      <alignment vertical="center"/>
    </xf>
    <xf numFmtId="38" fontId="0" fillId="0" borderId="18" xfId="2" applyFont="1" applyFill="1" applyBorder="1">
      <alignment vertical="center"/>
    </xf>
    <xf numFmtId="38" fontId="0" fillId="0" borderId="18" xfId="0" applyNumberFormat="1" applyBorder="1" applyAlignment="1">
      <alignment horizontal="center" vertical="center"/>
    </xf>
    <xf numFmtId="0" fontId="0" fillId="0" borderId="0" xfId="0" applyAlignment="1">
      <alignment horizontal="center" vertical="center"/>
    </xf>
    <xf numFmtId="0" fontId="17" fillId="0" borderId="0" xfId="0" applyFont="1">
      <alignment vertical="center"/>
    </xf>
    <xf numFmtId="0" fontId="13" fillId="0" borderId="18" xfId="0" applyFont="1" applyBorder="1">
      <alignment vertical="center"/>
    </xf>
    <xf numFmtId="0" fontId="16" fillId="8" borderId="0" xfId="0" applyFont="1" applyFill="1" applyAlignment="1">
      <alignment horizontal="center" vertical="center"/>
    </xf>
    <xf numFmtId="0" fontId="0" fillId="9" borderId="18" xfId="0" applyFill="1" applyBorder="1" applyAlignment="1">
      <alignment horizontal="center" vertical="center"/>
    </xf>
    <xf numFmtId="0" fontId="13" fillId="0" borderId="87" xfId="0" applyFont="1" applyBorder="1" applyAlignment="1">
      <alignment horizontal="left" vertical="center"/>
    </xf>
    <xf numFmtId="0" fontId="13" fillId="9" borderId="18" xfId="0" applyFont="1" applyFill="1" applyBorder="1" applyAlignment="1">
      <alignment horizontal="center" vertical="center" wrapText="1"/>
    </xf>
    <xf numFmtId="38" fontId="0" fillId="0" borderId="44" xfId="0" applyNumberFormat="1" applyBorder="1" applyAlignment="1">
      <alignment horizontal="center" vertical="center"/>
    </xf>
    <xf numFmtId="0" fontId="27" fillId="0" borderId="0" xfId="0" applyFont="1" applyAlignment="1">
      <alignment horizontal="left" vertical="center"/>
    </xf>
    <xf numFmtId="180" fontId="22" fillId="0" borderId="0" xfId="0" applyNumberFormat="1" applyFont="1" applyAlignment="1">
      <alignment horizontal="right"/>
    </xf>
    <xf numFmtId="0" fontId="22" fillId="0" borderId="0" xfId="0" applyFont="1" applyAlignment="1">
      <alignment horizontal="right"/>
    </xf>
    <xf numFmtId="0" fontId="22" fillId="0" borderId="0" xfId="0" applyFont="1" applyAlignment="1">
      <alignment horizontal="right" wrapText="1"/>
    </xf>
    <xf numFmtId="0" fontId="28" fillId="0" borderId="0" xfId="0" applyFont="1">
      <alignment vertical="center"/>
    </xf>
    <xf numFmtId="0" fontId="29" fillId="0" borderId="0" xfId="0" applyFont="1">
      <alignment vertical="center"/>
    </xf>
    <xf numFmtId="0" fontId="29" fillId="0" borderId="0" xfId="0" applyFont="1" applyAlignment="1">
      <alignment horizontal="center" vertical="center"/>
    </xf>
    <xf numFmtId="0" fontId="35" fillId="0" borderId="0" xfId="0" applyFont="1">
      <alignment vertical="center"/>
    </xf>
    <xf numFmtId="0" fontId="36" fillId="0" borderId="0" xfId="0" applyFont="1">
      <alignment vertical="center"/>
    </xf>
    <xf numFmtId="0" fontId="13" fillId="0" borderId="18" xfId="0" applyFont="1" applyBorder="1" applyAlignment="1">
      <alignment horizontal="left" vertical="center"/>
    </xf>
    <xf numFmtId="0" fontId="0" fillId="12" borderId="0" xfId="0" applyFill="1" applyProtection="1">
      <alignment vertical="center"/>
      <protection locked="0"/>
    </xf>
    <xf numFmtId="0" fontId="0" fillId="0" borderId="18" xfId="0" applyBorder="1" applyProtection="1">
      <alignment vertical="center"/>
      <protection locked="0"/>
    </xf>
    <xf numFmtId="0" fontId="13" fillId="0" borderId="0" xfId="0" applyFont="1" applyProtection="1">
      <alignment vertical="center"/>
      <protection locked="0"/>
    </xf>
    <xf numFmtId="0" fontId="0" fillId="0" borderId="0" xfId="0" applyProtection="1">
      <alignment vertical="center"/>
      <protection locked="0"/>
    </xf>
    <xf numFmtId="0" fontId="0" fillId="0" borderId="18" xfId="0" applyBorder="1" applyAlignment="1" applyProtection="1">
      <alignment horizontal="left" vertical="center"/>
      <protection locked="0"/>
    </xf>
    <xf numFmtId="0" fontId="0" fillId="6" borderId="18" xfId="0" applyFill="1" applyBorder="1" applyProtection="1">
      <alignment vertical="center"/>
      <protection locked="0"/>
    </xf>
    <xf numFmtId="0" fontId="0" fillId="0" borderId="0" xfId="0" applyAlignment="1" applyProtection="1">
      <alignment horizontal="left" vertical="center" wrapText="1"/>
      <protection locked="0"/>
    </xf>
    <xf numFmtId="0" fontId="0" fillId="6" borderId="43" xfId="0" applyFill="1" applyBorder="1" applyProtection="1">
      <alignment vertical="center"/>
      <protection locked="0"/>
    </xf>
    <xf numFmtId="0" fontId="0" fillId="6" borderId="18" xfId="0" applyFill="1" applyBorder="1" applyAlignment="1" applyProtection="1">
      <alignment horizontal="center" vertical="center"/>
      <protection locked="0"/>
    </xf>
    <xf numFmtId="0" fontId="21" fillId="6" borderId="18" xfId="0" applyFont="1" applyFill="1" applyBorder="1" applyAlignment="1" applyProtection="1">
      <alignment horizontal="center" vertical="center"/>
      <protection locked="0"/>
    </xf>
    <xf numFmtId="0" fontId="18" fillId="14" borderId="18" xfId="0" applyFont="1" applyFill="1" applyBorder="1" applyProtection="1">
      <alignment vertical="center"/>
      <protection locked="0"/>
    </xf>
    <xf numFmtId="180" fontId="0" fillId="6" borderId="18" xfId="0" applyNumberFormat="1" applyFill="1" applyBorder="1" applyAlignment="1" applyProtection="1">
      <alignment horizontal="left" vertical="center"/>
      <protection locked="0"/>
    </xf>
    <xf numFmtId="49" fontId="0" fillId="6" borderId="18" xfId="0" applyNumberFormat="1" applyFill="1" applyBorder="1" applyAlignment="1" applyProtection="1">
      <alignment horizontal="left" vertical="center"/>
      <protection locked="0"/>
    </xf>
    <xf numFmtId="176" fontId="0" fillId="6" borderId="18" xfId="0" applyNumberFormat="1" applyFill="1" applyBorder="1" applyAlignment="1" applyProtection="1">
      <alignment horizontal="left" vertical="center"/>
      <protection locked="0"/>
    </xf>
    <xf numFmtId="38" fontId="0" fillId="6" borderId="18" xfId="2" applyFont="1" applyFill="1" applyBorder="1" applyAlignment="1" applyProtection="1">
      <alignment horizontal="left" vertical="center"/>
      <protection locked="0"/>
    </xf>
    <xf numFmtId="38" fontId="0" fillId="18" borderId="18" xfId="2" applyFont="1" applyFill="1" applyBorder="1" applyAlignment="1" applyProtection="1">
      <alignment horizontal="right" vertical="center"/>
      <protection locked="0"/>
    </xf>
    <xf numFmtId="0" fontId="18" fillId="0" borderId="0" xfId="0" applyFont="1" applyProtection="1">
      <alignment vertical="center"/>
      <protection locked="0"/>
    </xf>
    <xf numFmtId="0" fontId="0" fillId="13" borderId="0" xfId="0" applyFill="1">
      <alignment vertical="center"/>
    </xf>
    <xf numFmtId="0" fontId="18" fillId="14" borderId="18" xfId="0" applyFont="1" applyFill="1" applyBorder="1">
      <alignment vertical="center"/>
    </xf>
    <xf numFmtId="0" fontId="18" fillId="14" borderId="35" xfId="0" applyFont="1" applyFill="1" applyBorder="1" applyAlignment="1">
      <alignment horizontal="center" vertical="center"/>
    </xf>
    <xf numFmtId="0" fontId="18" fillId="14" borderId="35" xfId="0" applyFont="1" applyFill="1" applyBorder="1" applyAlignment="1">
      <alignment horizontal="center" vertical="center" wrapText="1"/>
    </xf>
    <xf numFmtId="0" fontId="18" fillId="14" borderId="0" xfId="0" applyFont="1" applyFill="1" applyAlignment="1">
      <alignment horizontal="center" vertical="center" wrapText="1"/>
    </xf>
    <xf numFmtId="0" fontId="18" fillId="14" borderId="0" xfId="0" applyFont="1" applyFill="1" applyAlignment="1">
      <alignment horizontal="center" vertical="center"/>
    </xf>
    <xf numFmtId="180" fontId="0" fillId="0" borderId="18" xfId="0" applyNumberFormat="1" applyBorder="1" applyAlignment="1">
      <alignment horizontal="left" vertical="center"/>
    </xf>
    <xf numFmtId="49" fontId="0" fillId="0" borderId="18" xfId="0" applyNumberFormat="1" applyBorder="1" applyAlignment="1">
      <alignment horizontal="left" vertical="center"/>
    </xf>
    <xf numFmtId="176" fontId="0" fillId="0" borderId="18" xfId="0" applyNumberFormat="1" applyBorder="1" applyAlignment="1">
      <alignment horizontal="left" vertical="center"/>
    </xf>
    <xf numFmtId="38" fontId="0" fillId="0" borderId="18" xfId="2" applyFont="1" applyFill="1" applyBorder="1" applyAlignment="1" applyProtection="1">
      <alignment horizontal="left" vertical="center"/>
    </xf>
    <xf numFmtId="38" fontId="0" fillId="0" borderId="18" xfId="2" applyFont="1" applyFill="1" applyBorder="1" applyAlignment="1" applyProtection="1">
      <alignment horizontal="right" vertical="center"/>
    </xf>
    <xf numFmtId="38" fontId="25" fillId="0" borderId="0" xfId="0" applyNumberFormat="1" applyFont="1">
      <alignment vertical="center"/>
    </xf>
    <xf numFmtId="0" fontId="8" fillId="2" borderId="0" xfId="0" applyFont="1" applyFill="1" applyProtection="1">
      <alignment vertical="center"/>
      <protection locked="0"/>
    </xf>
    <xf numFmtId="0" fontId="4" fillId="2" borderId="0" xfId="0" applyFont="1" applyFill="1" applyProtection="1">
      <alignment vertical="center"/>
      <protection locked="0"/>
    </xf>
    <xf numFmtId="0" fontId="5" fillId="2" borderId="0" xfId="0" applyFont="1" applyFill="1" applyProtection="1">
      <alignment vertical="center"/>
      <protection locked="0"/>
    </xf>
    <xf numFmtId="0" fontId="5" fillId="2" borderId="0" xfId="0" applyFont="1" applyFill="1" applyAlignment="1" applyProtection="1">
      <alignment vertical="center" wrapText="1"/>
      <protection locked="0"/>
    </xf>
    <xf numFmtId="0" fontId="4" fillId="2" borderId="0" xfId="0" applyFont="1" applyFill="1" applyAlignment="1" applyProtection="1">
      <alignment vertical="center" wrapText="1"/>
      <protection locked="0"/>
    </xf>
    <xf numFmtId="0" fontId="7" fillId="2" borderId="0" xfId="0" applyFont="1" applyFill="1" applyProtection="1">
      <alignment vertical="center"/>
      <protection locked="0"/>
    </xf>
    <xf numFmtId="0" fontId="7" fillId="4" borderId="0" xfId="0" applyFont="1" applyFill="1" applyAlignment="1" applyProtection="1">
      <alignment vertical="center" textRotation="255"/>
      <protection locked="0"/>
    </xf>
    <xf numFmtId="0" fontId="6" fillId="4" borderId="0" xfId="0" applyFont="1" applyFill="1" applyAlignment="1" applyProtection="1">
      <alignment vertical="center" shrinkToFit="1"/>
      <protection locked="0"/>
    </xf>
    <xf numFmtId="0" fontId="7" fillId="4" borderId="0" xfId="0" applyFont="1" applyFill="1" applyProtection="1">
      <alignment vertical="center"/>
      <protection locked="0"/>
    </xf>
    <xf numFmtId="0" fontId="4" fillId="4" borderId="0" xfId="0" applyFont="1" applyFill="1" applyProtection="1">
      <alignment vertical="center"/>
      <protection locked="0"/>
    </xf>
    <xf numFmtId="0" fontId="7" fillId="4" borderId="0" xfId="0" applyFont="1" applyFill="1" applyAlignment="1" applyProtection="1">
      <alignment vertical="center" shrinkToFit="1"/>
      <protection locked="0"/>
    </xf>
    <xf numFmtId="0" fontId="7" fillId="0" borderId="0" xfId="0" applyFont="1" applyProtection="1">
      <alignment vertical="center"/>
      <protection locked="0"/>
    </xf>
    <xf numFmtId="0" fontId="0" fillId="4" borderId="0" xfId="0" applyFill="1" applyProtection="1">
      <alignment vertical="center"/>
      <protection locked="0"/>
    </xf>
    <xf numFmtId="0" fontId="6" fillId="4" borderId="0" xfId="0" applyFont="1" applyFill="1" applyProtection="1">
      <alignment vertical="center"/>
      <protection locked="0"/>
    </xf>
    <xf numFmtId="0" fontId="4" fillId="4" borderId="9" xfId="0" applyFont="1" applyFill="1" applyBorder="1" applyProtection="1">
      <alignment vertical="center"/>
      <protection locked="0"/>
    </xf>
    <xf numFmtId="0" fontId="4" fillId="4" borderId="8" xfId="0" applyFont="1" applyFill="1" applyBorder="1" applyAlignment="1" applyProtection="1">
      <alignment horizontal="center" vertical="center"/>
      <protection locked="0"/>
    </xf>
    <xf numFmtId="0" fontId="4" fillId="4" borderId="0" xfId="0" applyFont="1" applyFill="1" applyAlignment="1" applyProtection="1">
      <alignment horizontal="center" vertical="center"/>
      <protection locked="0"/>
    </xf>
    <xf numFmtId="0" fontId="7" fillId="3" borderId="0" xfId="0" applyFont="1" applyFill="1" applyProtection="1">
      <alignment vertical="center"/>
      <protection locked="0"/>
    </xf>
    <xf numFmtId="0" fontId="6" fillId="2" borderId="0" xfId="0" applyFont="1" applyFill="1" applyAlignment="1" applyProtection="1">
      <alignment horizontal="left" vertical="center"/>
      <protection locked="0"/>
    </xf>
    <xf numFmtId="0" fontId="7" fillId="4" borderId="0" xfId="1" applyFont="1" applyFill="1" applyProtection="1">
      <alignment vertical="center"/>
      <protection locked="0"/>
    </xf>
    <xf numFmtId="0" fontId="9" fillId="4" borderId="0" xfId="0" applyFont="1" applyFill="1" applyProtection="1">
      <alignment vertical="center"/>
      <protection locked="0"/>
    </xf>
    <xf numFmtId="0" fontId="4" fillId="2" borderId="0" xfId="0" applyFont="1" applyFill="1" applyAlignment="1" applyProtection="1">
      <alignment horizontal="center" vertical="center"/>
      <protection locked="0"/>
    </xf>
    <xf numFmtId="0" fontId="7" fillId="2" borderId="0" xfId="0" applyFont="1" applyFill="1" applyAlignment="1" applyProtection="1">
      <alignment vertical="center" shrinkToFit="1"/>
      <protection locked="0"/>
    </xf>
    <xf numFmtId="0" fontId="4" fillId="0" borderId="0" xfId="0" applyFont="1" applyProtection="1">
      <alignment vertical="center"/>
      <protection locked="0"/>
    </xf>
    <xf numFmtId="0" fontId="4" fillId="4" borderId="22" xfId="0" applyFont="1" applyFill="1" applyBorder="1" applyAlignment="1">
      <alignment vertical="center" shrinkToFit="1"/>
    </xf>
    <xf numFmtId="0" fontId="4" fillId="4" borderId="1" xfId="0" applyFont="1" applyFill="1" applyBorder="1" applyAlignment="1">
      <alignment vertical="center" shrinkToFit="1"/>
    </xf>
    <xf numFmtId="0" fontId="0" fillId="6" borderId="18" xfId="0" applyFill="1" applyBorder="1" applyAlignment="1" applyProtection="1">
      <alignment horizontal="left" vertical="center"/>
      <protection locked="0"/>
    </xf>
    <xf numFmtId="0" fontId="28" fillId="0" borderId="0" xfId="0" applyFont="1" applyProtection="1">
      <alignment vertical="center"/>
      <protection locked="0"/>
    </xf>
    <xf numFmtId="0" fontId="7" fillId="3" borderId="0" xfId="0" applyFont="1" applyFill="1" applyAlignment="1" applyProtection="1">
      <alignment horizontal="center" vertical="center" textRotation="255"/>
      <protection locked="0"/>
    </xf>
    <xf numFmtId="0" fontId="7" fillId="0" borderId="0" xfId="0" applyFont="1" applyAlignment="1" applyProtection="1">
      <alignment horizontal="center" vertical="center"/>
      <protection locked="0"/>
    </xf>
    <xf numFmtId="0" fontId="7" fillId="4" borderId="0" xfId="0" applyFont="1" applyFill="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0" fillId="0" borderId="44" xfId="0" applyBorder="1">
      <alignment vertical="center"/>
    </xf>
    <xf numFmtId="0" fontId="0" fillId="0" borderId="43" xfId="0" applyBorder="1">
      <alignment vertical="center"/>
    </xf>
    <xf numFmtId="0" fontId="0" fillId="0" borderId="44" xfId="0" applyBorder="1" applyAlignment="1">
      <alignment horizontal="left" vertical="center"/>
    </xf>
    <xf numFmtId="0" fontId="0" fillId="0" borderId="44" xfId="0" applyBorder="1" applyProtection="1">
      <alignment vertical="center"/>
      <protection locked="0"/>
    </xf>
    <xf numFmtId="0" fontId="0" fillId="0" borderId="43" xfId="0" applyBorder="1" applyAlignment="1">
      <alignment horizontal="left" vertical="center" wrapText="1"/>
    </xf>
    <xf numFmtId="0" fontId="13" fillId="0" borderId="22" xfId="0" applyFont="1" applyBorder="1">
      <alignment vertical="center"/>
    </xf>
    <xf numFmtId="0" fontId="0" fillId="0" borderId="22" xfId="0" applyBorder="1" applyAlignment="1">
      <alignment horizontal="center" vertical="center"/>
    </xf>
    <xf numFmtId="0" fontId="0" fillId="0" borderId="22" xfId="0" applyBorder="1">
      <alignment vertical="center"/>
    </xf>
    <xf numFmtId="0" fontId="0" fillId="0" borderId="61" xfId="0" applyBorder="1">
      <alignment vertical="center"/>
    </xf>
    <xf numFmtId="0" fontId="4" fillId="4" borderId="39" xfId="0" applyFont="1" applyFill="1" applyBorder="1" applyAlignment="1">
      <alignment vertical="center" shrinkToFit="1"/>
    </xf>
    <xf numFmtId="0" fontId="4" fillId="4" borderId="29" xfId="0" applyFont="1" applyFill="1" applyBorder="1" applyAlignment="1">
      <alignment vertical="center" shrinkToFit="1"/>
    </xf>
    <xf numFmtId="0" fontId="7" fillId="3" borderId="0" xfId="0" applyFont="1" applyFill="1" applyAlignment="1">
      <alignment horizontal="center" vertical="center"/>
    </xf>
    <xf numFmtId="0" fontId="39" fillId="0" borderId="18" xfId="0" applyFont="1" applyBorder="1">
      <alignment vertical="center"/>
    </xf>
    <xf numFmtId="3" fontId="41" fillId="0" borderId="87" xfId="3" applyNumberFormat="1" applyFont="1" applyBorder="1" applyAlignment="1">
      <alignment horizontal="center" vertical="center" wrapText="1"/>
    </xf>
    <xf numFmtId="3" fontId="41" fillId="0" borderId="0" xfId="3" applyNumberFormat="1" applyFont="1" applyAlignment="1">
      <alignment horizontal="center" vertical="center"/>
    </xf>
    <xf numFmtId="3" fontId="44" fillId="0" borderId="0" xfId="3" applyNumberFormat="1" applyFont="1" applyAlignment="1">
      <alignment horizontal="left" vertical="center"/>
    </xf>
    <xf numFmtId="178" fontId="41" fillId="0" borderId="0" xfId="3" applyNumberFormat="1" applyFont="1" applyAlignment="1">
      <alignment horizontal="center" vertical="center"/>
    </xf>
    <xf numFmtId="3" fontId="41" fillId="0" borderId="62" xfId="3" applyNumberFormat="1" applyFont="1" applyBorder="1" applyAlignment="1">
      <alignment horizontal="center" vertical="center" wrapText="1"/>
    </xf>
    <xf numFmtId="3" fontId="41" fillId="0" borderId="0" xfId="3" applyNumberFormat="1" applyFont="1" applyAlignment="1">
      <alignment horizontal="center" vertical="center" wrapText="1"/>
    </xf>
    <xf numFmtId="179" fontId="41" fillId="0" borderId="38" xfId="3" applyNumberFormat="1" applyFont="1" applyBorder="1" applyAlignment="1">
      <alignment vertical="center" wrapText="1"/>
    </xf>
    <xf numFmtId="178" fontId="41" fillId="0" borderId="22" xfId="3" applyNumberFormat="1" applyFont="1" applyBorder="1" applyAlignment="1">
      <alignment vertical="center" wrapText="1"/>
    </xf>
    <xf numFmtId="179" fontId="41" fillId="0" borderId="62" xfId="3" applyNumberFormat="1" applyFont="1" applyBorder="1" applyAlignment="1">
      <alignment vertical="center" wrapText="1"/>
    </xf>
    <xf numFmtId="179" fontId="41" fillId="0" borderId="61" xfId="3" applyNumberFormat="1" applyFont="1" applyBorder="1" applyAlignment="1">
      <alignment vertical="center" wrapText="1"/>
    </xf>
    <xf numFmtId="178" fontId="41" fillId="0" borderId="0" xfId="3" applyNumberFormat="1" applyFont="1" applyAlignment="1">
      <alignment horizontal="center" vertical="center" wrapText="1"/>
    </xf>
    <xf numFmtId="179" fontId="41" fillId="0" borderId="62" xfId="3" applyNumberFormat="1" applyFont="1" applyBorder="1" applyAlignment="1">
      <alignment horizontal="center" vertical="center" wrapText="1"/>
    </xf>
    <xf numFmtId="3" fontId="41" fillId="0" borderId="61" xfId="3" applyNumberFormat="1" applyFont="1" applyBorder="1" applyAlignment="1">
      <alignment horizontal="center" vertical="center" wrapText="1"/>
    </xf>
    <xf numFmtId="182" fontId="41" fillId="0" borderId="0" xfId="3" applyNumberFormat="1" applyFont="1" applyAlignment="1">
      <alignment horizontal="center" vertical="center" wrapText="1"/>
    </xf>
    <xf numFmtId="0" fontId="44" fillId="0" borderId="0" xfId="3" applyFont="1">
      <alignment vertical="center"/>
    </xf>
    <xf numFmtId="179" fontId="41" fillId="0" borderId="0" xfId="3" applyNumberFormat="1" applyFont="1" applyAlignment="1">
      <alignment vertical="center" wrapText="1"/>
    </xf>
    <xf numFmtId="0" fontId="45" fillId="0" borderId="0" xfId="3" applyFont="1">
      <alignment vertical="center"/>
    </xf>
    <xf numFmtId="178" fontId="41" fillId="0" borderId="0" xfId="3" applyNumberFormat="1" applyFont="1" applyAlignment="1">
      <alignment vertical="center" wrapText="1"/>
    </xf>
    <xf numFmtId="0" fontId="44" fillId="0" borderId="0" xfId="3" applyFont="1" applyAlignment="1">
      <alignment horizontal="left" vertical="center"/>
    </xf>
    <xf numFmtId="3" fontId="41" fillId="0" borderId="62" xfId="3" applyNumberFormat="1" applyFont="1" applyBorder="1" applyAlignment="1">
      <alignment horizontal="right" vertical="center" shrinkToFit="1"/>
    </xf>
    <xf numFmtId="3" fontId="41" fillId="0" borderId="0" xfId="3" applyNumberFormat="1" applyFont="1" applyAlignment="1">
      <alignment horizontal="left" vertical="center" shrinkToFit="1"/>
    </xf>
    <xf numFmtId="178" fontId="41" fillId="0" borderId="61" xfId="3" applyNumberFormat="1" applyFont="1" applyBorder="1" applyAlignment="1">
      <alignment horizontal="center" vertical="center" wrapText="1"/>
    </xf>
    <xf numFmtId="3" fontId="41" fillId="0" borderId="62" xfId="3" applyNumberFormat="1" applyFont="1" applyBorder="1" applyAlignment="1">
      <alignment vertical="center" shrinkToFit="1"/>
    </xf>
    <xf numFmtId="3" fontId="41" fillId="0" borderId="0" xfId="3" applyNumberFormat="1" applyFont="1" applyAlignment="1">
      <alignment vertical="center" shrinkToFit="1"/>
    </xf>
    <xf numFmtId="179" fontId="41" fillId="0" borderId="118" xfId="3" applyNumberFormat="1" applyFont="1" applyBorder="1" applyAlignment="1">
      <alignment horizontal="center" vertical="center" wrapText="1"/>
    </xf>
    <xf numFmtId="179" fontId="41" fillId="0" borderId="120" xfId="3" applyNumberFormat="1" applyFont="1" applyBorder="1" applyAlignment="1">
      <alignment horizontal="center" vertical="center" wrapText="1"/>
    </xf>
    <xf numFmtId="179" fontId="41" fillId="0" borderId="119" xfId="3" applyNumberFormat="1" applyFont="1" applyBorder="1" applyAlignment="1">
      <alignment horizontal="center" vertical="center" wrapText="1"/>
    </xf>
    <xf numFmtId="3" fontId="41" fillId="0" borderId="62" xfId="3" applyNumberFormat="1" applyFont="1" applyBorder="1" applyAlignment="1">
      <alignment horizontal="right" vertical="center" wrapText="1"/>
    </xf>
    <xf numFmtId="178" fontId="41" fillId="0" borderId="120" xfId="3" applyNumberFormat="1" applyFont="1" applyBorder="1" applyAlignment="1">
      <alignment horizontal="center" vertical="center"/>
    </xf>
    <xf numFmtId="178" fontId="41" fillId="0" borderId="61" xfId="3" applyNumberFormat="1" applyFont="1" applyBorder="1" applyAlignment="1">
      <alignment horizontal="center" vertical="center"/>
    </xf>
    <xf numFmtId="178" fontId="41" fillId="0" borderId="119" xfId="3" applyNumberFormat="1" applyFont="1" applyBorder="1" applyAlignment="1">
      <alignment horizontal="center" vertical="center" wrapText="1"/>
    </xf>
    <xf numFmtId="178" fontId="41" fillId="0" borderId="0" xfId="3" applyNumberFormat="1" applyFont="1" applyAlignment="1">
      <alignment horizontal="left" vertical="center" wrapText="1"/>
    </xf>
    <xf numFmtId="0" fontId="44" fillId="0" borderId="108" xfId="3" applyFont="1" applyBorder="1">
      <alignment vertical="center"/>
    </xf>
    <xf numFmtId="178" fontId="41" fillId="0" borderId="120" xfId="3" applyNumberFormat="1" applyFont="1" applyBorder="1" applyAlignment="1">
      <alignment horizontal="center" vertical="center" wrapText="1"/>
    </xf>
    <xf numFmtId="179" fontId="41" fillId="0" borderId="62" xfId="3" applyNumberFormat="1" applyFont="1" applyBorder="1">
      <alignment vertical="center"/>
    </xf>
    <xf numFmtId="179" fontId="41" fillId="0" borderId="0" xfId="3" applyNumberFormat="1" applyFont="1" applyAlignment="1">
      <alignment horizontal="center" vertical="center" wrapText="1"/>
    </xf>
    <xf numFmtId="178" fontId="41" fillId="0" borderId="118" xfId="3" applyNumberFormat="1" applyFont="1" applyBorder="1" applyAlignment="1">
      <alignment horizontal="center" vertical="center" wrapText="1"/>
    </xf>
    <xf numFmtId="183" fontId="41" fillId="0" borderId="119" xfId="3" applyNumberFormat="1" applyFont="1" applyBorder="1" applyAlignment="1">
      <alignment horizontal="center" vertical="center" wrapText="1"/>
    </xf>
    <xf numFmtId="183" fontId="41" fillId="0" borderId="120" xfId="3" applyNumberFormat="1" applyFont="1" applyBorder="1" applyAlignment="1">
      <alignment horizontal="center" vertical="center" wrapText="1"/>
    </xf>
    <xf numFmtId="183" fontId="41" fillId="0" borderId="61" xfId="3" applyNumberFormat="1" applyFont="1" applyBorder="1" applyAlignment="1">
      <alignment horizontal="center" vertical="center" wrapText="1"/>
    </xf>
    <xf numFmtId="178" fontId="41" fillId="0" borderId="119" xfId="3" applyNumberFormat="1" applyFont="1" applyBorder="1">
      <alignment vertical="center"/>
    </xf>
    <xf numFmtId="3" fontId="41" fillId="0" borderId="43" xfId="3" applyNumberFormat="1" applyFont="1" applyBorder="1" applyAlignment="1">
      <alignment horizontal="center" vertical="center" wrapText="1"/>
    </xf>
    <xf numFmtId="179" fontId="41" fillId="0" borderId="43" xfId="3" applyNumberFormat="1" applyFont="1" applyBorder="1" applyAlignment="1">
      <alignment horizontal="center" vertical="center" wrapText="1"/>
    </xf>
    <xf numFmtId="179" fontId="41" fillId="4" borderId="43" xfId="3" applyNumberFormat="1" applyFont="1" applyFill="1" applyBorder="1" applyAlignment="1">
      <alignment horizontal="center" vertical="center" wrapText="1"/>
    </xf>
    <xf numFmtId="3" fontId="41" fillId="0" borderId="20" xfId="3" applyNumberFormat="1" applyFont="1" applyBorder="1" applyAlignment="1">
      <alignment vertical="center" wrapText="1"/>
    </xf>
    <xf numFmtId="3" fontId="41" fillId="0" borderId="0" xfId="3" applyNumberFormat="1" applyFont="1">
      <alignment vertical="center"/>
    </xf>
    <xf numFmtId="178" fontId="41" fillId="0" borderId="41" xfId="3" applyNumberFormat="1" applyFont="1" applyBorder="1" applyAlignment="1">
      <alignment horizontal="center" vertical="center" wrapText="1"/>
    </xf>
    <xf numFmtId="178" fontId="41" fillId="0" borderId="41" xfId="3" applyNumberFormat="1" applyFont="1" applyBorder="1" applyAlignment="1">
      <alignment vertical="center" wrapText="1"/>
    </xf>
    <xf numFmtId="179" fontId="41" fillId="0" borderId="0" xfId="3" applyNumberFormat="1" applyFont="1" applyAlignment="1">
      <alignment horizontal="right" vertical="center" wrapText="1"/>
    </xf>
    <xf numFmtId="182" fontId="45" fillId="0" borderId="0" xfId="3" applyNumberFormat="1" applyFont="1" applyAlignment="1">
      <alignment horizontal="right" vertical="center"/>
    </xf>
    <xf numFmtId="182" fontId="45" fillId="0" borderId="0" xfId="3" applyNumberFormat="1" applyFont="1" applyAlignment="1">
      <alignment horizontal="left" vertical="center"/>
    </xf>
    <xf numFmtId="182" fontId="45" fillId="0" borderId="0" xfId="3" applyNumberFormat="1" applyFont="1">
      <alignment vertical="center"/>
    </xf>
    <xf numFmtId="3" fontId="41" fillId="0" borderId="129" xfId="3" applyNumberFormat="1" applyFont="1" applyBorder="1" applyAlignment="1">
      <alignment horizontal="distributed" vertical="center"/>
    </xf>
    <xf numFmtId="3" fontId="41" fillId="0" borderId="62" xfId="3" applyNumberFormat="1" applyFont="1" applyBorder="1" applyAlignment="1">
      <alignment horizontal="distributed" vertical="center"/>
    </xf>
    <xf numFmtId="179" fontId="41" fillId="0" borderId="115" xfId="3" applyNumberFormat="1" applyFont="1" applyBorder="1" applyAlignment="1">
      <alignment horizontal="right" vertical="center"/>
    </xf>
    <xf numFmtId="178" fontId="41" fillId="0" borderId="130" xfId="3" applyNumberFormat="1" applyFont="1" applyBorder="1" applyAlignment="1">
      <alignment horizontal="right" vertical="center"/>
    </xf>
    <xf numFmtId="179" fontId="41" fillId="0" borderId="115" xfId="3" applyNumberFormat="1" applyFont="1" applyBorder="1" applyAlignment="1">
      <alignment horizontal="right" vertical="center" wrapText="1"/>
    </xf>
    <xf numFmtId="178" fontId="41" fillId="0" borderId="131" xfId="3" applyNumberFormat="1" applyFont="1" applyBorder="1" applyAlignment="1">
      <alignment horizontal="right" vertical="center" wrapText="1"/>
    </xf>
    <xf numFmtId="178" fontId="41" fillId="0" borderId="116" xfId="3" applyNumberFormat="1" applyFont="1" applyBorder="1" applyAlignment="1">
      <alignment horizontal="right" vertical="center" wrapText="1"/>
    </xf>
    <xf numFmtId="178" fontId="41" fillId="0" borderId="116" xfId="3" applyNumberFormat="1" applyFont="1" applyBorder="1" applyAlignment="1">
      <alignment horizontal="center" vertical="center" wrapText="1"/>
    </xf>
    <xf numFmtId="178" fontId="41" fillId="0" borderId="116" xfId="3" applyNumberFormat="1" applyFont="1" applyBorder="1" applyAlignment="1">
      <alignment horizontal="left" vertical="center" wrapText="1"/>
    </xf>
    <xf numFmtId="49" fontId="41" fillId="0" borderId="116" xfId="3" applyNumberFormat="1" applyFont="1" applyBorder="1" applyAlignment="1">
      <alignment horizontal="center" vertical="center" wrapText="1"/>
    </xf>
    <xf numFmtId="184" fontId="41" fillId="0" borderId="22" xfId="3" applyNumberFormat="1" applyFont="1" applyBorder="1" applyAlignment="1">
      <alignment horizontal="left" vertical="center" wrapText="1"/>
    </xf>
    <xf numFmtId="185" fontId="41" fillId="0" borderId="22" xfId="3" applyNumberFormat="1" applyFont="1" applyBorder="1" applyAlignment="1">
      <alignment horizontal="left" vertical="center" wrapText="1"/>
    </xf>
    <xf numFmtId="178" fontId="41" fillId="0" borderId="116" xfId="3" applyNumberFormat="1" applyFont="1" applyBorder="1" applyAlignment="1">
      <alignment vertical="center" wrapText="1"/>
    </xf>
    <xf numFmtId="185" fontId="41" fillId="0" borderId="39" xfId="3" applyNumberFormat="1" applyFont="1" applyBorder="1" applyAlignment="1">
      <alignment horizontal="left" vertical="center" wrapText="1"/>
    </xf>
    <xf numFmtId="178" fontId="41" fillId="0" borderId="129" xfId="3" applyNumberFormat="1" applyFont="1" applyBorder="1" applyAlignment="1">
      <alignment horizontal="right" vertical="center" wrapText="1"/>
    </xf>
    <xf numFmtId="186" fontId="41" fillId="0" borderId="115" xfId="3" applyNumberFormat="1" applyFont="1" applyBorder="1" applyAlignment="1">
      <alignment horizontal="right" vertical="center" wrapText="1"/>
    </xf>
    <xf numFmtId="178" fontId="41" fillId="0" borderId="22" xfId="3" applyNumberFormat="1" applyFont="1" applyBorder="1" applyAlignment="1">
      <alignment horizontal="left" vertical="center" wrapText="1"/>
    </xf>
    <xf numFmtId="185" fontId="41" fillId="0" borderId="116" xfId="3" applyNumberFormat="1" applyFont="1" applyBorder="1" applyAlignment="1">
      <alignment horizontal="left" vertical="center" wrapText="1"/>
    </xf>
    <xf numFmtId="185" fontId="41" fillId="0" borderId="117" xfId="3" applyNumberFormat="1" applyFont="1" applyBorder="1" applyAlignment="1">
      <alignment horizontal="left" vertical="center" wrapText="1"/>
    </xf>
    <xf numFmtId="179" fontId="41" fillId="0" borderId="18" xfId="3" applyNumberFormat="1" applyFont="1" applyBorder="1" applyAlignment="1">
      <alignment horizontal="right" vertical="center" wrapText="1"/>
    </xf>
    <xf numFmtId="3" fontId="41" fillId="0" borderId="19" xfId="3" applyNumberFormat="1" applyFont="1" applyBorder="1" applyAlignment="1">
      <alignment horizontal="right" vertical="center" wrapText="1"/>
    </xf>
    <xf numFmtId="178" fontId="41" fillId="0" borderId="20" xfId="3" applyNumberFormat="1" applyFont="1" applyBorder="1" applyAlignment="1">
      <alignment horizontal="left" vertical="center" wrapText="1"/>
    </xf>
    <xf numFmtId="178" fontId="41" fillId="0" borderId="20" xfId="3" applyNumberFormat="1" applyFont="1" applyBorder="1" applyAlignment="1">
      <alignment horizontal="center" vertical="center" wrapText="1"/>
    </xf>
    <xf numFmtId="178" fontId="41" fillId="0" borderId="20" xfId="3" applyNumberFormat="1" applyFont="1" applyBorder="1" applyAlignment="1">
      <alignment vertical="center" wrapText="1"/>
    </xf>
    <xf numFmtId="49" fontId="41" fillId="0" borderId="20" xfId="3" applyNumberFormat="1" applyFont="1" applyBorder="1" applyAlignment="1">
      <alignment horizontal="center" vertical="center" wrapText="1"/>
    </xf>
    <xf numFmtId="187" fontId="41" fillId="0" borderId="21" xfId="3" applyNumberFormat="1" applyFont="1" applyBorder="1" applyAlignment="1">
      <alignment horizontal="left" vertical="center" wrapText="1"/>
    </xf>
    <xf numFmtId="0" fontId="44" fillId="0" borderId="0" xfId="3" applyFont="1" applyAlignment="1">
      <alignment horizontal="right" vertical="center"/>
    </xf>
    <xf numFmtId="179" fontId="41" fillId="0" borderId="35" xfId="3" applyNumberFormat="1" applyFont="1" applyBorder="1">
      <alignment vertical="center"/>
    </xf>
    <xf numFmtId="182" fontId="41" fillId="0" borderId="38" xfId="3" applyNumberFormat="1" applyFont="1" applyBorder="1">
      <alignment vertical="center"/>
    </xf>
    <xf numFmtId="182" fontId="41" fillId="0" borderId="22" xfId="3" applyNumberFormat="1" applyFont="1" applyBorder="1">
      <alignment vertical="center"/>
    </xf>
    <xf numFmtId="182" fontId="41" fillId="0" borderId="39" xfId="3" applyNumberFormat="1" applyFont="1" applyBorder="1">
      <alignment vertical="center"/>
    </xf>
    <xf numFmtId="182" fontId="41" fillId="0" borderId="0" xfId="3" applyNumberFormat="1" applyFont="1">
      <alignment vertical="center"/>
    </xf>
    <xf numFmtId="182" fontId="41" fillId="0" borderId="35" xfId="3" applyNumberFormat="1" applyFont="1" applyBorder="1">
      <alignment vertical="center"/>
    </xf>
    <xf numFmtId="179" fontId="41" fillId="0" borderId="117" xfId="3" applyNumberFormat="1" applyFont="1" applyBorder="1">
      <alignment vertical="center"/>
    </xf>
    <xf numFmtId="179" fontId="41" fillId="0" borderId="38" xfId="3" applyNumberFormat="1" applyFont="1" applyBorder="1" applyAlignment="1">
      <alignment horizontal="center" vertical="center" wrapText="1"/>
    </xf>
    <xf numFmtId="179" fontId="41" fillId="0" borderId="133" xfId="3" applyNumberFormat="1" applyFont="1" applyBorder="1" applyAlignment="1">
      <alignment horizontal="right" vertical="center" wrapText="1"/>
    </xf>
    <xf numFmtId="179" fontId="41" fillId="0" borderId="132" xfId="3" applyNumberFormat="1" applyFont="1" applyBorder="1" applyAlignment="1">
      <alignment horizontal="right" vertical="center" wrapText="1"/>
    </xf>
    <xf numFmtId="179" fontId="41" fillId="4" borderId="35" xfId="3" applyNumberFormat="1" applyFont="1" applyFill="1" applyBorder="1" applyAlignment="1">
      <alignment wrapText="1"/>
    </xf>
    <xf numFmtId="182" fontId="41" fillId="0" borderId="62" xfId="3" applyNumberFormat="1" applyFont="1" applyBorder="1">
      <alignment vertical="center"/>
    </xf>
    <xf numFmtId="3" fontId="41" fillId="0" borderId="134" xfId="3" applyNumberFormat="1" applyFont="1" applyBorder="1" applyAlignment="1">
      <alignment horizontal="distributed" vertical="center"/>
    </xf>
    <xf numFmtId="179" fontId="41" fillId="0" borderId="135" xfId="3" applyNumberFormat="1" applyFont="1" applyBorder="1" applyAlignment="1">
      <alignment horizontal="right" vertical="center"/>
    </xf>
    <xf numFmtId="178" fontId="41" fillId="0" borderId="122" xfId="3" applyNumberFormat="1" applyFont="1" applyBorder="1" applyAlignment="1">
      <alignment horizontal="right" vertical="center"/>
    </xf>
    <xf numFmtId="179" fontId="41" fillId="0" borderId="135" xfId="3" applyNumberFormat="1" applyFont="1" applyBorder="1" applyAlignment="1">
      <alignment horizontal="right" vertical="center" wrapText="1"/>
    </xf>
    <xf numFmtId="178" fontId="41" fillId="0" borderId="123" xfId="3" applyNumberFormat="1" applyFont="1" applyBorder="1" applyAlignment="1">
      <alignment horizontal="right" vertical="center" wrapText="1"/>
    </xf>
    <xf numFmtId="178" fontId="41" fillId="0" borderId="136" xfId="3" applyNumberFormat="1" applyFont="1" applyBorder="1" applyAlignment="1">
      <alignment horizontal="right" vertical="center" wrapText="1"/>
    </xf>
    <xf numFmtId="178" fontId="41" fillId="0" borderId="136" xfId="3" applyNumberFormat="1" applyFont="1" applyBorder="1" applyAlignment="1">
      <alignment horizontal="center" vertical="center" wrapText="1"/>
    </xf>
    <xf numFmtId="184" fontId="41" fillId="0" borderId="136" xfId="3" applyNumberFormat="1" applyFont="1" applyBorder="1" applyAlignment="1">
      <alignment horizontal="left" vertical="center" wrapText="1"/>
    </xf>
    <xf numFmtId="185" fontId="41" fillId="0" borderId="136" xfId="3" applyNumberFormat="1" applyFont="1" applyBorder="1" applyAlignment="1">
      <alignment horizontal="left" vertical="center" wrapText="1"/>
    </xf>
    <xf numFmtId="178" fontId="41" fillId="0" borderId="136" xfId="3" applyNumberFormat="1" applyFont="1" applyBorder="1" applyAlignment="1">
      <alignment vertical="center" wrapText="1"/>
    </xf>
    <xf numFmtId="185" fontId="41" fillId="0" borderId="137" xfId="3" applyNumberFormat="1" applyFont="1" applyBorder="1" applyAlignment="1">
      <alignment horizontal="left" vertical="center" wrapText="1"/>
    </xf>
    <xf numFmtId="179" fontId="41" fillId="0" borderId="138" xfId="3" applyNumberFormat="1" applyFont="1" applyBorder="1" applyAlignment="1">
      <alignment horizontal="right" vertical="center" wrapText="1"/>
    </xf>
    <xf numFmtId="3" fontId="41" fillId="0" borderId="139" xfId="3" applyNumberFormat="1" applyFont="1" applyBorder="1" applyAlignment="1">
      <alignment horizontal="right" vertical="center" wrapText="1"/>
    </xf>
    <xf numFmtId="178" fontId="41" fillId="0" borderId="140" xfId="3" applyNumberFormat="1" applyFont="1" applyBorder="1" applyAlignment="1">
      <alignment horizontal="left" vertical="center" wrapText="1"/>
    </xf>
    <xf numFmtId="49" fontId="41" fillId="0" borderId="41" xfId="3" applyNumberFormat="1" applyFont="1" applyBorder="1" applyAlignment="1">
      <alignment horizontal="center" vertical="center" wrapText="1"/>
    </xf>
    <xf numFmtId="178" fontId="41" fillId="0" borderId="41" xfId="3" applyNumberFormat="1" applyFont="1" applyBorder="1" applyAlignment="1">
      <alignment horizontal="left" vertical="center" wrapText="1"/>
    </xf>
    <xf numFmtId="187" fontId="41" fillId="0" borderId="41" xfId="3" applyNumberFormat="1" applyFont="1" applyBorder="1" applyAlignment="1">
      <alignment horizontal="left" vertical="center" wrapText="1"/>
    </xf>
    <xf numFmtId="183" fontId="41" fillId="0" borderId="42" xfId="3" applyNumberFormat="1" applyFont="1" applyBorder="1" applyAlignment="1">
      <alignment horizontal="center" vertical="center" wrapText="1"/>
    </xf>
    <xf numFmtId="0" fontId="0" fillId="0" borderId="0" xfId="0" applyAlignment="1"/>
    <xf numFmtId="0" fontId="0" fillId="0" borderId="0" xfId="0" applyAlignment="1">
      <alignment horizontal="right"/>
    </xf>
    <xf numFmtId="0" fontId="0" fillId="0" borderId="0" xfId="0" applyAlignment="1">
      <alignment horizontal="left"/>
    </xf>
    <xf numFmtId="179" fontId="41" fillId="0" borderId="87" xfId="3" applyNumberFormat="1" applyFont="1" applyBorder="1">
      <alignment vertical="center"/>
    </xf>
    <xf numFmtId="182" fontId="41" fillId="0" borderId="61" xfId="3" applyNumberFormat="1" applyFont="1" applyBorder="1">
      <alignment vertical="center"/>
    </xf>
    <xf numFmtId="182" fontId="41" fillId="0" borderId="87" xfId="3" applyNumberFormat="1" applyFont="1" applyBorder="1">
      <alignment vertical="center"/>
    </xf>
    <xf numFmtId="179" fontId="41" fillId="0" borderId="122" xfId="3" applyNumberFormat="1" applyFont="1" applyBorder="1">
      <alignment vertical="center"/>
    </xf>
    <xf numFmtId="179" fontId="41" fillId="0" borderId="125" xfId="3" applyNumberFormat="1" applyFont="1" applyBorder="1" applyAlignment="1">
      <alignment horizontal="right" vertical="center" wrapText="1"/>
    </xf>
    <xf numFmtId="179" fontId="41" fillId="0" borderId="126" xfId="3" applyNumberFormat="1" applyFont="1" applyBorder="1" applyAlignment="1">
      <alignment horizontal="right" vertical="center" wrapText="1"/>
    </xf>
    <xf numFmtId="179" fontId="41" fillId="4" borderId="87" xfId="3" applyNumberFormat="1" applyFont="1" applyFill="1" applyBorder="1" applyAlignment="1">
      <alignment wrapText="1"/>
    </xf>
    <xf numFmtId="178" fontId="41" fillId="0" borderId="0" xfId="3" applyNumberFormat="1" applyFont="1">
      <alignment vertical="center"/>
    </xf>
    <xf numFmtId="179" fontId="41" fillId="0" borderId="0" xfId="3" applyNumberFormat="1" applyFont="1">
      <alignment vertical="center"/>
    </xf>
    <xf numFmtId="179" fontId="41" fillId="0" borderId="0" xfId="3" applyNumberFormat="1" applyFont="1" applyAlignment="1">
      <alignment horizontal="center" vertical="center"/>
    </xf>
    <xf numFmtId="182" fontId="41" fillId="0" borderId="0" xfId="3" applyNumberFormat="1" applyFont="1" applyAlignment="1">
      <alignment horizontal="right" vertical="center"/>
    </xf>
    <xf numFmtId="182" fontId="41" fillId="0" borderId="0" xfId="3" applyNumberFormat="1" applyFont="1" applyAlignment="1">
      <alignment horizontal="left" vertical="center"/>
    </xf>
    <xf numFmtId="179" fontId="41" fillId="0" borderId="141" xfId="3" applyNumberFormat="1" applyFont="1" applyBorder="1" applyAlignment="1">
      <alignment horizontal="right" vertical="center" wrapText="1"/>
    </xf>
    <xf numFmtId="179" fontId="41" fillId="0" borderId="128" xfId="3" applyNumberFormat="1" applyFont="1" applyBorder="1">
      <alignment vertical="center"/>
    </xf>
    <xf numFmtId="3" fontId="41" fillId="0" borderId="138" xfId="3" applyNumberFormat="1" applyFont="1" applyBorder="1" applyAlignment="1">
      <alignment horizontal="distributed" vertical="center"/>
    </xf>
    <xf numFmtId="179" fontId="41" fillId="0" borderId="139" xfId="3" applyNumberFormat="1" applyFont="1" applyBorder="1" applyAlignment="1">
      <alignment horizontal="right" vertical="center"/>
    </xf>
    <xf numFmtId="178" fontId="41" fillId="0" borderId="142" xfId="3" applyNumberFormat="1" applyFont="1" applyBorder="1" applyAlignment="1">
      <alignment horizontal="right" vertical="center"/>
    </xf>
    <xf numFmtId="179" fontId="41" fillId="0" borderId="139" xfId="3" applyNumberFormat="1" applyFont="1" applyBorder="1" applyAlignment="1">
      <alignment horizontal="right" vertical="center" wrapText="1"/>
    </xf>
    <xf numFmtId="178" fontId="41" fillId="0" borderId="140" xfId="3" applyNumberFormat="1" applyFont="1" applyBorder="1" applyAlignment="1">
      <alignment horizontal="right" vertical="center" wrapText="1"/>
    </xf>
    <xf numFmtId="178" fontId="41" fillId="0" borderId="143" xfId="3" applyNumberFormat="1" applyFont="1" applyBorder="1" applyAlignment="1">
      <alignment horizontal="right" vertical="center" wrapText="1"/>
    </xf>
    <xf numFmtId="178" fontId="41" fillId="0" borderId="140" xfId="3" applyNumberFormat="1" applyFont="1" applyBorder="1" applyAlignment="1">
      <alignment horizontal="center" vertical="center" wrapText="1"/>
    </xf>
    <xf numFmtId="187" fontId="41" fillId="0" borderId="140" xfId="3" applyNumberFormat="1" applyFont="1" applyBorder="1" applyAlignment="1">
      <alignment horizontal="left" vertical="center" wrapText="1"/>
    </xf>
    <xf numFmtId="191" fontId="41" fillId="0" borderId="140" xfId="3" applyNumberFormat="1" applyFont="1" applyBorder="1" applyAlignment="1">
      <alignment horizontal="center" vertical="center" wrapText="1"/>
    </xf>
    <xf numFmtId="178" fontId="41" fillId="0" borderId="143" xfId="3" applyNumberFormat="1" applyFont="1" applyBorder="1" applyAlignment="1">
      <alignment vertical="center" wrapText="1"/>
    </xf>
    <xf numFmtId="178" fontId="41" fillId="0" borderId="140" xfId="3" applyNumberFormat="1" applyFont="1" applyBorder="1" applyAlignment="1">
      <alignment vertical="center" wrapText="1"/>
    </xf>
    <xf numFmtId="191" fontId="41" fillId="0" borderId="142" xfId="3" applyNumberFormat="1" applyFont="1" applyBorder="1" applyAlignment="1">
      <alignment horizontal="center" vertical="center" wrapText="1"/>
    </xf>
    <xf numFmtId="182" fontId="41" fillId="0" borderId="41" xfId="3" applyNumberFormat="1" applyFont="1" applyBorder="1" applyAlignment="1">
      <alignment horizontal="right" vertical="center"/>
    </xf>
    <xf numFmtId="179" fontId="41" fillId="0" borderId="42" xfId="3" applyNumberFormat="1" applyFont="1" applyBorder="1">
      <alignment vertical="center"/>
    </xf>
    <xf numFmtId="179" fontId="41" fillId="0" borderId="40" xfId="3" applyNumberFormat="1" applyFont="1" applyBorder="1" applyAlignment="1">
      <alignment horizontal="center" vertical="center" wrapText="1"/>
    </xf>
    <xf numFmtId="179" fontId="41" fillId="0" borderId="145" xfId="3" applyNumberFormat="1" applyFont="1" applyBorder="1" applyAlignment="1">
      <alignment horizontal="right" vertical="center" wrapText="1"/>
    </xf>
    <xf numFmtId="179" fontId="41" fillId="0" borderId="144" xfId="3" applyNumberFormat="1" applyFont="1" applyBorder="1" applyAlignment="1">
      <alignment horizontal="right" vertical="center" wrapText="1"/>
    </xf>
    <xf numFmtId="0" fontId="44" fillId="0" borderId="87" xfId="3" applyFont="1" applyBorder="1">
      <alignment vertical="center"/>
    </xf>
    <xf numFmtId="3" fontId="41" fillId="0" borderId="62" xfId="3" applyNumberFormat="1" applyFont="1" applyBorder="1">
      <alignment vertical="center"/>
    </xf>
    <xf numFmtId="49" fontId="41" fillId="0" borderId="0" xfId="3" applyNumberFormat="1" applyFont="1" applyAlignment="1">
      <alignment horizontal="center" vertical="center" wrapText="1"/>
    </xf>
    <xf numFmtId="187" fontId="41" fillId="0" borderId="61" xfId="3" applyNumberFormat="1" applyFont="1" applyBorder="1" applyAlignment="1">
      <alignment horizontal="left" vertical="center" wrapText="1"/>
    </xf>
    <xf numFmtId="3" fontId="45" fillId="0" borderId="87" xfId="3" applyNumberFormat="1" applyFont="1" applyBorder="1">
      <alignment vertical="center"/>
    </xf>
    <xf numFmtId="182" fontId="45" fillId="0" borderId="62" xfId="3" applyNumberFormat="1" applyFont="1" applyBorder="1">
      <alignment vertical="center"/>
    </xf>
    <xf numFmtId="182" fontId="45" fillId="0" borderId="61" xfId="3" applyNumberFormat="1" applyFont="1" applyBorder="1">
      <alignment vertical="center"/>
    </xf>
    <xf numFmtId="179" fontId="41" fillId="0" borderId="87" xfId="3" applyNumberFormat="1" applyFont="1" applyBorder="1" applyAlignment="1">
      <alignment vertical="center" wrapText="1"/>
    </xf>
    <xf numFmtId="3" fontId="45" fillId="0" borderId="0" xfId="3" applyNumberFormat="1" applyFont="1">
      <alignment vertical="center"/>
    </xf>
    <xf numFmtId="182" fontId="41" fillId="0" borderId="87" xfId="3" applyNumberFormat="1" applyFont="1" applyBorder="1" applyAlignment="1">
      <alignment horizontal="right" vertical="center"/>
    </xf>
    <xf numFmtId="3" fontId="45" fillId="4" borderId="87" xfId="3" applyNumberFormat="1" applyFont="1" applyFill="1" applyBorder="1">
      <alignment vertical="center"/>
    </xf>
    <xf numFmtId="179" fontId="41" fillId="4" borderId="87" xfId="3" applyNumberFormat="1" applyFont="1" applyFill="1" applyBorder="1" applyAlignment="1">
      <alignment horizontal="center" vertical="center" wrapText="1"/>
    </xf>
    <xf numFmtId="192" fontId="41" fillId="0" borderId="22" xfId="3" applyNumberFormat="1" applyFont="1" applyBorder="1" applyAlignment="1">
      <alignment horizontal="right" vertical="center"/>
    </xf>
    <xf numFmtId="192" fontId="41" fillId="0" borderId="0" xfId="3" applyNumberFormat="1" applyFont="1" applyAlignment="1">
      <alignment horizontal="left" vertical="center"/>
    </xf>
    <xf numFmtId="192" fontId="41" fillId="0" borderId="0" xfId="3" applyNumberFormat="1" applyFont="1">
      <alignment vertical="center"/>
    </xf>
    <xf numFmtId="179" fontId="41" fillId="4" borderId="87" xfId="3" applyNumberFormat="1" applyFont="1" applyFill="1" applyBorder="1" applyAlignment="1">
      <alignment horizontal="center" vertical="center"/>
    </xf>
    <xf numFmtId="192" fontId="41" fillId="0" borderId="0" xfId="3" applyNumberFormat="1" applyFont="1" applyAlignment="1">
      <alignment horizontal="right" vertical="center"/>
    </xf>
    <xf numFmtId="179" fontId="45" fillId="0" borderId="87" xfId="3" applyNumberFormat="1" applyFont="1" applyBorder="1">
      <alignment vertical="center"/>
    </xf>
    <xf numFmtId="179" fontId="41" fillId="0" borderId="43" xfId="3" applyNumberFormat="1" applyFont="1" applyBorder="1">
      <alignment vertical="center"/>
    </xf>
    <xf numFmtId="182" fontId="41" fillId="0" borderId="40" xfId="3" applyNumberFormat="1" applyFont="1" applyBorder="1">
      <alignment vertical="center"/>
    </xf>
    <xf numFmtId="182" fontId="41" fillId="0" borderId="41" xfId="3" applyNumberFormat="1" applyFont="1" applyBorder="1">
      <alignment vertical="center"/>
    </xf>
    <xf numFmtId="182" fontId="41" fillId="0" borderId="42" xfId="3" applyNumberFormat="1" applyFont="1" applyBorder="1">
      <alignment vertical="center"/>
    </xf>
    <xf numFmtId="182" fontId="41" fillId="0" borderId="43" xfId="3" applyNumberFormat="1" applyFont="1" applyBorder="1">
      <alignment vertical="center"/>
    </xf>
    <xf numFmtId="179" fontId="45" fillId="0" borderId="0" xfId="3" applyNumberFormat="1" applyFont="1">
      <alignment vertical="center"/>
    </xf>
    <xf numFmtId="183" fontId="41" fillId="0" borderId="0" xfId="3" applyNumberFormat="1" applyFont="1" applyAlignment="1">
      <alignment horizontal="center" vertical="center"/>
    </xf>
    <xf numFmtId="188" fontId="45" fillId="0" borderId="0" xfId="3" applyNumberFormat="1" applyFont="1">
      <alignment vertical="center"/>
    </xf>
    <xf numFmtId="179" fontId="41" fillId="0" borderId="0" xfId="3" applyNumberFormat="1" applyFont="1" applyAlignment="1">
      <alignment horizontal="right" vertical="center"/>
    </xf>
    <xf numFmtId="179" fontId="41" fillId="4" borderId="0" xfId="3" applyNumberFormat="1" applyFont="1" applyFill="1" applyAlignment="1">
      <alignment horizontal="center" vertical="center"/>
    </xf>
    <xf numFmtId="193" fontId="0" fillId="0" borderId="18" xfId="0" applyNumberFormat="1" applyBorder="1" applyAlignment="1">
      <alignment horizontal="center" vertical="center"/>
    </xf>
    <xf numFmtId="0" fontId="0" fillId="9" borderId="20" xfId="0" applyFill="1" applyBorder="1" applyAlignment="1">
      <alignment horizontal="center" vertical="center"/>
    </xf>
    <xf numFmtId="0" fontId="0" fillId="0" borderId="21" xfId="0" applyBorder="1">
      <alignment vertical="center"/>
    </xf>
    <xf numFmtId="0" fontId="0" fillId="0" borderId="21" xfId="0" applyBorder="1" applyAlignment="1">
      <alignment horizontal="center" vertical="center"/>
    </xf>
    <xf numFmtId="3" fontId="46" fillId="0" borderId="87" xfId="3" applyNumberFormat="1" applyFont="1" applyBorder="1" applyAlignment="1">
      <alignment horizontal="center" vertical="center" wrapText="1"/>
    </xf>
    <xf numFmtId="3" fontId="46" fillId="0" borderId="0" xfId="3" applyNumberFormat="1" applyFont="1" applyAlignment="1">
      <alignment horizontal="center" vertical="center"/>
    </xf>
    <xf numFmtId="3" fontId="48" fillId="0" borderId="0" xfId="3" applyNumberFormat="1" applyFont="1" applyAlignment="1">
      <alignment horizontal="left" vertical="center"/>
    </xf>
    <xf numFmtId="3" fontId="46" fillId="0" borderId="62" xfId="3" applyNumberFormat="1" applyFont="1" applyBorder="1" applyAlignment="1">
      <alignment horizontal="center" vertical="center" wrapText="1"/>
    </xf>
    <xf numFmtId="178" fontId="46" fillId="0" borderId="0" xfId="3" applyNumberFormat="1" applyFont="1" applyAlignment="1">
      <alignment horizontal="center" vertical="center"/>
    </xf>
    <xf numFmtId="3" fontId="46" fillId="0" borderId="150" xfId="3" applyNumberFormat="1" applyFont="1" applyBorder="1" applyAlignment="1">
      <alignment vertical="center" wrapText="1"/>
    </xf>
    <xf numFmtId="3" fontId="46" fillId="0" borderId="0" xfId="3" applyNumberFormat="1" applyFont="1" applyAlignment="1">
      <alignment vertical="center" wrapText="1"/>
    </xf>
    <xf numFmtId="3" fontId="46" fillId="0" borderId="62" xfId="3" applyNumberFormat="1" applyFont="1" applyBorder="1" applyAlignment="1">
      <alignment horizontal="center" vertical="center"/>
    </xf>
    <xf numFmtId="178" fontId="46" fillId="0" borderId="62" xfId="3" applyNumberFormat="1" applyFont="1" applyBorder="1" applyAlignment="1">
      <alignment horizontal="center" vertical="center"/>
    </xf>
    <xf numFmtId="3" fontId="46" fillId="0" borderId="150" xfId="3" applyNumberFormat="1" applyFont="1" applyBorder="1" applyAlignment="1">
      <alignment horizontal="center" vertical="center"/>
    </xf>
    <xf numFmtId="3" fontId="46" fillId="0" borderId="61" xfId="3" applyNumberFormat="1" applyFont="1" applyBorder="1" applyAlignment="1">
      <alignment horizontal="center" vertical="center"/>
    </xf>
    <xf numFmtId="3" fontId="46" fillId="0" borderId="65" xfId="3" applyNumberFormat="1" applyFont="1" applyBorder="1" applyAlignment="1">
      <alignment horizontal="center" vertical="center"/>
    </xf>
    <xf numFmtId="3" fontId="46" fillId="0" borderId="153" xfId="3" applyNumberFormat="1" applyFont="1" applyBorder="1" applyAlignment="1">
      <alignment horizontal="center" vertical="center"/>
    </xf>
    <xf numFmtId="0" fontId="48" fillId="0" borderId="62" xfId="3" applyFont="1" applyBorder="1">
      <alignment vertical="center"/>
    </xf>
    <xf numFmtId="0" fontId="48" fillId="0" borderId="61" xfId="3" applyFont="1" applyBorder="1">
      <alignment vertical="center"/>
    </xf>
    <xf numFmtId="3" fontId="46" fillId="0" borderId="0" xfId="3" applyNumberFormat="1" applyFont="1" applyAlignment="1">
      <alignment horizontal="center" vertical="center" wrapText="1"/>
    </xf>
    <xf numFmtId="179" fontId="46" fillId="0" borderId="62" xfId="3" applyNumberFormat="1" applyFont="1" applyBorder="1" applyAlignment="1">
      <alignment vertical="center" wrapText="1"/>
    </xf>
    <xf numFmtId="178" fontId="46" fillId="0" borderId="0" xfId="3" applyNumberFormat="1" applyFont="1" applyAlignment="1">
      <alignment vertical="center" wrapText="1"/>
    </xf>
    <xf numFmtId="179" fontId="46" fillId="0" borderId="150" xfId="3" applyNumberFormat="1" applyFont="1" applyBorder="1" applyAlignment="1">
      <alignment vertical="center" wrapText="1"/>
    </xf>
    <xf numFmtId="178" fontId="46" fillId="0" borderId="59" xfId="3" applyNumberFormat="1" applyFont="1" applyBorder="1" applyAlignment="1">
      <alignment vertical="center" wrapText="1"/>
    </xf>
    <xf numFmtId="0" fontId="48" fillId="0" borderId="0" xfId="3" applyFont="1">
      <alignment vertical="center"/>
    </xf>
    <xf numFmtId="178" fontId="46" fillId="0" borderId="0" xfId="3" applyNumberFormat="1" applyFont="1" applyAlignment="1">
      <alignment horizontal="center" vertical="center" wrapText="1"/>
    </xf>
    <xf numFmtId="179" fontId="46" fillId="0" borderId="62" xfId="3" applyNumberFormat="1" applyFont="1" applyBorder="1" applyAlignment="1">
      <alignment horizontal="center" vertical="center" wrapText="1"/>
    </xf>
    <xf numFmtId="179" fontId="46" fillId="0" borderId="0" xfId="3" applyNumberFormat="1" applyFont="1" applyAlignment="1">
      <alignment horizontal="center" vertical="center" wrapText="1"/>
    </xf>
    <xf numFmtId="3" fontId="46" fillId="0" borderId="61" xfId="3" applyNumberFormat="1" applyFont="1" applyBorder="1" applyAlignment="1">
      <alignment horizontal="center" vertical="center" wrapText="1"/>
    </xf>
    <xf numFmtId="182" fontId="46" fillId="0" borderId="0" xfId="3" applyNumberFormat="1" applyFont="1" applyAlignment="1">
      <alignment horizontal="center" vertical="center" wrapText="1"/>
    </xf>
    <xf numFmtId="179" fontId="46" fillId="0" borderId="150" xfId="3" applyNumberFormat="1" applyFont="1" applyBorder="1" applyAlignment="1">
      <alignment horizontal="center" vertical="center" wrapText="1"/>
    </xf>
    <xf numFmtId="179" fontId="46" fillId="0" borderId="0" xfId="3" applyNumberFormat="1" applyFont="1" applyAlignment="1">
      <alignment vertical="center" wrapText="1"/>
    </xf>
    <xf numFmtId="0" fontId="49" fillId="0" borderId="0" xfId="3" applyFont="1">
      <alignment vertical="center"/>
    </xf>
    <xf numFmtId="178" fontId="46" fillId="0" borderId="120" xfId="3" applyNumberFormat="1" applyFont="1" applyBorder="1" applyAlignment="1">
      <alignment horizontal="center" vertical="center"/>
    </xf>
    <xf numFmtId="178" fontId="46" fillId="0" borderId="61" xfId="3" applyNumberFormat="1" applyFont="1" applyBorder="1" applyAlignment="1">
      <alignment horizontal="center" vertical="center"/>
    </xf>
    <xf numFmtId="178" fontId="46" fillId="0" borderId="119" xfId="3" applyNumberFormat="1" applyFont="1" applyBorder="1" applyAlignment="1">
      <alignment horizontal="center" vertical="center" wrapText="1"/>
    </xf>
    <xf numFmtId="179" fontId="46" fillId="0" borderId="62" xfId="3" applyNumberFormat="1" applyFont="1" applyBorder="1">
      <alignment vertical="center"/>
    </xf>
    <xf numFmtId="178" fontId="46" fillId="0" borderId="127" xfId="3" applyNumberFormat="1" applyFont="1" applyBorder="1" applyAlignment="1">
      <alignment horizontal="center" vertical="center" wrapText="1"/>
    </xf>
    <xf numFmtId="178" fontId="46" fillId="0" borderId="62" xfId="3" applyNumberFormat="1" applyFont="1" applyBorder="1" applyAlignment="1">
      <alignment vertical="center" wrapText="1"/>
    </xf>
    <xf numFmtId="178" fontId="41" fillId="0" borderId="62" xfId="3" applyNumberFormat="1" applyFont="1" applyBorder="1" applyAlignment="1">
      <alignment horizontal="right" vertical="center" shrinkToFit="1"/>
    </xf>
    <xf numFmtId="178" fontId="41" fillId="0" borderId="61" xfId="3" applyNumberFormat="1" applyFont="1" applyBorder="1" applyAlignment="1">
      <alignment vertical="center" shrinkToFit="1"/>
    </xf>
    <xf numFmtId="183" fontId="41" fillId="0" borderId="156" xfId="3" applyNumberFormat="1" applyFont="1" applyBorder="1" applyAlignment="1">
      <alignment horizontal="center" vertical="center" wrapText="1"/>
    </xf>
    <xf numFmtId="179" fontId="46" fillId="0" borderId="118" xfId="3" applyNumberFormat="1" applyFont="1" applyBorder="1" applyAlignment="1">
      <alignment horizontal="center" vertical="center" wrapText="1"/>
    </xf>
    <xf numFmtId="179" fontId="46" fillId="0" borderId="120" xfId="3" applyNumberFormat="1" applyFont="1" applyBorder="1" applyAlignment="1">
      <alignment horizontal="center" vertical="center" wrapText="1"/>
    </xf>
    <xf numFmtId="179" fontId="46" fillId="0" borderId="119" xfId="3" applyNumberFormat="1" applyFont="1" applyBorder="1" applyAlignment="1">
      <alignment horizontal="center" vertical="center" wrapText="1"/>
    </xf>
    <xf numFmtId="178" fontId="41" fillId="0" borderId="61" xfId="3" applyNumberFormat="1" applyFont="1" applyBorder="1" applyAlignment="1">
      <alignment horizontal="left" vertical="center" shrinkToFit="1"/>
    </xf>
    <xf numFmtId="3" fontId="46" fillId="0" borderId="43" xfId="3" applyNumberFormat="1" applyFont="1" applyBorder="1" applyAlignment="1">
      <alignment horizontal="center" vertical="center" wrapText="1"/>
    </xf>
    <xf numFmtId="179" fontId="46" fillId="0" borderId="43" xfId="3" applyNumberFormat="1" applyFont="1" applyBorder="1" applyAlignment="1">
      <alignment horizontal="center" vertical="center" wrapText="1"/>
    </xf>
    <xf numFmtId="3" fontId="46" fillId="0" borderId="0" xfId="3" applyNumberFormat="1" applyFont="1">
      <alignment vertical="center"/>
    </xf>
    <xf numFmtId="179" fontId="49" fillId="0" borderId="0" xfId="3" applyNumberFormat="1" applyFont="1">
      <alignment vertical="center"/>
    </xf>
    <xf numFmtId="182" fontId="49" fillId="0" borderId="0" xfId="3" applyNumberFormat="1" applyFont="1">
      <alignment vertical="center"/>
    </xf>
    <xf numFmtId="182" fontId="49" fillId="0" borderId="0" xfId="3" applyNumberFormat="1" applyFont="1" applyAlignment="1">
      <alignment horizontal="left" vertical="center"/>
    </xf>
    <xf numFmtId="179" fontId="46" fillId="0" borderId="0" xfId="3" applyNumberFormat="1" applyFont="1" applyAlignment="1">
      <alignment horizontal="right" vertical="center" wrapText="1"/>
    </xf>
    <xf numFmtId="3" fontId="50" fillId="0" borderId="62" xfId="3" applyNumberFormat="1" applyFont="1" applyBorder="1" applyAlignment="1">
      <alignment horizontal="distributed" vertical="center"/>
    </xf>
    <xf numFmtId="178" fontId="50" fillId="0" borderId="0" xfId="3" applyNumberFormat="1" applyFont="1" applyAlignment="1">
      <alignment horizontal="center" vertical="center"/>
    </xf>
    <xf numFmtId="192" fontId="50" fillId="0" borderId="146" xfId="3" applyNumberFormat="1" applyFont="1" applyBorder="1">
      <alignment vertical="center"/>
    </xf>
    <xf numFmtId="192" fontId="50" fillId="0" borderId="147" xfId="3" applyNumberFormat="1" applyFont="1" applyBorder="1">
      <alignment vertical="center"/>
    </xf>
    <xf numFmtId="192" fontId="50" fillId="0" borderId="149" xfId="3" applyNumberFormat="1" applyFont="1" applyBorder="1">
      <alignment vertical="center"/>
    </xf>
    <xf numFmtId="182" fontId="50" fillId="0" borderId="0" xfId="3" applyNumberFormat="1" applyFont="1">
      <alignment vertical="center"/>
    </xf>
    <xf numFmtId="182" fontId="50" fillId="0" borderId="35" xfId="3" applyNumberFormat="1" applyFont="1" applyBorder="1">
      <alignment vertical="center"/>
    </xf>
    <xf numFmtId="179" fontId="50" fillId="0" borderId="0" xfId="3" applyNumberFormat="1" applyFont="1" applyAlignment="1">
      <alignment horizontal="right" vertical="center" wrapText="1"/>
    </xf>
    <xf numFmtId="0" fontId="50" fillId="0" borderId="0" xfId="3" applyFont="1">
      <alignment vertical="center"/>
    </xf>
    <xf numFmtId="192" fontId="50" fillId="0" borderId="150" xfId="3" applyNumberFormat="1" applyFont="1" applyBorder="1">
      <alignment vertical="center"/>
    </xf>
    <xf numFmtId="192" fontId="50" fillId="0" borderId="0" xfId="3" applyNumberFormat="1" applyFont="1">
      <alignment vertical="center"/>
    </xf>
    <xf numFmtId="192" fontId="50" fillId="0" borderId="152" xfId="3" applyNumberFormat="1" applyFont="1" applyBorder="1">
      <alignment vertical="center"/>
    </xf>
    <xf numFmtId="182" fontId="50" fillId="0" borderId="87" xfId="3" applyNumberFormat="1" applyFont="1" applyBorder="1">
      <alignment vertical="center"/>
    </xf>
    <xf numFmtId="179" fontId="50" fillId="0" borderId="62" xfId="3" applyNumberFormat="1" applyFont="1" applyBorder="1">
      <alignment vertical="center"/>
    </xf>
    <xf numFmtId="179" fontId="50" fillId="0" borderId="61" xfId="3" applyNumberFormat="1" applyFont="1" applyBorder="1">
      <alignment vertical="center"/>
    </xf>
    <xf numFmtId="3" fontId="50" fillId="0" borderId="150" xfId="3" applyNumberFormat="1" applyFont="1" applyBorder="1">
      <alignment vertical="center"/>
    </xf>
    <xf numFmtId="178" fontId="51" fillId="0" borderId="0" xfId="3" applyNumberFormat="1" applyFont="1" applyAlignment="1">
      <alignment horizontal="left" vertical="center" wrapText="1"/>
    </xf>
    <xf numFmtId="178" fontId="51" fillId="0" borderId="0" xfId="3" applyNumberFormat="1" applyFont="1" applyAlignment="1">
      <alignment horizontal="center" vertical="center" wrapText="1"/>
    </xf>
    <xf numFmtId="178" fontId="51" fillId="0" borderId="0" xfId="3" applyNumberFormat="1" applyFont="1" applyAlignment="1">
      <alignment vertical="center" wrapText="1"/>
    </xf>
    <xf numFmtId="49" fontId="51" fillId="0" borderId="0" xfId="3" applyNumberFormat="1" applyFont="1" applyAlignment="1">
      <alignment horizontal="center" vertical="center" wrapText="1"/>
    </xf>
    <xf numFmtId="187" fontId="51" fillId="0" borderId="152" xfId="3" applyNumberFormat="1" applyFont="1" applyBorder="1" applyAlignment="1">
      <alignment horizontal="left" vertical="center" wrapText="1"/>
    </xf>
    <xf numFmtId="185" fontId="51" fillId="0" borderId="0" xfId="3" applyNumberFormat="1" applyFont="1" applyAlignment="1">
      <alignment horizontal="center" vertical="center" wrapText="1"/>
    </xf>
    <xf numFmtId="0" fontId="52" fillId="0" borderId="22" xfId="0" applyFont="1" applyBorder="1" applyAlignment="1"/>
    <xf numFmtId="0" fontId="52" fillId="0" borderId="0" xfId="0" applyFont="1" applyAlignment="1"/>
    <xf numFmtId="0" fontId="52" fillId="0" borderId="41" xfId="0" applyFont="1" applyBorder="1" applyAlignment="1"/>
    <xf numFmtId="182" fontId="50" fillId="0" borderId="87" xfId="3" applyNumberFormat="1" applyFont="1" applyBorder="1" applyAlignment="1">
      <alignment horizontal="right" vertical="center"/>
    </xf>
    <xf numFmtId="178" fontId="50" fillId="0" borderId="62" xfId="3" applyNumberFormat="1" applyFont="1" applyBorder="1">
      <alignment vertical="center"/>
    </xf>
    <xf numFmtId="179" fontId="50" fillId="0" borderId="87" xfId="3" applyNumberFormat="1" applyFont="1" applyBorder="1" applyAlignment="1"/>
    <xf numFmtId="196" fontId="50" fillId="0" borderId="87" xfId="3" applyNumberFormat="1" applyFont="1" applyBorder="1" applyAlignment="1">
      <alignment vertical="top"/>
    </xf>
    <xf numFmtId="179" fontId="50" fillId="0" borderId="40" xfId="3" applyNumberFormat="1" applyFont="1" applyBorder="1">
      <alignment vertical="center"/>
    </xf>
    <xf numFmtId="179" fontId="50" fillId="0" borderId="42" xfId="3" applyNumberFormat="1" applyFont="1" applyBorder="1">
      <alignment vertical="center"/>
    </xf>
    <xf numFmtId="3" fontId="50" fillId="0" borderId="157" xfId="3" applyNumberFormat="1" applyFont="1" applyBorder="1">
      <alignment vertical="center"/>
    </xf>
    <xf numFmtId="178" fontId="51" fillId="0" borderId="158" xfId="3" applyNumberFormat="1" applyFont="1" applyBorder="1" applyAlignment="1">
      <alignment horizontal="left" vertical="center" wrapText="1"/>
    </xf>
    <xf numFmtId="178" fontId="51" fillId="0" borderId="158" xfId="3" applyNumberFormat="1" applyFont="1" applyBorder="1" applyAlignment="1">
      <alignment horizontal="center" vertical="center" wrapText="1"/>
    </xf>
    <xf numFmtId="178" fontId="51" fillId="0" borderId="158" xfId="3" applyNumberFormat="1" applyFont="1" applyBorder="1" applyAlignment="1">
      <alignment vertical="center" wrapText="1"/>
    </xf>
    <xf numFmtId="49" fontId="51" fillId="0" borderId="158" xfId="3" applyNumberFormat="1" applyFont="1" applyBorder="1" applyAlignment="1">
      <alignment horizontal="center" vertical="center" wrapText="1"/>
    </xf>
    <xf numFmtId="187" fontId="51" fillId="0" borderId="160" xfId="3" applyNumberFormat="1" applyFont="1" applyBorder="1" applyAlignment="1">
      <alignment horizontal="left" vertical="center" wrapText="1"/>
    </xf>
    <xf numFmtId="182" fontId="50" fillId="0" borderId="62" xfId="3" applyNumberFormat="1" applyFont="1" applyBorder="1">
      <alignment vertical="center"/>
    </xf>
    <xf numFmtId="185" fontId="51" fillId="0" borderId="22" xfId="3" applyNumberFormat="1" applyFont="1" applyBorder="1" applyAlignment="1">
      <alignment horizontal="center" vertical="center" wrapText="1"/>
    </xf>
    <xf numFmtId="192" fontId="50" fillId="0" borderId="38" xfId="3" applyNumberFormat="1" applyFont="1" applyBorder="1">
      <alignment vertical="center"/>
    </xf>
    <xf numFmtId="192" fontId="50" fillId="0" borderId="22" xfId="3" applyNumberFormat="1" applyFont="1" applyBorder="1">
      <alignment vertical="center"/>
    </xf>
    <xf numFmtId="192" fontId="50" fillId="0" borderId="39" xfId="3" applyNumberFormat="1" applyFont="1" applyBorder="1">
      <alignment vertical="center"/>
    </xf>
    <xf numFmtId="192" fontId="50" fillId="0" borderId="62" xfId="3" applyNumberFormat="1" applyFont="1" applyBorder="1">
      <alignment vertical="center"/>
    </xf>
    <xf numFmtId="192" fontId="50" fillId="0" borderId="61" xfId="3" applyNumberFormat="1" applyFont="1" applyBorder="1">
      <alignment vertical="center"/>
    </xf>
    <xf numFmtId="3" fontId="50" fillId="0" borderId="62" xfId="3" applyNumberFormat="1" applyFont="1" applyBorder="1">
      <alignment vertical="center"/>
    </xf>
    <xf numFmtId="187" fontId="51" fillId="0" borderId="61" xfId="3" applyNumberFormat="1" applyFont="1" applyBorder="1" applyAlignment="1">
      <alignment horizontal="left" vertical="center" wrapText="1"/>
    </xf>
    <xf numFmtId="197" fontId="50" fillId="0" borderId="87" xfId="3" applyNumberFormat="1" applyFont="1" applyBorder="1" applyAlignment="1">
      <alignment vertical="top"/>
    </xf>
    <xf numFmtId="178" fontId="50" fillId="0" borderId="0" xfId="3" applyNumberFormat="1" applyFont="1">
      <alignment vertical="center"/>
    </xf>
    <xf numFmtId="3" fontId="50" fillId="0" borderId="40" xfId="3" applyNumberFormat="1" applyFont="1" applyBorder="1">
      <alignment vertical="center"/>
    </xf>
    <xf numFmtId="178" fontId="51" fillId="0" borderId="41" xfId="3" applyNumberFormat="1" applyFont="1" applyBorder="1" applyAlignment="1">
      <alignment horizontal="left" vertical="center" wrapText="1"/>
    </xf>
    <xf numFmtId="178" fontId="51" fillId="0" borderId="41" xfId="3" applyNumberFormat="1" applyFont="1" applyBorder="1" applyAlignment="1">
      <alignment horizontal="center" vertical="center" wrapText="1"/>
    </xf>
    <xf numFmtId="178" fontId="51" fillId="0" borderId="41" xfId="3" applyNumberFormat="1" applyFont="1" applyBorder="1" applyAlignment="1">
      <alignment vertical="center" wrapText="1"/>
    </xf>
    <xf numFmtId="49" fontId="51" fillId="0" borderId="41" xfId="3" applyNumberFormat="1" applyFont="1" applyBorder="1" applyAlignment="1">
      <alignment horizontal="center" vertical="center" wrapText="1"/>
    </xf>
    <xf numFmtId="187" fontId="51" fillId="0" borderId="42" xfId="3" applyNumberFormat="1" applyFont="1" applyBorder="1" applyAlignment="1">
      <alignment horizontal="left" vertical="center" wrapText="1"/>
    </xf>
    <xf numFmtId="182" fontId="50" fillId="0" borderId="43" xfId="3" applyNumberFormat="1" applyFont="1" applyBorder="1">
      <alignment vertical="center"/>
    </xf>
    <xf numFmtId="197" fontId="50" fillId="0" borderId="43" xfId="3" applyNumberFormat="1" applyFont="1" applyBorder="1" applyAlignment="1">
      <alignment vertical="top"/>
    </xf>
    <xf numFmtId="196" fontId="50" fillId="0" borderId="43" xfId="3" applyNumberFormat="1" applyFont="1" applyBorder="1" applyAlignment="1">
      <alignment vertical="top"/>
    </xf>
    <xf numFmtId="179" fontId="46" fillId="0" borderId="0" xfId="3" applyNumberFormat="1" applyFont="1">
      <alignment vertical="center"/>
    </xf>
    <xf numFmtId="178" fontId="46" fillId="0" borderId="0" xfId="3" applyNumberFormat="1" applyFont="1">
      <alignment vertical="center"/>
    </xf>
    <xf numFmtId="182" fontId="46" fillId="0" borderId="0" xfId="3" applyNumberFormat="1" applyFont="1">
      <alignment vertical="center"/>
    </xf>
    <xf numFmtId="179" fontId="46" fillId="0" borderId="0" xfId="3" applyNumberFormat="1" applyFont="1" applyAlignment="1">
      <alignment horizontal="center" vertical="center"/>
    </xf>
    <xf numFmtId="3" fontId="49" fillId="0" borderId="0" xfId="3" applyNumberFormat="1" applyFont="1">
      <alignment vertical="center"/>
    </xf>
    <xf numFmtId="0" fontId="0" fillId="9" borderId="18" xfId="0" applyFill="1" applyBorder="1">
      <alignment vertical="center"/>
    </xf>
    <xf numFmtId="193" fontId="0" fillId="0" borderId="18" xfId="2" applyNumberFormat="1" applyFont="1" applyBorder="1" applyAlignment="1">
      <alignment horizontal="center" vertical="center"/>
    </xf>
    <xf numFmtId="179" fontId="53" fillId="7" borderId="18" xfId="3" applyNumberFormat="1" applyFont="1" applyFill="1" applyBorder="1" applyAlignment="1">
      <alignment vertical="top" wrapText="1"/>
    </xf>
    <xf numFmtId="38" fontId="0" fillId="0" borderId="0" xfId="2" applyFont="1" applyFill="1" applyBorder="1" applyAlignment="1">
      <alignment horizontal="center" vertical="center"/>
    </xf>
    <xf numFmtId="0" fontId="0" fillId="0" borderId="87" xfId="0" applyBorder="1">
      <alignment vertical="center"/>
    </xf>
    <xf numFmtId="3" fontId="46" fillId="0" borderId="42" xfId="3" applyNumberFormat="1" applyFont="1" applyBorder="1" applyAlignment="1">
      <alignment horizontal="center" vertical="center" wrapText="1"/>
    </xf>
    <xf numFmtId="3" fontId="48" fillId="0" borderId="61" xfId="3" applyNumberFormat="1" applyFont="1" applyBorder="1" applyAlignment="1">
      <alignment horizontal="left" vertical="center"/>
    </xf>
    <xf numFmtId="3" fontId="49" fillId="0" borderId="61" xfId="3" applyNumberFormat="1" applyFont="1" applyBorder="1">
      <alignment vertical="center"/>
    </xf>
    <xf numFmtId="193" fontId="0" fillId="0" borderId="87" xfId="2" applyNumberFormat="1" applyFont="1" applyFill="1" applyBorder="1">
      <alignment vertical="center"/>
    </xf>
    <xf numFmtId="0" fontId="0" fillId="9" borderId="0" xfId="0" applyFill="1" applyAlignment="1">
      <alignment horizontal="center" vertical="center"/>
    </xf>
    <xf numFmtId="38" fontId="29" fillId="0" borderId="0" xfId="2" applyFont="1">
      <alignment vertical="center"/>
    </xf>
    <xf numFmtId="38" fontId="0" fillId="11" borderId="0" xfId="2" applyFont="1" applyFill="1" applyAlignment="1">
      <alignment horizontal="center" vertical="center"/>
    </xf>
    <xf numFmtId="38" fontId="0" fillId="0" borderId="0" xfId="2" applyFont="1">
      <alignment vertical="center"/>
    </xf>
    <xf numFmtId="0" fontId="13" fillId="0" borderId="35" xfId="0" applyFont="1" applyBorder="1" applyAlignment="1">
      <alignment horizontal="center" vertical="center"/>
    </xf>
    <xf numFmtId="0" fontId="13" fillId="9" borderId="35" xfId="0" applyFont="1" applyFill="1" applyBorder="1" applyAlignment="1">
      <alignment horizontal="center" vertical="center"/>
    </xf>
    <xf numFmtId="0" fontId="54" fillId="2" borderId="0" xfId="0" applyFont="1" applyFill="1" applyProtection="1">
      <alignment vertical="center"/>
      <protection locked="0"/>
    </xf>
    <xf numFmtId="0" fontId="0" fillId="0" borderId="38" xfId="0" applyBorder="1" applyAlignment="1">
      <alignment horizontal="left" vertical="center"/>
    </xf>
    <xf numFmtId="0" fontId="0" fillId="0" borderId="62" xfId="0" applyBorder="1" applyAlignment="1">
      <alignment horizontal="left" vertical="center"/>
    </xf>
    <xf numFmtId="0" fontId="0" fillId="0" borderId="40" xfId="0" applyBorder="1" applyAlignment="1">
      <alignment horizontal="left" vertical="center"/>
    </xf>
    <xf numFmtId="0" fontId="13" fillId="0" borderId="19" xfId="0" applyFont="1" applyBorder="1" applyAlignment="1">
      <alignment horizontal="left" vertical="center"/>
    </xf>
    <xf numFmtId="0" fontId="13" fillId="0" borderId="21" xfId="0" applyFont="1" applyBorder="1" applyAlignment="1">
      <alignment horizontal="left" vertical="center"/>
    </xf>
    <xf numFmtId="0" fontId="13" fillId="0" borderId="18" xfId="0" applyFont="1" applyBorder="1" applyAlignment="1">
      <alignment horizontal="left" vertical="center"/>
    </xf>
    <xf numFmtId="0" fontId="13" fillId="0" borderId="18" xfId="0" applyFont="1" applyBorder="1" applyAlignment="1">
      <alignment horizontal="left" vertical="center" shrinkToFit="1"/>
    </xf>
    <xf numFmtId="0" fontId="0" fillId="0" borderId="35" xfId="0" applyBorder="1" applyAlignment="1">
      <alignment horizontal="left" vertical="center"/>
    </xf>
    <xf numFmtId="0" fontId="0" fillId="0" borderId="43" xfId="0" applyBorder="1" applyAlignment="1">
      <alignment horizontal="left" vertical="center"/>
    </xf>
    <xf numFmtId="0" fontId="13" fillId="0" borderId="18" xfId="0" applyFont="1" applyBorder="1" applyAlignment="1" applyProtection="1">
      <alignment horizontal="left" vertical="center"/>
      <protection locked="0"/>
    </xf>
    <xf numFmtId="0" fontId="0" fillId="0" borderId="18" xfId="0" applyBorder="1" applyAlignment="1">
      <alignment horizontal="left" vertical="center"/>
    </xf>
    <xf numFmtId="180" fontId="13" fillId="6" borderId="18" xfId="0" applyNumberFormat="1" applyFont="1" applyFill="1" applyBorder="1" applyAlignment="1" applyProtection="1">
      <alignment horizontal="center" vertical="center"/>
      <protection locked="0"/>
    </xf>
    <xf numFmtId="0" fontId="0" fillId="0" borderId="38" xfId="0" applyBorder="1" applyAlignment="1">
      <alignment horizontal="left" vertical="center" wrapText="1"/>
    </xf>
    <xf numFmtId="0" fontId="0" fillId="6" borderId="18" xfId="0" applyFill="1" applyBorder="1" applyAlignment="1" applyProtection="1">
      <alignment horizontal="left" vertical="center"/>
      <protection locked="0"/>
    </xf>
    <xf numFmtId="0" fontId="0" fillId="6" borderId="18" xfId="0" applyFill="1" applyBorder="1" applyAlignment="1" applyProtection="1">
      <alignment horizontal="left" vertical="center" wrapText="1"/>
      <protection locked="0"/>
    </xf>
    <xf numFmtId="0" fontId="0" fillId="0" borderId="19" xfId="0" applyBorder="1" applyAlignment="1">
      <alignment horizontal="left" vertical="center"/>
    </xf>
    <xf numFmtId="0" fontId="0" fillId="0" borderId="21" xfId="0" applyBorder="1" applyAlignment="1">
      <alignment horizontal="left" vertical="center"/>
    </xf>
    <xf numFmtId="0" fontId="0" fillId="6" borderId="19" xfId="0" applyFill="1" applyBorder="1" applyAlignment="1" applyProtection="1">
      <alignment horizontal="left" vertical="center" wrapText="1"/>
      <protection locked="0"/>
    </xf>
    <xf numFmtId="0" fontId="0" fillId="6" borderId="21" xfId="0" applyFill="1" applyBorder="1" applyAlignment="1" applyProtection="1">
      <alignment horizontal="left" vertical="center" wrapText="1"/>
      <protection locked="0"/>
    </xf>
    <xf numFmtId="0" fontId="7" fillId="2" borderId="0" xfId="0" applyFont="1" applyFill="1" applyAlignment="1" applyProtection="1">
      <alignment horizontal="center" vertical="center"/>
      <protection locked="0"/>
    </xf>
    <xf numFmtId="0" fontId="7" fillId="4" borderId="22" xfId="0" applyFont="1" applyFill="1" applyBorder="1" applyAlignment="1" applyProtection="1">
      <alignment horizontal="left" vertical="center" indent="1"/>
      <protection locked="0"/>
    </xf>
    <xf numFmtId="0" fontId="7" fillId="4" borderId="47" xfId="0" applyFont="1" applyFill="1" applyBorder="1" applyAlignment="1" applyProtection="1">
      <alignment horizontal="left" vertical="center" indent="1"/>
      <protection locked="0"/>
    </xf>
    <xf numFmtId="0" fontId="7" fillId="4" borderId="0" xfId="0" applyFont="1" applyFill="1" applyAlignment="1" applyProtection="1">
      <alignment horizontal="left" vertical="center" indent="1"/>
      <protection locked="0"/>
    </xf>
    <xf numFmtId="0" fontId="7" fillId="4" borderId="9" xfId="0" applyFont="1" applyFill="1" applyBorder="1" applyAlignment="1" applyProtection="1">
      <alignment horizontal="left" vertical="center" indent="1"/>
      <protection locked="0"/>
    </xf>
    <xf numFmtId="0" fontId="20" fillId="15" borderId="107" xfId="0" applyFont="1" applyFill="1" applyBorder="1" applyAlignment="1">
      <alignment horizontal="center" vertical="center"/>
    </xf>
    <xf numFmtId="0" fontId="20" fillId="15" borderId="22" xfId="0" applyFont="1" applyFill="1" applyBorder="1" applyAlignment="1">
      <alignment horizontal="center" vertical="center"/>
    </xf>
    <xf numFmtId="0" fontId="20" fillId="15" borderId="47" xfId="0" applyFont="1" applyFill="1" applyBorder="1" applyAlignment="1">
      <alignment horizontal="center" vertical="center"/>
    </xf>
    <xf numFmtId="0" fontId="20" fillId="15" borderId="108" xfId="0" applyFont="1" applyFill="1" applyBorder="1" applyAlignment="1">
      <alignment horizontal="center" vertical="center"/>
    </xf>
    <xf numFmtId="0" fontId="20" fillId="15" borderId="0" xfId="0" applyFont="1" applyFill="1" applyAlignment="1">
      <alignment horizontal="center" vertical="center"/>
    </xf>
    <xf numFmtId="0" fontId="20" fillId="15" borderId="9" xfId="0" applyFont="1" applyFill="1" applyBorder="1" applyAlignment="1">
      <alignment horizontal="center" vertical="center"/>
    </xf>
    <xf numFmtId="0" fontId="20" fillId="15" borderId="109" xfId="0" applyFont="1" applyFill="1" applyBorder="1" applyAlignment="1">
      <alignment horizontal="center" vertical="center"/>
    </xf>
    <xf numFmtId="0" fontId="20" fillId="15" borderId="41" xfId="0" applyFont="1" applyFill="1" applyBorder="1" applyAlignment="1">
      <alignment horizontal="center" vertical="center"/>
    </xf>
    <xf numFmtId="0" fontId="20" fillId="15" borderId="48" xfId="0" applyFont="1" applyFill="1" applyBorder="1" applyAlignment="1">
      <alignment horizontal="center" vertical="center"/>
    </xf>
    <xf numFmtId="38" fontId="23" fillId="16" borderId="8" xfId="2" applyFont="1" applyFill="1" applyBorder="1" applyAlignment="1" applyProtection="1">
      <alignment horizontal="center" vertical="center"/>
    </xf>
    <xf numFmtId="38" fontId="23" fillId="16" borderId="0" xfId="2" applyFont="1" applyFill="1" applyBorder="1" applyAlignment="1" applyProtection="1">
      <alignment horizontal="center" vertical="center"/>
    </xf>
    <xf numFmtId="38" fontId="23" fillId="16" borderId="9" xfId="2" applyFont="1" applyFill="1" applyBorder="1" applyAlignment="1" applyProtection="1">
      <alignment horizontal="center" vertical="center"/>
    </xf>
    <xf numFmtId="38" fontId="23" fillId="16" borderId="10" xfId="2" applyFont="1" applyFill="1" applyBorder="1" applyAlignment="1" applyProtection="1">
      <alignment horizontal="center" vertical="center"/>
    </xf>
    <xf numFmtId="38" fontId="23" fillId="16" borderId="1" xfId="2" applyFont="1" applyFill="1" applyBorder="1" applyAlignment="1" applyProtection="1">
      <alignment horizontal="center" vertical="center"/>
    </xf>
    <xf numFmtId="38" fontId="23" fillId="16" borderId="11" xfId="2" applyFont="1" applyFill="1" applyBorder="1" applyAlignment="1" applyProtection="1">
      <alignment horizontal="center" vertical="center"/>
    </xf>
    <xf numFmtId="38" fontId="23" fillId="16" borderId="50" xfId="2" applyFont="1" applyFill="1" applyBorder="1" applyAlignment="1" applyProtection="1">
      <alignment horizontal="right" vertical="center"/>
    </xf>
    <xf numFmtId="38" fontId="23" fillId="16" borderId="22" xfId="2" applyFont="1" applyFill="1" applyBorder="1" applyAlignment="1" applyProtection="1">
      <alignment horizontal="right" vertical="center"/>
    </xf>
    <xf numFmtId="38" fontId="23" fillId="16" borderId="47" xfId="2" applyFont="1" applyFill="1" applyBorder="1" applyAlignment="1" applyProtection="1">
      <alignment horizontal="right" vertical="center"/>
    </xf>
    <xf numFmtId="38" fontId="23" fillId="16" borderId="8" xfId="2" applyFont="1" applyFill="1" applyBorder="1" applyAlignment="1" applyProtection="1">
      <alignment horizontal="right" vertical="center"/>
    </xf>
    <xf numFmtId="38" fontId="23" fillId="16" borderId="0" xfId="2" applyFont="1" applyFill="1" applyBorder="1" applyAlignment="1" applyProtection="1">
      <alignment horizontal="right" vertical="center"/>
    </xf>
    <xf numFmtId="38" fontId="23" fillId="16" borderId="9" xfId="2" applyFont="1" applyFill="1" applyBorder="1" applyAlignment="1" applyProtection="1">
      <alignment horizontal="right" vertical="center"/>
    </xf>
    <xf numFmtId="38" fontId="23" fillId="16" borderId="10" xfId="2" applyFont="1" applyFill="1" applyBorder="1" applyAlignment="1" applyProtection="1">
      <alignment horizontal="right" vertical="center"/>
    </xf>
    <xf numFmtId="38" fontId="23" fillId="16" borderId="1" xfId="2" applyFont="1" applyFill="1" applyBorder="1" applyAlignment="1" applyProtection="1">
      <alignment horizontal="right" vertical="center"/>
    </xf>
    <xf numFmtId="38" fontId="23" fillId="16" borderId="11" xfId="2" applyFont="1" applyFill="1" applyBorder="1" applyAlignment="1" applyProtection="1">
      <alignment horizontal="right" vertical="center"/>
    </xf>
    <xf numFmtId="0" fontId="7" fillId="0" borderId="50" xfId="0" applyFont="1" applyBorder="1" applyAlignment="1" applyProtection="1">
      <alignment horizontal="left" vertical="center"/>
      <protection locked="0"/>
    </xf>
    <xf numFmtId="0" fontId="7" fillId="0" borderId="22" xfId="0" applyFont="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0" fontId="7" fillId="0" borderId="0" xfId="0" applyFont="1" applyAlignment="1" applyProtection="1">
      <alignment horizontal="left" vertical="center"/>
      <protection locked="0"/>
    </xf>
    <xf numFmtId="0" fontId="7" fillId="0" borderId="51" xfId="0" applyFont="1" applyBorder="1" applyAlignment="1" applyProtection="1">
      <alignment horizontal="left" vertical="center"/>
      <protection locked="0"/>
    </xf>
    <xf numFmtId="0" fontId="7" fillId="0" borderId="41" xfId="0" applyFont="1" applyBorder="1" applyAlignment="1" applyProtection="1">
      <alignment horizontal="left" vertical="center"/>
      <protection locked="0"/>
    </xf>
    <xf numFmtId="38" fontId="23" fillId="16" borderId="51" xfId="2" applyFont="1" applyFill="1" applyBorder="1" applyAlignment="1" applyProtection="1">
      <alignment horizontal="right" vertical="center"/>
    </xf>
    <xf numFmtId="38" fontId="23" fillId="16" borderId="41" xfId="2" applyFont="1" applyFill="1" applyBorder="1" applyAlignment="1" applyProtection="1">
      <alignment horizontal="right" vertical="center"/>
    </xf>
    <xf numFmtId="38" fontId="23" fillId="16" borderId="48" xfId="2" applyFont="1" applyFill="1" applyBorder="1" applyAlignment="1" applyProtection="1">
      <alignment horizontal="right" vertical="center"/>
    </xf>
    <xf numFmtId="0" fontId="7" fillId="3" borderId="6" xfId="0" applyFont="1" applyFill="1" applyBorder="1" applyAlignment="1" applyProtection="1">
      <alignment horizontal="center" vertical="center"/>
      <protection locked="0"/>
    </xf>
    <xf numFmtId="0" fontId="7" fillId="3" borderId="13" xfId="0" applyFont="1" applyFill="1" applyBorder="1" applyAlignment="1" applyProtection="1">
      <alignment horizontal="center" vertical="center"/>
      <protection locked="0"/>
    </xf>
    <xf numFmtId="0" fontId="7" fillId="3" borderId="0" xfId="0" applyFont="1" applyFill="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0" borderId="50" xfId="0" applyFont="1" applyBorder="1" applyAlignment="1">
      <alignment horizontal="left" vertical="center"/>
    </xf>
    <xf numFmtId="0" fontId="7" fillId="0" borderId="22" xfId="0" applyFont="1" applyBorder="1" applyAlignment="1">
      <alignment horizontal="left" vertical="center"/>
    </xf>
    <xf numFmtId="0" fontId="7" fillId="0" borderId="104" xfId="0" applyFont="1" applyBorder="1" applyAlignment="1">
      <alignment horizontal="left" vertical="center"/>
    </xf>
    <xf numFmtId="0" fontId="7" fillId="0" borderId="8" xfId="0" applyFont="1" applyBorder="1" applyAlignment="1">
      <alignment horizontal="left" vertical="center"/>
    </xf>
    <xf numFmtId="0" fontId="7" fillId="0" borderId="0" xfId="0" applyFont="1" applyAlignment="1">
      <alignment horizontal="left" vertical="center"/>
    </xf>
    <xf numFmtId="0" fontId="7" fillId="0" borderId="105" xfId="0" applyFont="1" applyBorder="1" applyAlignment="1">
      <alignment horizontal="left" vertical="center"/>
    </xf>
    <xf numFmtId="0" fontId="7" fillId="0" borderId="51" xfId="0" applyFont="1" applyBorder="1" applyAlignment="1">
      <alignment horizontal="left" vertical="center"/>
    </xf>
    <xf numFmtId="0" fontId="7" fillId="0" borderId="41" xfId="0" applyFont="1" applyBorder="1" applyAlignment="1">
      <alignment horizontal="left" vertical="center"/>
    </xf>
    <xf numFmtId="0" fontId="7" fillId="0" borderId="106" xfId="0" applyFont="1" applyBorder="1" applyAlignment="1">
      <alignment horizontal="left" vertical="center"/>
    </xf>
    <xf numFmtId="0" fontId="20" fillId="15" borderId="107" xfId="0" applyFont="1" applyFill="1" applyBorder="1" applyAlignment="1">
      <alignment horizontal="center" vertical="center" shrinkToFit="1"/>
    </xf>
    <xf numFmtId="0" fontId="20" fillId="15" borderId="22" xfId="0" applyFont="1" applyFill="1" applyBorder="1" applyAlignment="1">
      <alignment horizontal="center" vertical="center" shrinkToFit="1"/>
    </xf>
    <xf numFmtId="0" fontId="20" fillId="15" borderId="47" xfId="0" applyFont="1" applyFill="1" applyBorder="1" applyAlignment="1">
      <alignment horizontal="center" vertical="center" shrinkToFit="1"/>
    </xf>
    <xf numFmtId="0" fontId="20" fillId="15" borderId="108" xfId="0" applyFont="1" applyFill="1" applyBorder="1" applyAlignment="1">
      <alignment horizontal="center" vertical="center" shrinkToFit="1"/>
    </xf>
    <xf numFmtId="0" fontId="20" fillId="15" borderId="0" xfId="0" applyFont="1" applyFill="1" applyAlignment="1">
      <alignment horizontal="center" vertical="center" shrinkToFit="1"/>
    </xf>
    <xf numFmtId="0" fontId="20" fillId="15" borderId="9" xfId="0" applyFont="1" applyFill="1" applyBorder="1" applyAlignment="1">
      <alignment horizontal="center" vertical="center" shrinkToFit="1"/>
    </xf>
    <xf numFmtId="0" fontId="20" fillId="15" borderId="109" xfId="0" applyFont="1" applyFill="1" applyBorder="1" applyAlignment="1">
      <alignment horizontal="center" vertical="center" shrinkToFit="1"/>
    </xf>
    <xf numFmtId="0" fontId="20" fillId="15" borderId="41" xfId="0" applyFont="1" applyFill="1" applyBorder="1" applyAlignment="1">
      <alignment horizontal="center" vertical="center" shrinkToFit="1"/>
    </xf>
    <xf numFmtId="0" fontId="20" fillId="15" borderId="48" xfId="0" applyFont="1" applyFill="1" applyBorder="1" applyAlignment="1">
      <alignment horizontal="center" vertical="center" shrinkToFit="1"/>
    </xf>
    <xf numFmtId="0" fontId="7" fillId="0" borderId="76" xfId="0" applyFont="1" applyBorder="1" applyAlignment="1">
      <alignment horizontal="left" vertical="center"/>
    </xf>
    <xf numFmtId="0" fontId="7" fillId="0" borderId="20" xfId="0" applyFont="1" applyBorder="1" applyAlignment="1">
      <alignment horizontal="left" vertical="center"/>
    </xf>
    <xf numFmtId="0" fontId="7" fillId="0" borderId="77" xfId="0" applyFont="1" applyBorder="1" applyAlignment="1">
      <alignment horizontal="left" vertical="center"/>
    </xf>
    <xf numFmtId="0" fontId="7" fillId="0" borderId="78" xfId="0" applyFont="1" applyBorder="1" applyAlignment="1">
      <alignment horizontal="left" vertical="center"/>
    </xf>
    <xf numFmtId="0" fontId="7" fillId="0" borderId="79" xfId="0" applyFont="1" applyBorder="1" applyAlignment="1">
      <alignment horizontal="left" vertical="center"/>
    </xf>
    <xf numFmtId="0" fontId="7" fillId="0" borderId="80" xfId="0" applyFont="1" applyBorder="1" applyAlignment="1">
      <alignment horizontal="left" vertical="center"/>
    </xf>
    <xf numFmtId="0" fontId="7" fillId="0" borderId="10" xfId="0" applyFont="1" applyBorder="1" applyAlignment="1" applyProtection="1">
      <alignment horizontal="left" vertical="center"/>
      <protection locked="0"/>
    </xf>
    <xf numFmtId="0" fontId="7" fillId="0" borderId="1" xfId="0" applyFont="1" applyBorder="1" applyAlignment="1" applyProtection="1">
      <alignment horizontal="left" vertical="center"/>
      <protection locked="0"/>
    </xf>
    <xf numFmtId="0" fontId="7" fillId="3" borderId="6" xfId="0" applyFont="1" applyFill="1" applyBorder="1" applyAlignment="1" applyProtection="1">
      <alignment horizontal="center" vertical="center" textRotation="255"/>
      <protection locked="0"/>
    </xf>
    <xf numFmtId="0" fontId="7" fillId="3" borderId="7" xfId="0" applyFont="1" applyFill="1" applyBorder="1" applyAlignment="1" applyProtection="1">
      <alignment horizontal="center" vertical="center" textRotation="255"/>
      <protection locked="0"/>
    </xf>
    <xf numFmtId="0" fontId="7" fillId="3" borderId="8" xfId="0" applyFont="1" applyFill="1" applyBorder="1" applyAlignment="1" applyProtection="1">
      <alignment horizontal="center" vertical="center" textRotation="255"/>
      <protection locked="0"/>
    </xf>
    <xf numFmtId="0" fontId="7" fillId="3" borderId="9" xfId="0" applyFont="1" applyFill="1" applyBorder="1" applyAlignment="1" applyProtection="1">
      <alignment horizontal="center" vertical="center" textRotation="255"/>
      <protection locked="0"/>
    </xf>
    <xf numFmtId="0" fontId="7" fillId="3" borderId="10" xfId="0" applyFont="1" applyFill="1" applyBorder="1" applyAlignment="1" applyProtection="1">
      <alignment horizontal="center" vertical="center" textRotation="255"/>
      <protection locked="0"/>
    </xf>
    <xf numFmtId="0" fontId="7" fillId="3" borderId="11" xfId="0" applyFont="1" applyFill="1" applyBorder="1" applyAlignment="1" applyProtection="1">
      <alignment horizontal="center" vertical="center" textRotation="255"/>
      <protection locked="0"/>
    </xf>
    <xf numFmtId="0" fontId="7" fillId="3" borderId="7" xfId="0" applyFont="1" applyFill="1" applyBorder="1" applyAlignment="1" applyProtection="1">
      <alignment horizontal="center" vertical="center"/>
      <protection locked="0"/>
    </xf>
    <xf numFmtId="0" fontId="7" fillId="0" borderId="73" xfId="0" applyFont="1" applyBorder="1" applyAlignment="1">
      <alignment horizontal="left" vertical="center"/>
    </xf>
    <xf numFmtId="0" fontId="7" fillId="0" borderId="74" xfId="0" applyFont="1" applyBorder="1" applyAlignment="1">
      <alignment horizontal="left" vertical="center"/>
    </xf>
    <xf numFmtId="0" fontId="7" fillId="0" borderId="75" xfId="0" applyFont="1" applyBorder="1" applyAlignment="1">
      <alignment horizontal="left" vertical="center"/>
    </xf>
    <xf numFmtId="0" fontId="20" fillId="15" borderId="28" xfId="0" applyFont="1" applyFill="1" applyBorder="1" applyAlignment="1">
      <alignment horizontal="center" vertical="center"/>
    </xf>
    <xf numFmtId="0" fontId="20" fillId="15" borderId="20" xfId="0" applyFont="1" applyFill="1" applyBorder="1" applyAlignment="1">
      <alignment horizontal="center" vertical="center"/>
    </xf>
    <xf numFmtId="0" fontId="20" fillId="15" borderId="77" xfId="0" applyFont="1" applyFill="1" applyBorder="1" applyAlignment="1">
      <alignment horizontal="center" vertical="center"/>
    </xf>
    <xf numFmtId="0" fontId="7" fillId="15" borderId="107" xfId="0" applyFont="1" applyFill="1" applyBorder="1" applyAlignment="1">
      <alignment horizontal="center" vertical="center"/>
    </xf>
    <xf numFmtId="0" fontId="7" fillId="15" borderId="22" xfId="0" applyFont="1" applyFill="1" applyBorder="1" applyAlignment="1">
      <alignment horizontal="center" vertical="center"/>
    </xf>
    <xf numFmtId="0" fontId="7" fillId="15" borderId="104" xfId="0" applyFont="1" applyFill="1" applyBorder="1" applyAlignment="1">
      <alignment horizontal="center" vertical="center"/>
    </xf>
    <xf numFmtId="0" fontId="7" fillId="15" borderId="108" xfId="0" applyFont="1" applyFill="1" applyBorder="1" applyAlignment="1">
      <alignment horizontal="center" vertical="center"/>
    </xf>
    <xf numFmtId="0" fontId="7" fillId="15" borderId="0" xfId="0" applyFont="1" applyFill="1" applyAlignment="1">
      <alignment horizontal="center" vertical="center"/>
    </xf>
    <xf numFmtId="0" fontId="7" fillId="15" borderId="105" xfId="0" applyFont="1" applyFill="1" applyBorder="1" applyAlignment="1">
      <alignment horizontal="center" vertical="center"/>
    </xf>
    <xf numFmtId="0" fontId="7" fillId="15" borderId="109" xfId="0" applyFont="1" applyFill="1" applyBorder="1" applyAlignment="1">
      <alignment horizontal="center" vertical="center"/>
    </xf>
    <xf numFmtId="0" fontId="7" fillId="15" borderId="41" xfId="0" applyFont="1" applyFill="1" applyBorder="1" applyAlignment="1">
      <alignment horizontal="center" vertical="center"/>
    </xf>
    <xf numFmtId="0" fontId="7" fillId="15" borderId="106" xfId="0" applyFont="1" applyFill="1" applyBorder="1" applyAlignment="1">
      <alignment horizontal="center" vertical="center"/>
    </xf>
    <xf numFmtId="0" fontId="7" fillId="0" borderId="0" xfId="0" applyFont="1" applyAlignment="1" applyProtection="1">
      <alignment horizontal="center" vertical="center"/>
      <protection locked="0"/>
    </xf>
    <xf numFmtId="0" fontId="7" fillId="0" borderId="0" xfId="0" applyFont="1" applyAlignment="1" applyProtection="1">
      <alignment horizontal="center" vertical="center" shrinkToFit="1"/>
      <protection locked="0"/>
    </xf>
    <xf numFmtId="0" fontId="7" fillId="2" borderId="0" xfId="0" applyFont="1" applyFill="1" applyAlignment="1" applyProtection="1">
      <alignment horizontal="center" vertical="center" shrinkToFit="1"/>
      <protection locked="0"/>
    </xf>
    <xf numFmtId="0" fontId="7" fillId="4" borderId="0" xfId="0" applyFont="1" applyFill="1" applyAlignment="1" applyProtection="1">
      <alignment horizontal="center" vertical="center"/>
      <protection locked="0"/>
    </xf>
    <xf numFmtId="38" fontId="23" fillId="0" borderId="18" xfId="2" applyFont="1" applyFill="1" applyBorder="1" applyAlignment="1" applyProtection="1">
      <alignment horizontal="right" vertical="center"/>
    </xf>
    <xf numFmtId="38" fontId="23" fillId="0" borderId="187" xfId="2" applyFont="1" applyFill="1" applyBorder="1" applyAlignment="1" applyProtection="1">
      <alignment horizontal="right" vertical="center"/>
    </xf>
    <xf numFmtId="38" fontId="11" fillId="4" borderId="6" xfId="2" applyFont="1" applyFill="1" applyBorder="1" applyAlignment="1" applyProtection="1">
      <alignment horizontal="right" vertical="center"/>
      <protection locked="0"/>
    </xf>
    <xf numFmtId="38" fontId="11" fillId="4" borderId="13" xfId="2" applyFont="1" applyFill="1" applyBorder="1" applyAlignment="1" applyProtection="1">
      <alignment horizontal="right" vertical="center"/>
      <protection locked="0"/>
    </xf>
    <xf numFmtId="38" fontId="11" fillId="4" borderId="7" xfId="2" applyFont="1" applyFill="1" applyBorder="1" applyAlignment="1" applyProtection="1">
      <alignment horizontal="right" vertical="center"/>
      <protection locked="0"/>
    </xf>
    <xf numFmtId="38" fontId="11" fillId="4" borderId="8" xfId="2" applyFont="1" applyFill="1" applyBorder="1" applyAlignment="1" applyProtection="1">
      <alignment horizontal="right" vertical="center"/>
      <protection locked="0"/>
    </xf>
    <xf numFmtId="38" fontId="11" fillId="4" borderId="0" xfId="2" applyFont="1" applyFill="1" applyBorder="1" applyAlignment="1" applyProtection="1">
      <alignment horizontal="right" vertical="center"/>
      <protection locked="0"/>
    </xf>
    <xf numFmtId="38" fontId="11" fillId="4" borderId="9" xfId="2" applyFont="1" applyFill="1" applyBorder="1" applyAlignment="1" applyProtection="1">
      <alignment horizontal="right" vertical="center"/>
      <protection locked="0"/>
    </xf>
    <xf numFmtId="38" fontId="11" fillId="4" borderId="51" xfId="2" applyFont="1" applyFill="1" applyBorder="1" applyAlignment="1" applyProtection="1">
      <alignment horizontal="right" vertical="center"/>
      <protection locked="0"/>
    </xf>
    <xf numFmtId="38" fontId="11" fillId="4" borderId="41" xfId="2" applyFont="1" applyFill="1" applyBorder="1" applyAlignment="1" applyProtection="1">
      <alignment horizontal="right" vertical="center"/>
      <protection locked="0"/>
    </xf>
    <xf numFmtId="38" fontId="11" fillId="4" borderId="48" xfId="2" applyFont="1" applyFill="1" applyBorder="1" applyAlignment="1" applyProtection="1">
      <alignment horizontal="right" vertical="center"/>
      <protection locked="0"/>
    </xf>
    <xf numFmtId="38" fontId="11" fillId="4" borderId="50" xfId="2" applyFont="1" applyFill="1" applyBorder="1" applyAlignment="1" applyProtection="1">
      <alignment horizontal="right" vertical="center"/>
      <protection locked="0"/>
    </xf>
    <xf numFmtId="38" fontId="11" fillId="4" borderId="22" xfId="2" applyFont="1" applyFill="1" applyBorder="1" applyAlignment="1" applyProtection="1">
      <alignment horizontal="right" vertical="center"/>
      <protection locked="0"/>
    </xf>
    <xf numFmtId="38" fontId="11" fillId="4" borderId="47" xfId="2" applyFont="1" applyFill="1" applyBorder="1" applyAlignment="1" applyProtection="1">
      <alignment horizontal="right" vertical="center"/>
      <protection locked="0"/>
    </xf>
    <xf numFmtId="0" fontId="4" fillId="4" borderId="38" xfId="0" applyFont="1" applyFill="1" applyBorder="1" applyAlignment="1">
      <alignment horizontal="center" vertical="center" readingOrder="1"/>
    </xf>
    <xf numFmtId="0" fontId="4" fillId="4" borderId="22" xfId="0" applyFont="1" applyFill="1" applyBorder="1" applyAlignment="1">
      <alignment horizontal="center" vertical="center" readingOrder="1"/>
    </xf>
    <xf numFmtId="0" fontId="4" fillId="4" borderId="47" xfId="0" applyFont="1" applyFill="1" applyBorder="1" applyAlignment="1">
      <alignment horizontal="center" vertical="center" readingOrder="1"/>
    </xf>
    <xf numFmtId="0" fontId="4" fillId="4" borderId="62" xfId="0" applyFont="1" applyFill="1" applyBorder="1" applyAlignment="1">
      <alignment horizontal="center" vertical="center" readingOrder="1"/>
    </xf>
    <xf numFmtId="0" fontId="4" fillId="4" borderId="0" xfId="0" applyFont="1" applyFill="1" applyAlignment="1">
      <alignment horizontal="center" vertical="center" readingOrder="1"/>
    </xf>
    <xf numFmtId="0" fontId="4" fillId="4" borderId="9" xfId="0" applyFont="1" applyFill="1" applyBorder="1" applyAlignment="1">
      <alignment horizontal="center" vertical="center" readingOrder="1"/>
    </xf>
    <xf numFmtId="0" fontId="4" fillId="4" borderId="40" xfId="0" applyFont="1" applyFill="1" applyBorder="1" applyAlignment="1">
      <alignment horizontal="center" vertical="center" readingOrder="1"/>
    </xf>
    <xf numFmtId="0" fontId="4" fillId="4" borderId="41" xfId="0" applyFont="1" applyFill="1" applyBorder="1" applyAlignment="1">
      <alignment horizontal="center" vertical="center" readingOrder="1"/>
    </xf>
    <xf numFmtId="0" fontId="4" fillId="4" borderId="48" xfId="0" applyFont="1" applyFill="1" applyBorder="1" applyAlignment="1">
      <alignment horizontal="center" vertical="center" readingOrder="1"/>
    </xf>
    <xf numFmtId="177" fontId="0" fillId="16" borderId="6" xfId="0" applyNumberFormat="1" applyFill="1" applyBorder="1" applyAlignment="1">
      <alignment horizontal="right" vertical="center"/>
    </xf>
    <xf numFmtId="177" fontId="0" fillId="16" borderId="13" xfId="0" applyNumberFormat="1" applyFill="1" applyBorder="1" applyAlignment="1">
      <alignment horizontal="right" vertical="center"/>
    </xf>
    <xf numFmtId="177" fontId="0" fillId="16" borderId="7" xfId="0" applyNumberFormat="1" applyFill="1" applyBorder="1" applyAlignment="1">
      <alignment horizontal="right" vertical="center"/>
    </xf>
    <xf numFmtId="177" fontId="0" fillId="16" borderId="8" xfId="0" applyNumberFormat="1" applyFill="1" applyBorder="1" applyAlignment="1">
      <alignment horizontal="right" vertical="center"/>
    </xf>
    <xf numFmtId="177" fontId="0" fillId="16" borderId="0" xfId="0" applyNumberFormat="1" applyFill="1" applyAlignment="1">
      <alignment horizontal="right" vertical="center"/>
    </xf>
    <xf numFmtId="177" fontId="0" fillId="16" borderId="9" xfId="0" applyNumberFormat="1" applyFill="1" applyBorder="1" applyAlignment="1">
      <alignment horizontal="right" vertical="center"/>
    </xf>
    <xf numFmtId="177" fontId="0" fillId="16" borderId="10" xfId="0" applyNumberFormat="1" applyFill="1" applyBorder="1" applyAlignment="1">
      <alignment horizontal="right" vertical="center"/>
    </xf>
    <xf numFmtId="177" fontId="0" fillId="16" borderId="1" xfId="0" applyNumberFormat="1" applyFill="1" applyBorder="1" applyAlignment="1">
      <alignment horizontal="right" vertical="center"/>
    </xf>
    <xf numFmtId="177" fontId="0" fillId="16" borderId="11" xfId="0" applyNumberFormat="1" applyFill="1" applyBorder="1" applyAlignment="1">
      <alignment horizontal="right" vertical="center"/>
    </xf>
    <xf numFmtId="0" fontId="9" fillId="3" borderId="6" xfId="0" applyFont="1" applyFill="1" applyBorder="1" applyAlignment="1" applyProtection="1">
      <alignment horizontal="center" vertical="center"/>
      <protection locked="0"/>
    </xf>
    <xf numFmtId="0" fontId="9" fillId="3" borderId="13" xfId="0" applyFont="1" applyFill="1" applyBorder="1" applyAlignment="1" applyProtection="1">
      <alignment horizontal="center" vertical="center"/>
      <protection locked="0"/>
    </xf>
    <xf numFmtId="0" fontId="9" fillId="3" borderId="7" xfId="0" applyFont="1" applyFill="1" applyBorder="1" applyAlignment="1" applyProtection="1">
      <alignment horizontal="center" vertical="center"/>
      <protection locked="0"/>
    </xf>
    <xf numFmtId="0" fontId="9" fillId="3" borderId="8" xfId="0" applyFont="1" applyFill="1" applyBorder="1" applyAlignment="1" applyProtection="1">
      <alignment horizontal="center" vertical="center"/>
      <protection locked="0"/>
    </xf>
    <xf numFmtId="0" fontId="9" fillId="3" borderId="0" xfId="0" applyFont="1" applyFill="1" applyAlignment="1" applyProtection="1">
      <alignment horizontal="center" vertical="center"/>
      <protection locked="0"/>
    </xf>
    <xf numFmtId="0" fontId="9" fillId="3" borderId="9" xfId="0" applyFont="1" applyFill="1" applyBorder="1" applyAlignment="1" applyProtection="1">
      <alignment horizontal="center" vertical="center"/>
      <protection locked="0"/>
    </xf>
    <xf numFmtId="0" fontId="9" fillId="3" borderId="10" xfId="0" applyFont="1" applyFill="1" applyBorder="1" applyAlignment="1" applyProtection="1">
      <alignment horizontal="center" vertical="center"/>
      <protection locked="0"/>
    </xf>
    <xf numFmtId="0" fontId="9" fillId="3" borderId="1" xfId="0" applyFont="1" applyFill="1" applyBorder="1" applyAlignment="1" applyProtection="1">
      <alignment horizontal="center" vertical="center"/>
      <protection locked="0"/>
    </xf>
    <xf numFmtId="0" fontId="9" fillId="3" borderId="11" xfId="0" applyFont="1" applyFill="1" applyBorder="1" applyAlignment="1" applyProtection="1">
      <alignment horizontal="center" vertical="center"/>
      <protection locked="0"/>
    </xf>
    <xf numFmtId="38" fontId="23" fillId="16" borderId="6" xfId="2" applyFont="1" applyFill="1" applyBorder="1" applyAlignment="1" applyProtection="1">
      <alignment horizontal="right" vertical="center"/>
    </xf>
    <xf numFmtId="38" fontId="23" fillId="16" borderId="13" xfId="2" applyFont="1" applyFill="1" applyBorder="1" applyAlignment="1" applyProtection="1">
      <alignment horizontal="right" vertical="center"/>
    </xf>
    <xf numFmtId="38" fontId="23" fillId="16" borderId="7" xfId="2" applyFont="1" applyFill="1" applyBorder="1" applyAlignment="1" applyProtection="1">
      <alignment horizontal="right" vertical="center"/>
    </xf>
    <xf numFmtId="0" fontId="7" fillId="5" borderId="38" xfId="0" applyFont="1" applyFill="1" applyBorder="1" applyAlignment="1" applyProtection="1">
      <alignment horizontal="center" vertical="center" textRotation="255"/>
      <protection locked="0"/>
    </xf>
    <xf numFmtId="0" fontId="7" fillId="5" borderId="39" xfId="0" applyFont="1" applyFill="1" applyBorder="1" applyAlignment="1" applyProtection="1">
      <alignment horizontal="center" vertical="center" textRotation="255"/>
      <protection locked="0"/>
    </xf>
    <xf numFmtId="0" fontId="7" fillId="5" borderId="62" xfId="0" applyFont="1" applyFill="1" applyBorder="1" applyAlignment="1" applyProtection="1">
      <alignment horizontal="center" vertical="center" textRotation="255"/>
      <protection locked="0"/>
    </xf>
    <xf numFmtId="0" fontId="7" fillId="5" borderId="61" xfId="0" applyFont="1" applyFill="1" applyBorder="1" applyAlignment="1" applyProtection="1">
      <alignment horizontal="center" vertical="center" textRotation="255"/>
      <protection locked="0"/>
    </xf>
    <xf numFmtId="0" fontId="4" fillId="5" borderId="38" xfId="0" applyFont="1" applyFill="1" applyBorder="1" applyAlignment="1" applyProtection="1">
      <alignment horizontal="center" vertical="center" readingOrder="1"/>
      <protection locked="0"/>
    </xf>
    <xf numFmtId="0" fontId="4" fillId="5" borderId="22" xfId="0" applyFont="1" applyFill="1" applyBorder="1" applyAlignment="1" applyProtection="1">
      <alignment horizontal="center" vertical="center" readingOrder="1"/>
      <protection locked="0"/>
    </xf>
    <xf numFmtId="0" fontId="4" fillId="5" borderId="47" xfId="0" applyFont="1" applyFill="1" applyBorder="1" applyAlignment="1" applyProtection="1">
      <alignment horizontal="center" vertical="center" readingOrder="1"/>
      <protection locked="0"/>
    </xf>
    <xf numFmtId="0" fontId="4" fillId="5" borderId="62" xfId="0" applyFont="1" applyFill="1" applyBorder="1" applyAlignment="1" applyProtection="1">
      <alignment horizontal="center" vertical="center" readingOrder="1"/>
      <protection locked="0"/>
    </xf>
    <xf numFmtId="0" fontId="4" fillId="5" borderId="0" xfId="0" applyFont="1" applyFill="1" applyAlignment="1" applyProtection="1">
      <alignment horizontal="center" vertical="center" readingOrder="1"/>
      <protection locked="0"/>
    </xf>
    <xf numFmtId="0" fontId="4" fillId="5" borderId="9" xfId="0" applyFont="1" applyFill="1" applyBorder="1" applyAlignment="1" applyProtection="1">
      <alignment horizontal="center" vertical="center" readingOrder="1"/>
      <protection locked="0"/>
    </xf>
    <xf numFmtId="0" fontId="4" fillId="5" borderId="65" xfId="0" applyFont="1" applyFill="1" applyBorder="1" applyAlignment="1" applyProtection="1">
      <alignment horizontal="center" vertical="center" readingOrder="1"/>
      <protection locked="0"/>
    </xf>
    <xf numFmtId="0" fontId="4" fillId="5" borderId="59" xfId="0" applyFont="1" applyFill="1" applyBorder="1" applyAlignment="1" applyProtection="1">
      <alignment horizontal="center" vertical="center" readingOrder="1"/>
      <protection locked="0"/>
    </xf>
    <xf numFmtId="0" fontId="4" fillId="5" borderId="58" xfId="0" applyFont="1" applyFill="1" applyBorder="1" applyAlignment="1" applyProtection="1">
      <alignment horizontal="center" vertical="center" readingOrder="1"/>
      <protection locked="0"/>
    </xf>
    <xf numFmtId="0" fontId="4" fillId="5" borderId="66" xfId="0" applyFont="1" applyFill="1" applyBorder="1" applyAlignment="1" applyProtection="1">
      <alignment horizontal="center" vertical="center" readingOrder="1"/>
      <protection locked="0"/>
    </xf>
    <xf numFmtId="0" fontId="4" fillId="5" borderId="60" xfId="0" applyFont="1" applyFill="1" applyBorder="1" applyAlignment="1" applyProtection="1">
      <alignment horizontal="center" vertical="center" readingOrder="1"/>
      <protection locked="0"/>
    </xf>
    <xf numFmtId="0" fontId="4" fillId="5" borderId="57" xfId="0" applyFont="1" applyFill="1" applyBorder="1" applyAlignment="1" applyProtection="1">
      <alignment horizontal="center" vertical="center" readingOrder="1"/>
      <protection locked="0"/>
    </xf>
    <xf numFmtId="38" fontId="23" fillId="5" borderId="50" xfId="2" applyFont="1" applyFill="1" applyBorder="1" applyAlignment="1" applyProtection="1">
      <alignment horizontal="right" vertical="center"/>
      <protection locked="0"/>
    </xf>
    <xf numFmtId="38" fontId="23" fillId="5" borderId="22" xfId="2" applyFont="1" applyFill="1" applyBorder="1" applyAlignment="1" applyProtection="1">
      <alignment horizontal="right" vertical="center"/>
      <protection locked="0"/>
    </xf>
    <xf numFmtId="38" fontId="23" fillId="5" borderId="47" xfId="2" applyFont="1" applyFill="1" applyBorder="1" applyAlignment="1" applyProtection="1">
      <alignment horizontal="right" vertical="center"/>
      <protection locked="0"/>
    </xf>
    <xf numFmtId="38" fontId="23" fillId="5" borderId="8" xfId="2" applyFont="1" applyFill="1" applyBorder="1" applyAlignment="1" applyProtection="1">
      <alignment horizontal="right" vertical="center"/>
      <protection locked="0"/>
    </xf>
    <xf numFmtId="38" fontId="23" fillId="5" borderId="0" xfId="2" applyFont="1" applyFill="1" applyBorder="1" applyAlignment="1" applyProtection="1">
      <alignment horizontal="right" vertical="center"/>
      <protection locked="0"/>
    </xf>
    <xf numFmtId="38" fontId="23" fillId="5" borderId="9" xfId="2" applyFont="1" applyFill="1" applyBorder="1" applyAlignment="1" applyProtection="1">
      <alignment horizontal="right" vertical="center"/>
      <protection locked="0"/>
    </xf>
    <xf numFmtId="38" fontId="23" fillId="5" borderId="97" xfId="2" applyFont="1" applyFill="1" applyBorder="1" applyAlignment="1" applyProtection="1">
      <alignment horizontal="right" vertical="center"/>
      <protection locked="0"/>
    </xf>
    <xf numFmtId="38" fontId="23" fillId="5" borderId="59" xfId="2" applyFont="1" applyFill="1" applyBorder="1" applyAlignment="1" applyProtection="1">
      <alignment horizontal="right" vertical="center"/>
      <protection locked="0"/>
    </xf>
    <xf numFmtId="38" fontId="23" fillId="5" borderId="58" xfId="2" applyFont="1" applyFill="1" applyBorder="1" applyAlignment="1" applyProtection="1">
      <alignment horizontal="right" vertical="center"/>
      <protection locked="0"/>
    </xf>
    <xf numFmtId="0" fontId="7" fillId="4" borderId="13" xfId="0" applyFont="1" applyFill="1" applyBorder="1" applyAlignment="1" applyProtection="1">
      <alignment horizontal="left" vertical="center" indent="1"/>
      <protection locked="0"/>
    </xf>
    <xf numFmtId="0" fontId="7" fillId="4" borderId="7" xfId="0" applyFont="1" applyFill="1" applyBorder="1" applyAlignment="1" applyProtection="1">
      <alignment horizontal="left" vertical="center" indent="1"/>
      <protection locked="0"/>
    </xf>
    <xf numFmtId="0" fontId="7" fillId="4" borderId="18" xfId="0" applyFont="1" applyFill="1" applyBorder="1" applyAlignment="1" applyProtection="1">
      <alignment horizontal="center" vertical="center"/>
      <protection locked="0"/>
    </xf>
    <xf numFmtId="38" fontId="23" fillId="4" borderId="81" xfId="2" applyFont="1" applyFill="1" applyBorder="1" applyAlignment="1" applyProtection="1">
      <alignment horizontal="center" vertical="center"/>
    </xf>
    <xf numFmtId="38" fontId="23" fillId="4" borderId="82" xfId="2" applyFont="1" applyFill="1" applyBorder="1" applyAlignment="1" applyProtection="1">
      <alignment horizontal="center" vertical="center"/>
    </xf>
    <xf numFmtId="38" fontId="23" fillId="4" borderId="68" xfId="2" applyFont="1" applyFill="1" applyBorder="1" applyAlignment="1" applyProtection="1">
      <alignment horizontal="center" vertical="center"/>
    </xf>
    <xf numFmtId="38" fontId="23" fillId="4" borderId="83" xfId="2" applyFont="1" applyFill="1" applyBorder="1" applyAlignment="1" applyProtection="1">
      <alignment horizontal="center" vertical="center"/>
    </xf>
    <xf numFmtId="38" fontId="23" fillId="4" borderId="84" xfId="2" applyFont="1" applyFill="1" applyBorder="1" applyAlignment="1" applyProtection="1">
      <alignment horizontal="center" vertical="center"/>
    </xf>
    <xf numFmtId="38" fontId="23" fillId="4" borderId="69" xfId="2" applyFont="1" applyFill="1" applyBorder="1" applyAlignment="1" applyProtection="1">
      <alignment horizontal="center" vertical="center"/>
    </xf>
    <xf numFmtId="38" fontId="23" fillId="4" borderId="85" xfId="2" applyFont="1" applyFill="1" applyBorder="1" applyAlignment="1" applyProtection="1">
      <alignment horizontal="center" vertical="center"/>
    </xf>
    <xf numFmtId="38" fontId="23" fillId="4" borderId="86" xfId="2" applyFont="1" applyFill="1" applyBorder="1" applyAlignment="1" applyProtection="1">
      <alignment horizontal="center" vertical="center"/>
    </xf>
    <xf numFmtId="38" fontId="23" fillId="4" borderId="70" xfId="2" applyFont="1" applyFill="1" applyBorder="1" applyAlignment="1" applyProtection="1">
      <alignment horizontal="center" vertical="center"/>
    </xf>
    <xf numFmtId="0" fontId="7" fillId="4" borderId="38" xfId="0" applyFont="1" applyFill="1" applyBorder="1" applyAlignment="1">
      <alignment horizontal="center" vertical="center"/>
    </xf>
    <xf numFmtId="0" fontId="7" fillId="4" borderId="22" xfId="0" applyFont="1" applyFill="1" applyBorder="1" applyAlignment="1">
      <alignment horizontal="center" vertical="center"/>
    </xf>
    <xf numFmtId="0" fontId="7" fillId="4" borderId="47" xfId="0" applyFont="1" applyFill="1" applyBorder="1" applyAlignment="1">
      <alignment horizontal="center" vertical="center"/>
    </xf>
    <xf numFmtId="0" fontId="7" fillId="4" borderId="62" xfId="0" applyFont="1" applyFill="1" applyBorder="1" applyAlignment="1">
      <alignment horizontal="center" vertical="center"/>
    </xf>
    <xf numFmtId="0" fontId="7" fillId="4" borderId="0" xfId="0" applyFont="1" applyFill="1" applyAlignment="1">
      <alignment horizontal="center" vertical="center"/>
    </xf>
    <xf numFmtId="0" fontId="7" fillId="4" borderId="9" xfId="0" applyFont="1" applyFill="1" applyBorder="1" applyAlignment="1">
      <alignment horizontal="center" vertical="center"/>
    </xf>
    <xf numFmtId="0" fontId="7" fillId="4" borderId="40" xfId="0" applyFont="1" applyFill="1" applyBorder="1" applyAlignment="1">
      <alignment horizontal="center" vertical="center"/>
    </xf>
    <xf numFmtId="0" fontId="7" fillId="4" borderId="41" xfId="0" applyFont="1" applyFill="1" applyBorder="1" applyAlignment="1">
      <alignment horizontal="center" vertical="center"/>
    </xf>
    <xf numFmtId="0" fontId="7" fillId="4" borderId="48" xfId="0" applyFont="1" applyFill="1" applyBorder="1" applyAlignment="1">
      <alignment horizontal="center" vertical="center"/>
    </xf>
    <xf numFmtId="0" fontId="7" fillId="4" borderId="18" xfId="0" applyFont="1" applyFill="1" applyBorder="1" applyAlignment="1" applyProtection="1">
      <alignment horizontal="center" vertical="center" textRotation="255"/>
      <protection locked="0"/>
    </xf>
    <xf numFmtId="0" fontId="4" fillId="4" borderId="38" xfId="0" applyFont="1" applyFill="1" applyBorder="1" applyAlignment="1" applyProtection="1">
      <alignment horizontal="center" vertical="center" readingOrder="1"/>
      <protection locked="0"/>
    </xf>
    <xf numFmtId="0" fontId="4" fillId="4" borderId="22" xfId="0" applyFont="1" applyFill="1" applyBorder="1" applyAlignment="1" applyProtection="1">
      <alignment horizontal="center" vertical="center" readingOrder="1"/>
      <protection locked="0"/>
    </xf>
    <xf numFmtId="0" fontId="4" fillId="4" borderId="47" xfId="0" applyFont="1" applyFill="1" applyBorder="1" applyAlignment="1" applyProtection="1">
      <alignment horizontal="center" vertical="center" readingOrder="1"/>
      <protection locked="0"/>
    </xf>
    <xf numFmtId="0" fontId="4" fillId="4" borderId="62" xfId="0" applyFont="1" applyFill="1" applyBorder="1" applyAlignment="1" applyProtection="1">
      <alignment horizontal="center" vertical="center" readingOrder="1"/>
      <protection locked="0"/>
    </xf>
    <xf numFmtId="0" fontId="4" fillId="4" borderId="0" xfId="0" applyFont="1" applyFill="1" applyAlignment="1" applyProtection="1">
      <alignment horizontal="center" vertical="center" readingOrder="1"/>
      <protection locked="0"/>
    </xf>
    <xf numFmtId="0" fontId="4" fillId="4" borderId="9" xfId="0" applyFont="1" applyFill="1" applyBorder="1" applyAlignment="1" applyProtection="1">
      <alignment horizontal="center" vertical="center" readingOrder="1"/>
      <protection locked="0"/>
    </xf>
    <xf numFmtId="0" fontId="4" fillId="4" borderId="40" xfId="0" applyFont="1" applyFill="1" applyBorder="1" applyAlignment="1" applyProtection="1">
      <alignment horizontal="center" vertical="center" readingOrder="1"/>
      <protection locked="0"/>
    </xf>
    <xf numFmtId="0" fontId="4" fillId="4" borderId="41" xfId="0" applyFont="1" applyFill="1" applyBorder="1" applyAlignment="1" applyProtection="1">
      <alignment horizontal="center" vertical="center" readingOrder="1"/>
      <protection locked="0"/>
    </xf>
    <xf numFmtId="0" fontId="4" fillId="4" borderId="48" xfId="0" applyFont="1" applyFill="1" applyBorder="1" applyAlignment="1" applyProtection="1">
      <alignment horizontal="center" vertical="center" readingOrder="1"/>
      <protection locked="0"/>
    </xf>
    <xf numFmtId="0" fontId="7" fillId="3" borderId="13" xfId="0" applyFont="1" applyFill="1" applyBorder="1" applyAlignment="1" applyProtection="1">
      <alignment horizontal="center" vertical="center" textRotation="255"/>
      <protection locked="0"/>
    </xf>
    <xf numFmtId="0" fontId="7" fillId="3" borderId="0" xfId="0" applyFont="1" applyFill="1" applyAlignment="1" applyProtection="1">
      <alignment horizontal="center" vertical="center" textRotation="255"/>
      <protection locked="0"/>
    </xf>
    <xf numFmtId="0" fontId="7" fillId="4" borderId="17" xfId="0" applyFont="1" applyFill="1" applyBorder="1" applyAlignment="1" applyProtection="1">
      <alignment horizontal="center" vertical="center"/>
      <protection locked="0"/>
    </xf>
    <xf numFmtId="0" fontId="4" fillId="4" borderId="56" xfId="0" applyFont="1" applyFill="1" applyBorder="1" applyAlignment="1">
      <alignment horizontal="center" vertical="center" readingOrder="1"/>
    </xf>
    <xf numFmtId="0" fontId="4" fillId="4" borderId="13" xfId="0" applyFont="1" applyFill="1" applyBorder="1" applyAlignment="1">
      <alignment horizontal="center" vertical="center" readingOrder="1"/>
    </xf>
    <xf numFmtId="0" fontId="4" fillId="4" borderId="7" xfId="0" applyFont="1" applyFill="1" applyBorder="1" applyAlignment="1">
      <alignment horizontal="center" vertical="center" readingOrder="1"/>
    </xf>
    <xf numFmtId="38" fontId="23" fillId="0" borderId="24" xfId="2" applyFont="1" applyFill="1" applyBorder="1" applyAlignment="1" applyProtection="1">
      <alignment horizontal="right" vertical="center"/>
    </xf>
    <xf numFmtId="38" fontId="23" fillId="0" borderId="113" xfId="2" applyFont="1" applyFill="1" applyBorder="1" applyAlignment="1" applyProtection="1">
      <alignment horizontal="right" vertical="center"/>
    </xf>
    <xf numFmtId="38" fontId="23" fillId="4" borderId="50" xfId="2" applyFont="1" applyFill="1" applyBorder="1" applyAlignment="1" applyProtection="1">
      <alignment horizontal="right" vertical="center"/>
      <protection locked="0"/>
    </xf>
    <xf numFmtId="38" fontId="23" fillId="4" borderId="22" xfId="2" applyFont="1" applyFill="1" applyBorder="1" applyAlignment="1" applyProtection="1">
      <alignment horizontal="right" vertical="center"/>
      <protection locked="0"/>
    </xf>
    <xf numFmtId="38" fontId="23" fillId="4" borderId="47" xfId="2" applyFont="1" applyFill="1" applyBorder="1" applyAlignment="1" applyProtection="1">
      <alignment horizontal="right" vertical="center"/>
      <protection locked="0"/>
    </xf>
    <xf numFmtId="38" fontId="23" fillId="4" borderId="8" xfId="2" applyFont="1" applyFill="1" applyBorder="1" applyAlignment="1" applyProtection="1">
      <alignment horizontal="right" vertical="center"/>
      <protection locked="0"/>
    </xf>
    <xf numFmtId="38" fontId="23" fillId="4" borderId="0" xfId="2" applyFont="1" applyFill="1" applyBorder="1" applyAlignment="1" applyProtection="1">
      <alignment horizontal="right" vertical="center"/>
      <protection locked="0"/>
    </xf>
    <xf numFmtId="38" fontId="23" fillId="4" borderId="9" xfId="2" applyFont="1" applyFill="1" applyBorder="1" applyAlignment="1" applyProtection="1">
      <alignment horizontal="right" vertical="center"/>
      <protection locked="0"/>
    </xf>
    <xf numFmtId="38" fontId="23" fillId="4" borderId="51" xfId="2" applyFont="1" applyFill="1" applyBorder="1" applyAlignment="1" applyProtection="1">
      <alignment horizontal="right" vertical="center"/>
      <protection locked="0"/>
    </xf>
    <xf numFmtId="38" fontId="23" fillId="4" borderId="41" xfId="2" applyFont="1" applyFill="1" applyBorder="1" applyAlignment="1" applyProtection="1">
      <alignment horizontal="right" vertical="center"/>
      <protection locked="0"/>
    </xf>
    <xf numFmtId="38" fontId="23" fillId="4" borderId="48" xfId="2" applyFont="1" applyFill="1" applyBorder="1" applyAlignment="1" applyProtection="1">
      <alignment horizontal="right" vertical="center"/>
      <protection locked="0"/>
    </xf>
    <xf numFmtId="38" fontId="11" fillId="4" borderId="10" xfId="2" applyFont="1" applyFill="1" applyBorder="1" applyAlignment="1" applyProtection="1">
      <alignment horizontal="right" vertical="center"/>
      <protection locked="0"/>
    </xf>
    <xf numFmtId="38" fontId="11" fillId="4" borderId="1" xfId="2" applyFont="1" applyFill="1" applyBorder="1" applyAlignment="1" applyProtection="1">
      <alignment horizontal="right" vertical="center"/>
      <protection locked="0"/>
    </xf>
    <xf numFmtId="38" fontId="11" fillId="4" borderId="11" xfId="2" applyFont="1" applyFill="1" applyBorder="1" applyAlignment="1" applyProtection="1">
      <alignment horizontal="right" vertical="center"/>
      <protection locked="0"/>
    </xf>
    <xf numFmtId="0" fontId="7" fillId="5" borderId="66" xfId="0" applyFont="1" applyFill="1" applyBorder="1" applyAlignment="1" applyProtection="1">
      <alignment horizontal="center" vertical="center" textRotation="255"/>
      <protection locked="0"/>
    </xf>
    <xf numFmtId="0" fontId="7" fillId="5" borderId="60" xfId="0" applyFont="1" applyFill="1" applyBorder="1" applyAlignment="1" applyProtection="1">
      <alignment horizontal="center" vertical="center" textRotation="255"/>
      <protection locked="0"/>
    </xf>
    <xf numFmtId="0" fontId="7" fillId="5" borderId="57" xfId="0" applyFont="1" applyFill="1" applyBorder="1" applyAlignment="1" applyProtection="1">
      <alignment horizontal="center" vertical="center" textRotation="255"/>
      <protection locked="0"/>
    </xf>
    <xf numFmtId="0" fontId="7" fillId="5" borderId="0" xfId="0" applyFont="1" applyFill="1" applyAlignment="1" applyProtection="1">
      <alignment horizontal="center" vertical="center" textRotation="255"/>
      <protection locked="0"/>
    </xf>
    <xf numFmtId="0" fontId="7" fillId="5" borderId="9" xfId="0" applyFont="1" applyFill="1" applyBorder="1" applyAlignment="1" applyProtection="1">
      <alignment horizontal="center" vertical="center" textRotation="255"/>
      <protection locked="0"/>
    </xf>
    <xf numFmtId="0" fontId="7" fillId="5" borderId="30" xfId="0" applyFont="1" applyFill="1" applyBorder="1" applyAlignment="1" applyProtection="1">
      <alignment horizontal="center" vertical="center" textRotation="255"/>
      <protection locked="0"/>
    </xf>
    <xf numFmtId="0" fontId="7" fillId="5" borderId="1" xfId="0" applyFont="1" applyFill="1" applyBorder="1" applyAlignment="1" applyProtection="1">
      <alignment horizontal="center" vertical="center" textRotation="255"/>
      <protection locked="0"/>
    </xf>
    <xf numFmtId="0" fontId="7" fillId="5" borderId="11" xfId="0" applyFont="1" applyFill="1" applyBorder="1" applyAlignment="1" applyProtection="1">
      <alignment horizontal="center" vertical="center" textRotation="255"/>
      <protection locked="0"/>
    </xf>
    <xf numFmtId="38" fontId="23" fillId="5" borderId="96" xfId="2" applyFont="1" applyFill="1" applyBorder="1" applyAlignment="1" applyProtection="1">
      <alignment horizontal="right" vertical="center"/>
      <protection locked="0"/>
    </xf>
    <xf numFmtId="38" fontId="23" fillId="5" borderId="60" xfId="2" applyFont="1" applyFill="1" applyBorder="1" applyAlignment="1" applyProtection="1">
      <alignment horizontal="right" vertical="center"/>
      <protection locked="0"/>
    </xf>
    <xf numFmtId="38" fontId="23" fillId="5" borderId="57" xfId="2" applyFont="1" applyFill="1" applyBorder="1" applyAlignment="1" applyProtection="1">
      <alignment horizontal="right" vertical="center"/>
      <protection locked="0"/>
    </xf>
    <xf numFmtId="38" fontId="23" fillId="5" borderId="10" xfId="2" applyFont="1" applyFill="1" applyBorder="1" applyAlignment="1" applyProtection="1">
      <alignment horizontal="right" vertical="center"/>
      <protection locked="0"/>
    </xf>
    <xf numFmtId="38" fontId="23" fillId="5" borderId="1" xfId="2" applyFont="1" applyFill="1" applyBorder="1" applyAlignment="1" applyProtection="1">
      <alignment horizontal="right" vertical="center"/>
      <protection locked="0"/>
    </xf>
    <xf numFmtId="38" fontId="23" fillId="5" borderId="11" xfId="2" applyFont="1" applyFill="1" applyBorder="1" applyAlignment="1" applyProtection="1">
      <alignment horizontal="right" vertical="center"/>
      <protection locked="0"/>
    </xf>
    <xf numFmtId="0" fontId="7" fillId="2" borderId="50" xfId="0" applyFont="1" applyFill="1" applyBorder="1" applyAlignment="1" applyProtection="1">
      <alignment horizontal="left" vertical="center"/>
      <protection locked="0"/>
    </xf>
    <xf numFmtId="0" fontId="7" fillId="2" borderId="22" xfId="0" applyFont="1" applyFill="1" applyBorder="1" applyAlignment="1" applyProtection="1">
      <alignment horizontal="left" vertical="center"/>
      <protection locked="0"/>
    </xf>
    <xf numFmtId="0" fontId="7" fillId="2" borderId="104" xfId="0" applyFont="1" applyFill="1" applyBorder="1" applyAlignment="1" applyProtection="1">
      <alignment horizontal="left" vertical="center"/>
      <protection locked="0"/>
    </xf>
    <xf numFmtId="0" fontId="7" fillId="2" borderId="8" xfId="0" applyFont="1" applyFill="1" applyBorder="1" applyAlignment="1" applyProtection="1">
      <alignment horizontal="left" vertical="center"/>
      <protection locked="0"/>
    </xf>
    <xf numFmtId="0" fontId="7" fillId="2" borderId="0" xfId="0" applyFont="1" applyFill="1" applyAlignment="1" applyProtection="1">
      <alignment horizontal="left" vertical="center"/>
      <protection locked="0"/>
    </xf>
    <xf numFmtId="0" fontId="7" fillId="2" borderId="105" xfId="0" applyFont="1" applyFill="1" applyBorder="1" applyAlignment="1" applyProtection="1">
      <alignment horizontal="left" vertical="center"/>
      <protection locked="0"/>
    </xf>
    <xf numFmtId="0" fontId="7" fillId="2" borderId="51" xfId="0" applyFont="1" applyFill="1" applyBorder="1" applyAlignment="1" applyProtection="1">
      <alignment horizontal="left" vertical="center"/>
      <protection locked="0"/>
    </xf>
    <xf numFmtId="0" fontId="7" fillId="2" borderId="41" xfId="0" applyFont="1" applyFill="1" applyBorder="1" applyAlignment="1" applyProtection="1">
      <alignment horizontal="left" vertical="center"/>
      <protection locked="0"/>
    </xf>
    <xf numFmtId="0" fontId="7" fillId="2" borderId="106" xfId="0" applyFont="1" applyFill="1" applyBorder="1" applyAlignment="1" applyProtection="1">
      <alignment horizontal="left" vertical="center"/>
      <protection locked="0"/>
    </xf>
    <xf numFmtId="0" fontId="7" fillId="4" borderId="71" xfId="0" applyFont="1" applyFill="1" applyBorder="1" applyAlignment="1">
      <alignment horizontal="center" vertical="center"/>
    </xf>
    <xf numFmtId="0" fontId="7" fillId="4" borderId="72"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35" xfId="0" applyFont="1" applyFill="1" applyBorder="1" applyAlignment="1">
      <alignment horizontal="center" vertical="center"/>
    </xf>
    <xf numFmtId="0" fontId="7" fillId="3" borderId="25" xfId="0" applyFont="1" applyFill="1" applyBorder="1" applyAlignment="1">
      <alignment horizontal="center" vertical="center" wrapText="1" shrinkToFit="1"/>
    </xf>
    <xf numFmtId="0" fontId="7" fillId="3" borderId="18" xfId="0" applyFont="1" applyFill="1" applyBorder="1" applyAlignment="1">
      <alignment horizontal="center" vertical="center" shrinkToFit="1"/>
    </xf>
    <xf numFmtId="0" fontId="7" fillId="3" borderId="25" xfId="0" applyFont="1" applyFill="1" applyBorder="1" applyAlignment="1">
      <alignment horizontal="center" vertical="center" shrinkToFit="1"/>
    </xf>
    <xf numFmtId="0" fontId="20" fillId="17" borderId="18" xfId="0" applyFont="1" applyFill="1" applyBorder="1" applyAlignment="1">
      <alignment horizontal="center" vertical="center" shrinkToFit="1"/>
    </xf>
    <xf numFmtId="0" fontId="6" fillId="3" borderId="18" xfId="0" applyFont="1" applyFill="1" applyBorder="1" applyAlignment="1">
      <alignment horizontal="center" vertical="center" wrapText="1"/>
    </xf>
    <xf numFmtId="0" fontId="6" fillId="3" borderId="18" xfId="0" applyFont="1" applyFill="1" applyBorder="1" applyAlignment="1">
      <alignment horizontal="center" vertical="center"/>
    </xf>
    <xf numFmtId="0" fontId="20" fillId="15" borderId="38" xfId="0" applyFont="1" applyFill="1" applyBorder="1" applyAlignment="1">
      <alignment horizontal="center" vertical="center"/>
    </xf>
    <xf numFmtId="0" fontId="20" fillId="15" borderId="62" xfId="0" applyFont="1" applyFill="1" applyBorder="1" applyAlignment="1">
      <alignment horizontal="center" vertical="center"/>
    </xf>
    <xf numFmtId="0" fontId="20" fillId="15" borderId="40" xfId="0" applyFont="1" applyFill="1" applyBorder="1" applyAlignment="1">
      <alignment horizontal="center" vertical="center"/>
    </xf>
    <xf numFmtId="0" fontId="20" fillId="15" borderId="1" xfId="0" applyFont="1" applyFill="1" applyBorder="1" applyAlignment="1">
      <alignment horizontal="center" vertical="center"/>
    </xf>
    <xf numFmtId="0" fontId="4" fillId="4" borderId="22" xfId="0" applyFont="1" applyFill="1" applyBorder="1" applyAlignment="1">
      <alignment horizontal="center" vertical="center" shrinkToFit="1"/>
    </xf>
    <xf numFmtId="0" fontId="4" fillId="4" borderId="1" xfId="0" applyFont="1" applyFill="1" applyBorder="1" applyAlignment="1">
      <alignment horizontal="center" vertical="center" shrinkToFit="1"/>
    </xf>
    <xf numFmtId="0" fontId="4" fillId="4" borderId="38" xfId="0" applyFont="1" applyFill="1" applyBorder="1" applyAlignment="1">
      <alignment horizontal="center" vertical="center" shrinkToFit="1"/>
    </xf>
    <xf numFmtId="0" fontId="4" fillId="4" borderId="30" xfId="0" applyFont="1" applyFill="1" applyBorder="1" applyAlignment="1">
      <alignment horizontal="center" vertical="center" shrinkToFit="1"/>
    </xf>
    <xf numFmtId="0" fontId="20" fillId="15" borderId="1" xfId="0" applyFont="1" applyFill="1" applyBorder="1" applyAlignment="1">
      <alignment horizontal="center" vertical="center" shrinkToFit="1"/>
    </xf>
    <xf numFmtId="0" fontId="30" fillId="3" borderId="6" xfId="0" applyFont="1" applyFill="1" applyBorder="1" applyAlignment="1">
      <alignment horizontal="center" vertical="center" wrapText="1"/>
    </xf>
    <xf numFmtId="0" fontId="30" fillId="3" borderId="13" xfId="0" applyFont="1" applyFill="1" applyBorder="1" applyAlignment="1">
      <alignment horizontal="center" vertical="center" wrapText="1"/>
    </xf>
    <xf numFmtId="0" fontId="30" fillId="3" borderId="55" xfId="0" applyFont="1" applyFill="1" applyBorder="1" applyAlignment="1">
      <alignment horizontal="center" vertical="center" wrapText="1"/>
    </xf>
    <xf numFmtId="0" fontId="30" fillId="3" borderId="51" xfId="0" applyFont="1" applyFill="1" applyBorder="1" applyAlignment="1">
      <alignment horizontal="center" vertical="center" wrapText="1"/>
    </xf>
    <xf numFmtId="0" fontId="30" fillId="3" borderId="41" xfId="0" applyFont="1" applyFill="1" applyBorder="1" applyAlignment="1">
      <alignment horizontal="center" vertical="center" wrapText="1"/>
    </xf>
    <xf numFmtId="0" fontId="30" fillId="3" borderId="42" xfId="0" applyFont="1" applyFill="1" applyBorder="1" applyAlignment="1">
      <alignment horizontal="center" vertical="center" wrapText="1"/>
    </xf>
    <xf numFmtId="0" fontId="4" fillId="4" borderId="56" xfId="0" applyFont="1" applyFill="1" applyBorder="1" applyAlignment="1">
      <alignment horizontal="center" vertical="center" shrinkToFit="1"/>
    </xf>
    <xf numFmtId="0" fontId="4" fillId="4" borderId="13" xfId="0" applyFont="1" applyFill="1" applyBorder="1" applyAlignment="1">
      <alignment horizontal="center" vertical="center" shrinkToFit="1"/>
    </xf>
    <xf numFmtId="0" fontId="4" fillId="4" borderId="40" xfId="0" applyFont="1" applyFill="1" applyBorder="1" applyAlignment="1">
      <alignment horizontal="center" vertical="center" shrinkToFit="1"/>
    </xf>
    <xf numFmtId="0" fontId="4" fillId="4" borderId="41" xfId="0" applyFont="1" applyFill="1" applyBorder="1" applyAlignment="1">
      <alignment horizontal="center" vertical="center" shrinkToFit="1"/>
    </xf>
    <xf numFmtId="0" fontId="20" fillId="16" borderId="13" xfId="0" applyFont="1" applyFill="1" applyBorder="1" applyAlignment="1">
      <alignment horizontal="center" vertical="center" shrinkToFit="1"/>
    </xf>
    <xf numFmtId="0" fontId="20" fillId="16" borderId="41" xfId="0" applyFont="1" applyFill="1" applyBorder="1" applyAlignment="1">
      <alignment horizontal="center" vertical="center" shrinkToFit="1"/>
    </xf>
    <xf numFmtId="0" fontId="4" fillId="4" borderId="55" xfId="0" applyFont="1" applyFill="1" applyBorder="1" applyAlignment="1">
      <alignment horizontal="center" vertical="center" shrinkToFit="1"/>
    </xf>
    <xf numFmtId="0" fontId="4" fillId="4" borderId="42" xfId="0" applyFont="1" applyFill="1" applyBorder="1" applyAlignment="1">
      <alignment horizontal="center" vertical="center" shrinkToFit="1"/>
    </xf>
    <xf numFmtId="0" fontId="7" fillId="4" borderId="13" xfId="0" applyFont="1" applyFill="1" applyBorder="1" applyAlignment="1">
      <alignment horizontal="center" vertical="center" shrinkToFit="1"/>
    </xf>
    <xf numFmtId="0" fontId="7" fillId="4" borderId="41" xfId="0" applyFont="1" applyFill="1" applyBorder="1" applyAlignment="1">
      <alignment horizontal="center" vertical="center" shrinkToFit="1"/>
    </xf>
    <xf numFmtId="38" fontId="20" fillId="15" borderId="13" xfId="0" applyNumberFormat="1" applyFont="1" applyFill="1" applyBorder="1" applyAlignment="1">
      <alignment horizontal="center" vertical="center" shrinkToFit="1"/>
    </xf>
    <xf numFmtId="0" fontId="20" fillId="15" borderId="13" xfId="0" applyFont="1" applyFill="1" applyBorder="1" applyAlignment="1">
      <alignment horizontal="center" vertical="center" shrinkToFit="1"/>
    </xf>
    <xf numFmtId="0" fontId="20" fillId="15" borderId="55" xfId="0" applyFont="1" applyFill="1" applyBorder="1" applyAlignment="1">
      <alignment horizontal="center" vertical="center" shrinkToFit="1"/>
    </xf>
    <xf numFmtId="0" fontId="20" fillId="15" borderId="42" xfId="0" applyFont="1" applyFill="1" applyBorder="1" applyAlignment="1">
      <alignment horizontal="center" vertical="center" shrinkToFit="1"/>
    </xf>
    <xf numFmtId="0" fontId="33" fillId="4" borderId="56" xfId="0" applyFont="1" applyFill="1" applyBorder="1" applyAlignment="1">
      <alignment horizontal="center" vertical="center" wrapText="1" shrinkToFit="1"/>
    </xf>
    <xf numFmtId="0" fontId="33" fillId="4" borderId="13" xfId="0" applyFont="1" applyFill="1" applyBorder="1" applyAlignment="1">
      <alignment horizontal="center" vertical="center" wrapText="1" shrinkToFit="1"/>
    </xf>
    <xf numFmtId="0" fontId="33" fillId="4" borderId="40" xfId="0" applyFont="1" applyFill="1" applyBorder="1" applyAlignment="1">
      <alignment horizontal="center" vertical="center" wrapText="1" shrinkToFit="1"/>
    </xf>
    <xf numFmtId="0" fontId="33" fillId="4" borderId="41" xfId="0" applyFont="1" applyFill="1" applyBorder="1" applyAlignment="1">
      <alignment horizontal="center" vertical="center" wrapText="1" shrinkToFit="1"/>
    </xf>
    <xf numFmtId="0" fontId="4" fillId="3" borderId="50" xfId="0" applyFont="1" applyFill="1" applyBorder="1" applyAlignment="1">
      <alignment horizontal="center" vertical="center"/>
    </xf>
    <xf numFmtId="0" fontId="4" fillId="3" borderId="22" xfId="0" applyFont="1" applyFill="1" applyBorder="1" applyAlignment="1">
      <alignment horizontal="center" vertical="center"/>
    </xf>
    <xf numFmtId="0" fontId="4" fillId="3" borderId="39" xfId="0" applyFont="1" applyFill="1" applyBorder="1" applyAlignment="1">
      <alignment horizontal="center" vertical="center"/>
    </xf>
    <xf numFmtId="0" fontId="4" fillId="3" borderId="10" xfId="0" applyFont="1" applyFill="1" applyBorder="1" applyAlignment="1">
      <alignment horizontal="center" vertical="center"/>
    </xf>
    <xf numFmtId="0" fontId="4" fillId="3" borderId="1" xfId="0" applyFont="1" applyFill="1" applyBorder="1" applyAlignment="1">
      <alignment horizontal="center" vertical="center"/>
    </xf>
    <xf numFmtId="0" fontId="4" fillId="3" borderId="29" xfId="0" applyFont="1" applyFill="1" applyBorder="1" applyAlignment="1">
      <alignment horizontal="center" vertical="center"/>
    </xf>
    <xf numFmtId="0" fontId="20" fillId="15" borderId="39" xfId="0" applyFont="1" applyFill="1" applyBorder="1" applyAlignment="1">
      <alignment horizontal="center" vertical="center"/>
    </xf>
    <xf numFmtId="0" fontId="20" fillId="15" borderId="30" xfId="0" applyFont="1" applyFill="1" applyBorder="1" applyAlignment="1">
      <alignment horizontal="center" vertical="center"/>
    </xf>
    <xf numFmtId="0" fontId="20" fillId="15" borderId="29" xfId="0" applyFont="1" applyFill="1" applyBorder="1" applyAlignment="1">
      <alignment horizontal="center" vertical="center"/>
    </xf>
    <xf numFmtId="0" fontId="30" fillId="3" borderId="16" xfId="0" applyFont="1" applyFill="1" applyBorder="1" applyAlignment="1" applyProtection="1">
      <alignment horizontal="center" vertical="center"/>
      <protection locked="0"/>
    </xf>
    <xf numFmtId="0" fontId="30" fillId="3" borderId="17" xfId="0" applyFont="1" applyFill="1" applyBorder="1" applyAlignment="1" applyProtection="1">
      <alignment horizontal="center" vertical="center"/>
      <protection locked="0"/>
    </xf>
    <xf numFmtId="0" fontId="30" fillId="3" borderId="26" xfId="0" applyFont="1" applyFill="1" applyBorder="1" applyAlignment="1" applyProtection="1">
      <alignment horizontal="center" vertical="center"/>
      <protection locked="0"/>
    </xf>
    <xf numFmtId="0" fontId="30" fillId="3" borderId="24" xfId="0" applyFont="1" applyFill="1" applyBorder="1" applyAlignment="1" applyProtection="1">
      <alignment horizontal="center" vertical="center"/>
      <protection locked="0"/>
    </xf>
    <xf numFmtId="0" fontId="20" fillId="15" borderId="88" xfId="0" applyFont="1" applyFill="1" applyBorder="1" applyAlignment="1">
      <alignment horizontal="left" vertical="center"/>
    </xf>
    <xf numFmtId="0" fontId="20" fillId="15" borderId="2" xfId="0" applyFont="1" applyFill="1" applyBorder="1" applyAlignment="1">
      <alignment horizontal="left" vertical="center"/>
    </xf>
    <xf numFmtId="0" fontId="20" fillId="15" borderId="89" xfId="0" applyFont="1" applyFill="1" applyBorder="1" applyAlignment="1">
      <alignment horizontal="left" vertical="center"/>
    </xf>
    <xf numFmtId="0" fontId="20" fillId="15" borderId="15" xfId="0" applyFont="1" applyFill="1" applyBorder="1" applyAlignment="1">
      <alignment horizontal="left" vertical="center"/>
    </xf>
    <xf numFmtId="0" fontId="20" fillId="15" borderId="12" xfId="0" applyFont="1" applyFill="1" applyBorder="1" applyAlignment="1">
      <alignment horizontal="left" vertical="center"/>
    </xf>
    <xf numFmtId="0" fontId="34" fillId="2" borderId="0" xfId="0" applyFont="1" applyFill="1" applyAlignment="1" applyProtection="1">
      <alignment horizontal="center" vertical="center"/>
      <protection locked="0"/>
    </xf>
    <xf numFmtId="0" fontId="34" fillId="2" borderId="9" xfId="0" applyFont="1" applyFill="1" applyBorder="1" applyAlignment="1" applyProtection="1">
      <alignment horizontal="center" vertical="center"/>
      <protection locked="0"/>
    </xf>
    <xf numFmtId="0" fontId="34" fillId="2" borderId="0" xfId="0" applyFont="1" applyFill="1" applyAlignment="1" applyProtection="1">
      <alignment horizontal="center" vertical="center" wrapText="1"/>
      <protection locked="0"/>
    </xf>
    <xf numFmtId="0" fontId="30" fillId="3" borderId="10" xfId="0" applyFont="1" applyFill="1" applyBorder="1" applyAlignment="1">
      <alignment horizontal="center" vertical="center" wrapText="1"/>
    </xf>
    <xf numFmtId="0" fontId="30" fillId="3" borderId="1" xfId="0" applyFont="1" applyFill="1" applyBorder="1" applyAlignment="1">
      <alignment horizontal="center" vertical="center" wrapText="1"/>
    </xf>
    <xf numFmtId="0" fontId="30" fillId="3" borderId="29" xfId="0" applyFont="1" applyFill="1" applyBorder="1" applyAlignment="1">
      <alignment horizontal="center" vertical="center" wrapText="1"/>
    </xf>
    <xf numFmtId="0" fontId="20" fillId="17" borderId="56" xfId="0" applyFont="1" applyFill="1" applyBorder="1" applyAlignment="1">
      <alignment horizontal="center" vertical="center" wrapText="1"/>
    </xf>
    <xf numFmtId="0" fontId="20" fillId="17" borderId="13" xfId="0" applyFont="1" applyFill="1" applyBorder="1" applyAlignment="1">
      <alignment horizontal="center" vertical="center" wrapText="1"/>
    </xf>
    <xf numFmtId="0" fontId="20" fillId="17" borderId="7" xfId="0" applyFont="1" applyFill="1" applyBorder="1" applyAlignment="1">
      <alignment horizontal="center" vertical="center" wrapText="1"/>
    </xf>
    <xf numFmtId="0" fontId="20" fillId="17" borderId="30" xfId="0" applyFont="1" applyFill="1" applyBorder="1" applyAlignment="1">
      <alignment horizontal="center" vertical="center" wrapText="1"/>
    </xf>
    <xf numFmtId="0" fontId="20" fillId="17" borderId="1" xfId="0" applyFont="1" applyFill="1" applyBorder="1" applyAlignment="1">
      <alignment horizontal="center" vertical="center" wrapText="1"/>
    </xf>
    <xf numFmtId="0" fontId="20" fillId="17" borderId="11" xfId="0" applyFont="1" applyFill="1" applyBorder="1" applyAlignment="1">
      <alignment horizontal="center" vertical="center" wrapText="1"/>
    </xf>
    <xf numFmtId="0" fontId="7" fillId="3" borderId="2" xfId="0" applyFont="1" applyFill="1" applyBorder="1" applyAlignment="1">
      <alignment horizontal="center" vertical="center"/>
    </xf>
    <xf numFmtId="0" fontId="7" fillId="3" borderId="12" xfId="0" applyFont="1" applyFill="1" applyBorder="1" applyAlignment="1">
      <alignment horizontal="center" vertical="center"/>
    </xf>
    <xf numFmtId="0" fontId="7" fillId="3" borderId="15" xfId="0" applyFont="1" applyFill="1" applyBorder="1" applyAlignment="1">
      <alignment horizontal="center" vertical="center"/>
    </xf>
    <xf numFmtId="0" fontId="7" fillId="3" borderId="3" xfId="0" applyFont="1" applyFill="1" applyBorder="1" applyAlignment="1">
      <alignment horizontal="center" vertical="center"/>
    </xf>
    <xf numFmtId="0" fontId="7" fillId="2" borderId="4" xfId="0" applyFont="1" applyFill="1" applyBorder="1" applyAlignment="1" applyProtection="1">
      <alignment horizontal="center" vertical="center"/>
      <protection locked="0"/>
    </xf>
    <xf numFmtId="0" fontId="7" fillId="2" borderId="31" xfId="0" applyFont="1" applyFill="1" applyBorder="1" applyAlignment="1" applyProtection="1">
      <alignment horizontal="center" vertical="center"/>
      <protection locked="0"/>
    </xf>
    <xf numFmtId="0" fontId="7" fillId="2" borderId="5" xfId="0" applyFont="1" applyFill="1" applyBorder="1" applyAlignment="1" applyProtection="1">
      <alignment horizontal="center" vertical="center"/>
      <protection locked="0"/>
    </xf>
    <xf numFmtId="0" fontId="7" fillId="2" borderId="32" xfId="0" applyFont="1" applyFill="1" applyBorder="1" applyAlignment="1" applyProtection="1">
      <alignment horizontal="center" vertical="center"/>
      <protection locked="0"/>
    </xf>
    <xf numFmtId="176" fontId="20" fillId="17" borderId="17" xfId="0" applyNumberFormat="1" applyFont="1" applyFill="1" applyBorder="1" applyAlignment="1">
      <alignment horizontal="center" vertical="center" shrinkToFit="1"/>
    </xf>
    <xf numFmtId="176" fontId="20" fillId="17" borderId="43" xfId="0" applyNumberFormat="1" applyFont="1" applyFill="1" applyBorder="1" applyAlignment="1">
      <alignment horizontal="center" vertical="center" shrinkToFit="1"/>
    </xf>
    <xf numFmtId="176" fontId="20" fillId="17" borderId="18" xfId="0" applyNumberFormat="1" applyFont="1" applyFill="1" applyBorder="1" applyAlignment="1">
      <alignment horizontal="center" vertical="center" shrinkToFit="1"/>
    </xf>
    <xf numFmtId="0" fontId="10" fillId="3" borderId="56" xfId="0" applyFont="1" applyFill="1" applyBorder="1" applyAlignment="1">
      <alignment horizontal="center" vertical="center" shrinkToFit="1"/>
    </xf>
    <xf numFmtId="0" fontId="10" fillId="3" borderId="13" xfId="0" applyFont="1" applyFill="1" applyBorder="1" applyAlignment="1">
      <alignment horizontal="center" vertical="center" shrinkToFit="1"/>
    </xf>
    <xf numFmtId="0" fontId="10" fillId="3" borderId="55" xfId="0" applyFont="1" applyFill="1" applyBorder="1" applyAlignment="1">
      <alignment horizontal="center" vertical="center" shrinkToFit="1"/>
    </xf>
    <xf numFmtId="0" fontId="10" fillId="3" borderId="62" xfId="0" applyFont="1" applyFill="1" applyBorder="1" applyAlignment="1">
      <alignment horizontal="center" vertical="center" shrinkToFit="1"/>
    </xf>
    <xf numFmtId="0" fontId="10" fillId="3" borderId="0" xfId="0" applyFont="1" applyFill="1" applyAlignment="1">
      <alignment horizontal="center" vertical="center" shrinkToFit="1"/>
    </xf>
    <xf numFmtId="0" fontId="10" fillId="3" borderId="61" xfId="0" applyFont="1" applyFill="1" applyBorder="1" applyAlignment="1">
      <alignment horizontal="center" vertical="center" shrinkToFit="1"/>
    </xf>
    <xf numFmtId="0" fontId="10" fillId="3" borderId="40" xfId="0" applyFont="1" applyFill="1" applyBorder="1" applyAlignment="1">
      <alignment horizontal="center" vertical="center" shrinkToFit="1"/>
    </xf>
    <xf numFmtId="0" fontId="10" fillId="3" borderId="41" xfId="0" applyFont="1" applyFill="1" applyBorder="1" applyAlignment="1">
      <alignment horizontal="center" vertical="center" shrinkToFit="1"/>
    </xf>
    <xf numFmtId="0" fontId="10" fillId="3" borderId="42" xfId="0" applyFont="1" applyFill="1" applyBorder="1" applyAlignment="1">
      <alignment horizontal="center" vertical="center" shrinkToFit="1"/>
    </xf>
    <xf numFmtId="57" fontId="12" fillId="4" borderId="56" xfId="0" applyNumberFormat="1" applyFont="1" applyFill="1" applyBorder="1" applyAlignment="1">
      <alignment horizontal="center" vertical="center" shrinkToFit="1"/>
    </xf>
    <xf numFmtId="57" fontId="12" fillId="4" borderId="13" xfId="0" applyNumberFormat="1" applyFont="1" applyFill="1" applyBorder="1" applyAlignment="1">
      <alignment horizontal="center" vertical="center" shrinkToFit="1"/>
    </xf>
    <xf numFmtId="57" fontId="12" fillId="4" borderId="55" xfId="0" applyNumberFormat="1" applyFont="1" applyFill="1" applyBorder="1" applyAlignment="1">
      <alignment horizontal="center" vertical="center" shrinkToFit="1"/>
    </xf>
    <xf numFmtId="0" fontId="7" fillId="3" borderId="0" xfId="0" applyFont="1" applyFill="1" applyAlignment="1">
      <alignment horizontal="center" vertical="center" wrapText="1"/>
    </xf>
    <xf numFmtId="0" fontId="7" fillId="3" borderId="0" xfId="0" applyFont="1" applyFill="1" applyAlignment="1">
      <alignment horizontal="center" vertical="center"/>
    </xf>
    <xf numFmtId="0" fontId="24" fillId="15" borderId="38" xfId="0" applyFont="1" applyFill="1" applyBorder="1" applyAlignment="1">
      <alignment horizontal="center" vertical="center" wrapText="1"/>
    </xf>
    <xf numFmtId="0" fontId="24" fillId="15" borderId="22" xfId="0" applyFont="1" applyFill="1" applyBorder="1" applyAlignment="1">
      <alignment horizontal="center" vertical="center" wrapText="1"/>
    </xf>
    <xf numFmtId="0" fontId="24" fillId="15" borderId="47" xfId="0" applyFont="1" applyFill="1" applyBorder="1" applyAlignment="1">
      <alignment horizontal="center" vertical="center" wrapText="1"/>
    </xf>
    <xf numFmtId="0" fontId="24" fillId="15" borderId="62" xfId="0" applyFont="1" applyFill="1" applyBorder="1" applyAlignment="1">
      <alignment horizontal="center" vertical="center" wrapText="1"/>
    </xf>
    <xf numFmtId="0" fontId="24" fillId="15" borderId="0" xfId="0" applyFont="1" applyFill="1" applyAlignment="1">
      <alignment horizontal="center" vertical="center" wrapText="1"/>
    </xf>
    <xf numFmtId="0" fontId="24" fillId="15" borderId="9" xfId="0" applyFont="1" applyFill="1" applyBorder="1" applyAlignment="1">
      <alignment horizontal="center" vertical="center" wrapText="1"/>
    </xf>
    <xf numFmtId="0" fontId="24" fillId="15" borderId="40" xfId="0" applyFont="1" applyFill="1" applyBorder="1" applyAlignment="1">
      <alignment horizontal="center" vertical="center" wrapText="1"/>
    </xf>
    <xf numFmtId="0" fontId="24" fillId="15" borderId="41" xfId="0" applyFont="1" applyFill="1" applyBorder="1" applyAlignment="1">
      <alignment horizontal="center" vertical="center" wrapText="1"/>
    </xf>
    <xf numFmtId="0" fontId="24" fillId="15" borderId="48" xfId="0" applyFont="1" applyFill="1" applyBorder="1" applyAlignment="1">
      <alignment horizontal="center" vertical="center" wrapText="1"/>
    </xf>
    <xf numFmtId="0" fontId="7" fillId="3" borderId="50" xfId="0" applyFont="1" applyFill="1" applyBorder="1" applyAlignment="1">
      <alignment horizontal="center" vertical="center"/>
    </xf>
    <xf numFmtId="0" fontId="7" fillId="3" borderId="22" xfId="0" applyFont="1" applyFill="1" applyBorder="1" applyAlignment="1">
      <alignment horizontal="center" vertical="center"/>
    </xf>
    <xf numFmtId="0" fontId="7" fillId="3" borderId="39"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61" xfId="0" applyFont="1" applyFill="1" applyBorder="1" applyAlignment="1">
      <alignment horizontal="center" vertical="center"/>
    </xf>
    <xf numFmtId="0" fontId="7" fillId="3" borderId="61" xfId="0" applyFont="1" applyFill="1" applyBorder="1" applyAlignment="1">
      <alignment horizontal="center" vertical="center" wrapText="1"/>
    </xf>
    <xf numFmtId="0" fontId="7" fillId="3" borderId="41" xfId="0" applyFont="1" applyFill="1" applyBorder="1" applyAlignment="1">
      <alignment horizontal="center" vertical="center" wrapText="1"/>
    </xf>
    <xf numFmtId="0" fontId="7" fillId="3" borderId="42" xfId="0" applyFont="1" applyFill="1" applyBorder="1" applyAlignment="1">
      <alignment horizontal="center" vertical="center" wrapText="1"/>
    </xf>
    <xf numFmtId="0" fontId="20" fillId="15" borderId="38" xfId="0" applyFont="1" applyFill="1" applyBorder="1" applyAlignment="1">
      <alignment horizontal="center" vertical="center" wrapText="1"/>
    </xf>
    <xf numFmtId="0" fontId="20" fillId="15" borderId="22" xfId="0" applyFont="1" applyFill="1" applyBorder="1" applyAlignment="1">
      <alignment horizontal="center" vertical="center" wrapText="1"/>
    </xf>
    <xf numFmtId="0" fontId="20" fillId="15" borderId="47" xfId="0" applyFont="1" applyFill="1" applyBorder="1" applyAlignment="1">
      <alignment horizontal="center" vertical="center" wrapText="1"/>
    </xf>
    <xf numFmtId="0" fontId="20" fillId="15" borderId="62" xfId="0" applyFont="1" applyFill="1" applyBorder="1" applyAlignment="1">
      <alignment horizontal="center" vertical="center" wrapText="1"/>
    </xf>
    <xf numFmtId="0" fontId="20" fillId="15" borderId="0" xfId="0" applyFont="1" applyFill="1" applyAlignment="1">
      <alignment horizontal="center" vertical="center" wrapText="1"/>
    </xf>
    <xf numFmtId="0" fontId="20" fillId="15" borderId="9" xfId="0" applyFont="1" applyFill="1" applyBorder="1" applyAlignment="1">
      <alignment horizontal="center" vertical="center" wrapText="1"/>
    </xf>
    <xf numFmtId="0" fontId="20" fillId="15" borderId="40" xfId="0" applyFont="1" applyFill="1" applyBorder="1" applyAlignment="1">
      <alignment horizontal="center" vertical="center" wrapText="1"/>
    </xf>
    <xf numFmtId="0" fontId="20" fillId="15" borderId="41" xfId="0" applyFont="1" applyFill="1" applyBorder="1" applyAlignment="1">
      <alignment horizontal="center" vertical="center" wrapText="1"/>
    </xf>
    <xf numFmtId="0" fontId="20" fillId="15" borderId="48" xfId="0" applyFont="1" applyFill="1" applyBorder="1" applyAlignment="1">
      <alignment horizontal="center" vertical="center" wrapText="1"/>
    </xf>
    <xf numFmtId="0" fontId="4" fillId="2" borderId="63" xfId="0" applyFont="1" applyFill="1" applyBorder="1" applyAlignment="1">
      <alignment horizontal="center" vertical="center"/>
    </xf>
    <xf numFmtId="0" fontId="4" fillId="2" borderId="52" xfId="0" applyFont="1" applyFill="1" applyBorder="1" applyAlignment="1">
      <alignment horizontal="center" vertical="center"/>
    </xf>
    <xf numFmtId="0" fontId="4" fillId="2" borderId="53" xfId="0" applyFont="1" applyFill="1" applyBorder="1" applyAlignment="1">
      <alignment horizontal="center" vertical="center"/>
    </xf>
    <xf numFmtId="0" fontId="4" fillId="2" borderId="64" xfId="0" applyFont="1" applyFill="1" applyBorder="1" applyAlignment="1">
      <alignment horizontal="center" vertical="center"/>
    </xf>
    <xf numFmtId="0" fontId="4" fillId="2" borderId="33" xfId="0" applyFont="1" applyFill="1" applyBorder="1" applyAlignment="1">
      <alignment horizontal="center" vertical="center"/>
    </xf>
    <xf numFmtId="0" fontId="4" fillId="2" borderId="54" xfId="0" applyFont="1" applyFill="1" applyBorder="1" applyAlignment="1">
      <alignment horizontal="center" vertical="center"/>
    </xf>
    <xf numFmtId="0" fontId="12" fillId="4" borderId="63" xfId="0" applyFont="1" applyFill="1" applyBorder="1" applyAlignment="1">
      <alignment horizontal="center" vertical="center"/>
    </xf>
    <xf numFmtId="0" fontId="12" fillId="4" borderId="52" xfId="0" applyFont="1" applyFill="1" applyBorder="1" applyAlignment="1">
      <alignment horizontal="center" vertical="center"/>
    </xf>
    <xf numFmtId="0" fontId="12" fillId="4" borderId="53" xfId="0" applyFont="1" applyFill="1" applyBorder="1" applyAlignment="1">
      <alignment horizontal="center" vertical="center"/>
    </xf>
    <xf numFmtId="0" fontId="38" fillId="6" borderId="18" xfId="0" applyFont="1" applyFill="1" applyBorder="1" applyAlignment="1">
      <alignment horizontal="center" vertical="center"/>
    </xf>
    <xf numFmtId="0" fontId="38" fillId="6" borderId="35" xfId="0" applyFont="1" applyFill="1" applyBorder="1" applyAlignment="1">
      <alignment horizontal="center" vertical="center"/>
    </xf>
    <xf numFmtId="180" fontId="20" fillId="17" borderId="56" xfId="0" applyNumberFormat="1" applyFont="1" applyFill="1" applyBorder="1" applyAlignment="1">
      <alignment horizontal="center" vertical="center"/>
    </xf>
    <xf numFmtId="180" fontId="20" fillId="17" borderId="13" xfId="0" applyNumberFormat="1" applyFont="1" applyFill="1" applyBorder="1" applyAlignment="1">
      <alignment horizontal="center" vertical="center"/>
    </xf>
    <xf numFmtId="180" fontId="20" fillId="17" borderId="7" xfId="0" applyNumberFormat="1" applyFont="1" applyFill="1" applyBorder="1" applyAlignment="1">
      <alignment horizontal="center" vertical="center"/>
    </xf>
    <xf numFmtId="180" fontId="20" fillId="17" borderId="40" xfId="0" applyNumberFormat="1" applyFont="1" applyFill="1" applyBorder="1" applyAlignment="1">
      <alignment horizontal="center" vertical="center"/>
    </xf>
    <xf numFmtId="180" fontId="20" fillId="17" borderId="41" xfId="0" applyNumberFormat="1" applyFont="1" applyFill="1" applyBorder="1" applyAlignment="1">
      <alignment horizontal="center" vertical="center"/>
    </xf>
    <xf numFmtId="180" fontId="20" fillId="17" borderId="48" xfId="0" applyNumberFormat="1" applyFont="1" applyFill="1" applyBorder="1" applyAlignment="1">
      <alignment horizontal="center" vertical="center"/>
    </xf>
    <xf numFmtId="180" fontId="24" fillId="15" borderId="56" xfId="0" applyNumberFormat="1" applyFont="1" applyFill="1" applyBorder="1" applyAlignment="1">
      <alignment horizontal="center" vertical="center"/>
    </xf>
    <xf numFmtId="180" fontId="24" fillId="15" borderId="13" xfId="0" applyNumberFormat="1" applyFont="1" applyFill="1" applyBorder="1" applyAlignment="1">
      <alignment horizontal="center" vertical="center"/>
    </xf>
    <xf numFmtId="180" fontId="24" fillId="15" borderId="55" xfId="0" applyNumberFormat="1" applyFont="1" applyFill="1" applyBorder="1" applyAlignment="1">
      <alignment horizontal="center" vertical="center"/>
    </xf>
    <xf numFmtId="180" fontId="24" fillId="15" borderId="40" xfId="0" applyNumberFormat="1" applyFont="1" applyFill="1" applyBorder="1" applyAlignment="1">
      <alignment horizontal="center" vertical="center"/>
    </xf>
    <xf numFmtId="180" fontId="24" fillId="15" borderId="41" xfId="0" applyNumberFormat="1" applyFont="1" applyFill="1" applyBorder="1" applyAlignment="1">
      <alignment horizontal="center" vertical="center"/>
    </xf>
    <xf numFmtId="180" fontId="24" fillId="15" borderId="42" xfId="0" applyNumberFormat="1" applyFont="1" applyFill="1" applyBorder="1" applyAlignment="1">
      <alignment horizontal="center" vertical="center"/>
    </xf>
    <xf numFmtId="0" fontId="10" fillId="3" borderId="16" xfId="0" applyFont="1" applyFill="1" applyBorder="1" applyAlignment="1">
      <alignment horizontal="center" vertical="center" shrinkToFit="1"/>
    </xf>
    <xf numFmtId="0" fontId="10" fillId="3" borderId="17" xfId="0" applyFont="1" applyFill="1" applyBorder="1" applyAlignment="1">
      <alignment horizontal="center" vertical="center" shrinkToFit="1"/>
    </xf>
    <xf numFmtId="0" fontId="10" fillId="3" borderId="49" xfId="0" applyFont="1" applyFill="1" applyBorder="1" applyAlignment="1">
      <alignment horizontal="center" vertical="center" shrinkToFit="1"/>
    </xf>
    <xf numFmtId="0" fontId="10" fillId="3" borderId="43" xfId="0" applyFont="1" applyFill="1" applyBorder="1" applyAlignment="1">
      <alignment horizontal="center" vertical="center" shrinkToFit="1"/>
    </xf>
    <xf numFmtId="0" fontId="10" fillId="3" borderId="25" xfId="0" applyFont="1" applyFill="1" applyBorder="1" applyAlignment="1">
      <alignment horizontal="center" vertical="center" shrinkToFit="1"/>
    </xf>
    <xf numFmtId="0" fontId="10" fillId="3" borderId="18" xfId="0" applyFont="1" applyFill="1" applyBorder="1" applyAlignment="1">
      <alignment horizontal="center" vertical="center" shrinkToFit="1"/>
    </xf>
    <xf numFmtId="0" fontId="7" fillId="3" borderId="14" xfId="0" applyFont="1" applyFill="1" applyBorder="1" applyAlignment="1">
      <alignment horizontal="center" vertical="center"/>
    </xf>
    <xf numFmtId="0" fontId="7" fillId="3" borderId="4" xfId="0" applyFont="1" applyFill="1" applyBorder="1" applyAlignment="1">
      <alignment horizontal="center" vertical="center"/>
    </xf>
    <xf numFmtId="0" fontId="7" fillId="3" borderId="45" xfId="0" applyFont="1" applyFill="1" applyBorder="1" applyAlignment="1">
      <alignment horizontal="center" vertical="center"/>
    </xf>
    <xf numFmtId="0" fontId="7" fillId="3" borderId="27" xfId="0" applyFont="1" applyFill="1" applyBorder="1" applyAlignment="1">
      <alignment horizontal="center" vertical="center"/>
    </xf>
    <xf numFmtId="0" fontId="7" fillId="3" borderId="23" xfId="0" applyFont="1" applyFill="1" applyBorder="1" applyAlignment="1">
      <alignment horizontal="center" vertical="center"/>
    </xf>
    <xf numFmtId="0" fontId="7" fillId="3" borderId="46" xfId="0" applyFont="1" applyFill="1" applyBorder="1" applyAlignment="1">
      <alignment horizontal="center" vertical="center"/>
    </xf>
    <xf numFmtId="0" fontId="7" fillId="4" borderId="1" xfId="0" applyFont="1" applyFill="1" applyBorder="1" applyAlignment="1">
      <alignment horizontal="center" vertical="center"/>
    </xf>
    <xf numFmtId="0" fontId="7" fillId="4" borderId="11" xfId="0" applyFont="1" applyFill="1" applyBorder="1" applyAlignment="1">
      <alignment horizontal="center" vertical="center"/>
    </xf>
    <xf numFmtId="0" fontId="7" fillId="3" borderId="51" xfId="0" applyFont="1" applyFill="1" applyBorder="1" applyAlignment="1">
      <alignment horizontal="center" vertical="center"/>
    </xf>
    <xf numFmtId="0" fontId="7" fillId="3" borderId="41" xfId="0" applyFont="1" applyFill="1" applyBorder="1" applyAlignment="1">
      <alignment horizontal="center" vertical="center"/>
    </xf>
    <xf numFmtId="0" fontId="7" fillId="3" borderId="42" xfId="0" applyFont="1" applyFill="1" applyBorder="1" applyAlignment="1">
      <alignment horizontal="center" vertical="center"/>
    </xf>
    <xf numFmtId="0" fontId="7" fillId="3" borderId="25" xfId="0" applyFont="1" applyFill="1" applyBorder="1" applyAlignment="1">
      <alignment horizontal="center" vertical="center"/>
    </xf>
    <xf numFmtId="0" fontId="7" fillId="3" borderId="34" xfId="0" applyFont="1" applyFill="1" applyBorder="1" applyAlignment="1">
      <alignment horizontal="center" vertical="center"/>
    </xf>
    <xf numFmtId="0" fontId="7" fillId="3" borderId="26" xfId="0" applyFont="1" applyFill="1" applyBorder="1" applyAlignment="1">
      <alignment horizontal="center" vertical="center"/>
    </xf>
    <xf numFmtId="0" fontId="7" fillId="3" borderId="24" xfId="0" applyFont="1" applyFill="1" applyBorder="1" applyAlignment="1">
      <alignment horizontal="center" vertical="center"/>
    </xf>
    <xf numFmtId="0" fontId="6" fillId="3" borderId="16" xfId="0" applyFont="1" applyFill="1" applyBorder="1" applyAlignment="1" applyProtection="1">
      <alignment horizontal="center" vertical="center"/>
      <protection locked="0"/>
    </xf>
    <xf numFmtId="0" fontId="6" fillId="3" borderId="17" xfId="0" applyFont="1" applyFill="1" applyBorder="1" applyAlignment="1" applyProtection="1">
      <alignment horizontal="center" vertical="center"/>
      <protection locked="0"/>
    </xf>
    <xf numFmtId="0" fontId="6" fillId="3" borderId="26" xfId="0" applyFont="1" applyFill="1" applyBorder="1" applyAlignment="1" applyProtection="1">
      <alignment horizontal="center" vertical="center"/>
      <protection locked="0"/>
    </xf>
    <xf numFmtId="0" fontId="6" fillId="3" borderId="24" xfId="0" applyFont="1" applyFill="1" applyBorder="1" applyAlignment="1" applyProtection="1">
      <alignment horizontal="center" vertical="center"/>
      <protection locked="0"/>
    </xf>
    <xf numFmtId="0" fontId="7" fillId="2" borderId="36" xfId="0" applyFont="1" applyFill="1" applyBorder="1" applyAlignment="1" applyProtection="1">
      <alignment horizontal="center" vertical="center"/>
      <protection locked="0"/>
    </xf>
    <xf numFmtId="0" fontId="7" fillId="2" borderId="37" xfId="0" applyFont="1" applyFill="1" applyBorder="1" applyAlignment="1" applyProtection="1">
      <alignment horizontal="center" vertical="center"/>
      <protection locked="0"/>
    </xf>
    <xf numFmtId="176" fontId="20" fillId="17" borderId="38" xfId="0" applyNumberFormat="1" applyFont="1" applyFill="1" applyBorder="1" applyAlignment="1">
      <alignment horizontal="center" vertical="center"/>
    </xf>
    <xf numFmtId="176" fontId="20" fillId="17" borderId="22" xfId="0" applyNumberFormat="1" applyFont="1" applyFill="1" applyBorder="1" applyAlignment="1">
      <alignment horizontal="center" vertical="center"/>
    </xf>
    <xf numFmtId="176" fontId="20" fillId="17" borderId="39" xfId="0" applyNumberFormat="1" applyFont="1" applyFill="1" applyBorder="1" applyAlignment="1">
      <alignment horizontal="center" vertical="center"/>
    </xf>
    <xf numFmtId="176" fontId="20" fillId="17" borderId="62" xfId="0" applyNumberFormat="1" applyFont="1" applyFill="1" applyBorder="1" applyAlignment="1">
      <alignment horizontal="center" vertical="center"/>
    </xf>
    <xf numFmtId="176" fontId="20" fillId="17" borderId="0" xfId="0" applyNumberFormat="1" applyFont="1" applyFill="1" applyAlignment="1">
      <alignment horizontal="center" vertical="center"/>
    </xf>
    <xf numFmtId="176" fontId="20" fillId="17" borderId="61" xfId="0" applyNumberFormat="1" applyFont="1" applyFill="1" applyBorder="1" applyAlignment="1">
      <alignment horizontal="center" vertical="center"/>
    </xf>
    <xf numFmtId="176" fontId="20" fillId="17" borderId="30" xfId="0" applyNumberFormat="1" applyFont="1" applyFill="1" applyBorder="1" applyAlignment="1">
      <alignment horizontal="center" vertical="center"/>
    </xf>
    <xf numFmtId="176" fontId="20" fillId="17" borderId="1" xfId="0" applyNumberFormat="1" applyFont="1" applyFill="1" applyBorder="1" applyAlignment="1">
      <alignment horizontal="center" vertical="center"/>
    </xf>
    <xf numFmtId="176" fontId="20" fillId="17" borderId="29" xfId="0" applyNumberFormat="1" applyFont="1" applyFill="1" applyBorder="1" applyAlignment="1">
      <alignment horizontal="center" vertical="center"/>
    </xf>
    <xf numFmtId="0" fontId="6" fillId="3" borderId="24" xfId="0" applyFont="1" applyFill="1" applyBorder="1" applyAlignment="1">
      <alignment horizontal="center" vertical="center"/>
    </xf>
    <xf numFmtId="0" fontId="20" fillId="17" borderId="38" xfId="0" applyFont="1" applyFill="1" applyBorder="1" applyAlignment="1">
      <alignment horizontal="center" vertical="center"/>
    </xf>
    <xf numFmtId="0" fontId="20" fillId="17" borderId="22" xfId="0" applyFont="1" applyFill="1" applyBorder="1" applyAlignment="1">
      <alignment horizontal="center" vertical="center"/>
    </xf>
    <xf numFmtId="0" fontId="20" fillId="17" borderId="62" xfId="0" applyFont="1" applyFill="1" applyBorder="1" applyAlignment="1">
      <alignment horizontal="center" vertical="center"/>
    </xf>
    <xf numFmtId="0" fontId="20" fillId="17" borderId="0" xfId="0" applyFont="1" applyFill="1" applyAlignment="1">
      <alignment horizontal="center" vertical="center"/>
    </xf>
    <xf numFmtId="0" fontId="20" fillId="17" borderId="30" xfId="0" applyFont="1" applyFill="1" applyBorder="1" applyAlignment="1">
      <alignment horizontal="center" vertical="center"/>
    </xf>
    <xf numFmtId="0" fontId="20" fillId="17" borderId="1" xfId="0" applyFont="1" applyFill="1" applyBorder="1" applyAlignment="1">
      <alignment horizontal="center" vertical="center"/>
    </xf>
    <xf numFmtId="0" fontId="7" fillId="3" borderId="6" xfId="0" applyFont="1" applyFill="1" applyBorder="1" applyAlignment="1">
      <alignment horizontal="center" vertical="center" textRotation="255"/>
    </xf>
    <xf numFmtId="0" fontId="7" fillId="3" borderId="7" xfId="0" applyFont="1" applyFill="1" applyBorder="1" applyAlignment="1">
      <alignment horizontal="center" vertical="center" textRotation="255"/>
    </xf>
    <xf numFmtId="0" fontId="7" fillId="3" borderId="8" xfId="0" applyFont="1" applyFill="1" applyBorder="1" applyAlignment="1">
      <alignment horizontal="center" vertical="center" textRotation="255"/>
    </xf>
    <xf numFmtId="0" fontId="7" fillId="3" borderId="9" xfId="0" applyFont="1" applyFill="1" applyBorder="1" applyAlignment="1">
      <alignment horizontal="center" vertical="center" textRotation="255"/>
    </xf>
    <xf numFmtId="0" fontId="6" fillId="3" borderId="6" xfId="0" applyFont="1" applyFill="1" applyBorder="1" applyAlignment="1">
      <alignment horizontal="center" vertical="center" wrapText="1" shrinkToFit="1"/>
    </xf>
    <xf numFmtId="0" fontId="6" fillId="3" borderId="13" xfId="0" applyFont="1" applyFill="1" applyBorder="1" applyAlignment="1">
      <alignment horizontal="center" vertical="center" wrapText="1" shrinkToFit="1"/>
    </xf>
    <xf numFmtId="0" fontId="6" fillId="3" borderId="55" xfId="0" applyFont="1" applyFill="1" applyBorder="1" applyAlignment="1">
      <alignment horizontal="center" vertical="center" wrapText="1" shrinkToFit="1"/>
    </xf>
    <xf numFmtId="0" fontId="6" fillId="3" borderId="51" xfId="0" applyFont="1" applyFill="1" applyBorder="1" applyAlignment="1">
      <alignment horizontal="center" vertical="center" wrapText="1" shrinkToFit="1"/>
    </xf>
    <xf numFmtId="0" fontId="6" fillId="3" borderId="41" xfId="0" applyFont="1" applyFill="1" applyBorder="1" applyAlignment="1">
      <alignment horizontal="center" vertical="center" wrapText="1" shrinkToFit="1"/>
    </xf>
    <xf numFmtId="0" fontId="6" fillId="3" borderId="42" xfId="0" applyFont="1" applyFill="1" applyBorder="1" applyAlignment="1">
      <alignment horizontal="center" vertical="center" wrapText="1" shrinkToFit="1"/>
    </xf>
    <xf numFmtId="180" fontId="26" fillId="17" borderId="38" xfId="0" applyNumberFormat="1" applyFont="1" applyFill="1" applyBorder="1" applyAlignment="1">
      <alignment horizontal="center" vertical="center"/>
    </xf>
    <xf numFmtId="180" fontId="26" fillId="17" borderId="22" xfId="0" applyNumberFormat="1" applyFont="1" applyFill="1" applyBorder="1" applyAlignment="1">
      <alignment horizontal="center" vertical="center"/>
    </xf>
    <xf numFmtId="180" fontId="26" fillId="17" borderId="47" xfId="0" applyNumberFormat="1" applyFont="1" applyFill="1" applyBorder="1" applyAlignment="1">
      <alignment horizontal="center" vertical="center"/>
    </xf>
    <xf numFmtId="180" fontId="26" fillId="17" borderId="62" xfId="0" applyNumberFormat="1" applyFont="1" applyFill="1" applyBorder="1" applyAlignment="1">
      <alignment horizontal="center" vertical="center"/>
    </xf>
    <xf numFmtId="180" fontId="26" fillId="17" borderId="0" xfId="0" applyNumberFormat="1" applyFont="1" applyFill="1" applyAlignment="1">
      <alignment horizontal="center" vertical="center"/>
    </xf>
    <xf numFmtId="180" fontId="26" fillId="17" borderId="9" xfId="0" applyNumberFormat="1" applyFont="1" applyFill="1" applyBorder="1" applyAlignment="1">
      <alignment horizontal="center" vertical="center"/>
    </xf>
    <xf numFmtId="180" fontId="26" fillId="17" borderId="40" xfId="0" applyNumberFormat="1" applyFont="1" applyFill="1" applyBorder="1" applyAlignment="1">
      <alignment horizontal="center" vertical="center"/>
    </xf>
    <xf numFmtId="180" fontId="26" fillId="17" borderId="41" xfId="0" applyNumberFormat="1" applyFont="1" applyFill="1" applyBorder="1" applyAlignment="1">
      <alignment horizontal="center" vertical="center"/>
    </xf>
    <xf numFmtId="180" fontId="26" fillId="17" borderId="48" xfId="0" applyNumberFormat="1" applyFont="1" applyFill="1" applyBorder="1" applyAlignment="1">
      <alignment horizontal="center" vertical="center"/>
    </xf>
    <xf numFmtId="0" fontId="20" fillId="15" borderId="42" xfId="0" applyFont="1" applyFill="1" applyBorder="1" applyAlignment="1">
      <alignment horizontal="center" vertical="center"/>
    </xf>
    <xf numFmtId="0" fontId="7" fillId="4" borderId="39" xfId="0" applyFont="1" applyFill="1" applyBorder="1" applyAlignment="1">
      <alignment horizontal="center" vertical="center"/>
    </xf>
    <xf numFmtId="0" fontId="7" fillId="4" borderId="61" xfId="0" applyFont="1" applyFill="1" applyBorder="1" applyAlignment="1">
      <alignment horizontal="center" vertical="center"/>
    </xf>
    <xf numFmtId="0" fontId="7" fillId="4" borderId="29" xfId="0" applyFont="1" applyFill="1" applyBorder="1" applyAlignment="1">
      <alignment horizontal="center" vertical="center"/>
    </xf>
    <xf numFmtId="0" fontId="7" fillId="3" borderId="38" xfId="0" applyFont="1" applyFill="1" applyBorder="1" applyAlignment="1">
      <alignment horizontal="center" vertical="center"/>
    </xf>
    <xf numFmtId="0" fontId="7" fillId="3" borderId="62" xfId="0" applyFont="1" applyFill="1" applyBorder="1" applyAlignment="1">
      <alignment horizontal="center" vertical="center"/>
    </xf>
    <xf numFmtId="0" fontId="7" fillId="3" borderId="30" xfId="0" applyFont="1" applyFill="1" applyBorder="1" applyAlignment="1">
      <alignment horizontal="center" vertical="center"/>
    </xf>
    <xf numFmtId="0" fontId="7" fillId="3" borderId="1" xfId="0" applyFont="1" applyFill="1" applyBorder="1" applyAlignment="1">
      <alignment horizontal="center" vertical="center"/>
    </xf>
    <xf numFmtId="0" fontId="7" fillId="3" borderId="29" xfId="0" applyFont="1" applyFill="1" applyBorder="1" applyAlignment="1">
      <alignment horizontal="center" vertical="center"/>
    </xf>
    <xf numFmtId="0" fontId="20" fillId="15" borderId="38" xfId="0" applyFont="1" applyFill="1" applyBorder="1" applyAlignment="1">
      <alignment horizontal="left" vertical="center"/>
    </xf>
    <xf numFmtId="0" fontId="20" fillId="15" borderId="22" xfId="0" applyFont="1" applyFill="1" applyBorder="1" applyAlignment="1">
      <alignment horizontal="left" vertical="center"/>
    </xf>
    <xf numFmtId="0" fontId="20" fillId="15" borderId="47" xfId="0" applyFont="1" applyFill="1" applyBorder="1" applyAlignment="1">
      <alignment horizontal="left" vertical="center"/>
    </xf>
    <xf numFmtId="0" fontId="20" fillId="15" borderId="62" xfId="0" applyFont="1" applyFill="1" applyBorder="1" applyAlignment="1">
      <alignment horizontal="left" vertical="center"/>
    </xf>
    <xf numFmtId="0" fontId="20" fillId="15" borderId="0" xfId="0" applyFont="1" applyFill="1" applyAlignment="1">
      <alignment horizontal="left" vertical="center"/>
    </xf>
    <xf numFmtId="0" fontId="20" fillId="15" borderId="9" xfId="0" applyFont="1" applyFill="1" applyBorder="1" applyAlignment="1">
      <alignment horizontal="left" vertical="center"/>
    </xf>
    <xf numFmtId="0" fontId="20" fillId="15" borderId="30" xfId="0" applyFont="1" applyFill="1" applyBorder="1" applyAlignment="1">
      <alignment horizontal="left" vertical="center"/>
    </xf>
    <xf numFmtId="0" fontId="20" fillId="15" borderId="1" xfId="0" applyFont="1" applyFill="1" applyBorder="1" applyAlignment="1">
      <alignment horizontal="left" vertical="center"/>
    </xf>
    <xf numFmtId="0" fontId="20" fillId="15" borderId="11" xfId="0" applyFont="1" applyFill="1" applyBorder="1" applyAlignment="1">
      <alignment horizontal="left" vertical="center"/>
    </xf>
    <xf numFmtId="0" fontId="20" fillId="0" borderId="98" xfId="0" applyFont="1" applyBorder="1" applyAlignment="1">
      <alignment horizontal="center" vertical="center"/>
    </xf>
    <xf numFmtId="0" fontId="20" fillId="0" borderId="99" xfId="0" applyFont="1" applyBorder="1" applyAlignment="1">
      <alignment horizontal="center" vertical="center"/>
    </xf>
    <xf numFmtId="0" fontId="20" fillId="0" borderId="100" xfId="0" applyFont="1" applyBorder="1" applyAlignment="1">
      <alignment horizontal="center" vertical="center"/>
    </xf>
    <xf numFmtId="0" fontId="20" fillId="0" borderId="101" xfId="0" applyFont="1" applyBorder="1" applyAlignment="1">
      <alignment horizontal="center" vertical="center"/>
    </xf>
    <xf numFmtId="0" fontId="20" fillId="0" borderId="102" xfId="0" applyFont="1" applyBorder="1" applyAlignment="1">
      <alignment horizontal="center" vertical="center"/>
    </xf>
    <xf numFmtId="0" fontId="20" fillId="0" borderId="103" xfId="0" applyFont="1" applyBorder="1" applyAlignment="1">
      <alignment horizontal="center" vertical="center"/>
    </xf>
    <xf numFmtId="0" fontId="7" fillId="2" borderId="67" xfId="0" applyFont="1" applyFill="1" applyBorder="1" applyAlignment="1">
      <alignment horizontal="center" vertical="center"/>
    </xf>
    <xf numFmtId="0" fontId="7" fillId="2" borderId="82"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112" xfId="0" applyFont="1" applyFill="1" applyBorder="1" applyAlignment="1">
      <alignment horizontal="center" vertical="center"/>
    </xf>
    <xf numFmtId="0" fontId="7" fillId="2" borderId="84" xfId="0" applyFont="1" applyFill="1" applyBorder="1" applyAlignment="1">
      <alignment horizontal="center" vertical="center"/>
    </xf>
    <xf numFmtId="0" fontId="7" fillId="2" borderId="69" xfId="0" applyFont="1" applyFill="1" applyBorder="1" applyAlignment="1">
      <alignment horizontal="center" vertical="center"/>
    </xf>
    <xf numFmtId="0" fontId="19" fillId="6" borderId="90" xfId="0" applyFont="1" applyFill="1" applyBorder="1" applyAlignment="1" applyProtection="1">
      <alignment horizontal="center" vertical="center"/>
      <protection locked="0"/>
    </xf>
    <xf numFmtId="0" fontId="19" fillId="6" borderId="91" xfId="0" applyFont="1" applyFill="1" applyBorder="1" applyAlignment="1" applyProtection="1">
      <alignment horizontal="center" vertical="center"/>
      <protection locked="0"/>
    </xf>
    <xf numFmtId="0" fontId="19" fillId="6" borderId="92" xfId="0" applyFont="1" applyFill="1" applyBorder="1" applyAlignment="1" applyProtection="1">
      <alignment horizontal="center" vertical="center"/>
      <protection locked="0"/>
    </xf>
    <xf numFmtId="0" fontId="19" fillId="6" borderId="110" xfId="0" applyFont="1" applyFill="1" applyBorder="1" applyAlignment="1" applyProtection="1">
      <alignment horizontal="center" vertical="center"/>
      <protection locked="0"/>
    </xf>
    <xf numFmtId="0" fontId="19" fillId="6" borderId="0" xfId="0" applyFont="1" applyFill="1" applyAlignment="1" applyProtection="1">
      <alignment horizontal="center" vertical="center"/>
      <protection locked="0"/>
    </xf>
    <xf numFmtId="0" fontId="19" fillId="6" borderId="111" xfId="0" applyFont="1" applyFill="1" applyBorder="1" applyAlignment="1" applyProtection="1">
      <alignment horizontal="center" vertical="center"/>
      <protection locked="0"/>
    </xf>
    <xf numFmtId="0" fontId="7" fillId="3" borderId="34" xfId="0" applyFont="1" applyFill="1" applyBorder="1" applyAlignment="1">
      <alignment horizontal="center" vertical="center" shrinkToFit="1"/>
    </xf>
    <xf numFmtId="0" fontId="7" fillId="3" borderId="35" xfId="0" applyFont="1" applyFill="1" applyBorder="1" applyAlignment="1">
      <alignment horizontal="center" vertical="center" shrinkToFit="1"/>
    </xf>
    <xf numFmtId="0" fontId="7" fillId="15" borderId="17" xfId="0" applyFont="1" applyFill="1" applyBorder="1" applyAlignment="1">
      <alignment horizontal="center" vertical="center"/>
    </xf>
    <xf numFmtId="0" fontId="7" fillId="15" borderId="114" xfId="0" applyFont="1" applyFill="1" applyBorder="1" applyAlignment="1">
      <alignment horizontal="center" vertical="center"/>
    </xf>
    <xf numFmtId="0" fontId="7" fillId="15" borderId="24" xfId="0" applyFont="1" applyFill="1" applyBorder="1" applyAlignment="1">
      <alignment horizontal="center" vertical="center"/>
    </xf>
    <xf numFmtId="0" fontId="7" fillId="15" borderId="113" xfId="0" applyFont="1" applyFill="1" applyBorder="1" applyAlignment="1">
      <alignment horizontal="center" vertical="center"/>
    </xf>
    <xf numFmtId="38" fontId="23" fillId="0" borderId="17" xfId="2" applyFont="1" applyFill="1" applyBorder="1" applyAlignment="1" applyProtection="1">
      <alignment horizontal="right" vertical="center"/>
    </xf>
    <xf numFmtId="38" fontId="23" fillId="0" borderId="114" xfId="2" applyFont="1" applyFill="1" applyBorder="1" applyAlignment="1" applyProtection="1">
      <alignment horizontal="right" vertical="center"/>
    </xf>
    <xf numFmtId="0" fontId="7" fillId="4" borderId="22" xfId="0" applyFont="1" applyFill="1" applyBorder="1" applyAlignment="1">
      <alignment horizontal="center" vertical="center" shrinkToFit="1"/>
    </xf>
    <xf numFmtId="0" fontId="7" fillId="4" borderId="47" xfId="0" applyFont="1" applyFill="1" applyBorder="1" applyAlignment="1">
      <alignment horizontal="center" vertical="center" shrinkToFit="1"/>
    </xf>
    <xf numFmtId="0" fontId="7" fillId="4" borderId="1" xfId="0" applyFont="1" applyFill="1" applyBorder="1" applyAlignment="1">
      <alignment horizontal="center" vertical="center" shrinkToFit="1"/>
    </xf>
    <xf numFmtId="0" fontId="7" fillId="4" borderId="11" xfId="0" applyFont="1" applyFill="1" applyBorder="1" applyAlignment="1">
      <alignment horizontal="center" vertical="center" shrinkToFit="1"/>
    </xf>
    <xf numFmtId="0" fontId="30" fillId="3" borderId="8" xfId="0" applyFont="1" applyFill="1" applyBorder="1" applyAlignment="1" applyProtection="1">
      <alignment horizontal="center" vertical="center" wrapText="1"/>
      <protection locked="0"/>
    </xf>
    <xf numFmtId="0" fontId="30" fillId="3" borderId="0" xfId="0" applyFont="1" applyFill="1" applyAlignment="1" applyProtection="1">
      <alignment horizontal="center" vertical="center" wrapText="1"/>
      <protection locked="0"/>
    </xf>
    <xf numFmtId="0" fontId="30" fillId="3" borderId="61" xfId="0" applyFont="1" applyFill="1" applyBorder="1" applyAlignment="1" applyProtection="1">
      <alignment horizontal="center" vertical="center" wrapText="1"/>
      <protection locked="0"/>
    </xf>
    <xf numFmtId="0" fontId="30" fillId="3" borderId="10" xfId="0" applyFont="1" applyFill="1" applyBorder="1" applyAlignment="1" applyProtection="1">
      <alignment horizontal="center" vertical="center" wrapText="1"/>
      <protection locked="0"/>
    </xf>
    <xf numFmtId="0" fontId="30" fillId="3" borderId="1" xfId="0" applyFont="1" applyFill="1" applyBorder="1" applyAlignment="1" applyProtection="1">
      <alignment horizontal="center" vertical="center" wrapText="1"/>
      <protection locked="0"/>
    </xf>
    <xf numFmtId="0" fontId="30" fillId="3" borderId="29" xfId="0" applyFont="1" applyFill="1" applyBorder="1" applyAlignment="1" applyProtection="1">
      <alignment horizontal="center" vertical="center" wrapText="1"/>
      <protection locked="0"/>
    </xf>
    <xf numFmtId="0" fontId="4" fillId="15" borderId="62" xfId="0" applyFont="1" applyFill="1" applyBorder="1" applyAlignment="1" applyProtection="1">
      <alignment horizontal="center" vertical="center"/>
      <protection locked="0"/>
    </xf>
    <xf numFmtId="0" fontId="4" fillId="15" borderId="0" xfId="0" applyFont="1" applyFill="1" applyAlignment="1" applyProtection="1">
      <alignment horizontal="center" vertical="center"/>
      <protection locked="0"/>
    </xf>
    <xf numFmtId="0" fontId="4" fillId="15" borderId="30" xfId="0" applyFont="1" applyFill="1" applyBorder="1" applyAlignment="1" applyProtection="1">
      <alignment horizontal="center" vertical="center"/>
      <protection locked="0"/>
    </xf>
    <xf numFmtId="0" fontId="4" fillId="15" borderId="1" xfId="0" applyFont="1" applyFill="1" applyBorder="1" applyAlignment="1" applyProtection="1">
      <alignment horizontal="center" vertical="center"/>
      <protection locked="0"/>
    </xf>
    <xf numFmtId="0" fontId="4" fillId="0" borderId="62" xfId="0" applyFont="1" applyBorder="1" applyAlignment="1" applyProtection="1">
      <alignment horizontal="center" vertical="center"/>
      <protection locked="0"/>
    </xf>
    <xf numFmtId="0" fontId="4" fillId="0" borderId="0" xfId="0" applyFont="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38" fontId="0" fillId="16" borderId="73" xfId="2" applyFont="1" applyFill="1" applyBorder="1" applyAlignment="1" applyProtection="1">
      <alignment horizontal="right" vertical="center"/>
    </xf>
    <xf numFmtId="38" fontId="0" fillId="16" borderId="74" xfId="2" applyFont="1" applyFill="1" applyBorder="1" applyAlignment="1" applyProtection="1">
      <alignment horizontal="right" vertical="center"/>
    </xf>
    <xf numFmtId="38" fontId="0" fillId="16" borderId="75" xfId="2" applyFont="1" applyFill="1" applyBorder="1" applyAlignment="1" applyProtection="1">
      <alignment horizontal="right" vertical="center"/>
    </xf>
    <xf numFmtId="38" fontId="0" fillId="16" borderId="76" xfId="2" applyFont="1" applyFill="1" applyBorder="1" applyAlignment="1" applyProtection="1">
      <alignment horizontal="right" vertical="center"/>
    </xf>
    <xf numFmtId="38" fontId="0" fillId="16" borderId="20" xfId="2" applyFont="1" applyFill="1" applyBorder="1" applyAlignment="1" applyProtection="1">
      <alignment horizontal="right" vertical="center"/>
    </xf>
    <xf numFmtId="38" fontId="0" fillId="16" borderId="77" xfId="2" applyFont="1" applyFill="1" applyBorder="1" applyAlignment="1" applyProtection="1">
      <alignment horizontal="right" vertical="center"/>
    </xf>
    <xf numFmtId="38" fontId="0" fillId="16" borderId="78" xfId="2" applyFont="1" applyFill="1" applyBorder="1" applyAlignment="1" applyProtection="1">
      <alignment horizontal="right" vertical="center"/>
    </xf>
    <xf numFmtId="38" fontId="0" fillId="16" borderId="79" xfId="2" applyFont="1" applyFill="1" applyBorder="1" applyAlignment="1" applyProtection="1">
      <alignment horizontal="right" vertical="center"/>
    </xf>
    <xf numFmtId="38" fontId="0" fillId="16" borderId="80" xfId="2" applyFont="1" applyFill="1" applyBorder="1" applyAlignment="1" applyProtection="1">
      <alignment horizontal="right" vertical="center"/>
    </xf>
    <xf numFmtId="38" fontId="11" fillId="4" borderId="76" xfId="2" applyFont="1" applyFill="1" applyBorder="1" applyAlignment="1" applyProtection="1">
      <alignment horizontal="right" vertical="center"/>
      <protection locked="0"/>
    </xf>
    <xf numFmtId="38" fontId="11" fillId="4" borderId="20" xfId="2" applyFont="1" applyFill="1" applyBorder="1" applyAlignment="1" applyProtection="1">
      <alignment horizontal="right" vertical="center"/>
      <protection locked="0"/>
    </xf>
    <xf numFmtId="38" fontId="11" fillId="4" borderId="77" xfId="2" applyFont="1" applyFill="1" applyBorder="1" applyAlignment="1" applyProtection="1">
      <alignment horizontal="right" vertical="center"/>
      <protection locked="0"/>
    </xf>
    <xf numFmtId="0" fontId="7" fillId="5" borderId="65" xfId="0" applyFont="1" applyFill="1" applyBorder="1" applyAlignment="1" applyProtection="1">
      <alignment horizontal="center" vertical="center" textRotation="255"/>
      <protection locked="0"/>
    </xf>
    <xf numFmtId="0" fontId="7" fillId="5" borderId="59" xfId="0" applyFont="1" applyFill="1" applyBorder="1" applyAlignment="1" applyProtection="1">
      <alignment horizontal="center" vertical="center" textRotation="255"/>
      <protection locked="0"/>
    </xf>
    <xf numFmtId="0" fontId="7" fillId="5" borderId="58" xfId="0" applyFont="1" applyFill="1" applyBorder="1" applyAlignment="1" applyProtection="1">
      <alignment horizontal="center" vertical="center" textRotation="255"/>
      <protection locked="0"/>
    </xf>
    <xf numFmtId="38" fontId="23" fillId="16" borderId="76" xfId="2" applyFont="1" applyFill="1" applyBorder="1" applyAlignment="1" applyProtection="1">
      <alignment horizontal="right" vertical="center"/>
    </xf>
    <xf numFmtId="38" fontId="23" fillId="16" borderId="20" xfId="2" applyFont="1" applyFill="1" applyBorder="1" applyAlignment="1" applyProtection="1">
      <alignment horizontal="right" vertical="center"/>
    </xf>
    <xf numFmtId="38" fontId="23" fillId="16" borderId="77" xfId="2" applyFont="1" applyFill="1" applyBorder="1" applyAlignment="1" applyProtection="1">
      <alignment horizontal="right" vertical="center"/>
    </xf>
    <xf numFmtId="38" fontId="23" fillId="16" borderId="78" xfId="2" applyFont="1" applyFill="1" applyBorder="1" applyAlignment="1" applyProtection="1">
      <alignment horizontal="right" vertical="center"/>
    </xf>
    <xf numFmtId="38" fontId="23" fillId="16" borderId="79" xfId="2" applyFont="1" applyFill="1" applyBorder="1" applyAlignment="1" applyProtection="1">
      <alignment horizontal="right" vertical="center"/>
    </xf>
    <xf numFmtId="38" fontId="23" fillId="16" borderId="80" xfId="2" applyFont="1" applyFill="1" applyBorder="1" applyAlignment="1" applyProtection="1">
      <alignment horizontal="right" vertical="center"/>
    </xf>
    <xf numFmtId="38" fontId="23" fillId="0" borderId="76" xfId="2" applyFont="1" applyFill="1" applyBorder="1" applyAlignment="1" applyProtection="1">
      <alignment horizontal="right" vertical="center"/>
    </xf>
    <xf numFmtId="38" fontId="23" fillId="0" borderId="20" xfId="2" applyFont="1" applyFill="1" applyBorder="1" applyAlignment="1" applyProtection="1">
      <alignment horizontal="right" vertical="center"/>
    </xf>
    <xf numFmtId="38" fontId="23" fillId="0" borderId="77" xfId="2" applyFont="1" applyFill="1" applyBorder="1" applyAlignment="1" applyProtection="1">
      <alignment horizontal="right" vertical="center"/>
    </xf>
    <xf numFmtId="38" fontId="23" fillId="0" borderId="78" xfId="2" applyFont="1" applyFill="1" applyBorder="1" applyAlignment="1" applyProtection="1">
      <alignment horizontal="right" vertical="center"/>
    </xf>
    <xf numFmtId="38" fontId="23" fillId="0" borderId="79" xfId="2" applyFont="1" applyFill="1" applyBorder="1" applyAlignment="1" applyProtection="1">
      <alignment horizontal="right" vertical="center"/>
    </xf>
    <xf numFmtId="38" fontId="23" fillId="0" borderId="80" xfId="2" applyFont="1" applyFill="1" applyBorder="1" applyAlignment="1" applyProtection="1">
      <alignment horizontal="right" vertical="center"/>
    </xf>
    <xf numFmtId="0" fontId="20" fillId="0" borderId="28" xfId="0" applyFont="1" applyBorder="1" applyAlignment="1">
      <alignment horizontal="center" vertical="center" shrinkToFit="1"/>
    </xf>
    <xf numFmtId="0" fontId="20" fillId="0" borderId="20" xfId="0" applyFont="1" applyBorder="1" applyAlignment="1">
      <alignment horizontal="center" vertical="center" shrinkToFit="1"/>
    </xf>
    <xf numFmtId="0" fontId="7" fillId="0" borderId="76" xfId="0" applyFont="1" applyBorder="1" applyAlignment="1" applyProtection="1">
      <alignment horizontal="center" vertical="center"/>
      <protection locked="0"/>
    </xf>
    <xf numFmtId="0" fontId="7" fillId="0" borderId="20" xfId="0" applyFont="1" applyBorder="1" applyAlignment="1" applyProtection="1">
      <alignment horizontal="center" vertical="center"/>
      <protection locked="0"/>
    </xf>
    <xf numFmtId="0" fontId="7" fillId="0" borderId="77" xfId="0" applyFont="1" applyBorder="1" applyAlignment="1" applyProtection="1">
      <alignment horizontal="center" vertical="center"/>
      <protection locked="0"/>
    </xf>
    <xf numFmtId="0" fontId="4" fillId="2" borderId="107" xfId="0" applyFont="1" applyFill="1" applyBorder="1" applyAlignment="1" applyProtection="1">
      <alignment horizontal="center" vertical="center"/>
      <protection locked="0"/>
    </xf>
    <xf numFmtId="0" fontId="4" fillId="2" borderId="22" xfId="0" applyFont="1" applyFill="1" applyBorder="1" applyAlignment="1" applyProtection="1">
      <alignment horizontal="center" vertical="center"/>
      <protection locked="0"/>
    </xf>
    <xf numFmtId="0" fontId="4" fillId="2" borderId="108" xfId="0" applyFont="1" applyFill="1" applyBorder="1" applyAlignment="1" applyProtection="1">
      <alignment horizontal="center" vertical="center"/>
      <protection locked="0"/>
    </xf>
    <xf numFmtId="0" fontId="4" fillId="2" borderId="0" xfId="0" applyFont="1" applyFill="1" applyAlignment="1" applyProtection="1">
      <alignment horizontal="center" vertical="center"/>
      <protection locked="0"/>
    </xf>
    <xf numFmtId="0" fontId="4" fillId="2" borderId="109" xfId="0" applyFont="1" applyFill="1" applyBorder="1" applyAlignment="1" applyProtection="1">
      <alignment horizontal="center" vertical="center"/>
      <protection locked="0"/>
    </xf>
    <xf numFmtId="0" fontId="4" fillId="2" borderId="41" xfId="0" applyFont="1" applyFill="1" applyBorder="1" applyAlignment="1" applyProtection="1">
      <alignment horizontal="center" vertical="center"/>
      <protection locked="0"/>
    </xf>
    <xf numFmtId="0" fontId="20" fillId="19" borderId="28" xfId="0" applyFont="1" applyFill="1" applyBorder="1" applyAlignment="1">
      <alignment horizontal="center" vertical="center" shrinkToFit="1"/>
    </xf>
    <xf numFmtId="0" fontId="20" fillId="19" borderId="20" xfId="0" applyFont="1" applyFill="1" applyBorder="1" applyAlignment="1">
      <alignment horizontal="center" vertical="center" shrinkToFit="1"/>
    </xf>
    <xf numFmtId="0" fontId="20" fillId="15" borderId="28" xfId="0" applyFont="1" applyFill="1" applyBorder="1" applyAlignment="1">
      <alignment horizontal="center" vertical="center" shrinkToFit="1"/>
    </xf>
    <xf numFmtId="0" fontId="20" fillId="15" borderId="20" xfId="0" applyFont="1" applyFill="1" applyBorder="1" applyAlignment="1">
      <alignment horizontal="center" vertical="center" shrinkToFit="1"/>
    </xf>
    <xf numFmtId="38" fontId="23" fillId="16" borderId="73" xfId="2" applyFont="1" applyFill="1" applyBorder="1" applyAlignment="1" applyProtection="1">
      <alignment horizontal="right" vertical="center"/>
    </xf>
    <xf numFmtId="38" fontId="23" fillId="16" borderId="74" xfId="2" applyFont="1" applyFill="1" applyBorder="1" applyAlignment="1" applyProtection="1">
      <alignment horizontal="right" vertical="center"/>
    </xf>
    <xf numFmtId="38" fontId="23" fillId="16" borderId="75" xfId="2" applyFont="1" applyFill="1" applyBorder="1" applyAlignment="1" applyProtection="1">
      <alignment horizontal="right" vertical="center"/>
    </xf>
    <xf numFmtId="0" fontId="7" fillId="0" borderId="73" xfId="0" applyFont="1" applyBorder="1" applyAlignment="1" applyProtection="1">
      <alignment horizontal="center" vertical="center"/>
      <protection locked="0"/>
    </xf>
    <xf numFmtId="0" fontId="7" fillId="0" borderId="74" xfId="0" applyFont="1" applyBorder="1" applyAlignment="1" applyProtection="1">
      <alignment horizontal="center" vertical="center"/>
      <protection locked="0"/>
    </xf>
    <xf numFmtId="0" fontId="7" fillId="0" borderId="75" xfId="0" applyFont="1" applyBorder="1" applyAlignment="1" applyProtection="1">
      <alignment horizontal="center" vertical="center"/>
      <protection locked="0"/>
    </xf>
    <xf numFmtId="38" fontId="23" fillId="0" borderId="73" xfId="2" applyFont="1" applyFill="1" applyBorder="1" applyAlignment="1" applyProtection="1">
      <alignment horizontal="right" vertical="center"/>
    </xf>
    <xf numFmtId="38" fontId="23" fillId="0" borderId="74" xfId="2" applyFont="1" applyFill="1" applyBorder="1" applyAlignment="1" applyProtection="1">
      <alignment horizontal="right" vertical="center"/>
    </xf>
    <xf numFmtId="38" fontId="23" fillId="0" borderId="75" xfId="2" applyFont="1" applyFill="1" applyBorder="1" applyAlignment="1" applyProtection="1">
      <alignment horizontal="right" vertical="center"/>
    </xf>
    <xf numFmtId="0" fontId="20" fillId="0" borderId="63" xfId="0" applyFont="1" applyBorder="1" applyAlignment="1">
      <alignment horizontal="center" vertical="center" wrapText="1"/>
    </xf>
    <xf numFmtId="0" fontId="20" fillId="0" borderId="52" xfId="0" applyFont="1" applyBorder="1" applyAlignment="1">
      <alignment horizontal="center" vertical="center" wrapText="1"/>
    </xf>
    <xf numFmtId="0" fontId="20" fillId="0" borderId="53" xfId="0" applyFont="1" applyBorder="1" applyAlignment="1">
      <alignment horizontal="center" vertical="center" wrapText="1"/>
    </xf>
    <xf numFmtId="0" fontId="20" fillId="0" borderId="93" xfId="0" applyFont="1" applyBorder="1" applyAlignment="1">
      <alignment horizontal="center" vertical="center" wrapText="1"/>
    </xf>
    <xf numFmtId="0" fontId="20" fillId="0" borderId="94" xfId="0" applyFont="1" applyBorder="1" applyAlignment="1">
      <alignment horizontal="center" vertical="center" wrapText="1"/>
    </xf>
    <xf numFmtId="0" fontId="20" fillId="0" borderId="95" xfId="0" applyFont="1" applyBorder="1" applyAlignment="1">
      <alignment horizontal="center" vertical="center" wrapText="1"/>
    </xf>
    <xf numFmtId="0" fontId="7" fillId="0" borderId="76" xfId="0" applyFont="1" applyBorder="1" applyAlignment="1" applyProtection="1">
      <alignment horizontal="left" vertical="center"/>
      <protection locked="0"/>
    </xf>
    <xf numFmtId="0" fontId="7" fillId="0" borderId="20" xfId="0" applyFont="1" applyBorder="1" applyAlignment="1" applyProtection="1">
      <alignment horizontal="left" vertical="center"/>
      <protection locked="0"/>
    </xf>
    <xf numFmtId="0" fontId="7" fillId="0" borderId="78" xfId="0" applyFont="1" applyBorder="1" applyAlignment="1" applyProtection="1">
      <alignment horizontal="left" vertical="center"/>
      <protection locked="0"/>
    </xf>
    <xf numFmtId="0" fontId="7" fillId="0" borderId="79" xfId="0" applyFont="1" applyBorder="1" applyAlignment="1" applyProtection="1">
      <alignment horizontal="left" vertical="center"/>
      <protection locked="0"/>
    </xf>
    <xf numFmtId="0" fontId="7" fillId="0" borderId="78" xfId="0" applyFont="1" applyBorder="1" applyAlignment="1" applyProtection="1">
      <alignment horizontal="center" vertical="center"/>
      <protection locked="0"/>
    </xf>
    <xf numFmtId="0" fontId="7" fillId="0" borderId="79" xfId="0" applyFont="1" applyBorder="1" applyAlignment="1" applyProtection="1">
      <alignment horizontal="center" vertical="center"/>
      <protection locked="0"/>
    </xf>
    <xf numFmtId="0" fontId="7" fillId="0" borderId="80" xfId="0" applyFont="1" applyBorder="1" applyAlignment="1" applyProtection="1">
      <alignment horizontal="center" vertical="center"/>
      <protection locked="0"/>
    </xf>
    <xf numFmtId="0" fontId="7" fillId="0" borderId="50" xfId="0" applyFont="1" applyBorder="1" applyAlignment="1">
      <alignment horizontal="left" vertical="center" wrapText="1"/>
    </xf>
    <xf numFmtId="0" fontId="7" fillId="0" borderId="22" xfId="0" applyFont="1" applyBorder="1" applyAlignment="1">
      <alignment horizontal="left" vertical="center" wrapText="1"/>
    </xf>
    <xf numFmtId="0" fontId="7" fillId="0" borderId="8" xfId="0" applyFont="1" applyBorder="1" applyAlignment="1">
      <alignment horizontal="left" vertical="center" wrapText="1"/>
    </xf>
    <xf numFmtId="0" fontId="7" fillId="0" borderId="0" xfId="0" applyFont="1" applyAlignment="1">
      <alignment horizontal="left" vertical="center" wrapText="1"/>
    </xf>
    <xf numFmtId="0" fontId="7" fillId="0" borderId="51" xfId="0" applyFont="1" applyBorder="1" applyAlignment="1">
      <alignment horizontal="left" vertical="center" wrapText="1"/>
    </xf>
    <xf numFmtId="0" fontId="7" fillId="0" borderId="41" xfId="0" applyFont="1" applyBorder="1" applyAlignment="1">
      <alignment horizontal="left" vertical="center" wrapText="1"/>
    </xf>
    <xf numFmtId="0" fontId="7" fillId="15" borderId="56" xfId="0" applyFont="1" applyFill="1" applyBorder="1" applyAlignment="1">
      <alignment horizontal="center" vertical="center"/>
    </xf>
    <xf numFmtId="0" fontId="7" fillId="15" borderId="13" xfId="0" applyFont="1" applyFill="1" applyBorder="1" applyAlignment="1">
      <alignment horizontal="center" vertical="center"/>
    </xf>
    <xf numFmtId="0" fontId="7" fillId="15" borderId="7" xfId="0" applyFont="1" applyFill="1" applyBorder="1" applyAlignment="1">
      <alignment horizontal="center" vertical="center"/>
    </xf>
    <xf numFmtId="0" fontId="7" fillId="15" borderId="30" xfId="0" applyFont="1" applyFill="1" applyBorder="1" applyAlignment="1">
      <alignment horizontal="center" vertical="center"/>
    </xf>
    <xf numFmtId="0" fontId="7" fillId="15" borderId="1" xfId="0" applyFont="1" applyFill="1" applyBorder="1" applyAlignment="1">
      <alignment horizontal="center" vertical="center"/>
    </xf>
    <xf numFmtId="0" fontId="7" fillId="15" borderId="11"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41" xfId="0" applyFont="1" applyFill="1" applyBorder="1" applyAlignment="1">
      <alignment horizontal="center" vertical="center"/>
    </xf>
    <xf numFmtId="0" fontId="4" fillId="3" borderId="42" xfId="0" applyFont="1" applyFill="1" applyBorder="1" applyAlignment="1">
      <alignment horizontal="center" vertical="center"/>
    </xf>
    <xf numFmtId="0" fontId="20" fillId="16" borderId="22" xfId="0" applyFont="1" applyFill="1" applyBorder="1" applyAlignment="1">
      <alignment horizontal="center" vertical="center" shrinkToFit="1"/>
    </xf>
    <xf numFmtId="0" fontId="4" fillId="4" borderId="39" xfId="0" applyFont="1" applyFill="1" applyBorder="1" applyAlignment="1">
      <alignment horizontal="center" vertical="center" shrinkToFit="1"/>
    </xf>
    <xf numFmtId="38" fontId="20" fillId="15" borderId="22" xfId="0" applyNumberFormat="1" applyFont="1" applyFill="1" applyBorder="1" applyAlignment="1">
      <alignment horizontal="center" vertical="center" shrinkToFit="1"/>
    </xf>
    <xf numFmtId="0" fontId="12" fillId="4" borderId="38" xfId="0" applyFont="1" applyFill="1" applyBorder="1" applyAlignment="1">
      <alignment horizontal="center" vertical="center" wrapText="1" shrinkToFit="1"/>
    </xf>
    <xf numFmtId="0" fontId="12" fillId="4" borderId="22" xfId="0" applyFont="1" applyFill="1" applyBorder="1" applyAlignment="1">
      <alignment horizontal="center" vertical="center" wrapText="1" shrinkToFit="1"/>
    </xf>
    <xf numFmtId="0" fontId="12" fillId="4" borderId="40" xfId="0" applyFont="1" applyFill="1" applyBorder="1" applyAlignment="1">
      <alignment horizontal="center" vertical="center" wrapText="1" shrinkToFit="1"/>
    </xf>
    <xf numFmtId="0" fontId="12" fillId="4" borderId="41" xfId="0" applyFont="1" applyFill="1" applyBorder="1" applyAlignment="1">
      <alignment horizontal="center" vertical="center" wrapText="1" shrinkToFit="1"/>
    </xf>
    <xf numFmtId="0" fontId="4" fillId="4" borderId="17" xfId="0" applyFont="1" applyFill="1" applyBorder="1" applyAlignment="1" applyProtection="1">
      <alignment horizontal="center" vertical="center"/>
      <protection locked="0"/>
    </xf>
    <xf numFmtId="0" fontId="4" fillId="4" borderId="114" xfId="0" applyFont="1" applyFill="1" applyBorder="1" applyAlignment="1" applyProtection="1">
      <alignment horizontal="center" vertical="center"/>
      <protection locked="0"/>
    </xf>
    <xf numFmtId="0" fontId="4" fillId="4" borderId="24" xfId="0" applyFont="1" applyFill="1" applyBorder="1" applyAlignment="1" applyProtection="1">
      <alignment horizontal="center" vertical="center"/>
      <protection locked="0"/>
    </xf>
    <xf numFmtId="0" fontId="4" fillId="4" borderId="113" xfId="0" applyFont="1" applyFill="1" applyBorder="1" applyAlignment="1" applyProtection="1">
      <alignment horizontal="center" vertical="center"/>
      <protection locked="0"/>
    </xf>
    <xf numFmtId="0" fontId="30" fillId="3" borderId="13" xfId="0" applyFont="1" applyFill="1" applyBorder="1" applyAlignment="1" applyProtection="1">
      <alignment horizontal="center" vertical="center" wrapText="1"/>
      <protection locked="0"/>
    </xf>
    <xf numFmtId="0" fontId="30" fillId="3" borderId="55" xfId="0" applyFont="1" applyFill="1" applyBorder="1" applyAlignment="1" applyProtection="1">
      <alignment horizontal="center" vertical="center" wrapText="1"/>
      <protection locked="0"/>
    </xf>
    <xf numFmtId="0" fontId="4" fillId="15" borderId="56" xfId="0" applyFont="1" applyFill="1" applyBorder="1" applyAlignment="1" applyProtection="1">
      <alignment horizontal="center" vertical="center"/>
      <protection locked="0"/>
    </xf>
    <xf numFmtId="0" fontId="4" fillId="15" borderId="13" xfId="0" applyFont="1" applyFill="1" applyBorder="1" applyAlignment="1" applyProtection="1">
      <alignment horizontal="center" vertical="center"/>
      <protection locked="0"/>
    </xf>
    <xf numFmtId="0" fontId="4" fillId="15" borderId="55" xfId="0" applyFont="1" applyFill="1" applyBorder="1" applyAlignment="1" applyProtection="1">
      <alignment horizontal="center" vertical="center"/>
      <protection locked="0"/>
    </xf>
    <xf numFmtId="0" fontId="4" fillId="15" borderId="29" xfId="0" applyFont="1" applyFill="1" applyBorder="1" applyAlignment="1" applyProtection="1">
      <alignment horizontal="center" vertical="center"/>
      <protection locked="0"/>
    </xf>
    <xf numFmtId="38" fontId="20" fillId="17" borderId="38" xfId="2" applyFont="1" applyFill="1" applyBorder="1" applyAlignment="1" applyProtection="1">
      <alignment horizontal="center" vertical="center"/>
    </xf>
    <xf numFmtId="38" fontId="20" fillId="17" borderId="22" xfId="2" applyFont="1" applyFill="1" applyBorder="1" applyAlignment="1" applyProtection="1">
      <alignment horizontal="center" vertical="center"/>
    </xf>
    <xf numFmtId="38" fontId="20" fillId="17" borderId="47" xfId="2" applyFont="1" applyFill="1" applyBorder="1" applyAlignment="1" applyProtection="1">
      <alignment horizontal="center" vertical="center"/>
    </xf>
    <xf numFmtId="38" fontId="20" fillId="17" borderId="40" xfId="2" applyFont="1" applyFill="1" applyBorder="1" applyAlignment="1" applyProtection="1">
      <alignment horizontal="center" vertical="center"/>
    </xf>
    <xf numFmtId="38" fontId="20" fillId="17" borderId="41" xfId="2" applyFont="1" applyFill="1" applyBorder="1" applyAlignment="1" applyProtection="1">
      <alignment horizontal="center" vertical="center"/>
    </xf>
    <xf numFmtId="38" fontId="20" fillId="17" borderId="48" xfId="2" applyFont="1" applyFill="1" applyBorder="1" applyAlignment="1" applyProtection="1">
      <alignment horizontal="center" vertical="center"/>
    </xf>
    <xf numFmtId="0" fontId="30" fillId="3" borderId="6" xfId="0" applyFont="1" applyFill="1" applyBorder="1" applyAlignment="1" applyProtection="1">
      <alignment horizontal="center" vertical="center"/>
      <protection locked="0"/>
    </xf>
    <xf numFmtId="0" fontId="30" fillId="3" borderId="13" xfId="0" applyFont="1" applyFill="1" applyBorder="1" applyAlignment="1" applyProtection="1">
      <alignment horizontal="center" vertical="center"/>
      <protection locked="0"/>
    </xf>
    <xf numFmtId="0" fontId="30" fillId="3" borderId="55" xfId="0" applyFont="1" applyFill="1" applyBorder="1" applyAlignment="1" applyProtection="1">
      <alignment horizontal="center" vertical="center"/>
      <protection locked="0"/>
    </xf>
    <xf numFmtId="0" fontId="30" fillId="3" borderId="10" xfId="0" applyFont="1" applyFill="1" applyBorder="1" applyAlignment="1" applyProtection="1">
      <alignment horizontal="center" vertical="center"/>
      <protection locked="0"/>
    </xf>
    <xf numFmtId="0" fontId="30" fillId="3" borderId="1" xfId="0" applyFont="1" applyFill="1" applyBorder="1" applyAlignment="1" applyProtection="1">
      <alignment horizontal="center" vertical="center"/>
      <protection locked="0"/>
    </xf>
    <xf numFmtId="0" fontId="30" fillId="3" borderId="29" xfId="0" applyFont="1" applyFill="1" applyBorder="1" applyAlignment="1" applyProtection="1">
      <alignment horizontal="center" vertical="center"/>
      <protection locked="0"/>
    </xf>
    <xf numFmtId="0" fontId="7" fillId="3" borderId="10" xfId="0" applyFont="1" applyFill="1" applyBorder="1" applyAlignment="1">
      <alignment horizontal="center" vertical="center" textRotation="255"/>
    </xf>
    <xf numFmtId="0" fontId="7" fillId="3" borderId="11" xfId="0" applyFont="1" applyFill="1" applyBorder="1" applyAlignment="1">
      <alignment horizontal="center" vertical="center" textRotation="255"/>
    </xf>
    <xf numFmtId="181" fontId="37" fillId="19" borderId="56" xfId="0" applyNumberFormat="1" applyFont="1" applyFill="1" applyBorder="1" applyAlignment="1">
      <alignment horizontal="center" vertical="center"/>
    </xf>
    <xf numFmtId="181" fontId="37" fillId="19" borderId="13" xfId="0" applyNumberFormat="1" applyFont="1" applyFill="1" applyBorder="1" applyAlignment="1">
      <alignment horizontal="center" vertical="center"/>
    </xf>
    <xf numFmtId="181" fontId="37" fillId="19" borderId="55" xfId="0" applyNumberFormat="1" applyFont="1" applyFill="1" applyBorder="1" applyAlignment="1">
      <alignment horizontal="center" vertical="center"/>
    </xf>
    <xf numFmtId="181" fontId="37" fillId="19" borderId="40" xfId="0" applyNumberFormat="1" applyFont="1" applyFill="1" applyBorder="1" applyAlignment="1">
      <alignment horizontal="center" vertical="center"/>
    </xf>
    <xf numFmtId="181" fontId="37" fillId="19" borderId="41" xfId="0" applyNumberFormat="1" applyFont="1" applyFill="1" applyBorder="1" applyAlignment="1">
      <alignment horizontal="center" vertical="center"/>
    </xf>
    <xf numFmtId="181" fontId="37" fillId="19" borderId="42" xfId="0" applyNumberFormat="1" applyFont="1" applyFill="1" applyBorder="1" applyAlignment="1">
      <alignment horizontal="center" vertical="center"/>
    </xf>
    <xf numFmtId="0" fontId="20" fillId="15" borderId="11" xfId="0" applyFont="1" applyFill="1" applyBorder="1" applyAlignment="1">
      <alignment horizontal="center" vertical="center"/>
    </xf>
    <xf numFmtId="0" fontId="7" fillId="3" borderId="10" xfId="0" applyFont="1" applyFill="1" applyBorder="1" applyAlignment="1">
      <alignment horizontal="center" vertical="center"/>
    </xf>
    <xf numFmtId="0" fontId="7" fillId="4" borderId="48" xfId="0" applyFont="1" applyFill="1" applyBorder="1" applyAlignment="1">
      <alignment horizontal="center" vertical="center" shrinkToFit="1"/>
    </xf>
    <xf numFmtId="187" fontId="41" fillId="0" borderId="39" xfId="3" applyNumberFormat="1" applyFont="1" applyBorder="1" applyAlignment="1">
      <alignment horizontal="center" vertical="center" wrapText="1"/>
    </xf>
    <xf numFmtId="187" fontId="41" fillId="0" borderId="61" xfId="3" applyNumberFormat="1" applyFont="1" applyBorder="1" applyAlignment="1">
      <alignment horizontal="center" vertical="center" wrapText="1"/>
    </xf>
    <xf numFmtId="187" fontId="41" fillId="0" borderId="42" xfId="3" applyNumberFormat="1" applyFont="1" applyBorder="1" applyAlignment="1">
      <alignment horizontal="center" vertical="center" wrapText="1"/>
    </xf>
    <xf numFmtId="182" fontId="41" fillId="0" borderId="62" xfId="3" applyNumberFormat="1" applyFont="1" applyBorder="1" applyAlignment="1">
      <alignment horizontal="center" vertical="center"/>
    </xf>
    <xf numFmtId="179" fontId="41" fillId="0" borderId="38" xfId="3" applyNumberFormat="1" applyFont="1" applyBorder="1" applyAlignment="1">
      <alignment wrapText="1"/>
    </xf>
    <xf numFmtId="179" fontId="41" fillId="0" borderId="62" xfId="3" applyNumberFormat="1" applyFont="1" applyBorder="1" applyAlignment="1">
      <alignment wrapText="1"/>
    </xf>
    <xf numFmtId="179" fontId="41" fillId="0" borderId="133" xfId="3" applyNumberFormat="1" applyFont="1" applyBorder="1" applyAlignment="1">
      <alignment wrapText="1"/>
    </xf>
    <xf numFmtId="179" fontId="41" fillId="0" borderId="125" xfId="3" applyNumberFormat="1" applyFont="1" applyBorder="1" applyAlignment="1">
      <alignment wrapText="1"/>
    </xf>
    <xf numFmtId="179" fontId="41" fillId="0" borderId="22" xfId="3" applyNumberFormat="1" applyFont="1" applyBorder="1" applyAlignment="1">
      <alignment wrapText="1"/>
    </xf>
    <xf numFmtId="179" fontId="41" fillId="0" borderId="0" xfId="3" applyNumberFormat="1" applyFont="1" applyAlignment="1">
      <alignment wrapText="1"/>
    </xf>
    <xf numFmtId="190" fontId="41" fillId="0" borderId="62" xfId="3" applyNumberFormat="1" applyFont="1" applyBorder="1" applyAlignment="1">
      <alignment vertical="top" wrapText="1"/>
    </xf>
    <xf numFmtId="190" fontId="41" fillId="0" borderId="40" xfId="3" applyNumberFormat="1" applyFont="1" applyBorder="1" applyAlignment="1">
      <alignment vertical="top" wrapText="1"/>
    </xf>
    <xf numFmtId="190" fontId="41" fillId="0" borderId="125" xfId="3" applyNumberFormat="1" applyFont="1" applyBorder="1" applyAlignment="1">
      <alignment vertical="top" wrapText="1"/>
    </xf>
    <xf numFmtId="190" fontId="41" fillId="0" borderId="145" xfId="3" applyNumberFormat="1" applyFont="1" applyBorder="1" applyAlignment="1">
      <alignment vertical="top" wrapText="1"/>
    </xf>
    <xf numFmtId="190" fontId="41" fillId="0" borderId="0" xfId="3" applyNumberFormat="1" applyFont="1" applyAlignment="1">
      <alignment vertical="top" wrapText="1"/>
    </xf>
    <xf numFmtId="190" fontId="41" fillId="0" borderId="41" xfId="3" applyNumberFormat="1" applyFont="1" applyBorder="1" applyAlignment="1">
      <alignment vertical="top" wrapText="1"/>
    </xf>
    <xf numFmtId="3" fontId="41" fillId="0" borderId="38" xfId="3" applyNumberFormat="1" applyFont="1" applyBorder="1" applyAlignment="1">
      <alignment horizontal="right" vertical="center" wrapText="1"/>
    </xf>
    <xf numFmtId="3" fontId="41" fillId="0" borderId="62" xfId="3" applyNumberFormat="1" applyFont="1" applyBorder="1" applyAlignment="1">
      <alignment horizontal="right" vertical="center" wrapText="1"/>
    </xf>
    <xf numFmtId="3" fontId="41" fillId="0" borderId="40" xfId="3" applyNumberFormat="1" applyFont="1" applyBorder="1" applyAlignment="1">
      <alignment horizontal="right" vertical="center" wrapText="1"/>
    </xf>
    <xf numFmtId="178" fontId="41" fillId="0" borderId="22" xfId="3" applyNumberFormat="1" applyFont="1" applyBorder="1" applyAlignment="1">
      <alignment horizontal="center" vertical="center" wrapText="1"/>
    </xf>
    <xf numFmtId="178" fontId="41" fillId="0" borderId="0" xfId="3" applyNumberFormat="1" applyFont="1" applyAlignment="1">
      <alignment horizontal="center" vertical="center" wrapText="1"/>
    </xf>
    <xf numFmtId="178" fontId="41" fillId="0" borderId="41" xfId="3" applyNumberFormat="1" applyFont="1" applyBorder="1" applyAlignment="1">
      <alignment horizontal="center" vertical="center" wrapText="1"/>
    </xf>
    <xf numFmtId="49" fontId="41" fillId="0" borderId="22" xfId="3" applyNumberFormat="1" applyFont="1" applyBorder="1" applyAlignment="1">
      <alignment horizontal="center" vertical="center" wrapText="1"/>
    </xf>
    <xf numFmtId="49" fontId="41" fillId="0" borderId="0" xfId="3" applyNumberFormat="1" applyFont="1" applyAlignment="1">
      <alignment horizontal="center" vertical="center" wrapText="1"/>
    </xf>
    <xf numFmtId="49" fontId="41" fillId="0" borderId="41" xfId="3" applyNumberFormat="1" applyFont="1" applyBorder="1" applyAlignment="1">
      <alignment horizontal="center" vertical="center" wrapText="1"/>
    </xf>
    <xf numFmtId="189" fontId="41" fillId="0" borderId="61" xfId="3" applyNumberFormat="1" applyFont="1" applyBorder="1" applyAlignment="1">
      <alignment horizontal="center" vertical="center"/>
    </xf>
    <xf numFmtId="189" fontId="41" fillId="0" borderId="42" xfId="3" applyNumberFormat="1" applyFont="1" applyBorder="1" applyAlignment="1">
      <alignment horizontal="center" vertical="center"/>
    </xf>
    <xf numFmtId="182" fontId="41" fillId="0" borderId="87" xfId="3" applyNumberFormat="1" applyFont="1" applyBorder="1" applyAlignment="1">
      <alignment horizontal="center" vertical="center"/>
    </xf>
    <xf numFmtId="179" fontId="41" fillId="0" borderId="35" xfId="3" applyNumberFormat="1" applyFont="1" applyBorder="1" applyAlignment="1">
      <alignment vertical="center" wrapText="1"/>
    </xf>
    <xf numFmtId="179" fontId="41" fillId="0" borderId="43" xfId="3" applyNumberFormat="1" applyFont="1" applyBorder="1" applyAlignment="1">
      <alignment vertical="center" wrapText="1"/>
    </xf>
    <xf numFmtId="182" fontId="41" fillId="0" borderId="61" xfId="3" applyNumberFormat="1" applyFont="1" applyBorder="1" applyAlignment="1">
      <alignment horizontal="center" vertical="center"/>
    </xf>
    <xf numFmtId="179" fontId="41" fillId="0" borderId="35" xfId="3" applyNumberFormat="1" applyFont="1" applyBorder="1">
      <alignment vertical="center"/>
    </xf>
    <xf numFmtId="179" fontId="41" fillId="0" borderId="87" xfId="3" applyNumberFormat="1" applyFont="1" applyBorder="1">
      <alignment vertical="center"/>
    </xf>
    <xf numFmtId="179" fontId="41" fillId="0" borderId="43" xfId="3" applyNumberFormat="1" applyFont="1" applyBorder="1">
      <alignment vertical="center"/>
    </xf>
    <xf numFmtId="178" fontId="41" fillId="0" borderId="87" xfId="3" applyNumberFormat="1" applyFont="1" applyBorder="1" applyAlignment="1">
      <alignment horizontal="center" vertical="center"/>
    </xf>
    <xf numFmtId="178" fontId="41" fillId="0" borderId="22" xfId="3" applyNumberFormat="1" applyFont="1" applyBorder="1" applyAlignment="1">
      <alignment horizontal="left" vertical="center" wrapText="1"/>
    </xf>
    <xf numFmtId="178" fontId="41" fillId="0" borderId="0" xfId="3" applyNumberFormat="1" applyFont="1" applyAlignment="1">
      <alignment horizontal="left" vertical="center" wrapText="1"/>
    </xf>
    <xf numFmtId="178" fontId="41" fillId="0" borderId="41" xfId="3" applyNumberFormat="1" applyFont="1" applyBorder="1" applyAlignment="1">
      <alignment horizontal="left" vertical="center" wrapText="1"/>
    </xf>
    <xf numFmtId="187" fontId="41" fillId="0" borderId="22" xfId="3" applyNumberFormat="1" applyFont="1" applyBorder="1" applyAlignment="1">
      <alignment horizontal="center" vertical="center" wrapText="1"/>
    </xf>
    <xf numFmtId="187" fontId="41" fillId="0" borderId="0" xfId="3" applyNumberFormat="1" applyFont="1" applyAlignment="1">
      <alignment horizontal="center" vertical="center" wrapText="1"/>
    </xf>
    <xf numFmtId="187" fontId="41" fillId="0" borderId="41" xfId="3" applyNumberFormat="1" applyFont="1" applyBorder="1" applyAlignment="1">
      <alignment horizontal="center" vertical="center" wrapText="1"/>
    </xf>
    <xf numFmtId="179" fontId="41" fillId="0" borderId="132" xfId="3" applyNumberFormat="1" applyFont="1" applyBorder="1" applyAlignment="1">
      <alignment horizontal="center" vertical="center" wrapText="1"/>
    </xf>
    <xf numFmtId="179" fontId="41" fillId="0" borderId="126" xfId="3" applyNumberFormat="1" applyFont="1" applyBorder="1" applyAlignment="1">
      <alignment horizontal="center" vertical="center" wrapText="1"/>
    </xf>
    <xf numFmtId="179" fontId="41" fillId="0" borderId="144" xfId="3" applyNumberFormat="1" applyFont="1" applyBorder="1" applyAlignment="1">
      <alignment horizontal="center" vertical="center" wrapText="1"/>
    </xf>
    <xf numFmtId="188" fontId="41" fillId="0" borderId="35" xfId="3" applyNumberFormat="1" applyFont="1" applyBorder="1">
      <alignment vertical="center"/>
    </xf>
    <xf numFmtId="188" fontId="41" fillId="0" borderId="87" xfId="3" applyNumberFormat="1" applyFont="1" applyBorder="1">
      <alignment vertical="center"/>
    </xf>
    <xf numFmtId="188" fontId="41" fillId="0" borderId="43" xfId="3" applyNumberFormat="1" applyFont="1" applyBorder="1">
      <alignment vertical="center"/>
    </xf>
    <xf numFmtId="3" fontId="41" fillId="0" borderId="62" xfId="3" applyNumberFormat="1" applyFont="1" applyBorder="1" applyAlignment="1">
      <alignment vertical="center" wrapText="1"/>
    </xf>
    <xf numFmtId="0" fontId="41" fillId="0" borderId="62" xfId="3" applyFont="1" applyBorder="1">
      <alignment vertical="center"/>
    </xf>
    <xf numFmtId="0" fontId="41" fillId="0" borderId="40" xfId="3" applyFont="1" applyBorder="1">
      <alignment vertical="center"/>
    </xf>
    <xf numFmtId="3" fontId="41" fillId="0" borderId="129" xfId="3" applyNumberFormat="1" applyFont="1" applyBorder="1" applyAlignment="1">
      <alignment horizontal="center" vertical="center" wrapText="1"/>
    </xf>
    <xf numFmtId="3" fontId="41" fillId="0" borderId="134" xfId="3" applyNumberFormat="1" applyFont="1" applyBorder="1" applyAlignment="1">
      <alignment horizontal="center" vertical="center" wrapText="1"/>
    </xf>
    <xf numFmtId="178" fontId="41" fillId="0" borderId="62" xfId="3" applyNumberFormat="1" applyFont="1" applyBorder="1" applyAlignment="1">
      <alignment horizontal="center" vertical="center"/>
    </xf>
    <xf numFmtId="178" fontId="41" fillId="0" borderId="0" xfId="3" applyNumberFormat="1" applyFont="1" applyAlignment="1">
      <alignment horizontal="center" vertical="center"/>
    </xf>
    <xf numFmtId="179" fontId="41" fillId="0" borderId="38" xfId="3" applyNumberFormat="1" applyFont="1" applyBorder="1" applyAlignment="1">
      <alignment horizontal="center" vertical="center" wrapText="1"/>
    </xf>
    <xf numFmtId="179" fontId="41" fillId="0" borderId="62" xfId="3" applyNumberFormat="1" applyFont="1" applyBorder="1" applyAlignment="1">
      <alignment horizontal="center" vertical="center" wrapText="1"/>
    </xf>
    <xf numFmtId="179" fontId="41" fillId="0" borderId="40" xfId="3" applyNumberFormat="1" applyFont="1" applyBorder="1" applyAlignment="1">
      <alignment horizontal="center" vertical="center" wrapText="1"/>
    </xf>
    <xf numFmtId="0" fontId="41" fillId="0" borderId="134" xfId="3" applyFont="1" applyBorder="1" applyAlignment="1">
      <alignment horizontal="center" vertical="center"/>
    </xf>
    <xf numFmtId="0" fontId="41" fillId="0" borderId="138" xfId="3" applyFont="1" applyBorder="1" applyAlignment="1">
      <alignment horizontal="center" vertical="center"/>
    </xf>
    <xf numFmtId="3" fontId="41" fillId="0" borderId="35" xfId="3" applyNumberFormat="1" applyFont="1" applyBorder="1" applyAlignment="1">
      <alignment vertical="center" wrapText="1"/>
    </xf>
    <xf numFmtId="0" fontId="41" fillId="0" borderId="87" xfId="3" applyFont="1" applyBorder="1">
      <alignment vertical="center"/>
    </xf>
    <xf numFmtId="0" fontId="41" fillId="0" borderId="43" xfId="3" applyFont="1" applyBorder="1">
      <alignment vertical="center"/>
    </xf>
    <xf numFmtId="3" fontId="41" fillId="0" borderId="38" xfId="3" applyNumberFormat="1" applyFont="1" applyBorder="1" applyAlignment="1">
      <alignment vertical="center" wrapText="1"/>
    </xf>
    <xf numFmtId="179" fontId="41" fillId="0" borderId="66" xfId="3" applyNumberFormat="1" applyFont="1" applyBorder="1">
      <alignment vertical="center"/>
    </xf>
    <xf numFmtId="179" fontId="41" fillId="0" borderId="40" xfId="3" applyNumberFormat="1" applyFont="1" applyBorder="1">
      <alignment vertical="center"/>
    </xf>
    <xf numFmtId="179" fontId="41" fillId="0" borderId="38" xfId="3" applyNumberFormat="1" applyFont="1" applyBorder="1">
      <alignment vertical="center"/>
    </xf>
    <xf numFmtId="179" fontId="41" fillId="0" borderId="62" xfId="3" applyNumberFormat="1" applyFont="1" applyBorder="1">
      <alignment vertical="center"/>
    </xf>
    <xf numFmtId="190" fontId="41" fillId="4" borderId="87" xfId="3" applyNumberFormat="1" applyFont="1" applyFill="1" applyBorder="1" applyAlignment="1">
      <alignment vertical="center" wrapText="1"/>
    </xf>
    <xf numFmtId="179" fontId="41" fillId="4" borderId="87" xfId="3" applyNumberFormat="1" applyFont="1" applyFill="1" applyBorder="1" applyAlignment="1">
      <alignment vertical="center" wrapText="1"/>
    </xf>
    <xf numFmtId="3" fontId="41" fillId="0" borderId="19" xfId="3" applyNumberFormat="1" applyFont="1" applyBorder="1" applyAlignment="1">
      <alignment vertical="center" wrapText="1"/>
    </xf>
    <xf numFmtId="0" fontId="41" fillId="0" borderId="19" xfId="3" applyFont="1" applyBorder="1">
      <alignment vertical="center"/>
    </xf>
    <xf numFmtId="3" fontId="41" fillId="0" borderId="40" xfId="3" applyNumberFormat="1" applyFont="1" applyBorder="1" applyAlignment="1">
      <alignment vertical="center" wrapText="1"/>
    </xf>
    <xf numFmtId="179" fontId="41" fillId="0" borderId="87" xfId="3" applyNumberFormat="1" applyFont="1" applyBorder="1" applyAlignment="1">
      <alignment vertical="center" wrapText="1"/>
    </xf>
    <xf numFmtId="182" fontId="41" fillId="0" borderId="62" xfId="3" applyNumberFormat="1" applyFont="1" applyBorder="1" applyAlignment="1">
      <alignment horizontal="center" vertical="center" wrapText="1"/>
    </xf>
    <xf numFmtId="182" fontId="41" fillId="0" borderId="0" xfId="3" applyNumberFormat="1" applyFont="1" applyAlignment="1">
      <alignment horizontal="center" vertical="center" wrapText="1"/>
    </xf>
    <xf numFmtId="182" fontId="41" fillId="0" borderId="61" xfId="3" applyNumberFormat="1" applyFont="1" applyBorder="1" applyAlignment="1">
      <alignment horizontal="center" vertical="center" wrapText="1"/>
    </xf>
    <xf numFmtId="179" fontId="41" fillId="4" borderId="35" xfId="3" applyNumberFormat="1" applyFont="1" applyFill="1" applyBorder="1" applyAlignment="1">
      <alignment horizontal="left" vertical="center" wrapText="1"/>
    </xf>
    <xf numFmtId="179" fontId="41" fillId="4" borderId="87" xfId="3" applyNumberFormat="1" applyFont="1" applyFill="1" applyBorder="1" applyAlignment="1">
      <alignment horizontal="left" vertical="center" wrapText="1"/>
    </xf>
    <xf numFmtId="179" fontId="41" fillId="4" borderId="43" xfId="3" applyNumberFormat="1" applyFont="1" applyFill="1" applyBorder="1" applyAlignment="1">
      <alignment horizontal="left" vertical="center" wrapText="1"/>
    </xf>
    <xf numFmtId="189" fontId="41" fillId="0" borderId="39" xfId="3" applyNumberFormat="1" applyFont="1" applyBorder="1" applyAlignment="1">
      <alignment horizontal="center" vertical="center"/>
    </xf>
    <xf numFmtId="3" fontId="41" fillId="0" borderId="35" xfId="3" applyNumberFormat="1" applyFont="1" applyBorder="1" applyAlignment="1">
      <alignment horizontal="center" vertical="center" wrapText="1"/>
    </xf>
    <xf numFmtId="3" fontId="41" fillId="0" borderId="87" xfId="3" applyNumberFormat="1" applyFont="1" applyBorder="1" applyAlignment="1">
      <alignment horizontal="center" vertical="center" wrapText="1"/>
    </xf>
    <xf numFmtId="3" fontId="41" fillId="0" borderId="43" xfId="3" applyNumberFormat="1" applyFont="1" applyBorder="1" applyAlignment="1">
      <alignment horizontal="center" vertical="center" wrapText="1"/>
    </xf>
    <xf numFmtId="178" fontId="41" fillId="0" borderId="61" xfId="3" applyNumberFormat="1" applyFont="1" applyBorder="1" applyAlignment="1">
      <alignment horizontal="center" vertical="center"/>
    </xf>
    <xf numFmtId="179" fontId="41" fillId="0" borderId="41" xfId="3" applyNumberFormat="1" applyFont="1" applyBorder="1" applyAlignment="1">
      <alignment horizontal="center" vertical="center" wrapText="1"/>
    </xf>
    <xf numFmtId="179" fontId="41" fillId="0" borderId="42" xfId="3" applyNumberFormat="1" applyFont="1" applyBorder="1" applyAlignment="1">
      <alignment horizontal="center" vertical="center" wrapText="1"/>
    </xf>
    <xf numFmtId="179" fontId="41" fillId="0" borderId="43" xfId="3" applyNumberFormat="1" applyFont="1" applyBorder="1" applyAlignment="1">
      <alignment horizontal="center" vertical="center" wrapText="1"/>
    </xf>
    <xf numFmtId="178" fontId="41" fillId="0" borderId="38" xfId="3" applyNumberFormat="1" applyFont="1" applyBorder="1" applyAlignment="1">
      <alignment horizontal="center" vertical="center" wrapText="1"/>
    </xf>
    <xf numFmtId="178" fontId="41" fillId="0" borderId="39" xfId="3" applyNumberFormat="1" applyFont="1" applyBorder="1" applyAlignment="1">
      <alignment horizontal="center" vertical="center" wrapText="1"/>
    </xf>
    <xf numFmtId="179" fontId="41" fillId="0" borderId="40" xfId="3" applyNumberFormat="1" applyFont="1" applyBorder="1" applyAlignment="1">
      <alignment horizontal="center" vertical="center"/>
    </xf>
    <xf numFmtId="179" fontId="41" fillId="0" borderId="41" xfId="3" applyNumberFormat="1" applyFont="1" applyBorder="1" applyAlignment="1">
      <alignment horizontal="center" vertical="center"/>
    </xf>
    <xf numFmtId="179" fontId="41" fillId="0" borderId="42" xfId="3" applyNumberFormat="1" applyFont="1" applyBorder="1" applyAlignment="1">
      <alignment horizontal="center" vertical="center"/>
    </xf>
    <xf numFmtId="179" fontId="41" fillId="0" borderId="121" xfId="3" applyNumberFormat="1" applyFont="1" applyBorder="1" applyAlignment="1">
      <alignment horizontal="center" vertical="center" wrapText="1"/>
    </xf>
    <xf numFmtId="179" fontId="41" fillId="0" borderId="122" xfId="3" applyNumberFormat="1" applyFont="1" applyBorder="1" applyAlignment="1">
      <alignment horizontal="center" vertical="center" wrapText="1"/>
    </xf>
    <xf numFmtId="179" fontId="41" fillId="0" borderId="123" xfId="3" applyNumberFormat="1" applyFont="1" applyBorder="1" applyAlignment="1">
      <alignment horizontal="center" vertical="center" wrapText="1"/>
    </xf>
    <xf numFmtId="3" fontId="40" fillId="0" borderId="38" xfId="3" applyNumberFormat="1" applyFont="1" applyBorder="1" applyAlignment="1">
      <alignment horizontal="center" vertical="center" wrapText="1"/>
    </xf>
    <xf numFmtId="3" fontId="40" fillId="0" borderId="22" xfId="3" applyNumberFormat="1" applyFont="1" applyBorder="1" applyAlignment="1">
      <alignment horizontal="center" vertical="center" wrapText="1"/>
    </xf>
    <xf numFmtId="3" fontId="40" fillId="0" borderId="39" xfId="3" applyNumberFormat="1" applyFont="1" applyBorder="1" applyAlignment="1">
      <alignment horizontal="center" vertical="center" wrapText="1"/>
    </xf>
    <xf numFmtId="3" fontId="41" fillId="0" borderId="38" xfId="3" applyNumberFormat="1" applyFont="1" applyBorder="1" applyAlignment="1">
      <alignment horizontal="center" vertical="center" shrinkToFit="1"/>
    </xf>
    <xf numFmtId="3" fontId="41" fillId="0" borderId="22" xfId="3" applyNumberFormat="1" applyFont="1" applyBorder="1" applyAlignment="1">
      <alignment horizontal="center" vertical="center" shrinkToFit="1"/>
    </xf>
    <xf numFmtId="3" fontId="41" fillId="0" borderId="39" xfId="3" applyNumberFormat="1" applyFont="1" applyBorder="1" applyAlignment="1">
      <alignment horizontal="center" vertical="center" shrinkToFit="1"/>
    </xf>
    <xf numFmtId="178" fontId="41" fillId="0" borderId="118" xfId="3" applyNumberFormat="1" applyFont="1" applyBorder="1" applyAlignment="1">
      <alignment horizontal="center" vertical="center" wrapText="1"/>
    </xf>
    <xf numFmtId="178" fontId="41" fillId="0" borderId="124" xfId="3" applyNumberFormat="1" applyFont="1" applyBorder="1" applyAlignment="1">
      <alignment horizontal="center" vertical="center" wrapText="1"/>
    </xf>
    <xf numFmtId="178" fontId="41" fillId="0" borderId="119" xfId="3" applyNumberFormat="1" applyFont="1" applyBorder="1" applyAlignment="1">
      <alignment horizontal="center" vertical="center" wrapText="1"/>
    </xf>
    <xf numFmtId="178" fontId="41" fillId="0" borderId="125" xfId="3" applyNumberFormat="1" applyFont="1" applyBorder="1" applyAlignment="1">
      <alignment horizontal="center" vertical="center" wrapText="1"/>
    </xf>
    <xf numFmtId="183" fontId="41" fillId="0" borderId="127" xfId="3" applyNumberFormat="1" applyFont="1" applyBorder="1" applyAlignment="1">
      <alignment horizontal="center" vertical="center" wrapText="1"/>
    </xf>
    <xf numFmtId="183" fontId="41" fillId="0" borderId="128" xfId="3" applyNumberFormat="1" applyFont="1" applyBorder="1" applyAlignment="1">
      <alignment horizontal="center" vertical="center" wrapText="1"/>
    </xf>
    <xf numFmtId="3" fontId="41" fillId="0" borderId="18" xfId="3" applyNumberFormat="1" applyFont="1" applyBorder="1" applyAlignment="1">
      <alignment horizontal="center" vertical="center" wrapText="1"/>
    </xf>
    <xf numFmtId="3" fontId="41" fillId="0" borderId="18" xfId="3" applyNumberFormat="1" applyFont="1" applyBorder="1" applyAlignment="1">
      <alignment horizontal="center" vertical="center"/>
    </xf>
    <xf numFmtId="3" fontId="41" fillId="4" borderId="19" xfId="3" applyNumberFormat="1" applyFont="1" applyFill="1" applyBorder="1" applyAlignment="1">
      <alignment horizontal="center" vertical="center"/>
    </xf>
    <xf numFmtId="3" fontId="41" fillId="4" borderId="20" xfId="3" applyNumberFormat="1" applyFont="1" applyFill="1" applyBorder="1" applyAlignment="1">
      <alignment horizontal="center" vertical="center"/>
    </xf>
    <xf numFmtId="3" fontId="41" fillId="4" borderId="21" xfId="3" applyNumberFormat="1" applyFont="1" applyFill="1" applyBorder="1" applyAlignment="1">
      <alignment horizontal="center" vertical="center"/>
    </xf>
    <xf numFmtId="3" fontId="41" fillId="0" borderId="38" xfId="3" applyNumberFormat="1" applyFont="1" applyBorder="1" applyAlignment="1">
      <alignment horizontal="center" vertical="center" wrapText="1"/>
    </xf>
    <xf numFmtId="3" fontId="41" fillId="0" borderId="39" xfId="3" applyNumberFormat="1" applyFont="1" applyBorder="1" applyAlignment="1">
      <alignment horizontal="center" vertical="center" wrapText="1"/>
    </xf>
    <xf numFmtId="178" fontId="41" fillId="0" borderId="18" xfId="3" applyNumberFormat="1" applyFont="1" applyBorder="1" applyAlignment="1">
      <alignment horizontal="center" vertical="center"/>
    </xf>
    <xf numFmtId="3" fontId="41" fillId="0" borderId="19" xfId="3" applyNumberFormat="1" applyFont="1" applyBorder="1" applyAlignment="1">
      <alignment horizontal="center" vertical="center"/>
    </xf>
    <xf numFmtId="3" fontId="41" fillId="0" borderId="20" xfId="3" applyNumberFormat="1" applyFont="1" applyBorder="1" applyAlignment="1">
      <alignment horizontal="center" vertical="center"/>
    </xf>
    <xf numFmtId="178" fontId="41" fillId="0" borderId="19" xfId="3" applyNumberFormat="1" applyFont="1" applyBorder="1" applyAlignment="1">
      <alignment horizontal="center" vertical="center"/>
    </xf>
    <xf numFmtId="178" fontId="41" fillId="0" borderId="20" xfId="3" applyNumberFormat="1" applyFont="1" applyBorder="1" applyAlignment="1">
      <alignment horizontal="center" vertical="center"/>
    </xf>
    <xf numFmtId="178" fontId="41" fillId="0" borderId="21" xfId="3" applyNumberFormat="1" applyFont="1" applyBorder="1" applyAlignment="1">
      <alignment horizontal="center" vertical="center"/>
    </xf>
    <xf numFmtId="3" fontId="41" fillId="0" borderId="118" xfId="3" applyNumberFormat="1" applyFont="1" applyBorder="1" applyAlignment="1">
      <alignment horizontal="center" vertical="center" wrapText="1"/>
    </xf>
    <xf numFmtId="3" fontId="41" fillId="0" borderId="124" xfId="3" applyNumberFormat="1" applyFont="1" applyBorder="1" applyAlignment="1">
      <alignment horizontal="center" vertical="center" wrapText="1"/>
    </xf>
    <xf numFmtId="3" fontId="41" fillId="0" borderId="119" xfId="3" applyNumberFormat="1" applyFont="1" applyBorder="1" applyAlignment="1">
      <alignment horizontal="center" vertical="center" wrapText="1"/>
    </xf>
    <xf numFmtId="3" fontId="41" fillId="0" borderId="125" xfId="3" applyNumberFormat="1" applyFont="1" applyBorder="1" applyAlignment="1">
      <alignment horizontal="center" vertical="center" wrapText="1"/>
    </xf>
    <xf numFmtId="3" fontId="41" fillId="0" borderId="120" xfId="3" applyNumberFormat="1" applyFont="1" applyBorder="1" applyAlignment="1">
      <alignment horizontal="center" vertical="center" wrapText="1"/>
    </xf>
    <xf numFmtId="3" fontId="41" fillId="0" borderId="126" xfId="3" applyNumberFormat="1" applyFont="1" applyBorder="1" applyAlignment="1">
      <alignment horizontal="center" vertical="center" wrapText="1"/>
    </xf>
    <xf numFmtId="3" fontId="41" fillId="0" borderId="35" xfId="3" applyNumberFormat="1" applyFont="1" applyBorder="1" applyAlignment="1">
      <alignment horizontal="center" vertical="center"/>
    </xf>
    <xf numFmtId="3" fontId="41" fillId="0" borderId="38" xfId="3" applyNumberFormat="1" applyFont="1" applyBorder="1" applyAlignment="1">
      <alignment horizontal="center" vertical="center"/>
    </xf>
    <xf numFmtId="3" fontId="41" fillId="0" borderId="22" xfId="3" applyNumberFormat="1" applyFont="1" applyBorder="1" applyAlignment="1">
      <alignment horizontal="center" vertical="center"/>
    </xf>
    <xf numFmtId="3" fontId="41" fillId="0" borderId="39" xfId="3" applyNumberFormat="1" applyFont="1" applyBorder="1" applyAlignment="1">
      <alignment horizontal="center" vertical="center"/>
    </xf>
    <xf numFmtId="3" fontId="41" fillId="0" borderId="62" xfId="3" applyNumberFormat="1" applyFont="1" applyBorder="1" applyAlignment="1">
      <alignment horizontal="center" vertical="center"/>
    </xf>
    <xf numFmtId="3" fontId="41" fillId="0" borderId="0" xfId="3" applyNumberFormat="1" applyFont="1" applyAlignment="1">
      <alignment horizontal="center" vertical="center"/>
    </xf>
    <xf numFmtId="3" fontId="41" fillId="0" borderId="61" xfId="3" applyNumberFormat="1" applyFont="1" applyBorder="1" applyAlignment="1">
      <alignment horizontal="center" vertical="center"/>
    </xf>
    <xf numFmtId="3" fontId="41" fillId="4" borderId="35" xfId="3" applyNumberFormat="1" applyFont="1" applyFill="1" applyBorder="1" applyAlignment="1">
      <alignment horizontal="center" vertical="center" wrapText="1"/>
    </xf>
    <xf numFmtId="3" fontId="41" fillId="4" borderId="87" xfId="3" applyNumberFormat="1" applyFont="1" applyFill="1" applyBorder="1" applyAlignment="1">
      <alignment horizontal="center" vertical="center" wrapText="1"/>
    </xf>
    <xf numFmtId="3" fontId="41" fillId="0" borderId="22" xfId="3" applyNumberFormat="1" applyFont="1" applyBorder="1" applyAlignment="1">
      <alignment horizontal="center" vertical="center" wrapText="1"/>
    </xf>
    <xf numFmtId="3" fontId="41" fillId="0" borderId="62" xfId="3" applyNumberFormat="1" applyFont="1" applyBorder="1" applyAlignment="1">
      <alignment horizontal="center" vertical="center" wrapText="1"/>
    </xf>
    <xf numFmtId="3" fontId="41" fillId="0" borderId="0" xfId="3" applyNumberFormat="1" applyFont="1" applyAlignment="1">
      <alignment horizontal="center" vertical="center" wrapText="1"/>
    </xf>
    <xf numFmtId="3" fontId="41" fillId="0" borderId="61" xfId="3" applyNumberFormat="1" applyFont="1" applyBorder="1" applyAlignment="1">
      <alignment horizontal="center" vertical="center" wrapText="1"/>
    </xf>
    <xf numFmtId="3" fontId="41" fillId="0" borderId="115" xfId="3" applyNumberFormat="1" applyFont="1" applyBorder="1" applyAlignment="1">
      <alignment horizontal="center" vertical="center" wrapText="1"/>
    </xf>
    <xf numFmtId="3" fontId="41" fillId="0" borderId="116" xfId="3" applyNumberFormat="1" applyFont="1" applyBorder="1" applyAlignment="1">
      <alignment horizontal="center" vertical="center" wrapText="1"/>
    </xf>
    <xf numFmtId="3" fontId="41" fillId="0" borderId="117" xfId="3" applyNumberFormat="1" applyFont="1" applyBorder="1" applyAlignment="1">
      <alignment horizontal="center" vertical="center" wrapText="1"/>
    </xf>
    <xf numFmtId="3" fontId="46" fillId="0" borderId="21" xfId="3" applyNumberFormat="1" applyFont="1" applyBorder="1" applyAlignment="1">
      <alignment horizontal="center" vertical="center" wrapText="1"/>
    </xf>
    <xf numFmtId="3" fontId="46" fillId="0" borderId="39" xfId="3" applyNumberFormat="1" applyFont="1" applyBorder="1" applyAlignment="1">
      <alignment horizontal="center" vertical="center" wrapText="1"/>
    </xf>
    <xf numFmtId="3" fontId="46" fillId="0" borderId="18" xfId="3" applyNumberFormat="1" applyFont="1" applyBorder="1" applyAlignment="1">
      <alignment horizontal="center" vertical="center" wrapText="1"/>
    </xf>
    <xf numFmtId="3" fontId="46" fillId="0" borderId="35" xfId="3" applyNumberFormat="1" applyFont="1" applyBorder="1" applyAlignment="1">
      <alignment horizontal="center" vertical="center" wrapText="1"/>
    </xf>
    <xf numFmtId="3" fontId="46" fillId="0" borderId="18" xfId="3" applyNumberFormat="1" applyFont="1" applyBorder="1" applyAlignment="1">
      <alignment horizontal="center" vertical="center"/>
    </xf>
    <xf numFmtId="178" fontId="46" fillId="0" borderId="18" xfId="3" applyNumberFormat="1" applyFont="1" applyBorder="1" applyAlignment="1">
      <alignment horizontal="center" vertical="center"/>
    </xf>
    <xf numFmtId="3" fontId="46" fillId="0" borderId="19" xfId="3" applyNumberFormat="1" applyFont="1" applyBorder="1" applyAlignment="1">
      <alignment horizontal="center" vertical="center"/>
    </xf>
    <xf numFmtId="3" fontId="46" fillId="0" borderId="35" xfId="3" applyNumberFormat="1" applyFont="1" applyBorder="1" applyAlignment="1">
      <alignment horizontal="center" vertical="center"/>
    </xf>
    <xf numFmtId="3" fontId="46" fillId="0" borderId="87" xfId="3" applyNumberFormat="1" applyFont="1" applyBorder="1" applyAlignment="1">
      <alignment horizontal="center" vertical="center" wrapText="1"/>
    </xf>
    <xf numFmtId="3" fontId="46" fillId="0" borderId="146" xfId="3" applyNumberFormat="1" applyFont="1" applyBorder="1" applyAlignment="1">
      <alignment horizontal="center" vertical="center"/>
    </xf>
    <xf numFmtId="3" fontId="46" fillId="0" borderId="147" xfId="3" applyNumberFormat="1" applyFont="1" applyBorder="1" applyAlignment="1">
      <alignment horizontal="center" vertical="center"/>
    </xf>
    <xf numFmtId="3" fontId="46" fillId="0" borderId="149" xfId="3" applyNumberFormat="1" applyFont="1" applyBorder="1" applyAlignment="1">
      <alignment horizontal="center" vertical="center"/>
    </xf>
    <xf numFmtId="3" fontId="46" fillId="0" borderId="150" xfId="3" applyNumberFormat="1" applyFont="1" applyBorder="1" applyAlignment="1">
      <alignment horizontal="center" vertical="center"/>
    </xf>
    <xf numFmtId="3" fontId="46" fillId="0" borderId="0" xfId="3" applyNumberFormat="1" applyFont="1" applyAlignment="1">
      <alignment horizontal="center" vertical="center"/>
    </xf>
    <xf numFmtId="3" fontId="46" fillId="0" borderId="152" xfId="3" applyNumberFormat="1" applyFont="1" applyBorder="1" applyAlignment="1">
      <alignment horizontal="center" vertical="center"/>
    </xf>
    <xf numFmtId="3" fontId="46" fillId="0" borderId="38" xfId="3" applyNumberFormat="1" applyFont="1" applyBorder="1" applyAlignment="1">
      <alignment horizontal="center" vertical="center" wrapText="1"/>
    </xf>
    <xf numFmtId="3" fontId="46" fillId="0" borderId="22" xfId="3" applyNumberFormat="1" applyFont="1" applyBorder="1" applyAlignment="1">
      <alignment horizontal="center" vertical="center" wrapText="1"/>
    </xf>
    <xf numFmtId="3" fontId="46" fillId="0" borderId="118" xfId="3" applyNumberFormat="1" applyFont="1" applyBorder="1" applyAlignment="1">
      <alignment horizontal="center" vertical="center" wrapText="1"/>
    </xf>
    <xf numFmtId="3" fontId="46" fillId="0" borderId="124" xfId="3" applyNumberFormat="1" applyFont="1" applyBorder="1" applyAlignment="1">
      <alignment horizontal="center" vertical="center" wrapText="1"/>
    </xf>
    <xf numFmtId="3" fontId="46" fillId="0" borderId="119" xfId="3" applyNumberFormat="1" applyFont="1" applyBorder="1" applyAlignment="1">
      <alignment horizontal="center" vertical="center" wrapText="1"/>
    </xf>
    <xf numFmtId="3" fontId="46" fillId="0" borderId="125" xfId="3" applyNumberFormat="1" applyFont="1" applyBorder="1" applyAlignment="1">
      <alignment horizontal="center" vertical="center" wrapText="1"/>
    </xf>
    <xf numFmtId="3" fontId="46" fillId="0" borderId="120" xfId="3" applyNumberFormat="1" applyFont="1" applyBorder="1" applyAlignment="1">
      <alignment horizontal="center" vertical="center" wrapText="1"/>
    </xf>
    <xf numFmtId="3" fontId="46" fillId="0" borderId="126" xfId="3" applyNumberFormat="1" applyFont="1" applyBorder="1" applyAlignment="1">
      <alignment horizontal="center" vertical="center" wrapText="1"/>
    </xf>
    <xf numFmtId="3" fontId="46" fillId="0" borderId="146" xfId="3" applyNumberFormat="1" applyFont="1" applyBorder="1" applyAlignment="1">
      <alignment horizontal="center" vertical="center" wrapText="1"/>
    </xf>
    <xf numFmtId="3" fontId="46" fillId="0" borderId="147" xfId="3" applyNumberFormat="1" applyFont="1" applyBorder="1" applyAlignment="1">
      <alignment horizontal="center" vertical="center" wrapText="1"/>
    </xf>
    <xf numFmtId="3" fontId="46" fillId="0" borderId="148" xfId="3" applyNumberFormat="1" applyFont="1" applyBorder="1" applyAlignment="1">
      <alignment horizontal="center" vertical="center" wrapText="1"/>
    </xf>
    <xf numFmtId="3" fontId="46" fillId="0" borderId="38" xfId="3" applyNumberFormat="1" applyFont="1" applyBorder="1" applyAlignment="1">
      <alignment horizontal="center" vertical="center"/>
    </xf>
    <xf numFmtId="3" fontId="46" fillId="0" borderId="22" xfId="3" applyNumberFormat="1" applyFont="1" applyBorder="1" applyAlignment="1">
      <alignment horizontal="center" vertical="center"/>
    </xf>
    <xf numFmtId="3" fontId="46" fillId="0" borderId="39" xfId="3" applyNumberFormat="1" applyFont="1" applyBorder="1" applyAlignment="1">
      <alignment horizontal="center" vertical="center"/>
    </xf>
    <xf numFmtId="3" fontId="46" fillId="0" borderId="62" xfId="3" applyNumberFormat="1" applyFont="1" applyBorder="1" applyAlignment="1">
      <alignment horizontal="center" vertical="center"/>
    </xf>
    <xf numFmtId="3" fontId="46" fillId="0" borderId="61" xfId="3" applyNumberFormat="1" applyFont="1" applyBorder="1" applyAlignment="1">
      <alignment horizontal="center" vertical="center"/>
    </xf>
    <xf numFmtId="3" fontId="46" fillId="0" borderId="65" xfId="3" applyNumberFormat="1" applyFont="1" applyBorder="1" applyAlignment="1">
      <alignment horizontal="center" vertical="center"/>
    </xf>
    <xf numFmtId="3" fontId="46" fillId="0" borderId="153" xfId="3" applyNumberFormat="1" applyFont="1" applyBorder="1" applyAlignment="1">
      <alignment horizontal="center" vertical="center"/>
    </xf>
    <xf numFmtId="178" fontId="46" fillId="0" borderId="151" xfId="3" applyNumberFormat="1" applyFont="1" applyBorder="1" applyAlignment="1">
      <alignment horizontal="center" vertical="center" wrapText="1"/>
    </xf>
    <xf numFmtId="178" fontId="46" fillId="0" borderId="147" xfId="3" applyNumberFormat="1" applyFont="1" applyBorder="1" applyAlignment="1">
      <alignment horizontal="center" vertical="center" wrapText="1"/>
    </xf>
    <xf numFmtId="178" fontId="46" fillId="0" borderId="148" xfId="3" applyNumberFormat="1" applyFont="1" applyBorder="1" applyAlignment="1">
      <alignment horizontal="center" vertical="center" wrapText="1"/>
    </xf>
    <xf numFmtId="182" fontId="46" fillId="0" borderId="61" xfId="3" applyNumberFormat="1" applyFont="1" applyBorder="1" applyAlignment="1">
      <alignment horizontal="center" vertical="center" wrapText="1"/>
    </xf>
    <xf numFmtId="178" fontId="41" fillId="0" borderId="154" xfId="3" applyNumberFormat="1" applyFont="1" applyBorder="1" applyAlignment="1">
      <alignment horizontal="center" vertical="center" wrapText="1"/>
    </xf>
    <xf numFmtId="179" fontId="46" fillId="0" borderId="121" xfId="3" applyNumberFormat="1" applyFont="1" applyBorder="1" applyAlignment="1">
      <alignment horizontal="center" vertical="center" wrapText="1"/>
    </xf>
    <xf numFmtId="179" fontId="46" fillId="0" borderId="122" xfId="3" applyNumberFormat="1" applyFont="1" applyBorder="1" applyAlignment="1">
      <alignment horizontal="center" vertical="center" wrapText="1"/>
    </xf>
    <xf numFmtId="179" fontId="46" fillId="0" borderId="123" xfId="3" applyNumberFormat="1" applyFont="1" applyBorder="1" applyAlignment="1">
      <alignment horizontal="center" vertical="center" wrapText="1"/>
    </xf>
    <xf numFmtId="179" fontId="46" fillId="0" borderId="43" xfId="3" applyNumberFormat="1" applyFont="1" applyBorder="1" applyAlignment="1">
      <alignment horizontal="center" vertical="center" wrapText="1"/>
    </xf>
    <xf numFmtId="179" fontId="46" fillId="0" borderId="40" xfId="3" applyNumberFormat="1" applyFont="1" applyBorder="1" applyAlignment="1">
      <alignment horizontal="center" vertical="center" wrapText="1"/>
    </xf>
    <xf numFmtId="179" fontId="46" fillId="0" borderId="41" xfId="3" applyNumberFormat="1" applyFont="1" applyBorder="1" applyAlignment="1">
      <alignment horizontal="center" vertical="center" wrapText="1"/>
    </xf>
    <xf numFmtId="179" fontId="46" fillId="0" borderId="40" xfId="3" applyNumberFormat="1" applyFont="1" applyBorder="1" applyAlignment="1">
      <alignment horizontal="center" vertical="center"/>
    </xf>
    <xf numFmtId="179" fontId="46" fillId="0" borderId="41" xfId="3" applyNumberFormat="1" applyFont="1" applyBorder="1" applyAlignment="1">
      <alignment horizontal="center" vertical="center"/>
    </xf>
    <xf numFmtId="179" fontId="46" fillId="0" borderId="42" xfId="3" applyNumberFormat="1" applyFont="1" applyBorder="1" applyAlignment="1">
      <alignment horizontal="center" vertical="center"/>
    </xf>
    <xf numFmtId="179" fontId="46" fillId="0" borderId="157" xfId="3" applyNumberFormat="1" applyFont="1" applyBorder="1" applyAlignment="1">
      <alignment horizontal="center" vertical="center" wrapText="1"/>
    </xf>
    <xf numFmtId="179" fontId="46" fillId="0" borderId="158" xfId="3" applyNumberFormat="1" applyFont="1" applyBorder="1" applyAlignment="1">
      <alignment horizontal="center" vertical="center" wrapText="1"/>
    </xf>
    <xf numFmtId="179" fontId="46" fillId="0" borderId="159" xfId="3" applyNumberFormat="1" applyFont="1" applyBorder="1" applyAlignment="1">
      <alignment horizontal="center" vertical="center" wrapText="1"/>
    </xf>
    <xf numFmtId="3" fontId="41" fillId="0" borderId="154" xfId="3" applyNumberFormat="1" applyFont="1" applyBorder="1" applyAlignment="1">
      <alignment horizontal="center" vertical="center" shrinkToFit="1"/>
    </xf>
    <xf numFmtId="183" fontId="41" fillId="0" borderId="155" xfId="3" applyNumberFormat="1" applyFont="1" applyBorder="1" applyAlignment="1">
      <alignment horizontal="center" vertical="center" wrapText="1"/>
    </xf>
    <xf numFmtId="178" fontId="41" fillId="0" borderId="151" xfId="3" applyNumberFormat="1" applyFont="1" applyBorder="1" applyAlignment="1">
      <alignment horizontal="center" vertical="center" wrapText="1"/>
    </xf>
    <xf numFmtId="178" fontId="41" fillId="0" borderId="147" xfId="3" applyNumberFormat="1" applyFont="1" applyBorder="1" applyAlignment="1">
      <alignment horizontal="center" vertical="center" wrapText="1"/>
    </xf>
    <xf numFmtId="178" fontId="41" fillId="0" borderId="148" xfId="3" applyNumberFormat="1" applyFont="1" applyBorder="1" applyAlignment="1">
      <alignment horizontal="center" vertical="center" wrapText="1"/>
    </xf>
    <xf numFmtId="49" fontId="51" fillId="0" borderId="22" xfId="3" applyNumberFormat="1" applyFont="1" applyBorder="1" applyAlignment="1">
      <alignment horizontal="center" vertical="center" wrapText="1"/>
    </xf>
    <xf numFmtId="49" fontId="51" fillId="0" borderId="0" xfId="3" applyNumberFormat="1" applyFont="1" applyAlignment="1">
      <alignment horizontal="center" vertical="center" wrapText="1"/>
    </xf>
    <xf numFmtId="49" fontId="51" fillId="0" borderId="165" xfId="3" applyNumberFormat="1" applyFont="1" applyBorder="1" applyAlignment="1">
      <alignment horizontal="center" vertical="center" wrapText="1"/>
    </xf>
    <xf numFmtId="178" fontId="51" fillId="0" borderId="22" xfId="3" applyNumberFormat="1" applyFont="1" applyBorder="1" applyAlignment="1">
      <alignment horizontal="center" vertical="center" wrapText="1"/>
    </xf>
    <xf numFmtId="178" fontId="51" fillId="0" borderId="0" xfId="3" applyNumberFormat="1" applyFont="1" applyAlignment="1">
      <alignment horizontal="center" vertical="center" wrapText="1"/>
    </xf>
    <xf numFmtId="178" fontId="51" fillId="0" borderId="165" xfId="3" applyNumberFormat="1" applyFont="1" applyBorder="1" applyAlignment="1">
      <alignment horizontal="center" vertical="center" wrapText="1"/>
    </xf>
    <xf numFmtId="184" fontId="51" fillId="0" borderId="22" xfId="3" applyNumberFormat="1" applyFont="1" applyBorder="1" applyAlignment="1">
      <alignment horizontal="center" vertical="center" wrapText="1"/>
    </xf>
    <xf numFmtId="184" fontId="51" fillId="0" borderId="0" xfId="3" applyNumberFormat="1" applyFont="1" applyAlignment="1">
      <alignment horizontal="center" vertical="center" wrapText="1"/>
    </xf>
    <xf numFmtId="184" fontId="51" fillId="0" borderId="165" xfId="3" applyNumberFormat="1" applyFont="1" applyBorder="1" applyAlignment="1">
      <alignment horizontal="center" vertical="center" wrapText="1"/>
    </xf>
    <xf numFmtId="185" fontId="51" fillId="0" borderId="22" xfId="3" applyNumberFormat="1" applyFont="1" applyBorder="1" applyAlignment="1">
      <alignment horizontal="center" vertical="center" wrapText="1"/>
    </xf>
    <xf numFmtId="185" fontId="51" fillId="0" borderId="0" xfId="3" applyNumberFormat="1" applyFont="1" applyAlignment="1">
      <alignment horizontal="center" vertical="center" wrapText="1"/>
    </xf>
    <xf numFmtId="185" fontId="51" fillId="0" borderId="165" xfId="3" applyNumberFormat="1" applyFont="1" applyBorder="1" applyAlignment="1">
      <alignment horizontal="center" vertical="center" wrapText="1"/>
    </xf>
    <xf numFmtId="179" fontId="50" fillId="0" borderId="161" xfId="3" applyNumberFormat="1" applyFont="1" applyBorder="1" applyAlignment="1">
      <alignment vertical="center" wrapText="1"/>
    </xf>
    <xf numFmtId="179" fontId="50" fillId="0" borderId="124" xfId="3" applyNumberFormat="1" applyFont="1" applyBorder="1" applyAlignment="1">
      <alignment vertical="center" wrapText="1"/>
    </xf>
    <xf numFmtId="178" fontId="50" fillId="0" borderId="133" xfId="3" applyNumberFormat="1" applyFont="1" applyBorder="1" applyAlignment="1">
      <alignment vertical="center" wrapText="1"/>
    </xf>
    <xf numFmtId="178" fontId="50" fillId="0" borderId="125" xfId="3" applyNumberFormat="1" applyFont="1" applyBorder="1" applyAlignment="1">
      <alignment vertical="center" wrapText="1"/>
    </xf>
    <xf numFmtId="178" fontId="50" fillId="0" borderId="87" xfId="3" applyNumberFormat="1" applyFont="1" applyBorder="1" applyAlignment="1">
      <alignment horizontal="center" vertical="center"/>
    </xf>
    <xf numFmtId="179" fontId="50" fillId="0" borderId="162" xfId="3" applyNumberFormat="1" applyFont="1" applyBorder="1" applyAlignment="1">
      <alignment vertical="center" wrapText="1"/>
    </xf>
    <xf numFmtId="178" fontId="50" fillId="0" borderId="163" xfId="3" applyNumberFormat="1" applyFont="1" applyBorder="1" applyAlignment="1">
      <alignment vertical="center" wrapText="1"/>
    </xf>
    <xf numFmtId="178" fontId="51" fillId="0" borderId="107" xfId="3" applyNumberFormat="1" applyFont="1" applyBorder="1" applyAlignment="1">
      <alignment horizontal="center" vertical="center" wrapText="1"/>
    </xf>
    <xf numFmtId="178" fontId="51" fillId="0" borderId="108" xfId="3" applyNumberFormat="1" applyFont="1" applyBorder="1" applyAlignment="1">
      <alignment horizontal="center" vertical="center" wrapText="1"/>
    </xf>
    <xf numFmtId="178" fontId="51" fillId="0" borderId="164" xfId="3" applyNumberFormat="1" applyFont="1" applyBorder="1" applyAlignment="1">
      <alignment horizontal="center" vertical="center" wrapText="1"/>
    </xf>
    <xf numFmtId="179" fontId="46" fillId="0" borderId="160" xfId="3" applyNumberFormat="1" applyFont="1" applyBorder="1" applyAlignment="1">
      <alignment horizontal="center" vertical="center" wrapText="1"/>
    </xf>
    <xf numFmtId="179" fontId="46" fillId="0" borderId="42" xfId="3" applyNumberFormat="1" applyFont="1" applyBorder="1" applyAlignment="1">
      <alignment horizontal="center" vertical="center" wrapText="1"/>
    </xf>
    <xf numFmtId="3" fontId="50" fillId="0" borderId="39" xfId="3" applyNumberFormat="1" applyFont="1" applyBorder="1" applyAlignment="1">
      <alignment horizontal="center" vertical="center" wrapText="1"/>
    </xf>
    <xf numFmtId="3" fontId="50" fillId="0" borderId="61" xfId="3" applyNumberFormat="1" applyFont="1" applyBorder="1" applyAlignment="1">
      <alignment horizontal="center" vertical="center" wrapText="1"/>
    </xf>
    <xf numFmtId="3" fontId="50" fillId="0" borderId="42" xfId="3" applyNumberFormat="1" applyFont="1" applyBorder="1" applyAlignment="1">
      <alignment horizontal="center" vertical="center" wrapText="1"/>
    </xf>
    <xf numFmtId="3" fontId="50" fillId="0" borderId="35" xfId="3" applyNumberFormat="1" applyFont="1" applyBorder="1" applyAlignment="1">
      <alignment horizontal="left" vertical="center" wrapText="1"/>
    </xf>
    <xf numFmtId="3" fontId="50" fillId="0" borderId="87" xfId="3" applyNumberFormat="1" applyFont="1" applyBorder="1" applyAlignment="1">
      <alignment horizontal="left" vertical="center" wrapText="1"/>
    </xf>
    <xf numFmtId="0" fontId="50" fillId="0" borderId="35" xfId="3" applyFont="1" applyBorder="1" applyAlignment="1">
      <alignment horizontal="center" vertical="center"/>
    </xf>
    <xf numFmtId="0" fontId="50" fillId="0" borderId="87" xfId="3" applyFont="1" applyBorder="1" applyAlignment="1">
      <alignment horizontal="center" vertical="center"/>
    </xf>
    <xf numFmtId="3" fontId="50" fillId="0" borderId="35" xfId="3" applyNumberFormat="1" applyFont="1" applyBorder="1" applyAlignment="1">
      <alignment horizontal="distributed" vertical="center"/>
    </xf>
    <xf numFmtId="3" fontId="50" fillId="0" borderId="87" xfId="3" applyNumberFormat="1" applyFont="1" applyBorder="1" applyAlignment="1">
      <alignment horizontal="distributed" vertical="center"/>
    </xf>
    <xf numFmtId="179" fontId="50" fillId="0" borderId="161" xfId="3" applyNumberFormat="1" applyFont="1" applyBorder="1">
      <alignment vertical="center"/>
    </xf>
    <xf numFmtId="179" fontId="50" fillId="0" borderId="124" xfId="3" applyNumberFormat="1" applyFont="1" applyBorder="1">
      <alignment vertical="center"/>
    </xf>
    <xf numFmtId="178" fontId="50" fillId="0" borderId="132" xfId="3" applyNumberFormat="1" applyFont="1" applyBorder="1">
      <alignment vertical="center"/>
    </xf>
    <xf numFmtId="178" fontId="50" fillId="0" borderId="126" xfId="3" applyNumberFormat="1" applyFont="1" applyBorder="1">
      <alignment vertical="center"/>
    </xf>
    <xf numFmtId="185" fontId="51" fillId="0" borderId="39" xfId="3" applyNumberFormat="1" applyFont="1" applyBorder="1" applyAlignment="1">
      <alignment horizontal="center" vertical="center" wrapText="1"/>
    </xf>
    <xf numFmtId="185" fontId="51" fillId="0" borderId="61" xfId="3" applyNumberFormat="1" applyFont="1" applyBorder="1" applyAlignment="1">
      <alignment horizontal="center" vertical="center" wrapText="1"/>
    </xf>
    <xf numFmtId="185" fontId="51" fillId="0" borderId="166" xfId="3" applyNumberFormat="1" applyFont="1" applyBorder="1" applyAlignment="1">
      <alignment horizontal="center" vertical="center" wrapText="1"/>
    </xf>
    <xf numFmtId="178" fontId="50" fillId="0" borderId="61" xfId="3" applyNumberFormat="1" applyFont="1" applyBorder="1" applyAlignment="1">
      <alignment horizontal="center" vertical="center"/>
    </xf>
    <xf numFmtId="3" fontId="50" fillId="0" borderId="161" xfId="3" applyNumberFormat="1" applyFont="1" applyBorder="1" applyAlignment="1">
      <alignment vertical="center" wrapText="1"/>
    </xf>
    <xf numFmtId="3" fontId="50" fillId="0" borderId="124" xfId="3" applyNumberFormat="1" applyFont="1" applyBorder="1" applyAlignment="1">
      <alignment vertical="center" wrapText="1"/>
    </xf>
    <xf numFmtId="178" fontId="50" fillId="0" borderId="132" xfId="3" applyNumberFormat="1" applyFont="1" applyBorder="1" applyAlignment="1">
      <alignment vertical="center" wrapText="1"/>
    </xf>
    <xf numFmtId="178" fontId="50" fillId="0" borderId="126" xfId="3" applyNumberFormat="1" applyFont="1" applyBorder="1" applyAlignment="1">
      <alignment vertical="center" wrapText="1"/>
    </xf>
    <xf numFmtId="194" fontId="50" fillId="0" borderId="161" xfId="3" applyNumberFormat="1" applyFont="1" applyBorder="1" applyAlignment="1">
      <alignment vertical="center" wrapText="1"/>
    </xf>
    <xf numFmtId="194" fontId="50" fillId="0" borderId="124" xfId="3" applyNumberFormat="1" applyFont="1" applyBorder="1" applyAlignment="1">
      <alignment vertical="center" wrapText="1"/>
    </xf>
    <xf numFmtId="179" fontId="51" fillId="0" borderId="35" xfId="3" applyNumberFormat="1" applyFont="1" applyBorder="1" applyAlignment="1">
      <alignment horizontal="center" vertical="center" wrapText="1"/>
    </xf>
    <xf numFmtId="179" fontId="51" fillId="0" borderId="87" xfId="3" applyNumberFormat="1" applyFont="1" applyBorder="1" applyAlignment="1">
      <alignment horizontal="center" vertical="center" wrapText="1"/>
    </xf>
    <xf numFmtId="179" fontId="51" fillId="0" borderId="43" xfId="3" applyNumberFormat="1" applyFont="1" applyBorder="1" applyAlignment="1">
      <alignment horizontal="center" vertical="center" wrapText="1"/>
    </xf>
    <xf numFmtId="178" fontId="51" fillId="0" borderId="87" xfId="3" applyNumberFormat="1" applyFont="1" applyBorder="1" applyAlignment="1">
      <alignment horizontal="center" vertical="center"/>
    </xf>
    <xf numFmtId="3" fontId="51" fillId="0" borderId="38" xfId="3" applyNumberFormat="1" applyFont="1" applyBorder="1" applyAlignment="1">
      <alignment horizontal="center" vertical="center" wrapText="1"/>
    </xf>
    <xf numFmtId="3" fontId="51" fillId="0" borderId="62" xfId="3" applyNumberFormat="1" applyFont="1" applyBorder="1" applyAlignment="1">
      <alignment horizontal="center" vertical="center" wrapText="1"/>
    </xf>
    <xf numFmtId="3" fontId="51" fillId="0" borderId="40" xfId="3" applyNumberFormat="1" applyFont="1" applyBorder="1" applyAlignment="1">
      <alignment horizontal="center" vertical="center" wrapText="1"/>
    </xf>
    <xf numFmtId="178" fontId="51" fillId="0" borderId="41" xfId="3" applyNumberFormat="1" applyFont="1" applyBorder="1" applyAlignment="1">
      <alignment horizontal="center" vertical="center" wrapText="1"/>
    </xf>
    <xf numFmtId="49" fontId="51" fillId="0" borderId="41" xfId="3" applyNumberFormat="1" applyFont="1" applyBorder="1" applyAlignment="1">
      <alignment horizontal="center" vertical="center" wrapText="1"/>
    </xf>
    <xf numFmtId="187" fontId="51" fillId="0" borderId="39" xfId="3" applyNumberFormat="1" applyFont="1" applyBorder="1" applyAlignment="1">
      <alignment horizontal="center" vertical="center" wrapText="1"/>
    </xf>
    <xf numFmtId="187" fontId="51" fillId="0" borderId="61" xfId="3" applyNumberFormat="1" applyFont="1" applyBorder="1" applyAlignment="1">
      <alignment horizontal="center" vertical="center" wrapText="1"/>
    </xf>
    <xf numFmtId="187" fontId="51" fillId="0" borderId="42" xfId="3" applyNumberFormat="1" applyFont="1" applyBorder="1" applyAlignment="1">
      <alignment horizontal="center" vertical="center" wrapText="1"/>
    </xf>
    <xf numFmtId="178" fontId="51" fillId="0" borderId="61" xfId="3" applyNumberFormat="1" applyFont="1" applyBorder="1" applyAlignment="1">
      <alignment horizontal="center" vertical="center"/>
    </xf>
    <xf numFmtId="178" fontId="51" fillId="0" borderId="147" xfId="3" applyNumberFormat="1" applyFont="1" applyBorder="1" applyAlignment="1">
      <alignment horizontal="center" vertical="center" wrapText="1"/>
    </xf>
    <xf numFmtId="178" fontId="51" fillId="0" borderId="158" xfId="3" applyNumberFormat="1" applyFont="1" applyBorder="1" applyAlignment="1">
      <alignment horizontal="center" vertical="center" wrapText="1"/>
    </xf>
    <xf numFmtId="49" fontId="51" fillId="0" borderId="147" xfId="3" applyNumberFormat="1" applyFont="1" applyBorder="1" applyAlignment="1">
      <alignment horizontal="center" vertical="center" wrapText="1"/>
    </xf>
    <xf numFmtId="49" fontId="51" fillId="0" borderId="158" xfId="3" applyNumberFormat="1" applyFont="1" applyBorder="1" applyAlignment="1">
      <alignment horizontal="center" vertical="center" wrapText="1"/>
    </xf>
    <xf numFmtId="187" fontId="51" fillId="0" borderId="149" xfId="3" applyNumberFormat="1" applyFont="1" applyBorder="1" applyAlignment="1">
      <alignment horizontal="center" vertical="center" wrapText="1"/>
    </xf>
    <xf numFmtId="187" fontId="51" fillId="0" borderId="152" xfId="3" applyNumberFormat="1" applyFont="1" applyBorder="1" applyAlignment="1">
      <alignment horizontal="center" vertical="center" wrapText="1"/>
    </xf>
    <xf numFmtId="187" fontId="51" fillId="0" borderId="160" xfId="3" applyNumberFormat="1" applyFont="1" applyBorder="1" applyAlignment="1">
      <alignment horizontal="center" vertical="center" wrapText="1"/>
    </xf>
    <xf numFmtId="182" fontId="50" fillId="0" borderId="87" xfId="3" applyNumberFormat="1" applyFont="1" applyBorder="1" applyAlignment="1">
      <alignment horizontal="center" vertical="center"/>
    </xf>
    <xf numFmtId="179" fontId="50" fillId="0" borderId="38" xfId="3" applyNumberFormat="1" applyFont="1" applyBorder="1">
      <alignment vertical="center"/>
    </xf>
    <xf numFmtId="179" fontId="50" fillId="0" borderId="62" xfId="3" applyNumberFormat="1" applyFont="1" applyBorder="1">
      <alignment vertical="center"/>
    </xf>
    <xf numFmtId="179" fontId="50" fillId="0" borderId="40" xfId="3" applyNumberFormat="1" applyFont="1" applyBorder="1">
      <alignment vertical="center"/>
    </xf>
    <xf numFmtId="178" fontId="50" fillId="0" borderId="62" xfId="3" applyNumberFormat="1" applyFont="1" applyBorder="1" applyAlignment="1">
      <alignment horizontal="center" vertical="center"/>
    </xf>
    <xf numFmtId="0" fontId="50" fillId="0" borderId="146" xfId="3" applyFont="1" applyBorder="1" applyAlignment="1">
      <alignment horizontal="center" vertical="center"/>
    </xf>
    <xf numFmtId="0" fontId="50" fillId="0" borderId="150" xfId="3" applyFont="1" applyBorder="1" applyAlignment="1">
      <alignment horizontal="center" vertical="center"/>
    </xf>
    <xf numFmtId="0" fontId="50" fillId="0" borderId="157" xfId="3" applyFont="1" applyBorder="1" applyAlignment="1">
      <alignment horizontal="center" vertical="center"/>
    </xf>
    <xf numFmtId="178" fontId="50" fillId="0" borderId="0" xfId="3" applyNumberFormat="1" applyFont="1" applyAlignment="1">
      <alignment horizontal="center" vertical="center"/>
    </xf>
    <xf numFmtId="179" fontId="50" fillId="0" borderId="38" xfId="3" applyNumberFormat="1" applyFont="1" applyBorder="1" applyAlignment="1">
      <alignment vertical="center" wrapText="1"/>
    </xf>
    <xf numFmtId="179" fontId="50" fillId="0" borderId="39" xfId="3" applyNumberFormat="1" applyFont="1" applyBorder="1" applyAlignment="1">
      <alignment vertical="center" wrapText="1"/>
    </xf>
    <xf numFmtId="179" fontId="50" fillId="0" borderId="62" xfId="3" applyNumberFormat="1" applyFont="1" applyBorder="1" applyAlignment="1">
      <alignment vertical="center" wrapText="1"/>
    </xf>
    <xf numFmtId="179" fontId="50" fillId="0" borderId="61" xfId="3" applyNumberFormat="1" applyFont="1" applyBorder="1" applyAlignment="1">
      <alignment vertical="center" wrapText="1"/>
    </xf>
    <xf numFmtId="3" fontId="50" fillId="0" borderId="167" xfId="3" applyNumberFormat="1" applyFont="1" applyBorder="1" applyAlignment="1">
      <alignment horizontal="distributed" vertical="center"/>
    </xf>
    <xf numFmtId="179" fontId="50" fillId="0" borderId="66" xfId="3" applyNumberFormat="1" applyFont="1" applyBorder="1">
      <alignment vertical="center"/>
    </xf>
    <xf numFmtId="178" fontId="50" fillId="0" borderId="128" xfId="3" applyNumberFormat="1" applyFont="1" applyBorder="1">
      <alignment vertical="center"/>
    </xf>
    <xf numFmtId="178" fontId="50" fillId="0" borderId="61" xfId="3" applyNumberFormat="1" applyFont="1" applyBorder="1">
      <alignment vertical="center"/>
    </xf>
    <xf numFmtId="178" fontId="50" fillId="0" borderId="42" xfId="3" applyNumberFormat="1" applyFont="1" applyBorder="1">
      <alignment vertical="center"/>
    </xf>
    <xf numFmtId="179" fontId="50" fillId="0" borderId="132" xfId="3" applyNumberFormat="1" applyFont="1" applyBorder="1" applyAlignment="1">
      <alignment wrapText="1"/>
    </xf>
    <xf numFmtId="179" fontId="50" fillId="0" borderId="126" xfId="3" applyNumberFormat="1" applyFont="1" applyBorder="1" applyAlignment="1"/>
    <xf numFmtId="179" fontId="50" fillId="0" borderId="35" xfId="3" applyNumberFormat="1" applyFont="1" applyBorder="1" applyAlignment="1"/>
    <xf numFmtId="179" fontId="50" fillId="0" borderId="87" xfId="3" applyNumberFormat="1" applyFont="1" applyBorder="1" applyAlignment="1"/>
    <xf numFmtId="179" fontId="50" fillId="0" borderId="124" xfId="3" applyNumberFormat="1" applyFont="1" applyBorder="1" applyAlignment="1">
      <alignment horizontal="center" vertical="center" wrapText="1"/>
    </xf>
    <xf numFmtId="179" fontId="50" fillId="0" borderId="125" xfId="3" applyNumberFormat="1" applyFont="1" applyBorder="1" applyAlignment="1">
      <alignment vertical="center" wrapText="1"/>
    </xf>
    <xf numFmtId="179" fontId="50" fillId="0" borderId="126" xfId="3" applyNumberFormat="1" applyFont="1" applyBorder="1" applyAlignment="1">
      <alignment vertical="center" wrapText="1"/>
    </xf>
    <xf numFmtId="190" fontId="50" fillId="0" borderId="87" xfId="3" applyNumberFormat="1" applyFont="1" applyBorder="1" applyAlignment="1">
      <alignment horizontal="right" vertical="top"/>
    </xf>
    <xf numFmtId="190" fontId="50" fillId="0" borderId="43" xfId="3" applyNumberFormat="1" applyFont="1" applyBorder="1" applyAlignment="1">
      <alignment horizontal="right" vertical="top"/>
    </xf>
    <xf numFmtId="178" fontId="51" fillId="0" borderId="147" xfId="3" applyNumberFormat="1" applyFont="1" applyBorder="1" applyAlignment="1">
      <alignment horizontal="left" vertical="center" wrapText="1"/>
    </xf>
    <xf numFmtId="178" fontId="51" fillId="0" borderId="0" xfId="3" applyNumberFormat="1" applyFont="1" applyAlignment="1">
      <alignment horizontal="left" vertical="center" wrapText="1"/>
    </xf>
    <xf numFmtId="178" fontId="51" fillId="0" borderId="158" xfId="3" applyNumberFormat="1" applyFont="1" applyBorder="1" applyAlignment="1">
      <alignment horizontal="left" vertical="center" wrapText="1"/>
    </xf>
    <xf numFmtId="179" fontId="50" fillId="0" borderId="38" xfId="3" applyNumberFormat="1" applyFont="1" applyBorder="1" applyAlignment="1">
      <alignment wrapText="1"/>
    </xf>
    <xf numFmtId="179" fontId="50" fillId="0" borderId="62" xfId="3" applyNumberFormat="1" applyFont="1" applyBorder="1" applyAlignment="1"/>
    <xf numFmtId="179" fontId="50" fillId="0" borderId="133" xfId="3" applyNumberFormat="1" applyFont="1" applyBorder="1" applyAlignment="1">
      <alignment wrapText="1"/>
    </xf>
    <xf numFmtId="179" fontId="50" fillId="0" borderId="125" xfId="3" applyNumberFormat="1" applyFont="1" applyBorder="1" applyAlignment="1"/>
    <xf numFmtId="190" fontId="50" fillId="0" borderId="62" xfId="3" applyNumberFormat="1" applyFont="1" applyBorder="1" applyAlignment="1">
      <alignment horizontal="right" vertical="top"/>
    </xf>
    <xf numFmtId="190" fontId="50" fillId="0" borderId="40" xfId="3" applyNumberFormat="1" applyFont="1" applyBorder="1" applyAlignment="1">
      <alignment horizontal="right" vertical="top"/>
    </xf>
    <xf numFmtId="190" fontId="50" fillId="0" borderId="125" xfId="3" applyNumberFormat="1" applyFont="1" applyBorder="1" applyAlignment="1">
      <alignment horizontal="right" vertical="top"/>
    </xf>
    <xf numFmtId="190" fontId="50" fillId="0" borderId="145" xfId="3" applyNumberFormat="1" applyFont="1" applyBorder="1" applyAlignment="1">
      <alignment horizontal="right" vertical="top"/>
    </xf>
    <xf numFmtId="3" fontId="50" fillId="0" borderId="35" xfId="3" applyNumberFormat="1" applyFont="1" applyBorder="1" applyAlignment="1">
      <alignment vertical="center" wrapText="1"/>
    </xf>
    <xf numFmtId="3" fontId="50" fillId="0" borderId="87" xfId="3" applyNumberFormat="1" applyFont="1" applyBorder="1" applyAlignment="1">
      <alignment vertical="center" wrapText="1"/>
    </xf>
    <xf numFmtId="3" fontId="50" fillId="0" borderId="43" xfId="3" applyNumberFormat="1" applyFont="1" applyBorder="1" applyAlignment="1">
      <alignment vertical="center" wrapText="1"/>
    </xf>
    <xf numFmtId="0" fontId="50" fillId="0" borderId="43" xfId="3" applyFont="1" applyBorder="1" applyAlignment="1">
      <alignment horizontal="center" vertical="center"/>
    </xf>
    <xf numFmtId="178" fontId="51" fillId="0" borderId="59" xfId="3" applyNumberFormat="1" applyFont="1" applyBorder="1" applyAlignment="1">
      <alignment horizontal="center" vertical="center" wrapText="1"/>
    </xf>
    <xf numFmtId="49" fontId="51" fillId="0" borderId="59" xfId="3" applyNumberFormat="1" applyFont="1" applyBorder="1" applyAlignment="1">
      <alignment horizontal="center" vertical="center" wrapText="1"/>
    </xf>
    <xf numFmtId="187" fontId="51" fillId="0" borderId="168" xfId="3" applyNumberFormat="1" applyFont="1" applyBorder="1" applyAlignment="1">
      <alignment horizontal="center" vertical="center" wrapText="1"/>
    </xf>
    <xf numFmtId="187" fontId="51" fillId="0" borderId="0" xfId="3" applyNumberFormat="1" applyFont="1" applyAlignment="1">
      <alignment horizontal="center" vertical="center" wrapText="1"/>
    </xf>
    <xf numFmtId="187" fontId="51" fillId="0" borderId="41" xfId="3" applyNumberFormat="1" applyFont="1" applyBorder="1" applyAlignment="1">
      <alignment horizontal="center" vertical="center" wrapText="1"/>
    </xf>
    <xf numFmtId="3" fontId="50" fillId="0" borderId="66" xfId="3" applyNumberFormat="1" applyFont="1" applyBorder="1" applyAlignment="1">
      <alignment vertical="center" wrapText="1"/>
    </xf>
    <xf numFmtId="3" fontId="50" fillId="0" borderId="62" xfId="3" applyNumberFormat="1" applyFont="1" applyBorder="1" applyAlignment="1">
      <alignment vertical="center" wrapText="1"/>
    </xf>
    <xf numFmtId="178" fontId="50" fillId="0" borderId="128" xfId="3" applyNumberFormat="1" applyFont="1" applyBorder="1" applyAlignment="1">
      <alignment vertical="center" wrapText="1"/>
    </xf>
    <xf numFmtId="178" fontId="50" fillId="0" borderId="61" xfId="3" applyNumberFormat="1" applyFont="1" applyBorder="1" applyAlignment="1">
      <alignment vertical="center" wrapText="1"/>
    </xf>
    <xf numFmtId="178" fontId="50" fillId="0" borderId="42" xfId="3" applyNumberFormat="1" applyFont="1" applyBorder="1" applyAlignment="1">
      <alignment vertical="center" wrapText="1"/>
    </xf>
    <xf numFmtId="195" fontId="50" fillId="0" borderId="66" xfId="3" applyNumberFormat="1" applyFont="1" applyBorder="1" applyAlignment="1">
      <alignment vertical="center" wrapText="1"/>
    </xf>
    <xf numFmtId="195" fontId="50" fillId="0" borderId="62" xfId="3" applyNumberFormat="1" applyFont="1" applyBorder="1" applyAlignment="1">
      <alignment vertical="center" wrapText="1"/>
    </xf>
    <xf numFmtId="178" fontId="50" fillId="0" borderId="60" xfId="3" applyNumberFormat="1" applyFont="1" applyBorder="1" applyAlignment="1">
      <alignment vertical="center" wrapText="1"/>
    </xf>
    <xf numFmtId="178" fontId="50" fillId="0" borderId="0" xfId="3" applyNumberFormat="1" applyFont="1" applyAlignment="1">
      <alignment vertical="center" wrapText="1"/>
    </xf>
    <xf numFmtId="178" fontId="50" fillId="0" borderId="41" xfId="3" applyNumberFormat="1" applyFont="1" applyBorder="1" applyAlignment="1">
      <alignment vertical="center" wrapText="1"/>
    </xf>
    <xf numFmtId="178" fontId="51" fillId="0" borderId="169" xfId="3" applyNumberFormat="1" applyFont="1" applyBorder="1" applyAlignment="1">
      <alignment horizontal="center" vertical="center" wrapText="1"/>
    </xf>
    <xf numFmtId="179" fontId="50" fillId="0" borderId="66" xfId="3" applyNumberFormat="1" applyFont="1" applyBorder="1" applyAlignment="1">
      <alignment vertical="center" wrapText="1"/>
    </xf>
    <xf numFmtId="179" fontId="50" fillId="0" borderId="40" xfId="3" applyNumberFormat="1" applyFont="1" applyBorder="1" applyAlignment="1">
      <alignment vertical="center" wrapText="1"/>
    </xf>
    <xf numFmtId="190" fontId="50" fillId="0" borderId="61" xfId="3" applyNumberFormat="1" applyFont="1" applyBorder="1" applyAlignment="1">
      <alignment horizontal="right" vertical="top"/>
    </xf>
    <xf numFmtId="190" fontId="50" fillId="0" borderId="42" xfId="3" applyNumberFormat="1" applyFont="1" applyBorder="1" applyAlignment="1">
      <alignment horizontal="right" vertical="top"/>
    </xf>
    <xf numFmtId="179" fontId="50" fillId="0" borderId="170" xfId="3" applyNumberFormat="1" applyFont="1" applyBorder="1" applyAlignment="1">
      <alignment horizontal="center" vertical="center" wrapText="1"/>
    </xf>
    <xf numFmtId="179" fontId="50" fillId="0" borderId="145" xfId="3" applyNumberFormat="1" applyFont="1" applyBorder="1" applyAlignment="1">
      <alignment vertical="center" wrapText="1"/>
    </xf>
    <xf numFmtId="179" fontId="50" fillId="0" borderId="144" xfId="3" applyNumberFormat="1" applyFont="1" applyBorder="1" applyAlignment="1">
      <alignment vertical="center" wrapText="1"/>
    </xf>
    <xf numFmtId="179" fontId="50" fillId="0" borderId="35" xfId="3" applyNumberFormat="1" applyFont="1" applyBorder="1">
      <alignment vertical="center"/>
    </xf>
    <xf numFmtId="179" fontId="50" fillId="0" borderId="87" xfId="3" applyNumberFormat="1" applyFont="1" applyBorder="1">
      <alignment vertical="center"/>
    </xf>
    <xf numFmtId="179" fontId="50" fillId="0" borderId="43" xfId="3" applyNumberFormat="1" applyFont="1" applyBorder="1">
      <alignment vertical="center"/>
    </xf>
    <xf numFmtId="179" fontId="50" fillId="0" borderId="170" xfId="3" applyNumberFormat="1" applyFont="1" applyBorder="1" applyAlignment="1">
      <alignment vertical="center" wrapText="1"/>
    </xf>
    <xf numFmtId="179" fontId="50" fillId="0" borderId="132" xfId="3" applyNumberFormat="1" applyFont="1" applyBorder="1" applyAlignment="1">
      <alignment vertical="center" wrapText="1"/>
    </xf>
    <xf numFmtId="179" fontId="50" fillId="0" borderId="161" xfId="3" applyNumberFormat="1" applyFont="1" applyBorder="1" applyAlignment="1">
      <alignment horizontal="center" vertical="center" wrapText="1"/>
    </xf>
    <xf numFmtId="179" fontId="50" fillId="0" borderId="133" xfId="3" applyNumberFormat="1" applyFont="1" applyBorder="1" applyAlignment="1">
      <alignment vertical="center" wrapText="1"/>
    </xf>
    <xf numFmtId="179" fontId="50" fillId="0" borderId="126" xfId="3" applyNumberFormat="1" applyFont="1" applyBorder="1" applyAlignment="1">
      <alignment wrapText="1"/>
    </xf>
    <xf numFmtId="179" fontId="50" fillId="0" borderId="35" xfId="3" applyNumberFormat="1" applyFont="1" applyBorder="1" applyAlignment="1">
      <alignment horizontal="left" vertical="center" wrapText="1"/>
    </xf>
    <xf numFmtId="179" fontId="50" fillId="0" borderId="87" xfId="3" applyNumberFormat="1" applyFont="1" applyBorder="1" applyAlignment="1">
      <alignment horizontal="left" vertical="center"/>
    </xf>
    <xf numFmtId="3" fontId="50" fillId="0" borderId="43" xfId="3" applyNumberFormat="1" applyFont="1" applyBorder="1" applyAlignment="1">
      <alignment horizontal="distributed" vertical="center"/>
    </xf>
    <xf numFmtId="179" fontId="50" fillId="0" borderId="161" xfId="3" applyNumberFormat="1" applyFont="1" applyBorder="1" applyAlignment="1">
      <alignment wrapText="1"/>
    </xf>
    <xf numFmtId="179" fontId="50" fillId="0" borderId="124" xfId="3" applyNumberFormat="1" applyFont="1" applyBorder="1" applyAlignment="1"/>
    <xf numFmtId="179" fontId="50" fillId="0" borderId="39" xfId="3" applyNumberFormat="1" applyFont="1" applyBorder="1" applyAlignment="1">
      <alignment wrapText="1"/>
    </xf>
    <xf numFmtId="179" fontId="50" fillId="0" borderId="61" xfId="3" applyNumberFormat="1" applyFont="1" applyBorder="1" applyAlignment="1"/>
    <xf numFmtId="178" fontId="51" fillId="0" borderId="109" xfId="3" applyNumberFormat="1" applyFont="1" applyBorder="1" applyAlignment="1">
      <alignment horizontal="center" vertical="center" wrapText="1"/>
    </xf>
    <xf numFmtId="3" fontId="50" fillId="0" borderId="40" xfId="3" applyNumberFormat="1" applyFont="1" applyBorder="1" applyAlignment="1">
      <alignment vertical="center" wrapText="1"/>
    </xf>
    <xf numFmtId="195" fontId="50" fillId="0" borderId="40" xfId="3" applyNumberFormat="1" applyFont="1" applyBorder="1" applyAlignment="1">
      <alignment vertical="center" wrapText="1"/>
    </xf>
    <xf numFmtId="178" fontId="51" fillId="0" borderId="22" xfId="3" applyNumberFormat="1" applyFont="1" applyBorder="1" applyAlignment="1">
      <alignment horizontal="left" vertical="center" wrapText="1"/>
    </xf>
    <xf numFmtId="178" fontId="51" fillId="0" borderId="41" xfId="3" applyNumberFormat="1" applyFont="1" applyBorder="1" applyAlignment="1">
      <alignment horizontal="left" vertical="center" wrapText="1"/>
    </xf>
    <xf numFmtId="0" fontId="50" fillId="0" borderId="38" xfId="3" applyFont="1" applyBorder="1" applyAlignment="1">
      <alignment horizontal="center" vertical="center"/>
    </xf>
    <xf numFmtId="0" fontId="50" fillId="0" borderId="62" xfId="3" applyFont="1" applyBorder="1" applyAlignment="1">
      <alignment horizontal="center" vertical="center"/>
    </xf>
    <xf numFmtId="0" fontId="50" fillId="0" borderId="40" xfId="3" applyFont="1" applyBorder="1" applyAlignment="1">
      <alignment horizontal="center" vertical="center"/>
    </xf>
    <xf numFmtId="182" fontId="50" fillId="0" borderId="0" xfId="3" applyNumberFormat="1" applyFont="1" applyAlignment="1">
      <alignment horizontal="center" vertical="center"/>
    </xf>
    <xf numFmtId="182" fontId="50" fillId="0" borderId="61" xfId="3" applyNumberFormat="1" applyFont="1" applyBorder="1" applyAlignment="1">
      <alignment horizontal="center" vertical="center"/>
    </xf>
    <xf numFmtId="187" fontId="51" fillId="0" borderId="154" xfId="3" applyNumberFormat="1" applyFont="1" applyBorder="1" applyAlignment="1">
      <alignment horizontal="center" vertical="center" wrapText="1"/>
    </xf>
    <xf numFmtId="0" fontId="50" fillId="0" borderId="171" xfId="3" applyFont="1" applyBorder="1" applyAlignment="1">
      <alignment horizontal="center" vertical="center"/>
    </xf>
    <xf numFmtId="179" fontId="50" fillId="0" borderId="125" xfId="3" applyNumberFormat="1" applyFont="1" applyBorder="1" applyAlignment="1">
      <alignment wrapText="1"/>
    </xf>
    <xf numFmtId="179" fontId="50" fillId="0" borderId="0" xfId="3" applyNumberFormat="1" applyFont="1" applyAlignment="1">
      <alignment wrapText="1"/>
    </xf>
    <xf numFmtId="179" fontId="50" fillId="0" borderId="0" xfId="3" applyNumberFormat="1" applyFont="1" applyAlignment="1"/>
    <xf numFmtId="179" fontId="50" fillId="0" borderId="62" xfId="3" applyNumberFormat="1" applyFont="1" applyBorder="1" applyAlignment="1">
      <alignment wrapText="1"/>
    </xf>
    <xf numFmtId="190" fontId="50" fillId="0" borderId="0" xfId="3" applyNumberFormat="1" applyFont="1" applyAlignment="1">
      <alignment horizontal="right" vertical="top"/>
    </xf>
    <xf numFmtId="190" fontId="50" fillId="0" borderId="41" xfId="3" applyNumberFormat="1" applyFont="1" applyBorder="1" applyAlignment="1">
      <alignment horizontal="right" vertical="top"/>
    </xf>
    <xf numFmtId="179" fontId="50" fillId="0" borderId="22" xfId="3" applyNumberFormat="1" applyFont="1" applyBorder="1" applyAlignment="1">
      <alignment wrapText="1"/>
    </xf>
    <xf numFmtId="3" fontId="50" fillId="0" borderId="43" xfId="3" applyNumberFormat="1" applyFont="1" applyBorder="1" applyAlignment="1">
      <alignment horizontal="left" vertical="center" wrapText="1"/>
    </xf>
    <xf numFmtId="3" fontId="50" fillId="0" borderId="172" xfId="3" applyNumberFormat="1" applyFont="1" applyBorder="1" applyAlignment="1">
      <alignment horizontal="distributed" vertical="center"/>
    </xf>
    <xf numFmtId="179" fontId="50" fillId="0" borderId="173" xfId="3" applyNumberFormat="1" applyFont="1" applyBorder="1">
      <alignment vertical="center"/>
    </xf>
    <xf numFmtId="178" fontId="50" fillId="0" borderId="174" xfId="3" applyNumberFormat="1" applyFont="1" applyBorder="1">
      <alignment vertical="center"/>
    </xf>
    <xf numFmtId="179" fontId="50" fillId="0" borderId="173" xfId="3" applyNumberFormat="1" applyFont="1" applyBorder="1" applyAlignment="1">
      <alignment vertical="center" wrapText="1"/>
    </xf>
    <xf numFmtId="178" fontId="50" fillId="0" borderId="175" xfId="3" applyNumberFormat="1" applyFont="1" applyBorder="1" applyAlignment="1">
      <alignment vertical="center" wrapText="1"/>
    </xf>
    <xf numFmtId="194" fontId="50" fillId="0" borderId="173" xfId="3" applyNumberFormat="1" applyFont="1" applyBorder="1" applyAlignment="1">
      <alignment vertical="center" wrapText="1"/>
    </xf>
    <xf numFmtId="3" fontId="50" fillId="0" borderId="173" xfId="3" applyNumberFormat="1" applyFont="1" applyBorder="1" applyAlignment="1">
      <alignment vertical="center" wrapText="1"/>
    </xf>
    <xf numFmtId="178" fontId="50" fillId="0" borderId="174" xfId="3" applyNumberFormat="1" applyFont="1" applyBorder="1" applyAlignment="1">
      <alignment vertical="center" wrapText="1"/>
    </xf>
    <xf numFmtId="3" fontId="50" fillId="0" borderId="176" xfId="3" applyNumberFormat="1" applyFont="1" applyBorder="1" applyAlignment="1">
      <alignment vertical="center" wrapText="1"/>
    </xf>
    <xf numFmtId="3" fontId="50" fillId="0" borderId="181" xfId="3" applyNumberFormat="1" applyFont="1" applyBorder="1" applyAlignment="1">
      <alignment vertical="center" wrapText="1"/>
    </xf>
    <xf numFmtId="3" fontId="50" fillId="0" borderId="182" xfId="3" applyNumberFormat="1" applyFont="1" applyBorder="1" applyAlignment="1">
      <alignment vertical="center" wrapText="1"/>
    </xf>
    <xf numFmtId="178" fontId="50" fillId="0" borderId="177" xfId="3" applyNumberFormat="1" applyFont="1" applyBorder="1" applyAlignment="1">
      <alignment vertical="center" wrapText="1"/>
    </xf>
    <xf numFmtId="194" fontId="50" fillId="0" borderId="178" xfId="3" applyNumberFormat="1" applyFont="1" applyBorder="1" applyAlignment="1">
      <alignment vertical="center" wrapText="1"/>
    </xf>
    <xf numFmtId="178" fontId="50" fillId="0" borderId="179" xfId="3" applyNumberFormat="1" applyFont="1" applyBorder="1" applyAlignment="1">
      <alignment vertical="center" wrapText="1"/>
    </xf>
    <xf numFmtId="178" fontId="51" fillId="0" borderId="180" xfId="3" applyNumberFormat="1" applyFont="1" applyBorder="1" applyAlignment="1">
      <alignment horizontal="center" vertical="center" wrapText="1"/>
    </xf>
    <xf numFmtId="184" fontId="51" fillId="0" borderId="147" xfId="3" applyNumberFormat="1" applyFont="1" applyBorder="1" applyAlignment="1">
      <alignment horizontal="center" vertical="center" wrapText="1"/>
    </xf>
    <xf numFmtId="3" fontId="50" fillId="0" borderId="183" xfId="3" applyNumberFormat="1" applyFont="1" applyBorder="1" applyAlignment="1">
      <alignment vertical="center" wrapText="1"/>
    </xf>
    <xf numFmtId="3" fontId="50" fillId="0" borderId="150" xfId="3" applyNumberFormat="1" applyFont="1" applyBorder="1" applyAlignment="1">
      <alignment vertical="center" wrapText="1"/>
    </xf>
    <xf numFmtId="3" fontId="50" fillId="0" borderId="157" xfId="3" applyNumberFormat="1" applyFont="1" applyBorder="1" applyAlignment="1">
      <alignment vertical="center" wrapText="1"/>
    </xf>
    <xf numFmtId="178" fontId="50" fillId="0" borderId="159" xfId="3" applyNumberFormat="1" applyFont="1" applyBorder="1" applyAlignment="1">
      <alignment vertical="center" wrapText="1"/>
    </xf>
    <xf numFmtId="195" fontId="50" fillId="0" borderId="184" xfId="3" applyNumberFormat="1" applyFont="1" applyBorder="1" applyAlignment="1">
      <alignment vertical="center" wrapText="1"/>
    </xf>
    <xf numFmtId="187" fontId="51" fillId="0" borderId="158" xfId="3" applyNumberFormat="1" applyFont="1" applyBorder="1" applyAlignment="1">
      <alignment horizontal="center" vertical="center" wrapText="1"/>
    </xf>
    <xf numFmtId="178" fontId="50" fillId="0" borderId="158" xfId="3" applyNumberFormat="1" applyFont="1" applyBorder="1" applyAlignment="1">
      <alignment vertical="center" wrapText="1"/>
    </xf>
    <xf numFmtId="178" fontId="51" fillId="0" borderId="185" xfId="3" applyNumberFormat="1" applyFont="1" applyBorder="1" applyAlignment="1">
      <alignment horizontal="center" vertical="center" wrapText="1"/>
    </xf>
    <xf numFmtId="187" fontId="51" fillId="0" borderId="148" xfId="3" applyNumberFormat="1" applyFont="1" applyBorder="1" applyAlignment="1">
      <alignment horizontal="center" vertical="center" wrapText="1"/>
    </xf>
    <xf numFmtId="0" fontId="50" fillId="0" borderId="151" xfId="3" applyFont="1" applyBorder="1" applyAlignment="1">
      <alignment horizontal="center" vertical="center"/>
    </xf>
    <xf numFmtId="3" fontId="50" fillId="0" borderId="186" xfId="3" applyNumberFormat="1" applyFont="1" applyBorder="1" applyAlignment="1">
      <alignment vertical="center" wrapText="1"/>
    </xf>
  </cellXfs>
  <cellStyles count="5">
    <cellStyle name="桁区切り" xfId="2" builtinId="6"/>
    <cellStyle name="標準" xfId="0" builtinId="0"/>
    <cellStyle name="標準 4 2" xfId="3" xr:uid="{00000000-0005-0000-0000-000002000000}"/>
    <cellStyle name="標準 8" xfId="4" xr:uid="{00000000-0005-0000-0000-000003000000}"/>
    <cellStyle name="標準_請求書・明細書等" xfId="1" xr:uid="{00000000-0005-0000-0000-000004000000}"/>
  </cellStyles>
  <dxfs count="0"/>
  <tableStyles count="0" defaultTableStyle="TableStyleMedium2" defaultPivotStyle="PivotStyleLight16"/>
  <colors>
    <mruColors>
      <color rgb="FFCCFFCC"/>
      <color rgb="FFFFCCFF"/>
      <color rgb="FFFFFFCC"/>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347663</xdr:colOff>
      <xdr:row>4</xdr:row>
      <xdr:rowOff>342900</xdr:rowOff>
    </xdr:from>
    <xdr:to>
      <xdr:col>9</xdr:col>
      <xdr:colOff>33338</xdr:colOff>
      <xdr:row>9</xdr:row>
      <xdr:rowOff>71439</xdr:rowOff>
    </xdr:to>
    <xdr:sp macro="" textlink="">
      <xdr:nvSpPr>
        <xdr:cNvPr id="2" name="吹き出し: 角を丸めた四角形 1">
          <a:extLst>
            <a:ext uri="{FF2B5EF4-FFF2-40B4-BE49-F238E27FC236}">
              <a16:creationId xmlns:a16="http://schemas.microsoft.com/office/drawing/2014/main" id="{00000000-0008-0000-0000-000002000000}"/>
            </a:ext>
          </a:extLst>
        </xdr:cNvPr>
        <xdr:cNvSpPr/>
      </xdr:nvSpPr>
      <xdr:spPr>
        <a:xfrm>
          <a:off x="6043613" y="1028700"/>
          <a:ext cx="2400300" cy="909639"/>
        </a:xfrm>
        <a:prstGeom prst="wedgeRoundRectCallout">
          <a:avLst>
            <a:gd name="adj1" fmla="val -57278"/>
            <a:gd name="adj2" fmla="val 25533"/>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rPr>
            <a:t>♦黄色セルに施設情報を入力してください</a:t>
          </a:r>
          <a:endParaRPr kumimoji="1" lang="en-US" altLang="ja-JP" sz="1200">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428625</xdr:colOff>
      <xdr:row>25</xdr:row>
      <xdr:rowOff>23812</xdr:rowOff>
    </xdr:from>
    <xdr:to>
      <xdr:col>10</xdr:col>
      <xdr:colOff>266700</xdr:colOff>
      <xdr:row>36</xdr:row>
      <xdr:rowOff>66675</xdr:rowOff>
    </xdr:to>
    <xdr:sp macro="" textlink="">
      <xdr:nvSpPr>
        <xdr:cNvPr id="2" name="吹き出し: 角を丸めた四角形 1">
          <a:extLst>
            <a:ext uri="{FF2B5EF4-FFF2-40B4-BE49-F238E27FC236}">
              <a16:creationId xmlns:a16="http://schemas.microsoft.com/office/drawing/2014/main" id="{00000000-0008-0000-0100-000002000000}"/>
            </a:ext>
          </a:extLst>
        </xdr:cNvPr>
        <xdr:cNvSpPr/>
      </xdr:nvSpPr>
      <xdr:spPr>
        <a:xfrm>
          <a:off x="666750" y="4148137"/>
          <a:ext cx="7948613" cy="1824038"/>
        </a:xfrm>
        <a:prstGeom prst="wedgeRoundRectCallout">
          <a:avLst>
            <a:gd name="adj1" fmla="val -15353"/>
            <a:gd name="adj2" fmla="val -65664"/>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200">
              <a:solidFill>
                <a:srgbClr val="FF0000"/>
              </a:solidFill>
            </a:rPr>
            <a:t>♦黄色セルに児童情報を入力してください</a:t>
          </a:r>
          <a:endParaRPr kumimoji="1" lang="en-US" altLang="ja-JP" sz="1200">
            <a:solidFill>
              <a:srgbClr val="FF0000"/>
            </a:solidFill>
          </a:endParaRPr>
        </a:p>
        <a:p>
          <a:pPr algn="l"/>
          <a:r>
            <a:rPr kumimoji="1" lang="ja-JP" altLang="en-US" sz="1200">
              <a:solidFill>
                <a:srgbClr val="FF0000"/>
              </a:solidFill>
            </a:rPr>
            <a:t>♦請求金額は、「明細書</a:t>
          </a:r>
          <a:r>
            <a:rPr kumimoji="1" lang="en-US" altLang="ja-JP" sz="1200">
              <a:solidFill>
                <a:srgbClr val="FF0000"/>
              </a:solidFill>
            </a:rPr>
            <a:t>【</a:t>
          </a:r>
          <a:r>
            <a:rPr kumimoji="1" lang="ja-JP" altLang="en-US" sz="1200">
              <a:solidFill>
                <a:srgbClr val="FF0000"/>
              </a:solidFill>
            </a:rPr>
            <a:t>保育所</a:t>
          </a:r>
          <a:r>
            <a:rPr kumimoji="1" lang="en-US" altLang="ja-JP" sz="1200">
              <a:solidFill>
                <a:srgbClr val="FF0000"/>
              </a:solidFill>
            </a:rPr>
            <a:t>】</a:t>
          </a:r>
          <a:r>
            <a:rPr kumimoji="1" lang="ja-JP" altLang="en-US" sz="1200">
              <a:solidFill>
                <a:srgbClr val="FF0000"/>
              </a:solidFill>
            </a:rPr>
            <a:t>」</a:t>
          </a:r>
          <a:r>
            <a:rPr kumimoji="1" lang="en-US" altLang="ja-JP" sz="1200">
              <a:solidFill>
                <a:srgbClr val="FF0000"/>
              </a:solidFill>
            </a:rPr>
            <a:t>or</a:t>
          </a:r>
          <a:r>
            <a:rPr kumimoji="1" lang="ja-JP" altLang="en-US" sz="1200">
              <a:solidFill>
                <a:srgbClr val="FF0000"/>
              </a:solidFill>
            </a:rPr>
            <a:t>「明細書</a:t>
          </a:r>
          <a:r>
            <a:rPr kumimoji="1" lang="en-US" altLang="ja-JP" sz="1200">
              <a:solidFill>
                <a:srgbClr val="FF0000"/>
              </a:solidFill>
            </a:rPr>
            <a:t>【</a:t>
          </a:r>
          <a:r>
            <a:rPr kumimoji="1" lang="ja-JP" altLang="en-US" sz="1200">
              <a:solidFill>
                <a:srgbClr val="FF0000"/>
              </a:solidFill>
            </a:rPr>
            <a:t>小規模」シートで各児童ごとの請求金額を算出後、転記します</a:t>
          </a:r>
          <a:endParaRPr kumimoji="1" lang="en-US" altLang="ja-JP" sz="1200">
            <a:solidFill>
              <a:srgbClr val="FF0000"/>
            </a:solidFill>
          </a:endParaRPr>
        </a:p>
        <a:p>
          <a:pPr algn="l"/>
          <a:r>
            <a:rPr kumimoji="1" lang="ja-JP" altLang="en-US" sz="1200">
              <a:solidFill>
                <a:srgbClr val="FF0000"/>
              </a:solidFill>
            </a:rPr>
            <a:t>　「保育所」　　　　　　　　　 ⇒　明細書</a:t>
          </a:r>
          <a:r>
            <a:rPr kumimoji="1" lang="en-US" altLang="ja-JP" sz="1200">
              <a:solidFill>
                <a:srgbClr val="FF0000"/>
              </a:solidFill>
            </a:rPr>
            <a:t>【</a:t>
          </a:r>
          <a:r>
            <a:rPr kumimoji="1" lang="ja-JP" altLang="en-US" sz="1200">
              <a:solidFill>
                <a:srgbClr val="FF0000"/>
              </a:solidFill>
            </a:rPr>
            <a:t>保育所</a:t>
          </a:r>
          <a:r>
            <a:rPr kumimoji="1" lang="en-US" altLang="ja-JP" sz="1200">
              <a:solidFill>
                <a:srgbClr val="FF0000"/>
              </a:solidFill>
            </a:rPr>
            <a:t>】</a:t>
          </a:r>
          <a:r>
            <a:rPr kumimoji="1" lang="ja-JP" altLang="en-US" sz="1200">
              <a:solidFill>
                <a:srgbClr val="FF0000"/>
              </a:solidFill>
            </a:rPr>
            <a:t>を使用</a:t>
          </a:r>
        </a:p>
        <a:p>
          <a:pPr algn="l"/>
          <a:r>
            <a:rPr kumimoji="1" lang="ja-JP" altLang="en-US" sz="1200">
              <a:solidFill>
                <a:srgbClr val="FF0000"/>
              </a:solidFill>
            </a:rPr>
            <a:t>　「小規模保育事業（</a:t>
          </a:r>
          <a:r>
            <a:rPr kumimoji="1" lang="en-US" altLang="ja-JP" sz="1200">
              <a:solidFill>
                <a:srgbClr val="FF0000"/>
              </a:solidFill>
            </a:rPr>
            <a:t>A</a:t>
          </a:r>
          <a:r>
            <a:rPr kumimoji="1" lang="ja-JP" altLang="en-US" sz="1200">
              <a:solidFill>
                <a:srgbClr val="FF0000"/>
              </a:solidFill>
            </a:rPr>
            <a:t>）」　⇒　明細書</a:t>
          </a:r>
          <a:r>
            <a:rPr kumimoji="1" lang="en-US" altLang="ja-JP" sz="1200">
              <a:solidFill>
                <a:srgbClr val="FF0000"/>
              </a:solidFill>
            </a:rPr>
            <a:t>【</a:t>
          </a:r>
          <a:r>
            <a:rPr kumimoji="1" lang="ja-JP" altLang="en-US" sz="1200">
              <a:solidFill>
                <a:srgbClr val="FF0000"/>
              </a:solidFill>
            </a:rPr>
            <a:t>小規模</a:t>
          </a:r>
          <a:r>
            <a:rPr kumimoji="1" lang="en-US" altLang="ja-JP" sz="1200">
              <a:solidFill>
                <a:srgbClr val="FF0000"/>
              </a:solidFill>
            </a:rPr>
            <a:t>】</a:t>
          </a:r>
          <a:r>
            <a:rPr kumimoji="1" lang="ja-JP" altLang="en-US" sz="1200">
              <a:solidFill>
                <a:srgbClr val="FF0000"/>
              </a:solidFill>
            </a:rPr>
            <a:t>を使用</a:t>
          </a:r>
        </a:p>
        <a:p>
          <a:pPr algn="l"/>
          <a:r>
            <a:rPr kumimoji="1" lang="ja-JP" altLang="en-US" sz="1200">
              <a:solidFill>
                <a:srgbClr val="FF0000"/>
              </a:solidFill>
            </a:rPr>
            <a:t>　</a:t>
          </a:r>
          <a:r>
            <a:rPr kumimoji="1" lang="en-US" altLang="ja-JP" sz="1000">
              <a:solidFill>
                <a:srgbClr val="FF0000"/>
              </a:solidFill>
            </a:rPr>
            <a:t>※</a:t>
          </a:r>
          <a:r>
            <a:rPr kumimoji="1" lang="ja-JP" altLang="en-US" sz="1000">
              <a:solidFill>
                <a:srgbClr val="FF0000"/>
              </a:solidFill>
            </a:rPr>
            <a:t>小規模保育事業のうち、（</a:t>
          </a:r>
          <a:r>
            <a:rPr kumimoji="1" lang="en-US" altLang="ja-JP" sz="1000">
              <a:solidFill>
                <a:srgbClr val="FF0000"/>
              </a:solidFill>
            </a:rPr>
            <a:t>B</a:t>
          </a:r>
          <a:r>
            <a:rPr kumimoji="1" lang="ja-JP" altLang="en-US" sz="1000">
              <a:solidFill>
                <a:srgbClr val="FF0000"/>
              </a:solidFill>
            </a:rPr>
            <a:t>）（</a:t>
          </a:r>
          <a:r>
            <a:rPr kumimoji="1" lang="en-US" altLang="ja-JP" sz="1000">
              <a:solidFill>
                <a:srgbClr val="FF0000"/>
              </a:solidFill>
            </a:rPr>
            <a:t>C</a:t>
          </a:r>
          <a:r>
            <a:rPr kumimoji="1" lang="ja-JP" altLang="en-US" sz="1000">
              <a:solidFill>
                <a:srgbClr val="FF0000"/>
              </a:solidFill>
            </a:rPr>
            <a:t>）の場合は単価が異なることがありますので、本明細書は使用できません。市担当者までご相談ください。</a:t>
          </a:r>
          <a:endParaRPr kumimoji="1" lang="en-US" altLang="ja-JP" sz="1000">
            <a:solidFill>
              <a:srgbClr val="FF0000"/>
            </a:solidFill>
          </a:endParaRPr>
        </a:p>
        <a:p>
          <a:pPr algn="l"/>
          <a:r>
            <a:rPr kumimoji="1" lang="ja-JP" altLang="en-US" sz="1200">
              <a:solidFill>
                <a:srgbClr val="FF0000"/>
              </a:solidFill>
            </a:rPr>
            <a:t>♦すべての児童の請求金額を転記したら、算出された請求合計額を請求書に転記し、</a:t>
          </a:r>
          <a:endParaRPr kumimoji="1" lang="en-US" altLang="ja-JP" sz="1200">
            <a:solidFill>
              <a:srgbClr val="FF0000"/>
            </a:solidFill>
          </a:endParaRPr>
        </a:p>
        <a:p>
          <a:pPr algn="l"/>
          <a:r>
            <a:rPr kumimoji="1" lang="ja-JP" altLang="en-US" sz="1200">
              <a:solidFill>
                <a:srgbClr val="FF0000"/>
              </a:solidFill>
            </a:rPr>
            <a:t>　本</a:t>
          </a:r>
          <a:r>
            <a:rPr kumimoji="1" lang="en-US" altLang="ja-JP" sz="1200">
              <a:solidFill>
                <a:srgbClr val="FF0000"/>
              </a:solidFill>
            </a:rPr>
            <a:t>Excel</a:t>
          </a:r>
          <a:r>
            <a:rPr kumimoji="1" lang="ja-JP" altLang="en-US" sz="1200">
              <a:solidFill>
                <a:srgbClr val="FF0000"/>
              </a:solidFill>
            </a:rPr>
            <a:t>ファイルと合わせて横浜市に提出してください</a:t>
          </a:r>
          <a:endParaRPr kumimoji="1" lang="en-US" altLang="ja-JP" sz="1200">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94</xdr:col>
      <xdr:colOff>9525</xdr:colOff>
      <xdr:row>0</xdr:row>
      <xdr:rowOff>109535</xdr:rowOff>
    </xdr:from>
    <xdr:to>
      <xdr:col>143</xdr:col>
      <xdr:colOff>76199</xdr:colOff>
      <xdr:row>13</xdr:row>
      <xdr:rowOff>119062</xdr:rowOff>
    </xdr:to>
    <xdr:sp macro="" textlink="">
      <xdr:nvSpPr>
        <xdr:cNvPr id="2" name="吹き出し: 角を丸めた四角形 1">
          <a:extLst>
            <a:ext uri="{FF2B5EF4-FFF2-40B4-BE49-F238E27FC236}">
              <a16:creationId xmlns:a16="http://schemas.microsoft.com/office/drawing/2014/main" id="{00000000-0008-0000-0200-000002000000}"/>
            </a:ext>
          </a:extLst>
        </xdr:cNvPr>
        <xdr:cNvSpPr/>
      </xdr:nvSpPr>
      <xdr:spPr>
        <a:xfrm>
          <a:off x="7610475" y="109535"/>
          <a:ext cx="4033837" cy="1995490"/>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00000000-0008-0000-0200-000003000000}"/>
            </a:ext>
          </a:extLst>
        </xdr:cNvPr>
        <xdr:cNvSpPr/>
      </xdr:nvSpPr>
      <xdr:spPr>
        <a:xfrm>
          <a:off x="7624762" y="4229101"/>
          <a:ext cx="3857625"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00000000-0008-0000-0200-000004000000}"/>
            </a:ext>
          </a:extLst>
        </xdr:cNvPr>
        <xdr:cNvSpPr/>
      </xdr:nvSpPr>
      <xdr:spPr>
        <a:xfrm>
          <a:off x="7624762" y="9639299"/>
          <a:ext cx="2847976"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保育所</a:t>
          </a:r>
          <a:endParaRPr kumimoji="1" lang="ja-JP" altLang="en-US" sz="900">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94</xdr:col>
      <xdr:colOff>9525</xdr:colOff>
      <xdr:row>0</xdr:row>
      <xdr:rowOff>109535</xdr:rowOff>
    </xdr:from>
    <xdr:to>
      <xdr:col>143</xdr:col>
      <xdr:colOff>76199</xdr:colOff>
      <xdr:row>13</xdr:row>
      <xdr:rowOff>119062</xdr:rowOff>
    </xdr:to>
    <xdr:sp macro="" textlink="">
      <xdr:nvSpPr>
        <xdr:cNvPr id="2" name="吹き出し: 角を丸めた四角形 1">
          <a:extLst>
            <a:ext uri="{FF2B5EF4-FFF2-40B4-BE49-F238E27FC236}">
              <a16:creationId xmlns:a16="http://schemas.microsoft.com/office/drawing/2014/main" id="{00000000-0008-0000-0300-000002000000}"/>
            </a:ext>
          </a:extLst>
        </xdr:cNvPr>
        <xdr:cNvSpPr/>
      </xdr:nvSpPr>
      <xdr:spPr>
        <a:xfrm>
          <a:off x="7610475" y="109535"/>
          <a:ext cx="4033837" cy="1995490"/>
        </a:xfrm>
        <a:prstGeom prst="wedgeRoundRectCallout">
          <a:avLst>
            <a:gd name="adj1" fmla="val -57201"/>
            <a:gd name="adj2" fmla="val -14285"/>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①　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②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③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④　次の児童情報の番号を入力</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⑤　自動計算された単価を確認</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⑥　合計額を「児童情報」シートの請求金額に転記</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（以下、繰り返し）</a:t>
          </a:r>
          <a:endParaRPr kumimoji="1" lang="en-US" altLang="ja-JP" sz="1100">
            <a:solidFill>
              <a:srgbClr val="FF0000"/>
            </a:solidFill>
            <a:latin typeface="+mn-ea"/>
            <a:ea typeface="+mn-ea"/>
          </a:endParaRPr>
        </a:p>
      </xdr:txBody>
    </xdr:sp>
    <xdr:clientData/>
  </xdr:twoCellAnchor>
  <xdr:twoCellAnchor editAs="oneCell">
    <xdr:from>
      <xdr:col>94</xdr:col>
      <xdr:colOff>23812</xdr:colOff>
      <xdr:row>31</xdr:row>
      <xdr:rowOff>33338</xdr:rowOff>
    </xdr:from>
    <xdr:to>
      <xdr:col>141</xdr:col>
      <xdr:colOff>76199</xdr:colOff>
      <xdr:row>57</xdr:row>
      <xdr:rowOff>38102</xdr:rowOff>
    </xdr:to>
    <xdr:sp macro="" textlink="">
      <xdr:nvSpPr>
        <xdr:cNvPr id="3" name="吹き出し: 角を丸めた四角形 2">
          <a:extLst>
            <a:ext uri="{FF2B5EF4-FFF2-40B4-BE49-F238E27FC236}">
              <a16:creationId xmlns:a16="http://schemas.microsoft.com/office/drawing/2014/main" id="{00000000-0008-0000-0300-000003000000}"/>
            </a:ext>
          </a:extLst>
        </xdr:cNvPr>
        <xdr:cNvSpPr/>
      </xdr:nvSpPr>
      <xdr:spPr>
        <a:xfrm>
          <a:off x="7624762" y="4229101"/>
          <a:ext cx="3857625" cy="1738314"/>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j-ea"/>
              <a:ea typeface="+mj-ea"/>
            </a:rPr>
            <a:t>♦請求内容は公定価格の基本的な項目を載せています。</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♦記載済みの項目以外の加算がある場合は、</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適宜、請求内容と金額を追記してください。</a:t>
          </a:r>
          <a:endParaRPr kumimoji="1" lang="en-US" altLang="ja-JP" sz="1100">
            <a:solidFill>
              <a:srgbClr val="FF0000"/>
            </a:solidFill>
            <a:latin typeface="+mj-ea"/>
            <a:ea typeface="+mj-ea"/>
          </a:endParaRPr>
        </a:p>
        <a:p>
          <a:pPr algn="l"/>
          <a:r>
            <a:rPr kumimoji="1" lang="ja-JP" altLang="en-US" sz="1100">
              <a:solidFill>
                <a:srgbClr val="FF0000"/>
              </a:solidFill>
              <a:latin typeface="+mj-ea"/>
              <a:ea typeface="+mj-ea"/>
            </a:rPr>
            <a:t>　（金額は公定価格表を基に施設にて算出をお願いします）</a:t>
          </a:r>
          <a:endParaRPr kumimoji="1" lang="en-US" altLang="ja-JP" sz="1100">
            <a:solidFill>
              <a:srgbClr val="FF0000"/>
            </a:solidFill>
            <a:latin typeface="+mj-ea"/>
            <a:ea typeface="+mj-ea"/>
          </a:endParaRPr>
        </a:p>
        <a:p>
          <a:pPr algn="l"/>
          <a:endParaRPr kumimoji="1" lang="en-US" altLang="ja-JP" sz="900">
            <a:solidFill>
              <a:srgbClr val="FF0000"/>
            </a:solidFill>
          </a:endParaRPr>
        </a:p>
      </xdr:txBody>
    </xdr:sp>
    <xdr:clientData/>
  </xdr:twoCellAnchor>
  <xdr:twoCellAnchor editAs="oneCell">
    <xdr:from>
      <xdr:col>94</xdr:col>
      <xdr:colOff>23812</xdr:colOff>
      <xdr:row>112</xdr:row>
      <xdr:rowOff>42861</xdr:rowOff>
    </xdr:from>
    <xdr:to>
      <xdr:col>129</xdr:col>
      <xdr:colOff>38100</xdr:colOff>
      <xdr:row>128</xdr:row>
      <xdr:rowOff>33337</xdr:rowOff>
    </xdr:to>
    <xdr:sp macro="" textlink="">
      <xdr:nvSpPr>
        <xdr:cNvPr id="4" name="吹き出し: 角を丸めた四角形 3">
          <a:extLst>
            <a:ext uri="{FF2B5EF4-FFF2-40B4-BE49-F238E27FC236}">
              <a16:creationId xmlns:a16="http://schemas.microsoft.com/office/drawing/2014/main" id="{00000000-0008-0000-0300-000004000000}"/>
            </a:ext>
          </a:extLst>
        </xdr:cNvPr>
        <xdr:cNvSpPr/>
      </xdr:nvSpPr>
      <xdr:spPr>
        <a:xfrm>
          <a:off x="7624762" y="9639299"/>
          <a:ext cx="2847976" cy="1057276"/>
        </a:xfrm>
        <a:prstGeom prst="wedgeRoundRectCallout">
          <a:avLst>
            <a:gd name="adj1" fmla="val -56862"/>
            <a:gd name="adj2" fmla="val 20899"/>
            <a:gd name="adj3" fmla="val 16667"/>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nchorCtr="0"/>
        <a:lstStyle/>
        <a:p>
          <a:pPr algn="l"/>
          <a:r>
            <a:rPr kumimoji="1" lang="ja-JP" altLang="en-US" sz="1100">
              <a:solidFill>
                <a:srgbClr val="FF0000"/>
              </a:solidFill>
              <a:latin typeface="+mn-ea"/>
              <a:ea typeface="+mn-ea"/>
            </a:rPr>
            <a:t>♦市町村により独自助成がある場合は、</a:t>
          </a:r>
          <a:endParaRPr kumimoji="1" lang="en-US" altLang="ja-JP" sz="1100">
            <a:solidFill>
              <a:srgbClr val="FF0000"/>
            </a:solidFill>
            <a:latin typeface="+mn-ea"/>
            <a:ea typeface="+mn-ea"/>
          </a:endParaRPr>
        </a:p>
        <a:p>
          <a:pPr algn="l"/>
          <a:r>
            <a:rPr kumimoji="1" lang="ja-JP" altLang="en-US" sz="1100">
              <a:solidFill>
                <a:srgbClr val="FF0000"/>
              </a:solidFill>
              <a:latin typeface="+mn-ea"/>
              <a:ea typeface="+mn-ea"/>
            </a:rPr>
            <a:t>　「市町村助成明細欄」にご記入ください。</a:t>
          </a:r>
          <a:endParaRPr kumimoji="1" lang="en-US" altLang="ja-JP" sz="1100">
            <a:solidFill>
              <a:srgbClr val="FF0000"/>
            </a:solidFill>
            <a:latin typeface="+mn-ea"/>
            <a:ea typeface="+mn-ea"/>
          </a:endParaRPr>
        </a:p>
      </xdr:txBody>
    </xdr:sp>
    <xdr:clientData/>
  </xdr:twoCellAnchor>
  <xdr:twoCellAnchor>
    <xdr:from>
      <xdr:col>1</xdr:col>
      <xdr:colOff>4762</xdr:colOff>
      <xdr:row>0</xdr:row>
      <xdr:rowOff>95250</xdr:rowOff>
    </xdr:from>
    <xdr:to>
      <xdr:col>14</xdr:col>
      <xdr:colOff>61913</xdr:colOff>
      <xdr:row>2</xdr:row>
      <xdr:rowOff>28575</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76200" y="95250"/>
          <a:ext cx="1109663" cy="338138"/>
        </a:xfrm>
        <a:prstGeom prst="rect">
          <a:avLst/>
        </a:prstGeom>
        <a:solidFill>
          <a:sysClr val="window" lastClr="FFFFFF">
            <a:alpha val="85000"/>
          </a:sysClr>
        </a:solidFill>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2000">
              <a:solidFill>
                <a:srgbClr val="FF0000"/>
              </a:solidFill>
            </a:rPr>
            <a:t>小規模</a:t>
          </a:r>
          <a:endParaRPr kumimoji="1" lang="ja-JP" altLang="en-US" sz="900">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133471</xdr:colOff>
      <xdr:row>1</xdr:row>
      <xdr:rowOff>108928</xdr:rowOff>
    </xdr:from>
    <xdr:to>
      <xdr:col>8</xdr:col>
      <xdr:colOff>501527</xdr:colOff>
      <xdr:row>4</xdr:row>
      <xdr:rowOff>120405</xdr:rowOff>
    </xdr:to>
    <xdr:sp macro="" textlink="">
      <xdr:nvSpPr>
        <xdr:cNvPr id="3" name="矢印: 右 2">
          <a:extLst>
            <a:ext uri="{FF2B5EF4-FFF2-40B4-BE49-F238E27FC236}">
              <a16:creationId xmlns:a16="http://schemas.microsoft.com/office/drawing/2014/main" id="{00000000-0008-0000-0400-000003000000}"/>
            </a:ext>
          </a:extLst>
        </xdr:cNvPr>
        <xdr:cNvSpPr/>
      </xdr:nvSpPr>
      <xdr:spPr>
        <a:xfrm>
          <a:off x="7172202" y="108928"/>
          <a:ext cx="368056" cy="509708"/>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6" name="矢印: 右 5">
          <a:extLst>
            <a:ext uri="{FF2B5EF4-FFF2-40B4-BE49-F238E27FC236}">
              <a16:creationId xmlns:a16="http://schemas.microsoft.com/office/drawing/2014/main" id="{00000000-0008-0000-0400-000006000000}"/>
            </a:ext>
          </a:extLst>
        </xdr:cNvPr>
        <xdr:cNvSpPr/>
      </xdr:nvSpPr>
      <xdr:spPr>
        <a:xfrm>
          <a:off x="3923933" y="117109"/>
          <a:ext cx="372818" cy="517646"/>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8</xdr:col>
      <xdr:colOff>133471</xdr:colOff>
      <xdr:row>1</xdr:row>
      <xdr:rowOff>108928</xdr:rowOff>
    </xdr:from>
    <xdr:to>
      <xdr:col>8</xdr:col>
      <xdr:colOff>501527</xdr:colOff>
      <xdr:row>4</xdr:row>
      <xdr:rowOff>120405</xdr:rowOff>
    </xdr:to>
    <xdr:sp macro="" textlink="">
      <xdr:nvSpPr>
        <xdr:cNvPr id="2" name="矢印: 右 1">
          <a:extLst>
            <a:ext uri="{FF2B5EF4-FFF2-40B4-BE49-F238E27FC236}">
              <a16:creationId xmlns:a16="http://schemas.microsoft.com/office/drawing/2014/main" id="{00000000-0008-0000-0500-000002000000}"/>
            </a:ext>
          </a:extLst>
        </xdr:cNvPr>
        <xdr:cNvSpPr/>
      </xdr:nvSpPr>
      <xdr:spPr>
        <a:xfrm>
          <a:off x="8096371" y="108928"/>
          <a:ext cx="368056" cy="497252"/>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endParaRPr kumimoji="1" lang="ja-JP" altLang="en-US" sz="900">
            <a:solidFill>
              <a:srgbClr val="FF0000"/>
            </a:solidFill>
          </a:endParaRPr>
        </a:p>
      </xdr:txBody>
    </xdr:sp>
    <xdr:clientData/>
  </xdr:twoCellAnchor>
  <xdr:twoCellAnchor>
    <xdr:from>
      <xdr:col>4</xdr:col>
      <xdr:colOff>118818</xdr:colOff>
      <xdr:row>1</xdr:row>
      <xdr:rowOff>117109</xdr:rowOff>
    </xdr:from>
    <xdr:to>
      <xdr:col>4</xdr:col>
      <xdr:colOff>491636</xdr:colOff>
      <xdr:row>4</xdr:row>
      <xdr:rowOff>136524</xdr:rowOff>
    </xdr:to>
    <xdr:sp macro="" textlink="">
      <xdr:nvSpPr>
        <xdr:cNvPr id="3" name="矢印: 右 2">
          <a:extLst>
            <a:ext uri="{FF2B5EF4-FFF2-40B4-BE49-F238E27FC236}">
              <a16:creationId xmlns:a16="http://schemas.microsoft.com/office/drawing/2014/main" id="{00000000-0008-0000-0500-000003000000}"/>
            </a:ext>
          </a:extLst>
        </xdr:cNvPr>
        <xdr:cNvSpPr/>
      </xdr:nvSpPr>
      <xdr:spPr>
        <a:xfrm>
          <a:off x="4105031" y="117109"/>
          <a:ext cx="372818" cy="505190"/>
        </a:xfrm>
        <a:prstGeom prst="rightArrow">
          <a:avLst/>
        </a:prstGeom>
        <a:solidFill>
          <a:schemeClr val="bg1">
            <a:alpha val="85000"/>
          </a:schemeClr>
        </a:solidFill>
        <a:ln>
          <a:solidFill>
            <a:srgbClr val="92D050"/>
          </a:solidFill>
        </a:ln>
      </xdr:spPr>
      <xdr:style>
        <a:lnRef idx="2">
          <a:schemeClr val="accent6"/>
        </a:lnRef>
        <a:fillRef idx="1">
          <a:schemeClr val="lt1"/>
        </a:fillRef>
        <a:effectRef idx="0">
          <a:schemeClr val="accent6"/>
        </a:effectRef>
        <a:fontRef idx="minor">
          <a:schemeClr val="dk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endParaRPr kumimoji="1" lang="ja-JP" altLang="en-US" sz="900">
            <a:solidFill>
              <a:srgbClr val="FF0000"/>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61</xdr:col>
      <xdr:colOff>25978</xdr:colOff>
      <xdr:row>24</xdr:row>
      <xdr:rowOff>83128</xdr:rowOff>
    </xdr:from>
    <xdr:to>
      <xdr:col>71</xdr:col>
      <xdr:colOff>112568</xdr:colOff>
      <xdr:row>71</xdr:row>
      <xdr:rowOff>77933</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5981603" y="5169478"/>
          <a:ext cx="4610965" cy="10739005"/>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36864</xdr:colOff>
      <xdr:row>104</xdr:row>
      <xdr:rowOff>158832</xdr:rowOff>
    </xdr:from>
    <xdr:to>
      <xdr:col>72</xdr:col>
      <xdr:colOff>3711</xdr:colOff>
      <xdr:row>158</xdr:row>
      <xdr:rowOff>73973</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5992489" y="23533182"/>
          <a:ext cx="4624572"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6928</xdr:colOff>
      <xdr:row>272</xdr:row>
      <xdr:rowOff>150668</xdr:rowOff>
    </xdr:from>
    <xdr:to>
      <xdr:col>71</xdr:col>
      <xdr:colOff>93518</xdr:colOff>
      <xdr:row>326</xdr:row>
      <xdr:rowOff>65809</xdr:rowOff>
    </xdr:to>
    <xdr:sp macro="" textlink="">
      <xdr:nvSpPr>
        <xdr:cNvPr id="4" name="大かっこ 3">
          <a:extLst>
            <a:ext uri="{FF2B5EF4-FFF2-40B4-BE49-F238E27FC236}">
              <a16:creationId xmlns:a16="http://schemas.microsoft.com/office/drawing/2014/main" id="{00000000-0008-0000-0000-000005000000}"/>
            </a:ext>
          </a:extLst>
        </xdr:cNvPr>
        <xdr:cNvSpPr/>
      </xdr:nvSpPr>
      <xdr:spPr>
        <a:xfrm>
          <a:off x="25962553" y="61929818"/>
          <a:ext cx="4610965"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45028</xdr:colOff>
      <xdr:row>187</xdr:row>
      <xdr:rowOff>169718</xdr:rowOff>
    </xdr:from>
    <xdr:to>
      <xdr:col>72</xdr:col>
      <xdr:colOff>17318</xdr:colOff>
      <xdr:row>241</xdr:row>
      <xdr:rowOff>84859</xdr:rowOff>
    </xdr:to>
    <xdr:sp macro="" textlink="">
      <xdr:nvSpPr>
        <xdr:cNvPr id="5" name="大かっこ 4">
          <a:extLst>
            <a:ext uri="{FF2B5EF4-FFF2-40B4-BE49-F238E27FC236}">
              <a16:creationId xmlns:a16="http://schemas.microsoft.com/office/drawing/2014/main" id="{00000000-0008-0000-0000-00000A000000}"/>
            </a:ext>
          </a:extLst>
        </xdr:cNvPr>
        <xdr:cNvSpPr/>
      </xdr:nvSpPr>
      <xdr:spPr>
        <a:xfrm>
          <a:off x="26000653" y="42517868"/>
          <a:ext cx="4630015" cy="122595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356</xdr:row>
      <xdr:rowOff>72736</xdr:rowOff>
    </xdr:from>
    <xdr:to>
      <xdr:col>71</xdr:col>
      <xdr:colOff>112568</xdr:colOff>
      <xdr:row>409</xdr:row>
      <xdr:rowOff>147205</xdr:rowOff>
    </xdr:to>
    <xdr:sp macro="" textlink="">
      <xdr:nvSpPr>
        <xdr:cNvPr id="6" name="大かっこ 5">
          <a:extLst>
            <a:ext uri="{FF2B5EF4-FFF2-40B4-BE49-F238E27FC236}">
              <a16:creationId xmlns:a16="http://schemas.microsoft.com/office/drawing/2014/main" id="{00000000-0008-0000-0000-00000C000000}"/>
            </a:ext>
          </a:extLst>
        </xdr:cNvPr>
        <xdr:cNvSpPr/>
      </xdr:nvSpPr>
      <xdr:spPr>
        <a:xfrm>
          <a:off x="25981603" y="81054286"/>
          <a:ext cx="4610965" cy="12190269"/>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12123</xdr:colOff>
      <xdr:row>440</xdr:row>
      <xdr:rowOff>86591</xdr:rowOff>
    </xdr:from>
    <xdr:to>
      <xdr:col>71</xdr:col>
      <xdr:colOff>98713</xdr:colOff>
      <xdr:row>493</xdr:row>
      <xdr:rowOff>161059</xdr:rowOff>
    </xdr:to>
    <xdr:sp macro="" textlink="">
      <xdr:nvSpPr>
        <xdr:cNvPr id="7" name="大かっこ 6">
          <a:extLst>
            <a:ext uri="{FF2B5EF4-FFF2-40B4-BE49-F238E27FC236}">
              <a16:creationId xmlns:a16="http://schemas.microsoft.com/office/drawing/2014/main" id="{00000000-0008-0000-0000-00000D000000}"/>
            </a:ext>
          </a:extLst>
        </xdr:cNvPr>
        <xdr:cNvSpPr/>
      </xdr:nvSpPr>
      <xdr:spPr>
        <a:xfrm>
          <a:off x="25967748" y="100270541"/>
          <a:ext cx="4610965" cy="12190268"/>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150669</xdr:colOff>
      <xdr:row>523</xdr:row>
      <xdr:rowOff>142009</xdr:rowOff>
    </xdr:from>
    <xdr:to>
      <xdr:col>71</xdr:col>
      <xdr:colOff>84859</xdr:colOff>
      <xdr:row>577</xdr:row>
      <xdr:rowOff>50223</xdr:rowOff>
    </xdr:to>
    <xdr:sp macro="" textlink="">
      <xdr:nvSpPr>
        <xdr:cNvPr id="8" name="大かっこ 7">
          <a:extLst>
            <a:ext uri="{FF2B5EF4-FFF2-40B4-BE49-F238E27FC236}">
              <a16:creationId xmlns:a16="http://schemas.microsoft.com/office/drawing/2014/main" id="{00000000-0008-0000-0000-00000E000000}"/>
            </a:ext>
          </a:extLst>
        </xdr:cNvPr>
        <xdr:cNvSpPr/>
      </xdr:nvSpPr>
      <xdr:spPr>
        <a:xfrm>
          <a:off x="25934844" y="119299759"/>
          <a:ext cx="4630015" cy="12252614"/>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25978</xdr:colOff>
      <xdr:row>608</xdr:row>
      <xdr:rowOff>45028</xdr:rowOff>
    </xdr:from>
    <xdr:to>
      <xdr:col>71</xdr:col>
      <xdr:colOff>112568</xdr:colOff>
      <xdr:row>661</xdr:row>
      <xdr:rowOff>119496</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25981603" y="138633778"/>
          <a:ext cx="4610965" cy="12190268"/>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61</xdr:col>
      <xdr:colOff>145632</xdr:colOff>
      <xdr:row>7</xdr:row>
      <xdr:rowOff>1038</xdr:rowOff>
    </xdr:from>
    <xdr:to>
      <xdr:col>73</xdr:col>
      <xdr:colOff>75320</xdr:colOff>
      <xdr:row>23</xdr:row>
      <xdr:rowOff>1655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28501557" y="1210713"/>
          <a:ext cx="6225713" cy="3505817"/>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149282</xdr:colOff>
      <xdr:row>23</xdr:row>
      <xdr:rowOff>10563</xdr:rowOff>
    </xdr:from>
    <xdr:to>
      <xdr:col>74</xdr:col>
      <xdr:colOff>2770</xdr:colOff>
      <xdr:row>38</xdr:row>
      <xdr:rowOff>169371</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28505207" y="4725438"/>
          <a:ext cx="6235238" cy="3444933"/>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39</xdr:row>
      <xdr:rowOff>8658</xdr:rowOff>
    </xdr:from>
    <xdr:to>
      <xdr:col>73</xdr:col>
      <xdr:colOff>86590</xdr:colOff>
      <xdr:row>54</xdr:row>
      <xdr:rowOff>173181</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8520447" y="82287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55</xdr:row>
      <xdr:rowOff>8659</xdr:rowOff>
    </xdr:from>
    <xdr:to>
      <xdr:col>73</xdr:col>
      <xdr:colOff>86590</xdr:colOff>
      <xdr:row>70</xdr:row>
      <xdr:rowOff>164523</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28520447" y="117339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71</xdr:row>
      <xdr:rowOff>8659</xdr:rowOff>
    </xdr:from>
    <xdr:to>
      <xdr:col>73</xdr:col>
      <xdr:colOff>86590</xdr:colOff>
      <xdr:row>86</xdr:row>
      <xdr:rowOff>164523</xdr:rowOff>
    </xdr:to>
    <xdr:sp macro="" textlink="">
      <xdr:nvSpPr>
        <xdr:cNvPr id="6" name="大かっこ 5">
          <a:extLst>
            <a:ext uri="{FF2B5EF4-FFF2-40B4-BE49-F238E27FC236}">
              <a16:creationId xmlns:a16="http://schemas.microsoft.com/office/drawing/2014/main" id="{00000000-0008-0000-0000-000006000000}"/>
            </a:ext>
          </a:extLst>
        </xdr:cNvPr>
        <xdr:cNvSpPr/>
      </xdr:nvSpPr>
      <xdr:spPr>
        <a:xfrm>
          <a:off x="28520447" y="15239134"/>
          <a:ext cx="6218093" cy="3441989"/>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87</xdr:row>
      <xdr:rowOff>8658</xdr:rowOff>
    </xdr:from>
    <xdr:to>
      <xdr:col>73</xdr:col>
      <xdr:colOff>86590</xdr:colOff>
      <xdr:row>102</xdr:row>
      <xdr:rowOff>173181</xdr:rowOff>
    </xdr:to>
    <xdr:sp macro="" textlink="">
      <xdr:nvSpPr>
        <xdr:cNvPr id="7" name="大かっこ 6">
          <a:extLst>
            <a:ext uri="{FF2B5EF4-FFF2-40B4-BE49-F238E27FC236}">
              <a16:creationId xmlns:a16="http://schemas.microsoft.com/office/drawing/2014/main" id="{00000000-0008-0000-0000-000007000000}"/>
            </a:ext>
          </a:extLst>
        </xdr:cNvPr>
        <xdr:cNvSpPr/>
      </xdr:nvSpPr>
      <xdr:spPr>
        <a:xfrm>
          <a:off x="28520447" y="18744333"/>
          <a:ext cx="6218093" cy="3450648"/>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103</xdr:row>
      <xdr:rowOff>8658</xdr:rowOff>
    </xdr:from>
    <xdr:to>
      <xdr:col>73</xdr:col>
      <xdr:colOff>86590</xdr:colOff>
      <xdr:row>118</xdr:row>
      <xdr:rowOff>190499</xdr:rowOff>
    </xdr:to>
    <xdr:sp macro="" textlink="">
      <xdr:nvSpPr>
        <xdr:cNvPr id="8" name="大かっこ 7">
          <a:extLst>
            <a:ext uri="{FF2B5EF4-FFF2-40B4-BE49-F238E27FC236}">
              <a16:creationId xmlns:a16="http://schemas.microsoft.com/office/drawing/2014/main" id="{00000000-0008-0000-0000-000008000000}"/>
            </a:ext>
          </a:extLst>
        </xdr:cNvPr>
        <xdr:cNvSpPr/>
      </xdr:nvSpPr>
      <xdr:spPr>
        <a:xfrm>
          <a:off x="28520447" y="222495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61</xdr:col>
      <xdr:colOff>164522</xdr:colOff>
      <xdr:row>119</xdr:row>
      <xdr:rowOff>8658</xdr:rowOff>
    </xdr:from>
    <xdr:to>
      <xdr:col>73</xdr:col>
      <xdr:colOff>86590</xdr:colOff>
      <xdr:row>134</xdr:row>
      <xdr:rowOff>190499</xdr:rowOff>
    </xdr:to>
    <xdr:sp macro="" textlink="">
      <xdr:nvSpPr>
        <xdr:cNvPr id="9" name="大かっこ 8">
          <a:extLst>
            <a:ext uri="{FF2B5EF4-FFF2-40B4-BE49-F238E27FC236}">
              <a16:creationId xmlns:a16="http://schemas.microsoft.com/office/drawing/2014/main" id="{00000000-0008-0000-0000-00000A000000}"/>
            </a:ext>
          </a:extLst>
        </xdr:cNvPr>
        <xdr:cNvSpPr/>
      </xdr:nvSpPr>
      <xdr:spPr>
        <a:xfrm>
          <a:off x="28520447" y="25754733"/>
          <a:ext cx="6218093" cy="3467966"/>
        </a:xfrm>
        <a:prstGeom prst="bracketPair">
          <a:avLst>
            <a:gd name="adj" fmla="val 2831"/>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ysClr val="window" lastClr="FFFFFF">
            <a:alpha val="85000"/>
          </a:sysClr>
        </a:solidFill>
        <a:ln>
          <a:solidFill>
            <a:srgbClr val="FF0000"/>
          </a:solidFill>
        </a:ln>
      </a:spPr>
      <a:bodyPr vertOverflow="clip" horzOverflow="clip" rtlCol="0" anchor="t"/>
      <a:lstStyle>
        <a:defPPr algn="l">
          <a:defRPr kumimoji="1" sz="900">
            <a:solidFill>
              <a:srgbClr val="FF0000"/>
            </a:solidFill>
          </a:defRPr>
        </a:defPPr>
      </a:lstStyle>
      <a:style>
        <a:lnRef idx="2">
          <a:schemeClr val="accent6"/>
        </a:lnRef>
        <a:fillRef idx="1">
          <a:schemeClr val="lt1"/>
        </a:fillRef>
        <a:effectRef idx="0">
          <a:schemeClr val="accent6"/>
        </a:effectRef>
        <a:fontRef idx="minor">
          <a:schemeClr val="dk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sheetPr>
  <dimension ref="A1:F45"/>
  <sheetViews>
    <sheetView tabSelected="1" workbookViewId="0"/>
  </sheetViews>
  <sheetFormatPr defaultColWidth="8.875" defaultRowHeight="13.5"/>
  <cols>
    <col min="1" max="1" width="22.5" style="41" customWidth="1"/>
    <col min="2" max="2" width="29.375" style="41" customWidth="1"/>
    <col min="3" max="3" width="9.75" style="41" customWidth="1"/>
    <col min="4" max="4" width="12" style="41" customWidth="1"/>
    <col min="5" max="5" width="8.75" style="41" bestFit="1" customWidth="1"/>
    <col min="6" max="6" width="9.5" style="41" customWidth="1"/>
    <col min="7" max="7" width="11.875" style="41" bestFit="1" customWidth="1"/>
    <col min="8" max="8" width="14.875" style="41" bestFit="1" customWidth="1"/>
    <col min="9" max="16384" width="8.875" style="41"/>
  </cols>
  <sheetData>
    <row r="1" spans="1:6">
      <c r="A1" s="38" t="s">
        <v>95</v>
      </c>
      <c r="B1" s="38"/>
      <c r="C1" s="38"/>
      <c r="D1" s="38"/>
    </row>
    <row r="2" spans="1:6">
      <c r="A2" s="424" t="s">
        <v>176</v>
      </c>
      <c r="B2" s="424"/>
      <c r="C2" s="425"/>
      <c r="D2" s="425"/>
      <c r="E2" s="41" t="s">
        <v>177</v>
      </c>
    </row>
    <row r="3" spans="1:6">
      <c r="A3" s="424" t="s">
        <v>105</v>
      </c>
      <c r="B3" s="424"/>
      <c r="C3" s="93"/>
      <c r="D3" s="42" t="s">
        <v>0</v>
      </c>
      <c r="E3" s="43"/>
      <c r="F3" s="39" t="s">
        <v>106</v>
      </c>
    </row>
    <row r="4" spans="1:6">
      <c r="A4" s="424" t="s">
        <v>104</v>
      </c>
      <c r="B4" s="424"/>
      <c r="C4" s="427"/>
      <c r="D4" s="427"/>
      <c r="E4" s="427"/>
      <c r="F4" s="427"/>
    </row>
    <row r="5" spans="1:6" ht="39.4" customHeight="1">
      <c r="A5" s="424" t="s">
        <v>103</v>
      </c>
      <c r="B5" s="424"/>
      <c r="C5" s="428"/>
      <c r="D5" s="428"/>
      <c r="E5" s="428"/>
      <c r="F5" s="428"/>
    </row>
    <row r="6" spans="1:6" ht="14.1" customHeight="1">
      <c r="A6" s="429" t="s">
        <v>157</v>
      </c>
      <c r="B6" s="430"/>
      <c r="C6" s="431"/>
      <c r="D6" s="432"/>
      <c r="E6" s="44"/>
      <c r="F6" s="44"/>
    </row>
    <row r="7" spans="1:6" ht="14.1" customHeight="1">
      <c r="A7" s="429" t="s">
        <v>102</v>
      </c>
      <c r="B7" s="430"/>
      <c r="C7" s="103" t="s">
        <v>180</v>
      </c>
      <c r="D7" s="99"/>
      <c r="E7" s="44"/>
      <c r="F7" s="44"/>
    </row>
    <row r="8" spans="1:6" ht="14.1" customHeight="1">
      <c r="A8" s="424" t="s">
        <v>72</v>
      </c>
      <c r="B8" s="424"/>
      <c r="C8" s="45"/>
      <c r="D8" s="100" t="s">
        <v>73</v>
      </c>
    </row>
    <row r="9" spans="1:6" ht="14.1" customHeight="1">
      <c r="A9" s="414" t="s">
        <v>46</v>
      </c>
      <c r="B9" s="3" t="s">
        <v>99</v>
      </c>
      <c r="C9" s="99"/>
      <c r="D9" s="1" t="s">
        <v>36</v>
      </c>
    </row>
    <row r="10" spans="1:6" ht="14.1" customHeight="1">
      <c r="A10" s="415"/>
      <c r="B10" s="3" t="s">
        <v>178</v>
      </c>
      <c r="C10" s="43"/>
      <c r="D10" s="1" t="s">
        <v>36</v>
      </c>
    </row>
    <row r="11" spans="1:6" ht="14.1" customHeight="1">
      <c r="A11" s="416"/>
      <c r="B11" s="101"/>
      <c r="C11" s="102"/>
      <c r="D11" s="99"/>
    </row>
    <row r="12" spans="1:6" ht="14.1" customHeight="1">
      <c r="A12" s="424" t="s">
        <v>35</v>
      </c>
      <c r="B12" s="424"/>
      <c r="C12" s="43"/>
      <c r="D12" s="1" t="s">
        <v>36</v>
      </c>
    </row>
    <row r="13" spans="1:6" ht="14.1" customHeight="1">
      <c r="A13" s="421" t="s">
        <v>867</v>
      </c>
      <c r="B13" s="1" t="s">
        <v>858</v>
      </c>
      <c r="C13" s="43"/>
      <c r="D13" s="107" t="s">
        <v>859</v>
      </c>
    </row>
    <row r="14" spans="1:6" ht="14.1" customHeight="1">
      <c r="A14" s="422"/>
      <c r="B14" s="1" t="s">
        <v>1156</v>
      </c>
      <c r="C14" s="43"/>
      <c r="D14" s="107"/>
    </row>
    <row r="15" spans="1:6" ht="14.1" customHeight="1">
      <c r="A15" s="426" t="s">
        <v>868</v>
      </c>
      <c r="B15" s="1" t="s">
        <v>101</v>
      </c>
      <c r="C15" s="43"/>
      <c r="D15" s="99"/>
    </row>
    <row r="16" spans="1:6" ht="14.1" customHeight="1">
      <c r="A16" s="415"/>
      <c r="B16" s="1" t="s">
        <v>97</v>
      </c>
      <c r="C16" s="43"/>
      <c r="D16" s="1" t="s">
        <v>36</v>
      </c>
    </row>
    <row r="17" spans="1:4" ht="13.5" customHeight="1">
      <c r="A17" s="416"/>
      <c r="B17" s="1" t="s">
        <v>98</v>
      </c>
      <c r="C17" s="43"/>
      <c r="D17" s="1" t="s">
        <v>36</v>
      </c>
    </row>
    <row r="18" spans="1:4" ht="13.5" customHeight="1">
      <c r="A18"/>
      <c r="B18"/>
    </row>
    <row r="19" spans="1:4" ht="14.1" customHeight="1">
      <c r="A19" s="424" t="s">
        <v>152</v>
      </c>
      <c r="B19" s="424"/>
      <c r="C19" s="46"/>
    </row>
    <row r="20" spans="1:4" ht="14.1" customHeight="1">
      <c r="A20" s="1" t="s">
        <v>153</v>
      </c>
      <c r="B20" s="1" t="s">
        <v>181</v>
      </c>
      <c r="C20" s="46"/>
    </row>
    <row r="21" spans="1:4" ht="14.1" customHeight="1">
      <c r="A21" s="3"/>
      <c r="B21" s="3" t="s">
        <v>182</v>
      </c>
      <c r="C21" s="43"/>
    </row>
    <row r="22" spans="1:4" ht="14.1" customHeight="1">
      <c r="A22" s="420" t="s">
        <v>903</v>
      </c>
      <c r="B22" s="420"/>
      <c r="C22" s="46"/>
    </row>
    <row r="23" spans="1:4" ht="14.1" customHeight="1">
      <c r="A23" s="420" t="s">
        <v>1043</v>
      </c>
      <c r="B23" s="420"/>
      <c r="C23" s="46"/>
    </row>
    <row r="24" spans="1:4" ht="14.1" customHeight="1">
      <c r="A24" s="419" t="s">
        <v>154</v>
      </c>
      <c r="B24" s="419"/>
      <c r="C24" s="46"/>
    </row>
    <row r="25" spans="1:4" ht="14.1" customHeight="1">
      <c r="A25" s="419" t="s">
        <v>155</v>
      </c>
      <c r="B25" s="419"/>
      <c r="C25" s="46"/>
    </row>
    <row r="26" spans="1:4" ht="14.1" customHeight="1">
      <c r="A26" s="419" t="s">
        <v>156</v>
      </c>
      <c r="B26" s="419"/>
      <c r="C26" s="46"/>
    </row>
    <row r="27" spans="1:4" ht="14.1" customHeight="1">
      <c r="A27" s="417" t="s">
        <v>85</v>
      </c>
      <c r="B27" s="418"/>
      <c r="C27" s="47"/>
    </row>
    <row r="28" spans="1:4" ht="14.1" customHeight="1">
      <c r="A28" s="417" t="s">
        <v>119</v>
      </c>
      <c r="B28" s="418"/>
      <c r="C28" s="46"/>
    </row>
    <row r="29" spans="1:4" ht="14.1" customHeight="1">
      <c r="A29" s="423" t="s">
        <v>1087</v>
      </c>
      <c r="B29" s="423"/>
      <c r="C29" s="46"/>
    </row>
    <row r="31" spans="1:4">
      <c r="A31" s="40" t="s">
        <v>158</v>
      </c>
    </row>
    <row r="32" spans="1:4">
      <c r="A32" s="40" t="s">
        <v>1086</v>
      </c>
    </row>
    <row r="34" spans="1:1">
      <c r="A34" s="40"/>
    </row>
    <row r="35" spans="1:1">
      <c r="A35" s="40"/>
    </row>
    <row r="36" spans="1:1">
      <c r="A36" s="40"/>
    </row>
    <row r="37" spans="1:1">
      <c r="A37" s="40"/>
    </row>
    <row r="38" spans="1:1">
      <c r="A38" s="40"/>
    </row>
    <row r="39" spans="1:1">
      <c r="A39" s="40"/>
    </row>
    <row r="40" spans="1:1">
      <c r="A40" s="40"/>
    </row>
    <row r="41" spans="1:1">
      <c r="A41" s="40"/>
    </row>
    <row r="42" spans="1:1">
      <c r="A42" s="40"/>
    </row>
    <row r="43" spans="1:1">
      <c r="A43" s="40"/>
    </row>
    <row r="44" spans="1:1">
      <c r="A44" s="40"/>
    </row>
    <row r="45" spans="1:1">
      <c r="A45" s="40"/>
    </row>
  </sheetData>
  <sheetProtection selectLockedCells="1"/>
  <mergeCells count="24">
    <mergeCell ref="A29:B29"/>
    <mergeCell ref="A2:B2"/>
    <mergeCell ref="C2:D2"/>
    <mergeCell ref="A15:A17"/>
    <mergeCell ref="A19:B19"/>
    <mergeCell ref="A3:B3"/>
    <mergeCell ref="C4:F4"/>
    <mergeCell ref="C5:F5"/>
    <mergeCell ref="A5:B5"/>
    <mergeCell ref="A12:B12"/>
    <mergeCell ref="A8:B8"/>
    <mergeCell ref="A4:B4"/>
    <mergeCell ref="A6:B6"/>
    <mergeCell ref="C6:D6"/>
    <mergeCell ref="A7:B7"/>
    <mergeCell ref="A23:B23"/>
    <mergeCell ref="A9:A11"/>
    <mergeCell ref="A28:B28"/>
    <mergeCell ref="A27:B27"/>
    <mergeCell ref="A26:B26"/>
    <mergeCell ref="A25:B25"/>
    <mergeCell ref="A24:B24"/>
    <mergeCell ref="A22:B22"/>
    <mergeCell ref="A13:A14"/>
  </mergeCells>
  <phoneticPr fontId="3"/>
  <dataValidations xWindow="480" yWindow="688" count="9">
    <dataValidation type="list" showInputMessage="1" showErrorMessage="1" sqref="C8" xr:uid="{00000000-0002-0000-0000-000000000000}">
      <formula1>"20/100,16/100,15/100,12/100,10/100,6/100,3/100,その他"</formula1>
    </dataValidation>
    <dataValidation type="list" allowBlank="1" showInputMessage="1" showErrorMessage="1" sqref="C14:C15" xr:uid="{00000000-0002-0000-0000-000001000000}">
      <formula1>"適,否"</formula1>
    </dataValidation>
    <dataValidation type="whole" allowBlank="1" showInputMessage="1" showErrorMessage="1" sqref="E3" xr:uid="{00000000-0002-0000-0000-000002000000}">
      <formula1>1</formula1>
      <formula2>12</formula2>
    </dataValidation>
    <dataValidation type="list" allowBlank="1" showInputMessage="1" showErrorMessage="1" prompt="加算対象の場合「○」を入力してください" sqref="C19:C20 C26 C22:C24 C29" xr:uid="{00000000-0002-0000-0000-000003000000}">
      <formula1>"○"</formula1>
    </dataValidation>
    <dataValidation type="list" allowBlank="1" showInputMessage="1" showErrorMessage="1" prompt="加算対象の場合「A」「B」を選択して入力してください" sqref="C25" xr:uid="{00000000-0002-0000-0000-000004000000}">
      <formula1>"A,B"</formula1>
    </dataValidation>
    <dataValidation type="list" allowBlank="1" showInputMessage="1" showErrorMessage="1" prompt="地域区分をを入力してください" sqref="C27" xr:uid="{00000000-0002-0000-0000-000005000000}">
      <formula1>"１級地,２級地,３級地,４級地,激変緩和地域,その他地域"</formula1>
    </dataValidation>
    <dataValidation type="list" allowBlank="1" showInputMessage="1" showErrorMessage="1" prompt="加算対象の場合「配置」「兼務」「嘱託」を選択して入力してください" sqref="C28" xr:uid="{00000000-0002-0000-0000-000006000000}">
      <formula1>"配置,兼務,嘱託"</formula1>
    </dataValidation>
    <dataValidation type="list" allowBlank="1" showInputMessage="1" showErrorMessage="1" sqref="C6:D6" xr:uid="{00000000-0002-0000-0000-000007000000}">
      <formula1>"保育所,小規模保育事業（A）"</formula1>
    </dataValidation>
    <dataValidation type="list" allowBlank="1" showInputMessage="1" showErrorMessage="1" sqref="C3" xr:uid="{00000000-0002-0000-0000-000008000000}">
      <formula1>"7,8"</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A16"/>
  <sheetViews>
    <sheetView workbookViewId="0">
      <selection activeCell="C13" sqref="C13"/>
    </sheetView>
  </sheetViews>
  <sheetFormatPr defaultRowHeight="13.5"/>
  <cols>
    <col min="1" max="1" width="20.875" customWidth="1"/>
    <col min="2" max="2" width="16.875" bestFit="1" customWidth="1"/>
    <col min="3" max="3" width="9.375" customWidth="1"/>
  </cols>
  <sheetData>
    <row r="1" spans="1:27" s="30" customFormat="1" ht="17.850000000000001" customHeight="1">
      <c r="A1" s="28" t="s">
        <v>1088</v>
      </c>
      <c r="B1" s="29"/>
      <c r="D1" s="31">
        <v>1</v>
      </c>
      <c r="E1" s="30">
        <v>2</v>
      </c>
      <c r="F1" s="31">
        <v>3</v>
      </c>
      <c r="G1" s="30">
        <v>4</v>
      </c>
      <c r="H1" s="31">
        <v>5</v>
      </c>
      <c r="I1" s="30">
        <v>6</v>
      </c>
      <c r="J1" s="31">
        <v>7</v>
      </c>
      <c r="K1" s="30">
        <v>8</v>
      </c>
      <c r="L1" s="31">
        <v>9</v>
      </c>
      <c r="M1" s="30">
        <v>10</v>
      </c>
      <c r="N1" s="31">
        <v>11</v>
      </c>
      <c r="O1" s="30">
        <v>12</v>
      </c>
      <c r="P1" s="31">
        <v>13</v>
      </c>
      <c r="Q1" s="30">
        <v>14</v>
      </c>
      <c r="R1" s="31">
        <v>15</v>
      </c>
      <c r="S1" s="30">
        <v>16</v>
      </c>
      <c r="T1" s="31">
        <v>17</v>
      </c>
      <c r="U1" s="30">
        <v>18</v>
      </c>
      <c r="V1" s="31">
        <v>19</v>
      </c>
      <c r="W1" s="30">
        <v>20</v>
      </c>
      <c r="X1" s="31">
        <v>21</v>
      </c>
      <c r="Y1" s="30">
        <v>22</v>
      </c>
      <c r="Z1" s="31">
        <v>23</v>
      </c>
      <c r="AA1" s="31"/>
    </row>
    <row r="2" spans="1:27">
      <c r="A2" s="1" t="s">
        <v>1089</v>
      </c>
      <c r="B2" s="1" t="s">
        <v>136</v>
      </c>
      <c r="C2" s="18">
        <v>49020</v>
      </c>
    </row>
    <row r="3" spans="1:27">
      <c r="A3" s="1"/>
      <c r="B3" s="1" t="s">
        <v>137</v>
      </c>
      <c r="C3" s="18">
        <v>6130</v>
      </c>
    </row>
    <row r="4" spans="1:27">
      <c r="A4" s="1" t="s">
        <v>85</v>
      </c>
      <c r="B4" s="1" t="s">
        <v>172</v>
      </c>
      <c r="C4" s="18">
        <v>1950</v>
      </c>
    </row>
    <row r="5" spans="1:27">
      <c r="A5" s="1"/>
      <c r="B5" s="1" t="s">
        <v>173</v>
      </c>
      <c r="C5" s="18">
        <v>1740</v>
      </c>
    </row>
    <row r="6" spans="1:27">
      <c r="A6" s="1"/>
      <c r="B6" s="1" t="s">
        <v>174</v>
      </c>
      <c r="C6" s="18">
        <v>1710</v>
      </c>
    </row>
    <row r="7" spans="1:27">
      <c r="A7" s="1"/>
      <c r="B7" s="1" t="s">
        <v>175</v>
      </c>
      <c r="C7" s="18">
        <v>1350</v>
      </c>
    </row>
    <row r="8" spans="1:27">
      <c r="A8" s="1"/>
      <c r="B8" s="1" t="s">
        <v>853</v>
      </c>
      <c r="C8" s="18">
        <v>1020</v>
      </c>
    </row>
    <row r="9" spans="1:27">
      <c r="A9" s="1"/>
      <c r="B9" s="1" t="s">
        <v>86</v>
      </c>
      <c r="C9" s="18">
        <v>120</v>
      </c>
    </row>
    <row r="10" spans="1:27">
      <c r="A10" s="1" t="s">
        <v>128</v>
      </c>
      <c r="B10" s="1" t="s">
        <v>81</v>
      </c>
      <c r="C10" s="18">
        <v>79950</v>
      </c>
    </row>
    <row r="11" spans="1:27">
      <c r="A11" s="1"/>
      <c r="B11" s="1" t="s">
        <v>139</v>
      </c>
      <c r="C11" s="18">
        <v>790</v>
      </c>
    </row>
    <row r="12" spans="1:27">
      <c r="A12" s="1"/>
      <c r="B12" s="1" t="s">
        <v>1134</v>
      </c>
      <c r="C12" s="1">
        <v>8.4</v>
      </c>
    </row>
    <row r="13" spans="1:27">
      <c r="A13" s="1" t="s">
        <v>129</v>
      </c>
      <c r="B13" s="1" t="s">
        <v>81</v>
      </c>
      <c r="C13" s="18">
        <v>50000</v>
      </c>
    </row>
    <row r="14" spans="1:27">
      <c r="A14" s="1"/>
      <c r="B14" s="1" t="s">
        <v>139</v>
      </c>
      <c r="C14" s="18">
        <v>500</v>
      </c>
    </row>
    <row r="15" spans="1:27">
      <c r="A15" s="1" t="s">
        <v>130</v>
      </c>
      <c r="B15" s="1" t="s">
        <v>81</v>
      </c>
      <c r="C15" s="18">
        <v>10000</v>
      </c>
    </row>
    <row r="16" spans="1:27">
      <c r="A16" s="1"/>
      <c r="B16" s="1" t="s">
        <v>139</v>
      </c>
      <c r="C16" s="18">
        <v>0</v>
      </c>
    </row>
  </sheetData>
  <sheetProtection algorithmName="SHA-512" hashValue="dk+ziRxMfLZPpd85ALKGTqdpIraebJifn9vY/gkcRFTjJPyzQNkKCLMudGhauM2QXKvwaZND+R/2OKIeIRUJDA==" saltValue="Ozx5UTBLv2q9JrAJLln49g==" spinCount="100000" sheet="1" objects="1" scenarios="1"/>
  <phoneticPr fontId="3"/>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99FF"/>
  </sheetPr>
  <dimension ref="A1:K24"/>
  <sheetViews>
    <sheetView workbookViewId="0">
      <selection activeCell="B4" sqref="B4"/>
    </sheetView>
  </sheetViews>
  <sheetFormatPr defaultColWidth="8.875" defaultRowHeight="13.5"/>
  <cols>
    <col min="1" max="1" width="3.375" style="41" customWidth="1"/>
    <col min="2" max="2" width="15.5" style="41" bestFit="1" customWidth="1"/>
    <col min="3" max="3" width="18.125" style="41" customWidth="1"/>
    <col min="4" max="4" width="9.75" style="41" customWidth="1"/>
    <col min="5" max="5" width="9.5" style="41" customWidth="1"/>
    <col min="6" max="6" width="10.75" style="41" bestFit="1" customWidth="1"/>
    <col min="7" max="7" width="8.75" style="41" bestFit="1" customWidth="1"/>
    <col min="8" max="8" width="11.875" style="41" bestFit="1" customWidth="1"/>
    <col min="9" max="9" width="22" style="41" customWidth="1"/>
    <col min="10" max="11" width="14.875" style="41" customWidth="1"/>
    <col min="12" max="16384" width="8.875" style="41"/>
  </cols>
  <sheetData>
    <row r="1" spans="1:11">
      <c r="A1" s="55" t="s">
        <v>96</v>
      </c>
      <c r="B1" s="55"/>
      <c r="C1" s="55"/>
      <c r="D1" s="55"/>
      <c r="E1" s="55"/>
      <c r="F1" s="55"/>
      <c r="G1" s="55"/>
      <c r="H1" s="55"/>
      <c r="I1" s="55"/>
      <c r="J1" s="55"/>
      <c r="K1" s="55"/>
    </row>
    <row r="2" spans="1:11" ht="34.15" customHeight="1">
      <c r="A2" s="56"/>
      <c r="B2" s="57" t="s">
        <v>107</v>
      </c>
      <c r="C2" s="57" t="s">
        <v>9</v>
      </c>
      <c r="D2" s="57" t="s">
        <v>108</v>
      </c>
      <c r="E2" s="57" t="s">
        <v>111</v>
      </c>
      <c r="F2" s="57" t="s">
        <v>110</v>
      </c>
      <c r="G2" s="57" t="s">
        <v>60</v>
      </c>
      <c r="H2" s="57" t="s">
        <v>109</v>
      </c>
      <c r="I2" s="58" t="s">
        <v>170</v>
      </c>
      <c r="J2" s="59" t="s">
        <v>171</v>
      </c>
      <c r="K2" s="60" t="s">
        <v>146</v>
      </c>
    </row>
    <row r="3" spans="1:11">
      <c r="A3" s="56" t="s">
        <v>148</v>
      </c>
      <c r="B3" s="61">
        <v>141000000000</v>
      </c>
      <c r="C3" s="62" t="s">
        <v>144</v>
      </c>
      <c r="D3" s="63">
        <v>43952</v>
      </c>
      <c r="E3" s="3">
        <v>1</v>
      </c>
      <c r="F3" s="63">
        <v>43922</v>
      </c>
      <c r="G3" s="3" t="s">
        <v>100</v>
      </c>
      <c r="H3" s="3" t="s">
        <v>112</v>
      </c>
      <c r="I3" s="64">
        <v>50000</v>
      </c>
      <c r="J3" s="64" t="s">
        <v>145</v>
      </c>
      <c r="K3" s="65">
        <v>170820</v>
      </c>
    </row>
    <row r="4" spans="1:11">
      <c r="A4" s="48">
        <v>1</v>
      </c>
      <c r="B4" s="49"/>
      <c r="C4" s="50"/>
      <c r="D4" s="51"/>
      <c r="E4" s="93"/>
      <c r="F4" s="51"/>
      <c r="G4" s="93"/>
      <c r="H4" s="93"/>
      <c r="I4" s="52"/>
      <c r="J4" s="52"/>
      <c r="K4" s="53"/>
    </row>
    <row r="5" spans="1:11">
      <c r="A5" s="48">
        <v>2</v>
      </c>
      <c r="B5" s="49"/>
      <c r="C5" s="50"/>
      <c r="D5" s="51"/>
      <c r="E5" s="93"/>
      <c r="F5" s="51"/>
      <c r="G5" s="93"/>
      <c r="H5" s="93"/>
      <c r="I5" s="52"/>
      <c r="J5" s="52"/>
      <c r="K5" s="53"/>
    </row>
    <row r="6" spans="1:11">
      <c r="A6" s="48">
        <v>3</v>
      </c>
      <c r="B6" s="49"/>
      <c r="C6" s="50"/>
      <c r="D6" s="51"/>
      <c r="E6" s="93"/>
      <c r="F6" s="51"/>
      <c r="G6" s="93"/>
      <c r="H6" s="93"/>
      <c r="I6" s="52"/>
      <c r="J6" s="52"/>
      <c r="K6" s="53"/>
    </row>
    <row r="7" spans="1:11">
      <c r="A7" s="48">
        <v>4</v>
      </c>
      <c r="B7" s="49"/>
      <c r="C7" s="50"/>
      <c r="D7" s="51"/>
      <c r="E7" s="93"/>
      <c r="F7" s="51"/>
      <c r="G7" s="93"/>
      <c r="H7" s="93"/>
      <c r="I7" s="52"/>
      <c r="J7" s="52"/>
      <c r="K7" s="53"/>
    </row>
    <row r="8" spans="1:11">
      <c r="A8" s="48">
        <v>5</v>
      </c>
      <c r="B8" s="49"/>
      <c r="C8" s="50"/>
      <c r="D8" s="51"/>
      <c r="E8" s="93"/>
      <c r="F8" s="51"/>
      <c r="G8" s="93"/>
      <c r="H8" s="93"/>
      <c r="I8" s="52"/>
      <c r="J8" s="52"/>
      <c r="K8" s="53"/>
    </row>
    <row r="9" spans="1:11">
      <c r="A9" s="48">
        <v>6</v>
      </c>
      <c r="B9" s="49"/>
      <c r="C9" s="50"/>
      <c r="D9" s="51"/>
      <c r="E9" s="93"/>
      <c r="F9" s="51"/>
      <c r="G9" s="93"/>
      <c r="H9" s="93"/>
      <c r="I9" s="52"/>
      <c r="J9" s="52"/>
      <c r="K9" s="53"/>
    </row>
    <row r="10" spans="1:11">
      <c r="A10" s="48">
        <v>7</v>
      </c>
      <c r="B10" s="49"/>
      <c r="C10" s="50"/>
      <c r="D10" s="51"/>
      <c r="E10" s="93"/>
      <c r="F10" s="51"/>
      <c r="G10" s="93"/>
      <c r="H10" s="93"/>
      <c r="I10" s="52"/>
      <c r="J10" s="52"/>
      <c r="K10" s="53"/>
    </row>
    <row r="11" spans="1:11">
      <c r="A11" s="48">
        <v>8</v>
      </c>
      <c r="B11" s="49"/>
      <c r="C11" s="50"/>
      <c r="D11" s="51"/>
      <c r="E11" s="93"/>
      <c r="F11" s="51"/>
      <c r="G11" s="93"/>
      <c r="H11" s="93"/>
      <c r="I11" s="52"/>
      <c r="J11" s="52"/>
      <c r="K11" s="53"/>
    </row>
    <row r="12" spans="1:11">
      <c r="A12" s="48">
        <v>9</v>
      </c>
      <c r="B12" s="49"/>
      <c r="C12" s="50"/>
      <c r="D12" s="51"/>
      <c r="E12" s="93"/>
      <c r="F12" s="51"/>
      <c r="G12" s="93"/>
      <c r="H12" s="93"/>
      <c r="I12" s="52"/>
      <c r="J12" s="52"/>
      <c r="K12" s="53"/>
    </row>
    <row r="13" spans="1:11">
      <c r="A13" s="48">
        <v>10</v>
      </c>
      <c r="B13" s="49"/>
      <c r="C13" s="50"/>
      <c r="D13" s="51"/>
      <c r="E13" s="93"/>
      <c r="F13" s="51"/>
      <c r="G13" s="93"/>
      <c r="H13" s="93"/>
      <c r="I13" s="52"/>
      <c r="J13" s="52"/>
      <c r="K13" s="53"/>
    </row>
    <row r="14" spans="1:11">
      <c r="A14" s="48">
        <v>11</v>
      </c>
      <c r="B14" s="49"/>
      <c r="C14" s="50"/>
      <c r="D14" s="51"/>
      <c r="E14" s="93"/>
      <c r="F14" s="51"/>
      <c r="G14" s="93"/>
      <c r="H14" s="93"/>
      <c r="I14" s="52"/>
      <c r="J14" s="52"/>
      <c r="K14" s="53"/>
    </row>
    <row r="15" spans="1:11">
      <c r="A15" s="48">
        <v>12</v>
      </c>
      <c r="B15" s="49"/>
      <c r="C15" s="50"/>
      <c r="D15" s="51"/>
      <c r="E15" s="93"/>
      <c r="F15" s="51"/>
      <c r="G15" s="93"/>
      <c r="H15" s="93"/>
      <c r="I15" s="52"/>
      <c r="J15" s="52"/>
      <c r="K15" s="53"/>
    </row>
    <row r="16" spans="1:11">
      <c r="A16" s="48">
        <v>13</v>
      </c>
      <c r="B16" s="49"/>
      <c r="C16" s="50"/>
      <c r="D16" s="51"/>
      <c r="E16" s="93"/>
      <c r="F16" s="51"/>
      <c r="G16" s="93"/>
      <c r="H16" s="93"/>
      <c r="I16" s="52"/>
      <c r="J16" s="52"/>
      <c r="K16" s="53"/>
    </row>
    <row r="17" spans="1:11">
      <c r="A17" s="48">
        <v>14</v>
      </c>
      <c r="B17" s="49"/>
      <c r="C17" s="50"/>
      <c r="D17" s="51"/>
      <c r="E17" s="93"/>
      <c r="F17" s="51"/>
      <c r="G17" s="93"/>
      <c r="H17" s="93"/>
      <c r="I17" s="52"/>
      <c r="J17" s="52"/>
      <c r="K17" s="53"/>
    </row>
    <row r="18" spans="1:11">
      <c r="A18" s="48">
        <v>15</v>
      </c>
      <c r="B18" s="49"/>
      <c r="C18" s="50"/>
      <c r="D18" s="51"/>
      <c r="E18" s="93"/>
      <c r="F18" s="51"/>
      <c r="G18" s="93"/>
      <c r="H18" s="93"/>
      <c r="I18" s="52"/>
      <c r="J18" s="52"/>
      <c r="K18" s="53"/>
    </row>
    <row r="19" spans="1:11">
      <c r="A19" s="48">
        <v>16</v>
      </c>
      <c r="B19" s="49"/>
      <c r="C19" s="50"/>
      <c r="D19" s="51"/>
      <c r="E19" s="93"/>
      <c r="F19" s="51"/>
      <c r="G19" s="93"/>
      <c r="H19" s="93"/>
      <c r="I19" s="52"/>
      <c r="J19" s="52"/>
      <c r="K19" s="53"/>
    </row>
    <row r="20" spans="1:11">
      <c r="A20" s="48">
        <v>17</v>
      </c>
      <c r="B20" s="49"/>
      <c r="C20" s="50"/>
      <c r="D20" s="51"/>
      <c r="E20" s="93"/>
      <c r="F20" s="51"/>
      <c r="G20" s="93"/>
      <c r="H20" s="93"/>
      <c r="I20" s="52"/>
      <c r="J20" s="52"/>
      <c r="K20" s="53"/>
    </row>
    <row r="21" spans="1:11">
      <c r="A21" s="48">
        <v>18</v>
      </c>
      <c r="B21" s="49"/>
      <c r="C21" s="50"/>
      <c r="D21" s="51"/>
      <c r="E21" s="93"/>
      <c r="F21" s="51"/>
      <c r="G21" s="93"/>
      <c r="H21" s="93"/>
      <c r="I21" s="52"/>
      <c r="J21" s="52"/>
      <c r="K21" s="53"/>
    </row>
    <row r="22" spans="1:11">
      <c r="A22" s="48">
        <v>19</v>
      </c>
      <c r="B22" s="49"/>
      <c r="C22" s="50"/>
      <c r="D22" s="51"/>
      <c r="E22" s="93"/>
      <c r="F22" s="51"/>
      <c r="G22" s="93"/>
      <c r="H22" s="93"/>
      <c r="I22" s="52"/>
      <c r="J22" s="52"/>
      <c r="K22" s="53"/>
    </row>
    <row r="23" spans="1:11">
      <c r="A23" s="48">
        <v>20</v>
      </c>
      <c r="B23" s="49"/>
      <c r="C23" s="93"/>
      <c r="D23" s="51"/>
      <c r="E23" s="93"/>
      <c r="F23" s="51"/>
      <c r="G23" s="93"/>
      <c r="H23" s="93"/>
      <c r="I23" s="52"/>
      <c r="J23" s="52"/>
      <c r="K23" s="53"/>
    </row>
    <row r="24" spans="1:11" ht="18.75">
      <c r="A24" s="54"/>
      <c r="J24" s="94" t="s">
        <v>147</v>
      </c>
      <c r="K24" s="66">
        <f>SUM(K4:K23)</f>
        <v>0</v>
      </c>
    </row>
  </sheetData>
  <phoneticPr fontId="3"/>
  <dataValidations count="5">
    <dataValidation type="list" allowBlank="1" showInputMessage="1" showErrorMessage="1" sqref="H3:H23" xr:uid="{00000000-0002-0000-0100-000000000000}">
      <formula1>"標準,短時間"</formula1>
    </dataValidation>
    <dataValidation type="list" allowBlank="1" showInputMessage="1" showErrorMessage="1" sqref="E3:E23" xr:uid="{00000000-0002-0000-0100-000001000000}">
      <formula1>"0,1,2,3,4,5"</formula1>
    </dataValidation>
    <dataValidation type="list" allowBlank="1" showInputMessage="1" showErrorMessage="1" sqref="G3" xr:uid="{00000000-0002-0000-0100-000002000000}">
      <formula1>"１号,２号,３号"</formula1>
    </dataValidation>
    <dataValidation type="list" allowBlank="1" showInputMessage="1" showErrorMessage="1" sqref="J3:J23" xr:uid="{00000000-0002-0000-0100-000003000000}">
      <formula1>"有,無"</formula1>
    </dataValidation>
    <dataValidation type="list" allowBlank="1" showInputMessage="1" showErrorMessage="1" sqref="G4:G23" xr:uid="{00000000-0002-0000-0100-000004000000}">
      <formula1>"２号,３号"</formula1>
    </dataValidation>
  </dataValidations>
  <pageMargins left="0.7" right="0.7" top="0.75" bottom="0.75" header="0.3" footer="0.3"/>
  <ignoredErrors>
    <ignoredError sqref="K24" formulaRange="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9" tint="0.39997558519241921"/>
    <pageSetUpPr fitToPage="1"/>
  </sheetPr>
  <dimension ref="A1:FP148"/>
  <sheetViews>
    <sheetView zoomScaleNormal="100" workbookViewId="0">
      <selection activeCell="O6" sqref="O6:AP7"/>
    </sheetView>
  </sheetViews>
  <sheetFormatPr defaultColWidth="1.25" defaultRowHeight="16.5" customHeight="1"/>
  <cols>
    <col min="1" max="1" width="1" style="68" customWidth="1"/>
    <col min="2" max="24" width="1.125" style="68" customWidth="1"/>
    <col min="25" max="25" width="1.25" style="68" customWidth="1"/>
    <col min="26" max="256" width="1.125" style="68" customWidth="1"/>
    <col min="257" max="16384" width="1.25" style="68"/>
  </cols>
  <sheetData>
    <row r="1" spans="1:141" ht="12" customHeight="1" thickBot="1">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E1" s="67"/>
      <c r="CF1" s="413" t="s">
        <v>1160</v>
      </c>
      <c r="CH1" s="67"/>
      <c r="CI1" s="67"/>
      <c r="CJ1" s="67"/>
      <c r="CK1" s="67"/>
      <c r="CL1" s="67"/>
    </row>
    <row r="2" spans="1:141" ht="20.100000000000001" customHeight="1" thickBot="1">
      <c r="A2" s="69"/>
      <c r="B2" s="69"/>
      <c r="C2" s="69"/>
      <c r="D2" s="69"/>
      <c r="E2" s="69"/>
      <c r="F2" s="69"/>
      <c r="G2" s="69"/>
      <c r="H2" s="69"/>
      <c r="I2" s="69"/>
      <c r="J2" s="69"/>
      <c r="K2" s="69"/>
      <c r="L2" s="69"/>
      <c r="M2" s="69"/>
      <c r="N2" s="735" t="s">
        <v>19</v>
      </c>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735"/>
      <c r="BK2" s="735"/>
      <c r="BL2" s="735"/>
      <c r="BM2" s="735"/>
      <c r="BN2" s="735"/>
      <c r="BO2" s="735"/>
      <c r="BP2" s="735"/>
      <c r="BQ2" s="736"/>
      <c r="BR2" s="730">
        <f>施設情報!C3</f>
        <v>0</v>
      </c>
      <c r="BS2" s="731"/>
      <c r="BT2" s="731"/>
      <c r="BU2" s="731"/>
      <c r="BV2" s="731"/>
      <c r="BW2" s="731"/>
      <c r="BX2" s="731"/>
      <c r="BY2" s="732"/>
      <c r="BZ2" s="747" t="s">
        <v>0</v>
      </c>
      <c r="CA2" s="747"/>
      <c r="CB2" s="747"/>
      <c r="CC2" s="748"/>
      <c r="CD2" s="733">
        <f>施設情報!E3</f>
        <v>0</v>
      </c>
      <c r="CE2" s="731"/>
      <c r="CF2" s="731"/>
      <c r="CG2" s="734"/>
      <c r="CH2" s="749" t="s">
        <v>1</v>
      </c>
      <c r="CI2" s="747"/>
      <c r="CJ2" s="747"/>
      <c r="CK2" s="750"/>
      <c r="CL2" s="69"/>
    </row>
    <row r="3" spans="1:141" ht="26.25" customHeight="1" thickBot="1">
      <c r="A3" s="70"/>
      <c r="B3" s="70"/>
      <c r="C3" s="70"/>
      <c r="D3" s="70"/>
      <c r="E3" s="70"/>
      <c r="F3" s="70"/>
      <c r="G3" s="70"/>
      <c r="H3" s="70"/>
      <c r="I3" s="70"/>
      <c r="J3" s="70"/>
      <c r="K3" s="70"/>
      <c r="L3" s="70"/>
      <c r="M3" s="70"/>
      <c r="N3" s="737" t="s">
        <v>150</v>
      </c>
      <c r="O3" s="737"/>
      <c r="P3" s="737"/>
      <c r="Q3" s="737"/>
      <c r="R3" s="737"/>
      <c r="S3" s="737"/>
      <c r="T3" s="737"/>
      <c r="U3" s="737"/>
      <c r="V3" s="737"/>
      <c r="W3" s="737"/>
      <c r="X3" s="737"/>
      <c r="Y3" s="737"/>
      <c r="Z3" s="737"/>
      <c r="AA3" s="737"/>
      <c r="AB3" s="737"/>
      <c r="AC3" s="737"/>
      <c r="AD3" s="737"/>
      <c r="AE3" s="737"/>
      <c r="AF3" s="737"/>
      <c r="AG3" s="737"/>
      <c r="AH3" s="737"/>
      <c r="AI3" s="737"/>
      <c r="AJ3" s="737"/>
      <c r="AK3" s="737"/>
      <c r="AL3" s="737"/>
      <c r="AM3" s="737"/>
      <c r="AN3" s="737"/>
      <c r="AO3" s="737"/>
      <c r="AP3" s="737"/>
      <c r="AQ3" s="737"/>
      <c r="AR3" s="737"/>
      <c r="AS3" s="737"/>
      <c r="AT3" s="737"/>
      <c r="AU3" s="737"/>
      <c r="AV3" s="737"/>
      <c r="AW3" s="737"/>
      <c r="AX3" s="737"/>
      <c r="AY3" s="737"/>
      <c r="AZ3" s="737"/>
      <c r="BA3" s="737"/>
      <c r="BB3" s="737"/>
      <c r="BC3" s="737"/>
      <c r="BD3" s="737"/>
      <c r="BE3" s="737"/>
      <c r="BF3" s="737"/>
      <c r="BG3" s="737"/>
      <c r="BH3" s="737"/>
      <c r="BI3" s="737"/>
      <c r="BJ3" s="737"/>
      <c r="BK3" s="737"/>
      <c r="BL3" s="737"/>
      <c r="BM3" s="737"/>
      <c r="BN3" s="737"/>
      <c r="BO3" s="737"/>
      <c r="BP3" s="737"/>
      <c r="BQ3" s="737"/>
      <c r="BR3" s="71"/>
      <c r="BS3" s="71"/>
      <c r="BT3" s="71"/>
      <c r="BU3" s="71"/>
      <c r="BV3" s="71"/>
      <c r="BW3" s="71"/>
      <c r="BX3" s="71"/>
      <c r="BY3" s="71"/>
      <c r="BZ3" s="71"/>
      <c r="CA3" s="71"/>
      <c r="CB3" s="71"/>
    </row>
    <row r="4" spans="1:141" ht="9.75" customHeight="1" thickTop="1">
      <c r="B4" s="842" t="s">
        <v>5</v>
      </c>
      <c r="C4" s="843"/>
      <c r="D4" s="843"/>
      <c r="E4" s="843"/>
      <c r="F4" s="843"/>
      <c r="G4" s="843"/>
      <c r="H4" s="843"/>
      <c r="I4" s="843"/>
      <c r="J4" s="843"/>
      <c r="K4" s="843"/>
      <c r="L4" s="843"/>
      <c r="M4" s="843"/>
      <c r="N4" s="843"/>
      <c r="O4" s="846">
        <v>1</v>
      </c>
      <c r="P4" s="751"/>
      <c r="Q4" s="751"/>
      <c r="R4" s="751">
        <v>4</v>
      </c>
      <c r="S4" s="751"/>
      <c r="T4" s="751"/>
      <c r="U4" s="751">
        <v>1</v>
      </c>
      <c r="V4" s="751"/>
      <c r="W4" s="751"/>
      <c r="X4" s="751">
        <v>0</v>
      </c>
      <c r="Y4" s="751"/>
      <c r="Z4" s="751"/>
      <c r="AA4" s="751">
        <v>0</v>
      </c>
      <c r="AB4" s="751"/>
      <c r="AC4" s="753"/>
      <c r="AD4" s="72"/>
      <c r="AE4" s="72"/>
      <c r="AF4" s="72"/>
      <c r="AG4" s="72"/>
      <c r="AH4" s="72"/>
      <c r="AI4" s="72"/>
      <c r="AJ4" s="72"/>
      <c r="AK4" s="72"/>
      <c r="AL4" s="72"/>
      <c r="AM4" s="72"/>
      <c r="AN4" s="72"/>
      <c r="AO4" s="72"/>
      <c r="AP4" s="72"/>
      <c r="AQ4" s="72"/>
      <c r="AR4" s="807" t="s">
        <v>1054</v>
      </c>
      <c r="AS4" s="807"/>
      <c r="AT4" s="807"/>
      <c r="AU4" s="807"/>
      <c r="AV4" s="807"/>
      <c r="AW4" s="807"/>
      <c r="AX4" s="807"/>
      <c r="AY4" s="807"/>
      <c r="AZ4" s="807"/>
      <c r="BA4" s="807"/>
      <c r="BB4" s="807"/>
      <c r="BC4" s="807"/>
      <c r="BD4" s="807"/>
      <c r="BE4" s="807"/>
      <c r="BF4" s="807"/>
      <c r="BG4" s="807"/>
      <c r="BH4" s="807"/>
      <c r="BI4" s="807"/>
      <c r="BJ4" s="807"/>
      <c r="BK4" s="807"/>
      <c r="BL4" s="807"/>
      <c r="BM4" s="807"/>
      <c r="BN4" s="807"/>
      <c r="BO4" s="807"/>
      <c r="BP4" s="807"/>
      <c r="BQ4" s="807"/>
      <c r="BR4" s="807"/>
      <c r="BS4" s="807"/>
      <c r="BT4" s="807"/>
      <c r="BU4" s="807"/>
      <c r="BV4" s="807"/>
      <c r="BW4" s="807"/>
      <c r="BX4" s="807"/>
      <c r="BY4" s="807"/>
      <c r="BZ4" s="807"/>
      <c r="CA4" s="807"/>
      <c r="CB4" s="807"/>
      <c r="CC4" s="76"/>
      <c r="CD4" s="76"/>
      <c r="CE4" s="76"/>
      <c r="CF4" s="76"/>
      <c r="CG4" s="76"/>
      <c r="CH4" s="913">
        <v>1</v>
      </c>
      <c r="CI4" s="914"/>
      <c r="CJ4" s="914"/>
      <c r="CK4" s="915"/>
    </row>
    <row r="5" spans="1:141" ht="10.5" customHeight="1" thickBot="1">
      <c r="B5" s="844"/>
      <c r="C5" s="845"/>
      <c r="D5" s="845"/>
      <c r="E5" s="845"/>
      <c r="F5" s="845"/>
      <c r="G5" s="845"/>
      <c r="H5" s="845"/>
      <c r="I5" s="845"/>
      <c r="J5" s="845"/>
      <c r="K5" s="845"/>
      <c r="L5" s="845"/>
      <c r="M5" s="845"/>
      <c r="N5" s="845"/>
      <c r="O5" s="847"/>
      <c r="P5" s="752"/>
      <c r="Q5" s="752"/>
      <c r="R5" s="752"/>
      <c r="S5" s="752"/>
      <c r="T5" s="752"/>
      <c r="U5" s="752"/>
      <c r="V5" s="752"/>
      <c r="W5" s="752"/>
      <c r="X5" s="752"/>
      <c r="Y5" s="752"/>
      <c r="Z5" s="752"/>
      <c r="AA5" s="752"/>
      <c r="AB5" s="752"/>
      <c r="AC5" s="754"/>
      <c r="AD5" s="72"/>
      <c r="AE5" s="72"/>
      <c r="AF5" s="72"/>
      <c r="AG5" s="72"/>
      <c r="AH5" s="72"/>
      <c r="AI5" s="72"/>
      <c r="AJ5" s="72"/>
      <c r="AK5" s="72"/>
      <c r="AL5" s="72"/>
      <c r="AM5" s="72"/>
      <c r="AN5" s="72"/>
      <c r="AO5" s="72"/>
      <c r="AP5" s="72"/>
      <c r="AQ5" s="72"/>
      <c r="AR5" s="808"/>
      <c r="AS5" s="808"/>
      <c r="AT5" s="808"/>
      <c r="AU5" s="808"/>
      <c r="AV5" s="808"/>
      <c r="AW5" s="808"/>
      <c r="AX5" s="808"/>
      <c r="AY5" s="808"/>
      <c r="AZ5" s="808"/>
      <c r="BA5" s="808"/>
      <c r="BB5" s="808"/>
      <c r="BC5" s="808"/>
      <c r="BD5" s="808"/>
      <c r="BE5" s="808"/>
      <c r="BF5" s="808"/>
      <c r="BG5" s="808"/>
      <c r="BH5" s="808"/>
      <c r="BI5" s="808"/>
      <c r="BJ5" s="808"/>
      <c r="BK5" s="808"/>
      <c r="BL5" s="808"/>
      <c r="BM5" s="808"/>
      <c r="BN5" s="808"/>
      <c r="BO5" s="808"/>
      <c r="BP5" s="808"/>
      <c r="BQ5" s="808"/>
      <c r="BR5" s="808"/>
      <c r="BS5" s="808"/>
      <c r="BT5" s="808"/>
      <c r="BU5" s="808"/>
      <c r="BV5" s="808"/>
      <c r="BW5" s="808"/>
      <c r="BX5" s="808"/>
      <c r="BY5" s="808"/>
      <c r="BZ5" s="808"/>
      <c r="CA5" s="808"/>
      <c r="CB5" s="808"/>
      <c r="CC5" s="76"/>
      <c r="CD5" s="76"/>
      <c r="CE5" s="76"/>
      <c r="CF5" s="76"/>
      <c r="CG5" s="76"/>
      <c r="CH5" s="916"/>
      <c r="CI5" s="917"/>
      <c r="CJ5" s="917"/>
      <c r="CK5" s="918"/>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row>
    <row r="6" spans="1:141" ht="9.75" customHeight="1">
      <c r="B6" s="827" t="s">
        <v>3</v>
      </c>
      <c r="C6" s="828"/>
      <c r="D6" s="828"/>
      <c r="E6" s="828"/>
      <c r="F6" s="828"/>
      <c r="G6" s="828"/>
      <c r="H6" s="828"/>
      <c r="I6" s="828"/>
      <c r="J6" s="828"/>
      <c r="K6" s="828"/>
      <c r="L6" s="828"/>
      <c r="M6" s="828"/>
      <c r="N6" s="829"/>
      <c r="O6" s="809">
        <f>VLOOKUP($CH$4,'児童情報 '!$A:$Q,2,FALSE)</f>
        <v>0</v>
      </c>
      <c r="P6" s="810"/>
      <c r="Q6" s="810"/>
      <c r="R6" s="810"/>
      <c r="S6" s="810"/>
      <c r="T6" s="810"/>
      <c r="U6" s="810"/>
      <c r="V6" s="810"/>
      <c r="W6" s="810"/>
      <c r="X6" s="810"/>
      <c r="Y6" s="810"/>
      <c r="Z6" s="810"/>
      <c r="AA6" s="810"/>
      <c r="AB6" s="810"/>
      <c r="AC6" s="810"/>
      <c r="AD6" s="810"/>
      <c r="AE6" s="810"/>
      <c r="AF6" s="810"/>
      <c r="AG6" s="810"/>
      <c r="AH6" s="810"/>
      <c r="AI6" s="810"/>
      <c r="AJ6" s="810"/>
      <c r="AK6" s="810"/>
      <c r="AL6" s="810"/>
      <c r="AM6" s="810"/>
      <c r="AN6" s="810"/>
      <c r="AO6" s="810"/>
      <c r="AP6" s="811"/>
      <c r="AQ6" s="72"/>
      <c r="AR6" s="864" t="s">
        <v>6</v>
      </c>
      <c r="AS6" s="865"/>
      <c r="AT6" s="868" t="s">
        <v>4</v>
      </c>
      <c r="AU6" s="869"/>
      <c r="AV6" s="869"/>
      <c r="AW6" s="869"/>
      <c r="AX6" s="869"/>
      <c r="AY6" s="869"/>
      <c r="AZ6" s="869"/>
      <c r="BA6" s="869"/>
      <c r="BB6" s="870"/>
      <c r="BC6" s="815">
        <f>施設情報!C2</f>
        <v>0</v>
      </c>
      <c r="BD6" s="816"/>
      <c r="BE6" s="816"/>
      <c r="BF6" s="816"/>
      <c r="BG6" s="816"/>
      <c r="BH6" s="816"/>
      <c r="BI6" s="816"/>
      <c r="BJ6" s="816"/>
      <c r="BK6" s="816"/>
      <c r="BL6" s="816"/>
      <c r="BM6" s="816"/>
      <c r="BN6" s="816"/>
      <c r="BO6" s="816"/>
      <c r="BP6" s="816"/>
      <c r="BQ6" s="816"/>
      <c r="BR6" s="816"/>
      <c r="BS6" s="816"/>
      <c r="BT6" s="816"/>
      <c r="BU6" s="816"/>
      <c r="BV6" s="816"/>
      <c r="BW6" s="816"/>
      <c r="BX6" s="816"/>
      <c r="BY6" s="816"/>
      <c r="BZ6" s="816"/>
      <c r="CA6" s="816"/>
      <c r="CB6" s="817"/>
      <c r="CC6" s="798"/>
      <c r="CD6" s="799"/>
      <c r="CE6" s="799"/>
      <c r="CF6" s="799"/>
      <c r="CG6" s="799"/>
      <c r="CH6" s="799"/>
      <c r="CI6" s="799"/>
      <c r="CJ6" s="799"/>
      <c r="CK6" s="800"/>
      <c r="CR6" s="73"/>
      <c r="CS6" s="73"/>
      <c r="CT6" s="74"/>
      <c r="CU6" s="74"/>
      <c r="CV6" s="74"/>
      <c r="CW6" s="74"/>
      <c r="CX6" s="74"/>
      <c r="CY6" s="74"/>
      <c r="CZ6" s="74"/>
      <c r="DA6" s="74"/>
      <c r="DB6" s="74"/>
      <c r="DC6" s="75"/>
      <c r="DD6" s="75"/>
      <c r="DE6" s="75"/>
      <c r="DF6" s="75"/>
      <c r="DG6" s="75"/>
      <c r="DH6" s="75"/>
      <c r="DI6" s="75"/>
      <c r="DJ6" s="75"/>
      <c r="DK6" s="75"/>
      <c r="DL6" s="75"/>
      <c r="DM6" s="75"/>
      <c r="DN6" s="75"/>
      <c r="DO6" s="75"/>
      <c r="DP6" s="75"/>
      <c r="DQ6" s="75"/>
      <c r="DR6" s="75"/>
      <c r="DS6" s="75"/>
      <c r="DT6" s="75"/>
      <c r="DU6" s="75"/>
      <c r="DV6" s="75"/>
      <c r="DW6" s="75"/>
      <c r="DX6" s="75"/>
      <c r="DY6" s="75"/>
      <c r="DZ6" s="75"/>
      <c r="EA6" s="75"/>
      <c r="EB6" s="75"/>
      <c r="EC6" s="76"/>
      <c r="ED6" s="76"/>
      <c r="EE6" s="76"/>
      <c r="EF6" s="76"/>
      <c r="EG6" s="76"/>
      <c r="EH6" s="76"/>
      <c r="EI6" s="76"/>
      <c r="EJ6" s="76"/>
      <c r="EK6" s="76"/>
    </row>
    <row r="7" spans="1:141" ht="9.75" customHeight="1">
      <c r="B7" s="830"/>
      <c r="C7" s="831"/>
      <c r="D7" s="831"/>
      <c r="E7" s="831"/>
      <c r="F7" s="831"/>
      <c r="G7" s="831"/>
      <c r="H7" s="831"/>
      <c r="I7" s="831"/>
      <c r="J7" s="831"/>
      <c r="K7" s="831"/>
      <c r="L7" s="831"/>
      <c r="M7" s="831"/>
      <c r="N7" s="832"/>
      <c r="O7" s="812"/>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4"/>
      <c r="AQ7" s="72"/>
      <c r="AR7" s="866"/>
      <c r="AS7" s="867"/>
      <c r="AT7" s="871"/>
      <c r="AU7" s="872"/>
      <c r="AV7" s="872"/>
      <c r="AW7" s="872"/>
      <c r="AX7" s="872"/>
      <c r="AY7" s="872"/>
      <c r="AZ7" s="872"/>
      <c r="BA7" s="872"/>
      <c r="BB7" s="873"/>
      <c r="BC7" s="818"/>
      <c r="BD7" s="819"/>
      <c r="BE7" s="819"/>
      <c r="BF7" s="819"/>
      <c r="BG7" s="819"/>
      <c r="BH7" s="819"/>
      <c r="BI7" s="819"/>
      <c r="BJ7" s="819"/>
      <c r="BK7" s="819"/>
      <c r="BL7" s="819"/>
      <c r="BM7" s="819"/>
      <c r="BN7" s="819"/>
      <c r="BO7" s="819"/>
      <c r="BP7" s="819"/>
      <c r="BQ7" s="819"/>
      <c r="BR7" s="819"/>
      <c r="BS7" s="819"/>
      <c r="BT7" s="819"/>
      <c r="BU7" s="819"/>
      <c r="BV7" s="819"/>
      <c r="BW7" s="819"/>
      <c r="BX7" s="819"/>
      <c r="BY7" s="819"/>
      <c r="BZ7" s="819"/>
      <c r="CA7" s="819"/>
      <c r="CB7" s="820"/>
      <c r="CC7" s="801"/>
      <c r="CD7" s="802"/>
      <c r="CE7" s="802"/>
      <c r="CF7" s="802"/>
      <c r="CG7" s="802"/>
      <c r="CH7" s="802"/>
      <c r="CI7" s="802"/>
      <c r="CJ7" s="802"/>
      <c r="CK7" s="803"/>
      <c r="CR7" s="73"/>
      <c r="CS7" s="73"/>
      <c r="CT7" s="74"/>
      <c r="CU7" s="74"/>
      <c r="CV7" s="74"/>
      <c r="CW7" s="74"/>
      <c r="CX7" s="74"/>
      <c r="CY7" s="74"/>
      <c r="CZ7" s="74"/>
      <c r="DA7" s="74"/>
      <c r="DB7" s="74"/>
      <c r="DC7" s="75"/>
      <c r="DD7" s="75"/>
      <c r="DE7" s="75"/>
      <c r="DF7" s="75"/>
      <c r="DG7" s="75"/>
      <c r="DH7" s="75"/>
      <c r="DI7" s="75"/>
      <c r="DJ7" s="75"/>
      <c r="DK7" s="75"/>
      <c r="DL7" s="75"/>
      <c r="DM7" s="75"/>
      <c r="DN7" s="75"/>
      <c r="DO7" s="75"/>
      <c r="DP7" s="75"/>
      <c r="DQ7" s="75"/>
      <c r="DR7" s="75"/>
      <c r="DS7" s="75"/>
      <c r="DT7" s="75"/>
      <c r="DU7" s="75"/>
      <c r="DV7" s="75"/>
      <c r="DW7" s="75"/>
      <c r="DX7" s="75"/>
      <c r="DY7" s="75"/>
      <c r="DZ7" s="75"/>
      <c r="EA7" s="75"/>
      <c r="EB7" s="75"/>
      <c r="EC7" s="76"/>
      <c r="ED7" s="76"/>
      <c r="EE7" s="76"/>
      <c r="EF7" s="76"/>
      <c r="EG7" s="76"/>
      <c r="EH7" s="76"/>
      <c r="EI7" s="76"/>
      <c r="EJ7" s="76"/>
      <c r="EK7" s="76"/>
    </row>
    <row r="8" spans="1:141" ht="9.75" customHeight="1">
      <c r="B8" s="781" t="s">
        <v>9</v>
      </c>
      <c r="C8" s="782"/>
      <c r="D8" s="782"/>
      <c r="E8" s="782"/>
      <c r="F8" s="782"/>
      <c r="G8" s="782"/>
      <c r="H8" s="782"/>
      <c r="I8" s="782"/>
      <c r="J8" s="782"/>
      <c r="K8" s="782"/>
      <c r="L8" s="782"/>
      <c r="M8" s="782"/>
      <c r="N8" s="783"/>
      <c r="O8" s="874">
        <f>VLOOKUP($CH$4,'児童情報 '!$A:$Q,3,FALSE)</f>
        <v>0</v>
      </c>
      <c r="P8" s="875"/>
      <c r="Q8" s="875"/>
      <c r="R8" s="875"/>
      <c r="S8" s="875"/>
      <c r="T8" s="875"/>
      <c r="U8" s="875"/>
      <c r="V8" s="875"/>
      <c r="W8" s="875"/>
      <c r="X8" s="875"/>
      <c r="Y8" s="875"/>
      <c r="Z8" s="875"/>
      <c r="AA8" s="875"/>
      <c r="AB8" s="875"/>
      <c r="AC8" s="875"/>
      <c r="AD8" s="875"/>
      <c r="AE8" s="875"/>
      <c r="AF8" s="875"/>
      <c r="AG8" s="875"/>
      <c r="AH8" s="875"/>
      <c r="AI8" s="875"/>
      <c r="AJ8" s="875"/>
      <c r="AK8" s="875"/>
      <c r="AL8" s="875"/>
      <c r="AM8" s="875"/>
      <c r="AN8" s="875"/>
      <c r="AO8" s="875"/>
      <c r="AP8" s="876"/>
      <c r="AQ8" s="72"/>
      <c r="AR8" s="866"/>
      <c r="AS8" s="867"/>
      <c r="AT8" s="770" t="s">
        <v>27</v>
      </c>
      <c r="AU8" s="770"/>
      <c r="AV8" s="770"/>
      <c r="AW8" s="770"/>
      <c r="AX8" s="770"/>
      <c r="AY8" s="770"/>
      <c r="AZ8" s="770"/>
      <c r="BA8" s="770"/>
      <c r="BB8" s="786"/>
      <c r="BC8" s="789">
        <f>施設情報!C5</f>
        <v>0</v>
      </c>
      <c r="BD8" s="790"/>
      <c r="BE8" s="790"/>
      <c r="BF8" s="790"/>
      <c r="BG8" s="790"/>
      <c r="BH8" s="790"/>
      <c r="BI8" s="790"/>
      <c r="BJ8" s="790"/>
      <c r="BK8" s="790"/>
      <c r="BL8" s="790"/>
      <c r="BM8" s="790"/>
      <c r="BN8" s="790"/>
      <c r="BO8" s="790"/>
      <c r="BP8" s="790"/>
      <c r="BQ8" s="790"/>
      <c r="BR8" s="790"/>
      <c r="BS8" s="790"/>
      <c r="BT8" s="790"/>
      <c r="BU8" s="790"/>
      <c r="BV8" s="790"/>
      <c r="BW8" s="790"/>
      <c r="BX8" s="790"/>
      <c r="BY8" s="790"/>
      <c r="BZ8" s="790"/>
      <c r="CA8" s="790"/>
      <c r="CB8" s="790"/>
      <c r="CC8" s="790"/>
      <c r="CD8" s="790"/>
      <c r="CE8" s="790"/>
      <c r="CF8" s="790"/>
      <c r="CG8" s="790"/>
      <c r="CH8" s="790"/>
      <c r="CI8" s="790"/>
      <c r="CJ8" s="790"/>
      <c r="CK8" s="791"/>
      <c r="CR8" s="73"/>
      <c r="CS8" s="73"/>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row>
    <row r="9" spans="1:141" ht="9.75" customHeight="1">
      <c r="B9" s="784"/>
      <c r="C9" s="771"/>
      <c r="D9" s="771"/>
      <c r="E9" s="771"/>
      <c r="F9" s="771"/>
      <c r="G9" s="771"/>
      <c r="H9" s="771"/>
      <c r="I9" s="771"/>
      <c r="J9" s="771"/>
      <c r="K9" s="771"/>
      <c r="L9" s="771"/>
      <c r="M9" s="771"/>
      <c r="N9" s="785"/>
      <c r="O9" s="877"/>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9"/>
      <c r="AQ9" s="72"/>
      <c r="AR9" s="866"/>
      <c r="AS9" s="867"/>
      <c r="AT9" s="770"/>
      <c r="AU9" s="770"/>
      <c r="AV9" s="770"/>
      <c r="AW9" s="770"/>
      <c r="AX9" s="770"/>
      <c r="AY9" s="770"/>
      <c r="AZ9" s="770"/>
      <c r="BA9" s="770"/>
      <c r="BB9" s="786"/>
      <c r="BC9" s="792"/>
      <c r="BD9" s="793"/>
      <c r="BE9" s="793"/>
      <c r="BF9" s="793"/>
      <c r="BG9" s="793"/>
      <c r="BH9" s="793"/>
      <c r="BI9" s="793"/>
      <c r="BJ9" s="793"/>
      <c r="BK9" s="793"/>
      <c r="BL9" s="793"/>
      <c r="BM9" s="793"/>
      <c r="BN9" s="793"/>
      <c r="BO9" s="793"/>
      <c r="BP9" s="793"/>
      <c r="BQ9" s="793"/>
      <c r="BR9" s="793"/>
      <c r="BS9" s="793"/>
      <c r="BT9" s="793"/>
      <c r="BU9" s="793"/>
      <c r="BV9" s="793"/>
      <c r="BW9" s="793"/>
      <c r="BX9" s="793"/>
      <c r="BY9" s="793"/>
      <c r="BZ9" s="793"/>
      <c r="CA9" s="793"/>
      <c r="CB9" s="793"/>
      <c r="CC9" s="793"/>
      <c r="CD9" s="793"/>
      <c r="CE9" s="793"/>
      <c r="CF9" s="793"/>
      <c r="CG9" s="793"/>
      <c r="CH9" s="793"/>
      <c r="CI9" s="793"/>
      <c r="CJ9" s="793"/>
      <c r="CK9" s="794"/>
      <c r="CR9" s="73"/>
      <c r="CS9" s="73"/>
      <c r="CT9" s="75"/>
      <c r="CU9" s="75"/>
      <c r="CV9" s="75"/>
      <c r="CW9" s="75"/>
      <c r="CX9" s="75"/>
      <c r="CY9" s="75"/>
      <c r="CZ9" s="75"/>
      <c r="DA9" s="75"/>
      <c r="DB9" s="75"/>
      <c r="DC9" s="75"/>
      <c r="DD9" s="75"/>
      <c r="DE9" s="75"/>
      <c r="DF9" s="75"/>
      <c r="DG9" s="75"/>
      <c r="DH9" s="75"/>
      <c r="DI9" s="75"/>
      <c r="DJ9" s="75"/>
      <c r="DK9" s="75"/>
      <c r="DL9" s="75"/>
      <c r="DM9" s="75"/>
      <c r="DN9" s="75"/>
      <c r="DO9" s="75"/>
      <c r="DP9" s="75"/>
      <c r="DQ9" s="75"/>
      <c r="DR9" s="75"/>
      <c r="DS9" s="75"/>
      <c r="DT9" s="75"/>
      <c r="DU9" s="75"/>
      <c r="DV9" s="75"/>
      <c r="DW9" s="75"/>
      <c r="DX9" s="75"/>
      <c r="DY9" s="75"/>
      <c r="DZ9" s="75"/>
      <c r="EA9" s="75"/>
      <c r="EB9" s="75"/>
      <c r="EC9" s="75"/>
      <c r="ED9" s="75"/>
      <c r="EE9" s="75"/>
      <c r="EF9" s="75"/>
      <c r="EG9" s="75"/>
      <c r="EH9" s="75"/>
      <c r="EI9" s="75"/>
      <c r="EJ9" s="75"/>
      <c r="EK9" s="75"/>
    </row>
    <row r="10" spans="1:141" ht="9.75" customHeight="1">
      <c r="B10" s="784"/>
      <c r="C10" s="771"/>
      <c r="D10" s="771"/>
      <c r="E10" s="771"/>
      <c r="F10" s="771"/>
      <c r="G10" s="771"/>
      <c r="H10" s="771"/>
      <c r="I10" s="771"/>
      <c r="J10" s="771"/>
      <c r="K10" s="771"/>
      <c r="L10" s="771"/>
      <c r="M10" s="771"/>
      <c r="N10" s="785"/>
      <c r="O10" s="877"/>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9"/>
      <c r="AQ10" s="72"/>
      <c r="AR10" s="866"/>
      <c r="AS10" s="867"/>
      <c r="AT10" s="770"/>
      <c r="AU10" s="770"/>
      <c r="AV10" s="770"/>
      <c r="AW10" s="770"/>
      <c r="AX10" s="770"/>
      <c r="AY10" s="770"/>
      <c r="AZ10" s="770"/>
      <c r="BA10" s="770"/>
      <c r="BB10" s="786"/>
      <c r="BC10" s="792"/>
      <c r="BD10" s="793"/>
      <c r="BE10" s="793"/>
      <c r="BF10" s="793"/>
      <c r="BG10" s="793"/>
      <c r="BH10" s="793"/>
      <c r="BI10" s="793"/>
      <c r="BJ10" s="793"/>
      <c r="BK10" s="793"/>
      <c r="BL10" s="793"/>
      <c r="BM10" s="793"/>
      <c r="BN10" s="793"/>
      <c r="BO10" s="793"/>
      <c r="BP10" s="793"/>
      <c r="BQ10" s="793"/>
      <c r="BR10" s="793"/>
      <c r="BS10" s="793"/>
      <c r="BT10" s="793"/>
      <c r="BU10" s="793"/>
      <c r="BV10" s="793"/>
      <c r="BW10" s="793"/>
      <c r="BX10" s="793"/>
      <c r="BY10" s="793"/>
      <c r="BZ10" s="793"/>
      <c r="CA10" s="793"/>
      <c r="CB10" s="793"/>
      <c r="CC10" s="793"/>
      <c r="CD10" s="793"/>
      <c r="CE10" s="793"/>
      <c r="CF10" s="793"/>
      <c r="CG10" s="793"/>
      <c r="CH10" s="793"/>
      <c r="CI10" s="793"/>
      <c r="CJ10" s="793"/>
      <c r="CK10" s="794"/>
      <c r="CR10" s="73"/>
      <c r="CS10" s="73"/>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row>
    <row r="11" spans="1:141" ht="9.75" customHeight="1">
      <c r="B11" s="835"/>
      <c r="C11" s="836"/>
      <c r="D11" s="836"/>
      <c r="E11" s="836"/>
      <c r="F11" s="836"/>
      <c r="G11" s="836"/>
      <c r="H11" s="836"/>
      <c r="I11" s="836"/>
      <c r="J11" s="836"/>
      <c r="K11" s="836"/>
      <c r="L11" s="836"/>
      <c r="M11" s="836"/>
      <c r="N11" s="837"/>
      <c r="O11" s="880"/>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2"/>
      <c r="AQ11" s="72"/>
      <c r="AR11" s="866"/>
      <c r="AS11" s="867"/>
      <c r="AT11" s="770"/>
      <c r="AU11" s="770"/>
      <c r="AV11" s="770"/>
      <c r="AW11" s="770"/>
      <c r="AX11" s="770"/>
      <c r="AY11" s="770"/>
      <c r="AZ11" s="770"/>
      <c r="BA11" s="770"/>
      <c r="BB11" s="786"/>
      <c r="BC11" s="792"/>
      <c r="BD11" s="793"/>
      <c r="BE11" s="793"/>
      <c r="BF11" s="793"/>
      <c r="BG11" s="793"/>
      <c r="BH11" s="793"/>
      <c r="BI11" s="793"/>
      <c r="BJ11" s="793"/>
      <c r="BK11" s="793"/>
      <c r="BL11" s="793"/>
      <c r="BM11" s="793"/>
      <c r="BN11" s="793"/>
      <c r="BO11" s="793"/>
      <c r="BP11" s="793"/>
      <c r="BQ11" s="793"/>
      <c r="BR11" s="793"/>
      <c r="BS11" s="793"/>
      <c r="BT11" s="793"/>
      <c r="BU11" s="793"/>
      <c r="BV11" s="793"/>
      <c r="BW11" s="793"/>
      <c r="BX11" s="793"/>
      <c r="BY11" s="793"/>
      <c r="BZ11" s="793"/>
      <c r="CA11" s="793"/>
      <c r="CB11" s="793"/>
      <c r="CC11" s="793"/>
      <c r="CD11" s="793"/>
      <c r="CE11" s="793"/>
      <c r="CF11" s="793"/>
      <c r="CG11" s="793"/>
      <c r="CH11" s="793"/>
      <c r="CI11" s="793"/>
      <c r="CJ11" s="793"/>
      <c r="CK11" s="794"/>
      <c r="CR11" s="73"/>
      <c r="CS11" s="73"/>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row>
    <row r="12" spans="1:141" ht="9.75" customHeight="1">
      <c r="B12" s="838" t="s">
        <v>8</v>
      </c>
      <c r="C12" s="676"/>
      <c r="D12" s="676"/>
      <c r="E12" s="676"/>
      <c r="F12" s="676"/>
      <c r="G12" s="676"/>
      <c r="H12" s="676"/>
      <c r="I12" s="676"/>
      <c r="J12" s="676"/>
      <c r="K12" s="676"/>
      <c r="L12" s="676"/>
      <c r="M12" s="676"/>
      <c r="N12" s="676"/>
      <c r="O12" s="848">
        <f>VLOOKUP($CH$4,'児童情報 '!$A:$Q,4,FALSE)</f>
        <v>0</v>
      </c>
      <c r="P12" s="849"/>
      <c r="Q12" s="849"/>
      <c r="R12" s="849"/>
      <c r="S12" s="849"/>
      <c r="T12" s="849"/>
      <c r="U12" s="849"/>
      <c r="V12" s="849"/>
      <c r="W12" s="849"/>
      <c r="X12" s="849"/>
      <c r="Y12" s="849"/>
      <c r="Z12" s="850"/>
      <c r="AA12" s="683" t="s">
        <v>7</v>
      </c>
      <c r="AB12" s="683"/>
      <c r="AC12" s="683"/>
      <c r="AD12" s="683"/>
      <c r="AE12" s="683"/>
      <c r="AF12" s="683"/>
      <c r="AG12" s="683"/>
      <c r="AH12" s="683"/>
      <c r="AI12" s="858">
        <f>VLOOKUP($CH$4,'児童情報 '!$A:$Q,5,FALSE)</f>
        <v>0</v>
      </c>
      <c r="AJ12" s="859"/>
      <c r="AK12" s="859"/>
      <c r="AL12" s="859"/>
      <c r="AM12" s="859"/>
      <c r="AN12" s="613" t="s">
        <v>39</v>
      </c>
      <c r="AO12" s="613"/>
      <c r="AP12" s="614"/>
      <c r="AQ12" s="72"/>
      <c r="AR12" s="866"/>
      <c r="AS12" s="867"/>
      <c r="AT12" s="770"/>
      <c r="AU12" s="770"/>
      <c r="AV12" s="770"/>
      <c r="AW12" s="770"/>
      <c r="AX12" s="770"/>
      <c r="AY12" s="770"/>
      <c r="AZ12" s="770"/>
      <c r="BA12" s="770"/>
      <c r="BB12" s="786"/>
      <c r="BC12" s="792"/>
      <c r="BD12" s="793"/>
      <c r="BE12" s="793"/>
      <c r="BF12" s="793"/>
      <c r="BG12" s="793"/>
      <c r="BH12" s="793"/>
      <c r="BI12" s="793"/>
      <c r="BJ12" s="793"/>
      <c r="BK12" s="793"/>
      <c r="BL12" s="793"/>
      <c r="BM12" s="793"/>
      <c r="BN12" s="793"/>
      <c r="BO12" s="793"/>
      <c r="BP12" s="793"/>
      <c r="BQ12" s="793"/>
      <c r="BR12" s="793"/>
      <c r="BS12" s="793"/>
      <c r="BT12" s="793"/>
      <c r="BU12" s="793"/>
      <c r="BV12" s="793"/>
      <c r="BW12" s="793"/>
      <c r="BX12" s="793"/>
      <c r="BY12" s="793"/>
      <c r="BZ12" s="793"/>
      <c r="CA12" s="793"/>
      <c r="CB12" s="793"/>
      <c r="CC12" s="793"/>
      <c r="CD12" s="793"/>
      <c r="CE12" s="793"/>
      <c r="CF12" s="793"/>
      <c r="CG12" s="793"/>
      <c r="CH12" s="793"/>
      <c r="CI12" s="793"/>
      <c r="CJ12" s="793"/>
      <c r="CK12" s="794"/>
      <c r="CR12" s="73"/>
      <c r="CS12" s="73"/>
      <c r="CT12" s="75"/>
      <c r="CU12" s="75"/>
      <c r="CV12" s="75"/>
      <c r="CW12" s="75"/>
      <c r="CX12" s="75"/>
      <c r="CY12" s="75"/>
      <c r="CZ12" s="75"/>
      <c r="DA12" s="75"/>
      <c r="DB12" s="75"/>
      <c r="DC12" s="75"/>
      <c r="DD12" s="75"/>
      <c r="DE12" s="75"/>
      <c r="DF12" s="75"/>
      <c r="DG12" s="75"/>
      <c r="DH12" s="75"/>
      <c r="DI12" s="75"/>
      <c r="DJ12" s="75"/>
      <c r="DK12" s="75"/>
      <c r="DL12" s="75"/>
      <c r="DM12" s="77"/>
      <c r="DN12" s="77"/>
      <c r="DO12" s="77"/>
      <c r="DP12" s="77"/>
      <c r="DQ12" s="77"/>
      <c r="DR12" s="77"/>
      <c r="DS12" s="77"/>
      <c r="DT12" s="77"/>
      <c r="DU12" s="77"/>
      <c r="DV12" s="77"/>
      <c r="DW12" s="77"/>
      <c r="DX12" s="77"/>
      <c r="DY12" s="75"/>
      <c r="DZ12" s="75"/>
      <c r="EA12" s="75"/>
      <c r="EB12" s="75"/>
      <c r="EC12" s="75"/>
      <c r="ED12" s="75"/>
      <c r="EE12" s="75"/>
      <c r="EF12" s="75"/>
      <c r="EG12" s="75"/>
      <c r="EH12" s="75"/>
      <c r="EI12" s="75"/>
      <c r="EJ12" s="75"/>
      <c r="EK12" s="75"/>
    </row>
    <row r="13" spans="1:141" ht="9.75" customHeight="1">
      <c r="B13" s="839"/>
      <c r="C13" s="677"/>
      <c r="D13" s="677"/>
      <c r="E13" s="677"/>
      <c r="F13" s="677"/>
      <c r="G13" s="677"/>
      <c r="H13" s="677"/>
      <c r="I13" s="677"/>
      <c r="J13" s="677"/>
      <c r="K13" s="677"/>
      <c r="L13" s="677"/>
      <c r="M13" s="677"/>
      <c r="N13" s="677"/>
      <c r="O13" s="851"/>
      <c r="P13" s="852"/>
      <c r="Q13" s="852"/>
      <c r="R13" s="852"/>
      <c r="S13" s="852"/>
      <c r="T13" s="852"/>
      <c r="U13" s="852"/>
      <c r="V13" s="852"/>
      <c r="W13" s="852"/>
      <c r="X13" s="852"/>
      <c r="Y13" s="852"/>
      <c r="Z13" s="853"/>
      <c r="AA13" s="683"/>
      <c r="AB13" s="683"/>
      <c r="AC13" s="683"/>
      <c r="AD13" s="683"/>
      <c r="AE13" s="683"/>
      <c r="AF13" s="683"/>
      <c r="AG13" s="683"/>
      <c r="AH13" s="683"/>
      <c r="AI13" s="860"/>
      <c r="AJ13" s="861"/>
      <c r="AK13" s="861"/>
      <c r="AL13" s="861"/>
      <c r="AM13" s="861"/>
      <c r="AN13" s="616"/>
      <c r="AO13" s="616"/>
      <c r="AP13" s="617"/>
      <c r="AQ13" s="72"/>
      <c r="AR13" s="866"/>
      <c r="AS13" s="867"/>
      <c r="AT13" s="770"/>
      <c r="AU13" s="770"/>
      <c r="AV13" s="770"/>
      <c r="AW13" s="770"/>
      <c r="AX13" s="770"/>
      <c r="AY13" s="770"/>
      <c r="AZ13" s="770"/>
      <c r="BA13" s="770"/>
      <c r="BB13" s="786"/>
      <c r="BC13" s="792"/>
      <c r="BD13" s="793"/>
      <c r="BE13" s="793"/>
      <c r="BF13" s="793"/>
      <c r="BG13" s="793"/>
      <c r="BH13" s="793"/>
      <c r="BI13" s="793"/>
      <c r="BJ13" s="793"/>
      <c r="BK13" s="793"/>
      <c r="BL13" s="793"/>
      <c r="BM13" s="793"/>
      <c r="BN13" s="793"/>
      <c r="BO13" s="793"/>
      <c r="BP13" s="793"/>
      <c r="BQ13" s="793"/>
      <c r="BR13" s="793"/>
      <c r="BS13" s="793"/>
      <c r="BT13" s="793"/>
      <c r="BU13" s="793"/>
      <c r="BV13" s="793"/>
      <c r="BW13" s="793"/>
      <c r="BX13" s="793"/>
      <c r="BY13" s="793"/>
      <c r="BZ13" s="793"/>
      <c r="CA13" s="793"/>
      <c r="CB13" s="793"/>
      <c r="CC13" s="793"/>
      <c r="CD13" s="793"/>
      <c r="CE13" s="793"/>
      <c r="CF13" s="793"/>
      <c r="CG13" s="793"/>
      <c r="CH13" s="793"/>
      <c r="CI13" s="793"/>
      <c r="CJ13" s="793"/>
      <c r="CK13" s="794"/>
      <c r="CR13" s="73"/>
      <c r="CS13" s="73"/>
      <c r="CT13" s="75"/>
      <c r="CU13" s="75"/>
      <c r="CV13" s="75"/>
      <c r="CW13" s="75"/>
      <c r="CX13" s="75"/>
      <c r="CY13" s="75"/>
      <c r="CZ13" s="75"/>
      <c r="DA13" s="75"/>
      <c r="DB13" s="75"/>
      <c r="DC13" s="75"/>
      <c r="DD13" s="75"/>
      <c r="DE13" s="75"/>
      <c r="DF13" s="75"/>
      <c r="DG13" s="75"/>
      <c r="DH13" s="75"/>
      <c r="DI13" s="75"/>
      <c r="DJ13" s="75"/>
      <c r="DK13" s="75"/>
      <c r="DL13" s="75"/>
      <c r="DM13" s="77"/>
      <c r="DN13" s="77"/>
      <c r="DO13" s="77"/>
      <c r="DP13" s="77"/>
      <c r="DQ13" s="77"/>
      <c r="DR13" s="77"/>
      <c r="DS13" s="77"/>
      <c r="DT13" s="77"/>
      <c r="DU13" s="77"/>
      <c r="DV13" s="77"/>
      <c r="DW13" s="77"/>
      <c r="DX13" s="77"/>
      <c r="DY13" s="75"/>
      <c r="DZ13" s="75"/>
      <c r="EA13" s="75"/>
      <c r="EB13" s="75"/>
      <c r="EC13" s="75"/>
      <c r="ED13" s="75"/>
      <c r="EE13" s="75"/>
      <c r="EF13" s="75"/>
      <c r="EG13" s="75"/>
      <c r="EH13" s="75"/>
      <c r="EI13" s="75"/>
      <c r="EJ13" s="75"/>
      <c r="EK13" s="75"/>
    </row>
    <row r="14" spans="1:141" ht="9.75" customHeight="1" thickBot="1">
      <c r="B14" s="840"/>
      <c r="C14" s="841"/>
      <c r="D14" s="841"/>
      <c r="E14" s="841"/>
      <c r="F14" s="841"/>
      <c r="G14" s="841"/>
      <c r="H14" s="841"/>
      <c r="I14" s="841"/>
      <c r="J14" s="841"/>
      <c r="K14" s="841"/>
      <c r="L14" s="841"/>
      <c r="M14" s="841"/>
      <c r="N14" s="841"/>
      <c r="O14" s="854"/>
      <c r="P14" s="855"/>
      <c r="Q14" s="855"/>
      <c r="R14" s="855"/>
      <c r="S14" s="855"/>
      <c r="T14" s="855"/>
      <c r="U14" s="855"/>
      <c r="V14" s="855"/>
      <c r="W14" s="855"/>
      <c r="X14" s="855"/>
      <c r="Y14" s="855"/>
      <c r="Z14" s="856"/>
      <c r="AA14" s="857"/>
      <c r="AB14" s="857"/>
      <c r="AC14" s="857"/>
      <c r="AD14" s="857"/>
      <c r="AE14" s="857"/>
      <c r="AF14" s="857"/>
      <c r="AG14" s="857"/>
      <c r="AH14" s="857"/>
      <c r="AI14" s="862"/>
      <c r="AJ14" s="863"/>
      <c r="AK14" s="863"/>
      <c r="AL14" s="863"/>
      <c r="AM14" s="863"/>
      <c r="AN14" s="833"/>
      <c r="AO14" s="833"/>
      <c r="AP14" s="834"/>
      <c r="AQ14" s="72"/>
      <c r="AR14" s="866"/>
      <c r="AS14" s="867"/>
      <c r="AT14" s="787"/>
      <c r="AU14" s="787"/>
      <c r="AV14" s="787"/>
      <c r="AW14" s="787"/>
      <c r="AX14" s="787"/>
      <c r="AY14" s="787"/>
      <c r="AZ14" s="787"/>
      <c r="BA14" s="787"/>
      <c r="BB14" s="788"/>
      <c r="BC14" s="795"/>
      <c r="BD14" s="796"/>
      <c r="BE14" s="796"/>
      <c r="BF14" s="796"/>
      <c r="BG14" s="796"/>
      <c r="BH14" s="796"/>
      <c r="BI14" s="796"/>
      <c r="BJ14" s="796"/>
      <c r="BK14" s="796"/>
      <c r="BL14" s="796"/>
      <c r="BM14" s="796"/>
      <c r="BN14" s="796"/>
      <c r="BO14" s="796"/>
      <c r="BP14" s="796"/>
      <c r="BQ14" s="796"/>
      <c r="BR14" s="796"/>
      <c r="BS14" s="796"/>
      <c r="BT14" s="796"/>
      <c r="BU14" s="796"/>
      <c r="BV14" s="796"/>
      <c r="BW14" s="796"/>
      <c r="BX14" s="796"/>
      <c r="BY14" s="796"/>
      <c r="BZ14" s="796"/>
      <c r="CA14" s="796"/>
      <c r="CB14" s="796"/>
      <c r="CC14" s="796"/>
      <c r="CD14" s="796"/>
      <c r="CE14" s="796"/>
      <c r="CF14" s="796"/>
      <c r="CG14" s="796"/>
      <c r="CH14" s="796"/>
      <c r="CI14" s="796"/>
      <c r="CJ14" s="796"/>
      <c r="CK14" s="797"/>
      <c r="CR14" s="73"/>
      <c r="CS14" s="73"/>
      <c r="CT14" s="75"/>
      <c r="CU14" s="75"/>
      <c r="CV14" s="75"/>
      <c r="CW14" s="75"/>
      <c r="CX14" s="75"/>
      <c r="CY14" s="75"/>
      <c r="CZ14" s="75"/>
      <c r="DA14" s="75"/>
      <c r="DB14" s="75"/>
      <c r="DC14" s="75"/>
      <c r="DD14" s="75"/>
      <c r="DE14" s="75"/>
      <c r="DF14" s="75"/>
      <c r="DG14" s="75"/>
      <c r="DH14" s="75"/>
      <c r="DI14" s="75"/>
      <c r="DJ14" s="75"/>
      <c r="DK14" s="75"/>
      <c r="DL14" s="75"/>
      <c r="DM14" s="77"/>
      <c r="DN14" s="77"/>
      <c r="DO14" s="77"/>
      <c r="DP14" s="77"/>
      <c r="DQ14" s="77"/>
      <c r="DR14" s="77"/>
      <c r="DS14" s="77"/>
      <c r="DT14" s="77"/>
      <c r="DU14" s="77"/>
      <c r="DV14" s="77"/>
      <c r="DW14" s="77"/>
      <c r="DX14" s="77"/>
      <c r="DY14" s="75"/>
      <c r="DZ14" s="75"/>
      <c r="EA14" s="75"/>
      <c r="EB14" s="75"/>
      <c r="EC14" s="75"/>
      <c r="ED14" s="75"/>
      <c r="EE14" s="75"/>
      <c r="EF14" s="75"/>
      <c r="EG14" s="75"/>
      <c r="EH14" s="75"/>
      <c r="EI14" s="75"/>
      <c r="EJ14" s="75"/>
      <c r="EK14" s="75"/>
    </row>
    <row r="15" spans="1:141" ht="9.75" customHeight="1" thickBot="1">
      <c r="A15" s="76"/>
      <c r="B15" s="97"/>
      <c r="C15" s="97"/>
      <c r="D15" s="97"/>
      <c r="E15" s="97"/>
      <c r="F15" s="97"/>
      <c r="G15" s="97"/>
      <c r="H15" s="97"/>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75"/>
      <c r="AR15" s="866"/>
      <c r="AS15" s="867"/>
      <c r="AT15" s="770" t="s">
        <v>26</v>
      </c>
      <c r="AU15" s="771"/>
      <c r="AV15" s="771"/>
      <c r="AW15" s="771"/>
      <c r="AX15" s="771"/>
      <c r="AY15" s="771"/>
      <c r="AZ15" s="771"/>
      <c r="BA15" s="771"/>
      <c r="BB15" s="771"/>
      <c r="BC15" s="772">
        <f>施設情報!C4</f>
        <v>0</v>
      </c>
      <c r="BD15" s="773"/>
      <c r="BE15" s="773"/>
      <c r="BF15" s="773"/>
      <c r="BG15" s="773"/>
      <c r="BH15" s="773"/>
      <c r="BI15" s="773"/>
      <c r="BJ15" s="773"/>
      <c r="BK15" s="773"/>
      <c r="BL15" s="773"/>
      <c r="BM15" s="773"/>
      <c r="BN15" s="773"/>
      <c r="BO15" s="773"/>
      <c r="BP15" s="773"/>
      <c r="BQ15" s="773"/>
      <c r="BR15" s="773"/>
      <c r="BS15" s="773"/>
      <c r="BT15" s="773"/>
      <c r="BU15" s="773"/>
      <c r="BV15" s="773"/>
      <c r="BW15" s="773"/>
      <c r="BX15" s="773"/>
      <c r="BY15" s="773"/>
      <c r="BZ15" s="773"/>
      <c r="CA15" s="773"/>
      <c r="CB15" s="773"/>
      <c r="CC15" s="773"/>
      <c r="CD15" s="773"/>
      <c r="CE15" s="773"/>
      <c r="CF15" s="773"/>
      <c r="CG15" s="773"/>
      <c r="CH15" s="773"/>
      <c r="CI15" s="773"/>
      <c r="CJ15" s="773"/>
      <c r="CK15" s="774"/>
      <c r="CR15" s="73"/>
      <c r="CS15" s="73"/>
      <c r="CT15" s="75"/>
      <c r="CU15" s="75"/>
      <c r="CV15" s="75"/>
      <c r="CW15" s="75"/>
      <c r="CX15" s="75"/>
      <c r="CY15" s="75"/>
      <c r="CZ15" s="75"/>
      <c r="DA15" s="75"/>
      <c r="DB15" s="75"/>
      <c r="DC15" s="75"/>
      <c r="DD15" s="75"/>
      <c r="DE15" s="75"/>
      <c r="DF15" s="75"/>
      <c r="DG15" s="75"/>
      <c r="DH15" s="75"/>
      <c r="DI15" s="75"/>
      <c r="DJ15" s="75"/>
      <c r="DK15" s="78"/>
      <c r="DL15" s="75"/>
      <c r="DM15" s="75"/>
      <c r="DN15" s="75"/>
      <c r="DO15" s="75"/>
      <c r="DP15" s="75"/>
      <c r="DQ15" s="75"/>
      <c r="DR15" s="75"/>
      <c r="DS15" s="75"/>
      <c r="DT15" s="75"/>
      <c r="DU15" s="75"/>
      <c r="DV15" s="75"/>
      <c r="DW15" s="75"/>
      <c r="DX15" s="75"/>
      <c r="DY15" s="75"/>
      <c r="DZ15" s="75"/>
      <c r="EA15" s="75"/>
      <c r="EB15" s="75"/>
      <c r="EC15" s="75"/>
      <c r="ED15" s="75"/>
      <c r="EE15" s="75"/>
      <c r="EF15" s="75"/>
      <c r="EG15" s="79"/>
      <c r="EH15" s="75"/>
      <c r="EI15" s="75"/>
      <c r="EJ15" s="75"/>
      <c r="EK15" s="75"/>
    </row>
    <row r="16" spans="1:141" ht="11.1" customHeight="1">
      <c r="B16" s="821" t="s">
        <v>24</v>
      </c>
      <c r="C16" s="822"/>
      <c r="D16" s="822"/>
      <c r="E16" s="822"/>
      <c r="F16" s="822"/>
      <c r="G16" s="822"/>
      <c r="H16" s="822"/>
      <c r="I16" s="822"/>
      <c r="J16" s="755">
        <f>VLOOKUP($CH$4,'児童情報 '!$A:$Q,6,FALSE)</f>
        <v>0</v>
      </c>
      <c r="K16" s="755"/>
      <c r="L16" s="755"/>
      <c r="M16" s="755"/>
      <c r="N16" s="755"/>
      <c r="O16" s="755"/>
      <c r="P16" s="755"/>
      <c r="Q16" s="755"/>
      <c r="R16" s="755"/>
      <c r="S16" s="755"/>
      <c r="T16" s="755"/>
      <c r="U16" s="755"/>
      <c r="V16" s="755"/>
      <c r="W16" s="758" t="s">
        <v>46</v>
      </c>
      <c r="X16" s="759"/>
      <c r="Y16" s="759"/>
      <c r="Z16" s="759"/>
      <c r="AA16" s="759"/>
      <c r="AB16" s="759"/>
      <c r="AC16" s="759"/>
      <c r="AD16" s="760"/>
      <c r="AE16" s="767" t="s">
        <v>179</v>
      </c>
      <c r="AF16" s="768"/>
      <c r="AG16" s="768"/>
      <c r="AH16" s="768"/>
      <c r="AI16" s="768"/>
      <c r="AJ16" s="769"/>
      <c r="AK16" s="804"/>
      <c r="AL16" s="805"/>
      <c r="AM16" s="805"/>
      <c r="AN16" s="805"/>
      <c r="AO16" s="805"/>
      <c r="AP16" s="806"/>
      <c r="AQ16" s="72"/>
      <c r="AR16" s="866"/>
      <c r="AS16" s="867"/>
      <c r="AT16" s="771"/>
      <c r="AU16" s="771"/>
      <c r="AV16" s="771"/>
      <c r="AW16" s="771"/>
      <c r="AX16" s="771"/>
      <c r="AY16" s="771"/>
      <c r="AZ16" s="771"/>
      <c r="BA16" s="771"/>
      <c r="BB16" s="771"/>
      <c r="BC16" s="775"/>
      <c r="BD16" s="776"/>
      <c r="BE16" s="776"/>
      <c r="BF16" s="776"/>
      <c r="BG16" s="776"/>
      <c r="BH16" s="776"/>
      <c r="BI16" s="776"/>
      <c r="BJ16" s="776"/>
      <c r="BK16" s="776"/>
      <c r="BL16" s="776"/>
      <c r="BM16" s="776"/>
      <c r="BN16" s="776"/>
      <c r="BO16" s="776"/>
      <c r="BP16" s="776"/>
      <c r="BQ16" s="776"/>
      <c r="BR16" s="776"/>
      <c r="BS16" s="776"/>
      <c r="BT16" s="776"/>
      <c r="BU16" s="776"/>
      <c r="BV16" s="776"/>
      <c r="BW16" s="776"/>
      <c r="BX16" s="776"/>
      <c r="BY16" s="776"/>
      <c r="BZ16" s="776"/>
      <c r="CA16" s="776"/>
      <c r="CB16" s="776"/>
      <c r="CC16" s="776"/>
      <c r="CD16" s="776"/>
      <c r="CE16" s="776"/>
      <c r="CF16" s="776"/>
      <c r="CG16" s="776"/>
      <c r="CH16" s="776"/>
      <c r="CI16" s="776"/>
      <c r="CJ16" s="776"/>
      <c r="CK16" s="777"/>
      <c r="CR16" s="80"/>
      <c r="CS16" s="80"/>
      <c r="CT16" s="80"/>
      <c r="CU16" s="80"/>
      <c r="CV16" s="80"/>
      <c r="CW16" s="80"/>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row>
    <row r="17" spans="2:141" ht="11.1" customHeight="1">
      <c r="B17" s="823"/>
      <c r="C17" s="824"/>
      <c r="D17" s="824"/>
      <c r="E17" s="824"/>
      <c r="F17" s="824"/>
      <c r="G17" s="824"/>
      <c r="H17" s="824"/>
      <c r="I17" s="824"/>
      <c r="J17" s="756"/>
      <c r="K17" s="756"/>
      <c r="L17" s="756"/>
      <c r="M17" s="756"/>
      <c r="N17" s="756"/>
      <c r="O17" s="756"/>
      <c r="P17" s="756"/>
      <c r="Q17" s="756"/>
      <c r="R17" s="756"/>
      <c r="S17" s="756"/>
      <c r="T17" s="756"/>
      <c r="U17" s="756"/>
      <c r="V17" s="756"/>
      <c r="W17" s="761"/>
      <c r="X17" s="762"/>
      <c r="Y17" s="762"/>
      <c r="Z17" s="762"/>
      <c r="AA17" s="762"/>
      <c r="AB17" s="762"/>
      <c r="AC17" s="762"/>
      <c r="AD17" s="763"/>
      <c r="AE17" s="684">
        <f>施設情報!C10</f>
        <v>0</v>
      </c>
      <c r="AF17" s="439"/>
      <c r="AG17" s="439"/>
      <c r="AH17" s="439"/>
      <c r="AI17" s="439"/>
      <c r="AJ17" s="723"/>
      <c r="AK17" s="901"/>
      <c r="AL17" s="902"/>
      <c r="AM17" s="902"/>
      <c r="AN17" s="902"/>
      <c r="AO17" s="902"/>
      <c r="AP17" s="903"/>
      <c r="AQ17" s="72"/>
      <c r="AR17" s="866"/>
      <c r="AS17" s="867"/>
      <c r="AT17" s="771"/>
      <c r="AU17" s="771"/>
      <c r="AV17" s="771"/>
      <c r="AW17" s="771"/>
      <c r="AX17" s="771"/>
      <c r="AY17" s="771"/>
      <c r="AZ17" s="771"/>
      <c r="BA17" s="771"/>
      <c r="BB17" s="771"/>
      <c r="BC17" s="775"/>
      <c r="BD17" s="776"/>
      <c r="BE17" s="776"/>
      <c r="BF17" s="776"/>
      <c r="BG17" s="776"/>
      <c r="BH17" s="776"/>
      <c r="BI17" s="776"/>
      <c r="BJ17" s="776"/>
      <c r="BK17" s="776"/>
      <c r="BL17" s="776"/>
      <c r="BM17" s="776"/>
      <c r="BN17" s="776"/>
      <c r="BO17" s="776"/>
      <c r="BP17" s="776"/>
      <c r="BQ17" s="776"/>
      <c r="BR17" s="776"/>
      <c r="BS17" s="776"/>
      <c r="BT17" s="776"/>
      <c r="BU17" s="776"/>
      <c r="BV17" s="776"/>
      <c r="BW17" s="776"/>
      <c r="BX17" s="776"/>
      <c r="BY17" s="776"/>
      <c r="BZ17" s="776"/>
      <c r="CA17" s="776"/>
      <c r="CB17" s="776"/>
      <c r="CC17" s="776"/>
      <c r="CD17" s="776"/>
      <c r="CE17" s="776"/>
      <c r="CF17" s="776"/>
      <c r="CG17" s="776"/>
      <c r="CH17" s="776"/>
      <c r="CI17" s="776"/>
      <c r="CJ17" s="776"/>
      <c r="CK17" s="777"/>
      <c r="CR17" s="80"/>
      <c r="CS17" s="80"/>
      <c r="CT17" s="80"/>
      <c r="CU17" s="80"/>
      <c r="CV17" s="80"/>
      <c r="CW17" s="80"/>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row>
    <row r="18" spans="2:141" ht="11.1" customHeight="1">
      <c r="B18" s="825"/>
      <c r="C18" s="826"/>
      <c r="D18" s="826"/>
      <c r="E18" s="826"/>
      <c r="F18" s="826"/>
      <c r="G18" s="826"/>
      <c r="H18" s="826"/>
      <c r="I18" s="826"/>
      <c r="J18" s="757"/>
      <c r="K18" s="757"/>
      <c r="L18" s="757"/>
      <c r="M18" s="757"/>
      <c r="N18" s="757"/>
      <c r="O18" s="757"/>
      <c r="P18" s="757"/>
      <c r="Q18" s="757"/>
      <c r="R18" s="757"/>
      <c r="S18" s="757"/>
      <c r="T18" s="757"/>
      <c r="U18" s="757"/>
      <c r="V18" s="757"/>
      <c r="W18" s="764"/>
      <c r="X18" s="765"/>
      <c r="Y18" s="765"/>
      <c r="Z18" s="765"/>
      <c r="AA18" s="765"/>
      <c r="AB18" s="765"/>
      <c r="AC18" s="765"/>
      <c r="AD18" s="766"/>
      <c r="AE18" s="686"/>
      <c r="AF18" s="445"/>
      <c r="AG18" s="445"/>
      <c r="AH18" s="445"/>
      <c r="AI18" s="445"/>
      <c r="AJ18" s="883"/>
      <c r="AK18" s="904"/>
      <c r="AL18" s="905"/>
      <c r="AM18" s="905"/>
      <c r="AN18" s="905"/>
      <c r="AO18" s="905"/>
      <c r="AP18" s="906"/>
      <c r="AQ18" s="98"/>
      <c r="AR18" s="866"/>
      <c r="AS18" s="867"/>
      <c r="AT18" s="771"/>
      <c r="AU18" s="771"/>
      <c r="AV18" s="771"/>
      <c r="AW18" s="771"/>
      <c r="AX18" s="771"/>
      <c r="AY18" s="771"/>
      <c r="AZ18" s="771"/>
      <c r="BA18" s="771"/>
      <c r="BB18" s="771"/>
      <c r="BC18" s="775"/>
      <c r="BD18" s="776"/>
      <c r="BE18" s="776"/>
      <c r="BF18" s="776"/>
      <c r="BG18" s="776"/>
      <c r="BH18" s="776"/>
      <c r="BI18" s="776"/>
      <c r="BJ18" s="776"/>
      <c r="BK18" s="776"/>
      <c r="BL18" s="776"/>
      <c r="BM18" s="776"/>
      <c r="BN18" s="776"/>
      <c r="BO18" s="776"/>
      <c r="BP18" s="776"/>
      <c r="BQ18" s="776"/>
      <c r="BR18" s="776"/>
      <c r="BS18" s="776"/>
      <c r="BT18" s="776"/>
      <c r="BU18" s="776"/>
      <c r="BV18" s="776"/>
      <c r="BW18" s="776"/>
      <c r="BX18" s="776"/>
      <c r="BY18" s="776"/>
      <c r="BZ18" s="776"/>
      <c r="CA18" s="776"/>
      <c r="CB18" s="776"/>
      <c r="CC18" s="776"/>
      <c r="CD18" s="776"/>
      <c r="CE18" s="776"/>
      <c r="CF18" s="776"/>
      <c r="CG18" s="776"/>
      <c r="CH18" s="776"/>
      <c r="CI18" s="776"/>
      <c r="CJ18" s="776"/>
      <c r="CK18" s="777"/>
      <c r="CR18" s="80"/>
      <c r="CS18" s="80"/>
      <c r="CT18" s="80"/>
      <c r="CU18" s="80"/>
      <c r="CV18" s="80"/>
      <c r="CW18" s="80"/>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row>
    <row r="19" spans="2:141" ht="11.1" customHeight="1">
      <c r="B19" s="678" t="s">
        <v>113</v>
      </c>
      <c r="C19" s="679"/>
      <c r="D19" s="679"/>
      <c r="E19" s="679"/>
      <c r="F19" s="679"/>
      <c r="G19" s="679"/>
      <c r="H19" s="679"/>
      <c r="I19" s="679"/>
      <c r="J19" s="681">
        <f>VLOOKUP($CH$4,'児童情報 '!$A:$Q,7,FALSE)</f>
        <v>0</v>
      </c>
      <c r="K19" s="681"/>
      <c r="L19" s="681"/>
      <c r="M19" s="681"/>
      <c r="N19" s="681"/>
      <c r="O19" s="681"/>
      <c r="P19" s="681">
        <f>VLOOKUP($CH$4,'児童情報 '!$A:$Q,8,FALSE)</f>
        <v>0</v>
      </c>
      <c r="Q19" s="681"/>
      <c r="R19" s="681"/>
      <c r="S19" s="681"/>
      <c r="T19" s="681"/>
      <c r="U19" s="681"/>
      <c r="V19" s="681"/>
      <c r="W19" s="682" t="s">
        <v>35</v>
      </c>
      <c r="X19" s="683"/>
      <c r="Y19" s="683"/>
      <c r="Z19" s="683"/>
      <c r="AA19" s="683"/>
      <c r="AB19" s="683"/>
      <c r="AC19" s="683"/>
      <c r="AD19" s="683"/>
      <c r="AE19" s="684">
        <f>施設情報!C12</f>
        <v>0</v>
      </c>
      <c r="AF19" s="439"/>
      <c r="AG19" s="439"/>
      <c r="AH19" s="439"/>
      <c r="AI19" s="439"/>
      <c r="AJ19" s="439"/>
      <c r="AK19" s="439"/>
      <c r="AL19" s="439"/>
      <c r="AM19" s="613" t="s">
        <v>36</v>
      </c>
      <c r="AN19" s="613"/>
      <c r="AO19" s="613"/>
      <c r="AP19" s="614"/>
      <c r="AQ19" s="98"/>
      <c r="AR19" s="866"/>
      <c r="AS19" s="867"/>
      <c r="AT19" s="771"/>
      <c r="AU19" s="771"/>
      <c r="AV19" s="771"/>
      <c r="AW19" s="771"/>
      <c r="AX19" s="771"/>
      <c r="AY19" s="771"/>
      <c r="AZ19" s="771"/>
      <c r="BA19" s="771"/>
      <c r="BB19" s="771"/>
      <c r="BC19" s="775"/>
      <c r="BD19" s="776"/>
      <c r="BE19" s="776"/>
      <c r="BF19" s="776"/>
      <c r="BG19" s="776"/>
      <c r="BH19" s="776"/>
      <c r="BI19" s="776"/>
      <c r="BJ19" s="776"/>
      <c r="BK19" s="776"/>
      <c r="BL19" s="776"/>
      <c r="BM19" s="776"/>
      <c r="BN19" s="776"/>
      <c r="BO19" s="776"/>
      <c r="BP19" s="776"/>
      <c r="BQ19" s="776"/>
      <c r="BR19" s="776"/>
      <c r="BS19" s="776"/>
      <c r="BT19" s="776"/>
      <c r="BU19" s="776"/>
      <c r="BV19" s="776"/>
      <c r="BW19" s="776"/>
      <c r="BX19" s="776"/>
      <c r="BY19" s="776"/>
      <c r="BZ19" s="776"/>
      <c r="CA19" s="776"/>
      <c r="CB19" s="776"/>
      <c r="CC19" s="776"/>
      <c r="CD19" s="776"/>
      <c r="CE19" s="776"/>
      <c r="CF19" s="776"/>
      <c r="CG19" s="776"/>
      <c r="CH19" s="776"/>
      <c r="CI19" s="776"/>
      <c r="CJ19" s="776"/>
      <c r="CK19" s="777"/>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row>
    <row r="20" spans="2:141" ht="11.1" customHeight="1">
      <c r="B20" s="680"/>
      <c r="C20" s="679"/>
      <c r="D20" s="679"/>
      <c r="E20" s="679"/>
      <c r="F20" s="679"/>
      <c r="G20" s="679"/>
      <c r="H20" s="679"/>
      <c r="I20" s="679"/>
      <c r="J20" s="681"/>
      <c r="K20" s="681"/>
      <c r="L20" s="681"/>
      <c r="M20" s="681"/>
      <c r="N20" s="681"/>
      <c r="O20" s="681"/>
      <c r="P20" s="681"/>
      <c r="Q20" s="681"/>
      <c r="R20" s="681"/>
      <c r="S20" s="681"/>
      <c r="T20" s="681"/>
      <c r="U20" s="681"/>
      <c r="V20" s="681"/>
      <c r="W20" s="683"/>
      <c r="X20" s="683"/>
      <c r="Y20" s="683"/>
      <c r="Z20" s="683"/>
      <c r="AA20" s="683"/>
      <c r="AB20" s="683"/>
      <c r="AC20" s="683"/>
      <c r="AD20" s="683"/>
      <c r="AE20" s="685"/>
      <c r="AF20" s="442"/>
      <c r="AG20" s="442"/>
      <c r="AH20" s="442"/>
      <c r="AI20" s="442"/>
      <c r="AJ20" s="442"/>
      <c r="AK20" s="442"/>
      <c r="AL20" s="442"/>
      <c r="AM20" s="616"/>
      <c r="AN20" s="616"/>
      <c r="AO20" s="616"/>
      <c r="AP20" s="617"/>
      <c r="AQ20" s="98"/>
      <c r="AR20" s="866"/>
      <c r="AS20" s="867"/>
      <c r="AT20" s="110"/>
      <c r="AU20" s="110"/>
      <c r="AV20" s="110"/>
      <c r="AW20" s="110"/>
      <c r="AX20" s="110"/>
      <c r="AY20" s="110"/>
      <c r="AZ20" s="110"/>
      <c r="BA20" s="110"/>
      <c r="BB20" s="110"/>
      <c r="BC20" s="778"/>
      <c r="BD20" s="779"/>
      <c r="BE20" s="779"/>
      <c r="BF20" s="779"/>
      <c r="BG20" s="779"/>
      <c r="BH20" s="779"/>
      <c r="BI20" s="779"/>
      <c r="BJ20" s="779"/>
      <c r="BK20" s="779"/>
      <c r="BL20" s="779"/>
      <c r="BM20" s="779"/>
      <c r="BN20" s="779"/>
      <c r="BO20" s="779"/>
      <c r="BP20" s="779"/>
      <c r="BQ20" s="779"/>
      <c r="BR20" s="779"/>
      <c r="BS20" s="779"/>
      <c r="BT20" s="779"/>
      <c r="BU20" s="779"/>
      <c r="BV20" s="779"/>
      <c r="BW20" s="779"/>
      <c r="BX20" s="779"/>
      <c r="BY20" s="779"/>
      <c r="BZ20" s="779"/>
      <c r="CA20" s="779"/>
      <c r="CB20" s="779"/>
      <c r="CC20" s="779"/>
      <c r="CD20" s="779"/>
      <c r="CE20" s="779"/>
      <c r="CF20" s="779"/>
      <c r="CG20" s="779"/>
      <c r="CH20" s="779"/>
      <c r="CI20" s="779"/>
      <c r="CJ20" s="779"/>
      <c r="CK20" s="780"/>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row>
    <row r="21" spans="2:141" ht="11.1" customHeight="1">
      <c r="B21" s="680"/>
      <c r="C21" s="679"/>
      <c r="D21" s="679"/>
      <c r="E21" s="679"/>
      <c r="F21" s="679"/>
      <c r="G21" s="679"/>
      <c r="H21" s="679"/>
      <c r="I21" s="679"/>
      <c r="J21" s="681"/>
      <c r="K21" s="681"/>
      <c r="L21" s="681"/>
      <c r="M21" s="681"/>
      <c r="N21" s="681"/>
      <c r="O21" s="681"/>
      <c r="P21" s="681"/>
      <c r="Q21" s="681"/>
      <c r="R21" s="681"/>
      <c r="S21" s="681"/>
      <c r="T21" s="681"/>
      <c r="U21" s="681"/>
      <c r="V21" s="681"/>
      <c r="W21" s="683"/>
      <c r="X21" s="683"/>
      <c r="Y21" s="683"/>
      <c r="Z21" s="683"/>
      <c r="AA21" s="683"/>
      <c r="AB21" s="683"/>
      <c r="AC21" s="683"/>
      <c r="AD21" s="683"/>
      <c r="AE21" s="686"/>
      <c r="AF21" s="445"/>
      <c r="AG21" s="445"/>
      <c r="AH21" s="445"/>
      <c r="AI21" s="445"/>
      <c r="AJ21" s="445"/>
      <c r="AK21" s="445"/>
      <c r="AL21" s="445"/>
      <c r="AM21" s="619"/>
      <c r="AN21" s="619"/>
      <c r="AO21" s="619"/>
      <c r="AP21" s="620"/>
      <c r="AQ21" s="98"/>
      <c r="AR21" s="866"/>
      <c r="AS21" s="867"/>
      <c r="AT21" s="781" t="s">
        <v>17</v>
      </c>
      <c r="AU21" s="782"/>
      <c r="AV21" s="782"/>
      <c r="AW21" s="782"/>
      <c r="AX21" s="782"/>
      <c r="AY21" s="782"/>
      <c r="AZ21" s="782"/>
      <c r="BA21" s="782"/>
      <c r="BB21" s="783"/>
      <c r="BC21" s="684">
        <f>施設情報!C8</f>
        <v>0</v>
      </c>
      <c r="BD21" s="439"/>
      <c r="BE21" s="439"/>
      <c r="BF21" s="439"/>
      <c r="BG21" s="439"/>
      <c r="BH21" s="439"/>
      <c r="BI21" s="613" t="s">
        <v>40</v>
      </c>
      <c r="BJ21" s="613"/>
      <c r="BK21" s="613"/>
      <c r="BL21" s="884"/>
      <c r="BM21" s="887" t="s">
        <v>25</v>
      </c>
      <c r="BN21" s="782"/>
      <c r="BO21" s="782"/>
      <c r="BP21" s="782"/>
      <c r="BQ21" s="782"/>
      <c r="BR21" s="782"/>
      <c r="BS21" s="782"/>
      <c r="BT21" s="782"/>
      <c r="BU21" s="782"/>
      <c r="BV21" s="782"/>
      <c r="BW21" s="782"/>
      <c r="BX21" s="783"/>
      <c r="BY21" s="892" t="str">
        <f>施設情報!C7</f>
        <v>私立</v>
      </c>
      <c r="BZ21" s="893"/>
      <c r="CA21" s="893"/>
      <c r="CB21" s="893"/>
      <c r="CC21" s="893"/>
      <c r="CD21" s="893"/>
      <c r="CE21" s="893"/>
      <c r="CF21" s="893"/>
      <c r="CG21" s="893"/>
      <c r="CH21" s="893"/>
      <c r="CI21" s="893"/>
      <c r="CJ21" s="893"/>
      <c r="CK21" s="894"/>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row>
    <row r="22" spans="2:141" ht="11.1" customHeight="1">
      <c r="B22" s="680" t="s">
        <v>13</v>
      </c>
      <c r="C22" s="679"/>
      <c r="D22" s="679"/>
      <c r="E22" s="679"/>
      <c r="F22" s="679"/>
      <c r="G22" s="679"/>
      <c r="H22" s="679"/>
      <c r="I22" s="679"/>
      <c r="J22" s="674"/>
      <c r="K22" s="674"/>
      <c r="L22" s="674"/>
      <c r="M22" s="674"/>
      <c r="N22" s="674"/>
      <c r="O22" s="674"/>
      <c r="P22" s="674"/>
      <c r="Q22" s="674"/>
      <c r="R22" s="674"/>
      <c r="S22" s="674"/>
      <c r="T22" s="674"/>
      <c r="U22" s="674"/>
      <c r="V22" s="674"/>
      <c r="W22" s="676" t="s">
        <v>15</v>
      </c>
      <c r="X22" s="676"/>
      <c r="Y22" s="676"/>
      <c r="Z22" s="676"/>
      <c r="AA22" s="676"/>
      <c r="AB22" s="676"/>
      <c r="AC22" s="676"/>
      <c r="AD22" s="676"/>
      <c r="AE22" s="907"/>
      <c r="AF22" s="908"/>
      <c r="AG22" s="908"/>
      <c r="AH22" s="908"/>
      <c r="AI22" s="908"/>
      <c r="AJ22" s="908"/>
      <c r="AK22" s="908"/>
      <c r="AL22" s="908"/>
      <c r="AM22" s="908"/>
      <c r="AN22" s="908"/>
      <c r="AO22" s="908"/>
      <c r="AP22" s="909"/>
      <c r="AQ22" s="98"/>
      <c r="AR22" s="866"/>
      <c r="AS22" s="867"/>
      <c r="AT22" s="784"/>
      <c r="AU22" s="771"/>
      <c r="AV22" s="771"/>
      <c r="AW22" s="771"/>
      <c r="AX22" s="771"/>
      <c r="AY22" s="771"/>
      <c r="AZ22" s="771"/>
      <c r="BA22" s="771"/>
      <c r="BB22" s="785"/>
      <c r="BC22" s="685"/>
      <c r="BD22" s="442"/>
      <c r="BE22" s="442"/>
      <c r="BF22" s="442"/>
      <c r="BG22" s="442"/>
      <c r="BH22" s="442"/>
      <c r="BI22" s="616"/>
      <c r="BJ22" s="616"/>
      <c r="BK22" s="616"/>
      <c r="BL22" s="885"/>
      <c r="BM22" s="888"/>
      <c r="BN22" s="771"/>
      <c r="BO22" s="771"/>
      <c r="BP22" s="771"/>
      <c r="BQ22" s="771"/>
      <c r="BR22" s="771"/>
      <c r="BS22" s="771"/>
      <c r="BT22" s="771"/>
      <c r="BU22" s="771"/>
      <c r="BV22" s="771"/>
      <c r="BW22" s="771"/>
      <c r="BX22" s="785"/>
      <c r="BY22" s="895"/>
      <c r="BZ22" s="896"/>
      <c r="CA22" s="896"/>
      <c r="CB22" s="896"/>
      <c r="CC22" s="896"/>
      <c r="CD22" s="896"/>
      <c r="CE22" s="896"/>
      <c r="CF22" s="896"/>
      <c r="CG22" s="896"/>
      <c r="CH22" s="896"/>
      <c r="CI22" s="896"/>
      <c r="CJ22" s="896"/>
      <c r="CK22" s="897"/>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row>
    <row r="23" spans="2:141" ht="11.1" customHeight="1" thickBot="1">
      <c r="B23" s="919"/>
      <c r="C23" s="920"/>
      <c r="D23" s="920"/>
      <c r="E23" s="920"/>
      <c r="F23" s="920"/>
      <c r="G23" s="920"/>
      <c r="H23" s="920"/>
      <c r="I23" s="920"/>
      <c r="J23" s="675"/>
      <c r="K23" s="675"/>
      <c r="L23" s="675"/>
      <c r="M23" s="675"/>
      <c r="N23" s="675"/>
      <c r="O23" s="675"/>
      <c r="P23" s="675"/>
      <c r="Q23" s="675"/>
      <c r="R23" s="675"/>
      <c r="S23" s="675"/>
      <c r="T23" s="675"/>
      <c r="U23" s="675"/>
      <c r="V23" s="675"/>
      <c r="W23" s="677"/>
      <c r="X23" s="677"/>
      <c r="Y23" s="677"/>
      <c r="Z23" s="677"/>
      <c r="AA23" s="677"/>
      <c r="AB23" s="677"/>
      <c r="AC23" s="677"/>
      <c r="AD23" s="677"/>
      <c r="AE23" s="910"/>
      <c r="AF23" s="911"/>
      <c r="AG23" s="911"/>
      <c r="AH23" s="911"/>
      <c r="AI23" s="911"/>
      <c r="AJ23" s="911"/>
      <c r="AK23" s="911"/>
      <c r="AL23" s="911"/>
      <c r="AM23" s="911"/>
      <c r="AN23" s="911"/>
      <c r="AO23" s="911"/>
      <c r="AP23" s="912"/>
      <c r="AQ23" s="98"/>
      <c r="AR23" s="866"/>
      <c r="AS23" s="867"/>
      <c r="AT23" s="784"/>
      <c r="AU23" s="771"/>
      <c r="AV23" s="771"/>
      <c r="AW23" s="771"/>
      <c r="AX23" s="771"/>
      <c r="AY23" s="771"/>
      <c r="AZ23" s="771"/>
      <c r="BA23" s="771"/>
      <c r="BB23" s="785"/>
      <c r="BC23" s="685"/>
      <c r="BD23" s="442"/>
      <c r="BE23" s="442"/>
      <c r="BF23" s="442"/>
      <c r="BG23" s="442"/>
      <c r="BH23" s="687"/>
      <c r="BI23" s="833"/>
      <c r="BJ23" s="833"/>
      <c r="BK23" s="833"/>
      <c r="BL23" s="886"/>
      <c r="BM23" s="889"/>
      <c r="BN23" s="890"/>
      <c r="BO23" s="890"/>
      <c r="BP23" s="890"/>
      <c r="BQ23" s="890"/>
      <c r="BR23" s="890"/>
      <c r="BS23" s="890"/>
      <c r="BT23" s="890"/>
      <c r="BU23" s="890"/>
      <c r="BV23" s="890"/>
      <c r="BW23" s="890"/>
      <c r="BX23" s="891"/>
      <c r="BY23" s="898"/>
      <c r="BZ23" s="899"/>
      <c r="CA23" s="899"/>
      <c r="CB23" s="899"/>
      <c r="CC23" s="899"/>
      <c r="CD23" s="899"/>
      <c r="CE23" s="899"/>
      <c r="CF23" s="899"/>
      <c r="CG23" s="899"/>
      <c r="CH23" s="899"/>
      <c r="CI23" s="899"/>
      <c r="CJ23" s="899"/>
      <c r="CK23" s="900"/>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row>
    <row r="24" spans="2:141" s="76" customFormat="1" ht="11.1" customHeight="1">
      <c r="B24" s="693" t="s">
        <v>1157</v>
      </c>
      <c r="C24" s="694"/>
      <c r="D24" s="694"/>
      <c r="E24" s="694"/>
      <c r="F24" s="694"/>
      <c r="G24" s="694"/>
      <c r="H24" s="694"/>
      <c r="I24" s="695"/>
      <c r="J24" s="699" t="s">
        <v>41</v>
      </c>
      <c r="K24" s="700"/>
      <c r="L24" s="703">
        <f ca="1">Y24+AK24</f>
        <v>6</v>
      </c>
      <c r="M24" s="703"/>
      <c r="N24" s="703"/>
      <c r="O24" s="703"/>
      <c r="P24" s="703"/>
      <c r="Q24" s="700" t="s">
        <v>38</v>
      </c>
      <c r="R24" s="705"/>
      <c r="S24" s="699" t="s">
        <v>42</v>
      </c>
      <c r="T24" s="700"/>
      <c r="U24" s="700"/>
      <c r="V24" s="700"/>
      <c r="W24" s="700"/>
      <c r="X24" s="700"/>
      <c r="Y24" s="709">
        <f ca="1">集計【保育所】!G43</f>
        <v>2</v>
      </c>
      <c r="Z24" s="710"/>
      <c r="AA24" s="710"/>
      <c r="AB24" s="710"/>
      <c r="AC24" s="707" t="s">
        <v>38</v>
      </c>
      <c r="AD24" s="707"/>
      <c r="AE24" s="713" t="s">
        <v>43</v>
      </c>
      <c r="AF24" s="714"/>
      <c r="AG24" s="714"/>
      <c r="AH24" s="714"/>
      <c r="AI24" s="714"/>
      <c r="AJ24" s="714"/>
      <c r="AK24" s="709">
        <f ca="1">集計【保育所】!G44</f>
        <v>4</v>
      </c>
      <c r="AL24" s="710"/>
      <c r="AM24" s="710"/>
      <c r="AN24" s="711"/>
      <c r="AO24" s="707" t="s">
        <v>38</v>
      </c>
      <c r="AP24" s="707"/>
      <c r="AQ24" s="726" t="s">
        <v>1156</v>
      </c>
      <c r="AR24" s="727"/>
      <c r="AS24" s="727"/>
      <c r="AT24" s="727"/>
      <c r="AU24" s="727"/>
      <c r="AV24" s="727"/>
      <c r="AW24" s="727"/>
      <c r="AX24" s="727"/>
      <c r="AY24" s="727"/>
      <c r="AZ24" s="727"/>
      <c r="BA24" s="921">
        <f>施設情報!C14</f>
        <v>0</v>
      </c>
      <c r="BB24" s="921"/>
      <c r="BC24" s="921"/>
      <c r="BD24" s="921"/>
      <c r="BE24" s="921"/>
      <c r="BF24" s="921"/>
      <c r="BG24" s="922"/>
    </row>
    <row r="25" spans="2:141" s="76" customFormat="1" ht="11.1" customHeight="1" thickBot="1">
      <c r="B25" s="696"/>
      <c r="C25" s="697"/>
      <c r="D25" s="697"/>
      <c r="E25" s="697"/>
      <c r="F25" s="697"/>
      <c r="G25" s="697"/>
      <c r="H25" s="697"/>
      <c r="I25" s="698"/>
      <c r="J25" s="701"/>
      <c r="K25" s="702"/>
      <c r="L25" s="704"/>
      <c r="M25" s="704"/>
      <c r="N25" s="704"/>
      <c r="O25" s="704"/>
      <c r="P25" s="704"/>
      <c r="Q25" s="702"/>
      <c r="R25" s="706"/>
      <c r="S25" s="701"/>
      <c r="T25" s="702"/>
      <c r="U25" s="702"/>
      <c r="V25" s="702"/>
      <c r="W25" s="702"/>
      <c r="X25" s="702"/>
      <c r="Y25" s="495"/>
      <c r="Z25" s="495"/>
      <c r="AA25" s="495"/>
      <c r="AB25" s="495"/>
      <c r="AC25" s="708"/>
      <c r="AD25" s="708"/>
      <c r="AE25" s="715"/>
      <c r="AF25" s="716"/>
      <c r="AG25" s="716"/>
      <c r="AH25" s="716"/>
      <c r="AI25" s="716"/>
      <c r="AJ25" s="716"/>
      <c r="AK25" s="495"/>
      <c r="AL25" s="495"/>
      <c r="AM25" s="495"/>
      <c r="AN25" s="712"/>
      <c r="AO25" s="708"/>
      <c r="AP25" s="708"/>
      <c r="AQ25" s="728"/>
      <c r="AR25" s="729"/>
      <c r="AS25" s="729"/>
      <c r="AT25" s="729"/>
      <c r="AU25" s="729"/>
      <c r="AV25" s="729"/>
      <c r="AW25" s="729"/>
      <c r="AX25" s="729"/>
      <c r="AY25" s="729"/>
      <c r="AZ25" s="729"/>
      <c r="BA25" s="923"/>
      <c r="BB25" s="923"/>
      <c r="BC25" s="923"/>
      <c r="BD25" s="923"/>
      <c r="BE25" s="923"/>
      <c r="BF25" s="923"/>
      <c r="BG25" s="924"/>
    </row>
    <row r="26" spans="2:141" s="76" customFormat="1" ht="11.1" customHeight="1">
      <c r="B26" s="717" t="s">
        <v>1053</v>
      </c>
      <c r="C26" s="718"/>
      <c r="D26" s="718"/>
      <c r="E26" s="718"/>
      <c r="F26" s="718"/>
      <c r="G26" s="718"/>
      <c r="H26" s="718"/>
      <c r="I26" s="719"/>
      <c r="J26" s="684">
        <f>施設情報!C15</f>
        <v>0</v>
      </c>
      <c r="K26" s="439"/>
      <c r="L26" s="439"/>
      <c r="M26" s="439"/>
      <c r="N26" s="439"/>
      <c r="O26" s="439"/>
      <c r="P26" s="439"/>
      <c r="Q26" s="439"/>
      <c r="R26" s="723"/>
      <c r="S26" s="690" t="s">
        <v>44</v>
      </c>
      <c r="T26" s="688"/>
      <c r="U26" s="688"/>
      <c r="V26" s="688"/>
      <c r="W26" s="489">
        <f>施設情報!C16</f>
        <v>0</v>
      </c>
      <c r="X26" s="489"/>
      <c r="Y26" s="489"/>
      <c r="Z26" s="489"/>
      <c r="AA26" s="489"/>
      <c r="AB26" s="489"/>
      <c r="AC26" s="688" t="s">
        <v>36</v>
      </c>
      <c r="AD26" s="688"/>
      <c r="AE26" s="690" t="s">
        <v>45</v>
      </c>
      <c r="AF26" s="688"/>
      <c r="AG26" s="688"/>
      <c r="AH26" s="91"/>
      <c r="AI26" s="489">
        <f>施設情報!C17</f>
        <v>0</v>
      </c>
      <c r="AJ26" s="489"/>
      <c r="AK26" s="489"/>
      <c r="AL26" s="489"/>
      <c r="AM26" s="489"/>
      <c r="AN26" s="108"/>
      <c r="AO26" s="927" t="s">
        <v>37</v>
      </c>
      <c r="AP26" s="928"/>
      <c r="AQ26" s="931" t="s">
        <v>861</v>
      </c>
      <c r="AR26" s="932"/>
      <c r="AS26" s="932"/>
      <c r="AT26" s="932"/>
      <c r="AU26" s="932"/>
      <c r="AV26" s="932"/>
      <c r="AW26" s="932"/>
      <c r="AX26" s="932"/>
      <c r="AY26" s="932"/>
      <c r="AZ26" s="933"/>
      <c r="BA26" s="937">
        <f>施設情報!C13</f>
        <v>0</v>
      </c>
      <c r="BB26" s="938"/>
      <c r="BC26" s="938"/>
      <c r="BD26" s="938"/>
      <c r="BE26" s="941" t="s">
        <v>862</v>
      </c>
      <c r="BF26" s="942"/>
      <c r="BG26" s="943"/>
      <c r="BJ26" s="75"/>
      <c r="BK26" s="75"/>
      <c r="BL26" s="693" t="s">
        <v>114</v>
      </c>
      <c r="BM26" s="694"/>
      <c r="BN26" s="694"/>
      <c r="BO26" s="694"/>
      <c r="BP26" s="694"/>
      <c r="BQ26" s="694"/>
      <c r="BR26" s="694"/>
      <c r="BS26" s="694"/>
      <c r="BT26" s="694"/>
      <c r="BU26" s="695"/>
      <c r="BV26" s="741">
        <f>VLOOKUP($CH$4,'児童情報 '!$A:$Q,10,FALSE)</f>
        <v>0</v>
      </c>
      <c r="BW26" s="742"/>
      <c r="BX26" s="742"/>
      <c r="BY26" s="742"/>
      <c r="BZ26" s="742"/>
      <c r="CA26" s="742"/>
      <c r="CB26" s="742"/>
      <c r="CC26" s="743"/>
    </row>
    <row r="27" spans="2:141" ht="11.1" customHeight="1" thickBot="1">
      <c r="B27" s="720"/>
      <c r="C27" s="721"/>
      <c r="D27" s="721"/>
      <c r="E27" s="721"/>
      <c r="F27" s="721"/>
      <c r="G27" s="721"/>
      <c r="H27" s="721"/>
      <c r="I27" s="722"/>
      <c r="J27" s="724"/>
      <c r="K27" s="687"/>
      <c r="L27" s="687"/>
      <c r="M27" s="687"/>
      <c r="N27" s="687"/>
      <c r="O27" s="687"/>
      <c r="P27" s="687"/>
      <c r="Q27" s="687"/>
      <c r="R27" s="725"/>
      <c r="S27" s="691"/>
      <c r="T27" s="689"/>
      <c r="U27" s="689"/>
      <c r="V27" s="689"/>
      <c r="W27" s="692"/>
      <c r="X27" s="692"/>
      <c r="Y27" s="692"/>
      <c r="Z27" s="692"/>
      <c r="AA27" s="692"/>
      <c r="AB27" s="692"/>
      <c r="AC27" s="689"/>
      <c r="AD27" s="689"/>
      <c r="AE27" s="691"/>
      <c r="AF27" s="689"/>
      <c r="AG27" s="689"/>
      <c r="AH27" s="92"/>
      <c r="AI27" s="692"/>
      <c r="AJ27" s="692"/>
      <c r="AK27" s="692"/>
      <c r="AL27" s="692"/>
      <c r="AM27" s="692"/>
      <c r="AN27" s="109"/>
      <c r="AO27" s="929"/>
      <c r="AP27" s="930"/>
      <c r="AQ27" s="934"/>
      <c r="AR27" s="935"/>
      <c r="AS27" s="935"/>
      <c r="AT27" s="935"/>
      <c r="AU27" s="935"/>
      <c r="AV27" s="935"/>
      <c r="AW27" s="935"/>
      <c r="AX27" s="935"/>
      <c r="AY27" s="935"/>
      <c r="AZ27" s="936"/>
      <c r="BA27" s="939"/>
      <c r="BB27" s="940"/>
      <c r="BC27" s="940"/>
      <c r="BD27" s="940"/>
      <c r="BE27" s="944"/>
      <c r="BF27" s="945"/>
      <c r="BG27" s="946"/>
      <c r="BH27" s="76"/>
      <c r="BI27" s="76"/>
      <c r="BJ27" s="76"/>
      <c r="BK27" s="76"/>
      <c r="BL27" s="738"/>
      <c r="BM27" s="739"/>
      <c r="BN27" s="739"/>
      <c r="BO27" s="739"/>
      <c r="BP27" s="739"/>
      <c r="BQ27" s="739"/>
      <c r="BR27" s="739"/>
      <c r="BS27" s="739"/>
      <c r="BT27" s="739"/>
      <c r="BU27" s="740"/>
      <c r="BV27" s="744"/>
      <c r="BW27" s="745"/>
      <c r="BX27" s="745"/>
      <c r="BY27" s="745"/>
      <c r="BZ27" s="745"/>
      <c r="CA27" s="745"/>
      <c r="CB27" s="745"/>
      <c r="CC27" s="746"/>
    </row>
    <row r="28" spans="2:141" s="76" customFormat="1" ht="9.75" customHeight="1" thickBot="1">
      <c r="B28" s="82"/>
      <c r="C28" s="83"/>
      <c r="D28" s="83"/>
      <c r="E28" s="83"/>
      <c r="F28" s="83"/>
      <c r="G28" s="83"/>
      <c r="H28" s="83"/>
      <c r="I28" s="83"/>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2:141" ht="5.25" customHeight="1">
      <c r="B29" s="505" t="s">
        <v>11</v>
      </c>
      <c r="C29" s="506"/>
      <c r="D29" s="472" t="s">
        <v>14</v>
      </c>
      <c r="E29" s="472"/>
      <c r="F29" s="472"/>
      <c r="G29" s="472"/>
      <c r="H29" s="472"/>
      <c r="I29" s="472"/>
      <c r="J29" s="472"/>
      <c r="K29" s="472"/>
      <c r="L29" s="472"/>
      <c r="M29" s="472"/>
      <c r="N29" s="472"/>
      <c r="O29" s="472"/>
      <c r="P29" s="472"/>
      <c r="Q29" s="472"/>
      <c r="R29" s="472"/>
      <c r="S29" s="472"/>
      <c r="T29" s="472"/>
      <c r="U29" s="472"/>
      <c r="V29" s="472"/>
      <c r="W29" s="472"/>
      <c r="X29" s="472"/>
      <c r="Y29" s="472"/>
      <c r="Z29" s="472"/>
      <c r="AA29" s="472"/>
      <c r="AB29" s="472"/>
      <c r="AC29" s="472"/>
      <c r="AD29" s="472"/>
      <c r="AE29" s="472"/>
      <c r="AF29" s="472"/>
      <c r="AG29" s="472"/>
      <c r="AH29" s="511"/>
      <c r="AI29" s="471" t="s">
        <v>10</v>
      </c>
      <c r="AJ29" s="472"/>
      <c r="AK29" s="472"/>
      <c r="AL29" s="472"/>
      <c r="AM29" s="472"/>
      <c r="AN29" s="472"/>
      <c r="AO29" s="472"/>
      <c r="AP29" s="472"/>
      <c r="AQ29" s="472"/>
      <c r="AR29" s="472"/>
      <c r="AS29" s="472"/>
      <c r="AT29" s="511"/>
      <c r="AU29" s="471" t="s">
        <v>14</v>
      </c>
      <c r="AV29" s="472"/>
      <c r="AW29" s="472"/>
      <c r="AX29" s="472"/>
      <c r="AY29" s="472"/>
      <c r="AZ29" s="472"/>
      <c r="BA29" s="472"/>
      <c r="BB29" s="472"/>
      <c r="BC29" s="472"/>
      <c r="BD29" s="472"/>
      <c r="BE29" s="472"/>
      <c r="BF29" s="472"/>
      <c r="BG29" s="472"/>
      <c r="BH29" s="472"/>
      <c r="BI29" s="472"/>
      <c r="BJ29" s="472"/>
      <c r="BK29" s="472"/>
      <c r="BL29" s="472"/>
      <c r="BM29" s="472"/>
      <c r="BN29" s="472"/>
      <c r="BO29" s="472"/>
      <c r="BP29" s="472"/>
      <c r="BQ29" s="472"/>
      <c r="BR29" s="472"/>
      <c r="BS29" s="472"/>
      <c r="BT29" s="472"/>
      <c r="BU29" s="472"/>
      <c r="BV29" s="472"/>
      <c r="BW29" s="472"/>
      <c r="BX29" s="472"/>
      <c r="BY29" s="511"/>
      <c r="BZ29" s="471" t="s">
        <v>10</v>
      </c>
      <c r="CA29" s="472"/>
      <c r="CB29" s="472"/>
      <c r="CC29" s="472"/>
      <c r="CD29" s="472"/>
      <c r="CE29" s="472"/>
      <c r="CF29" s="472"/>
      <c r="CG29" s="472"/>
      <c r="CH29" s="472"/>
      <c r="CI29" s="472"/>
      <c r="CJ29" s="472"/>
      <c r="CK29" s="511"/>
      <c r="DU29" s="76"/>
      <c r="DV29" s="76"/>
      <c r="DW29" s="76"/>
      <c r="DX29" s="76"/>
      <c r="DY29" s="76"/>
      <c r="DZ29" s="76"/>
      <c r="EA29" s="76"/>
      <c r="EB29" s="76"/>
      <c r="EC29" s="76"/>
      <c r="ED29" s="76"/>
      <c r="EE29" s="76"/>
      <c r="EF29" s="76"/>
      <c r="EG29" s="76"/>
      <c r="EH29" s="76"/>
      <c r="EI29" s="76"/>
      <c r="EJ29" s="76"/>
      <c r="EK29" s="76"/>
    </row>
    <row r="30" spans="2:141" ht="5.25" customHeight="1">
      <c r="B30" s="507"/>
      <c r="C30" s="508"/>
      <c r="D30" s="473"/>
      <c r="E30" s="473"/>
      <c r="F30" s="473"/>
      <c r="G30" s="473"/>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4"/>
      <c r="AI30" s="475"/>
      <c r="AJ30" s="473"/>
      <c r="AK30" s="473"/>
      <c r="AL30" s="473"/>
      <c r="AM30" s="473"/>
      <c r="AN30" s="473"/>
      <c r="AO30" s="473"/>
      <c r="AP30" s="473"/>
      <c r="AQ30" s="473"/>
      <c r="AR30" s="473"/>
      <c r="AS30" s="473"/>
      <c r="AT30" s="474"/>
      <c r="AU30" s="475"/>
      <c r="AV30" s="473"/>
      <c r="AW30" s="473"/>
      <c r="AX30" s="473"/>
      <c r="AY30" s="473"/>
      <c r="AZ30" s="473"/>
      <c r="BA30" s="473"/>
      <c r="BB30" s="473"/>
      <c r="BC30" s="473"/>
      <c r="BD30" s="473"/>
      <c r="BE30" s="473"/>
      <c r="BF30" s="473"/>
      <c r="BG30" s="473"/>
      <c r="BH30" s="473"/>
      <c r="BI30" s="473"/>
      <c r="BJ30" s="473"/>
      <c r="BK30" s="473"/>
      <c r="BL30" s="473"/>
      <c r="BM30" s="473"/>
      <c r="BN30" s="473"/>
      <c r="BO30" s="473"/>
      <c r="BP30" s="473"/>
      <c r="BQ30" s="473"/>
      <c r="BR30" s="473"/>
      <c r="BS30" s="473"/>
      <c r="BT30" s="473"/>
      <c r="BU30" s="473"/>
      <c r="BV30" s="473"/>
      <c r="BW30" s="473"/>
      <c r="BX30" s="473"/>
      <c r="BY30" s="474"/>
      <c r="BZ30" s="475"/>
      <c r="CA30" s="473"/>
      <c r="CB30" s="473"/>
      <c r="CC30" s="473"/>
      <c r="CD30" s="473"/>
      <c r="CE30" s="473"/>
      <c r="CF30" s="473"/>
      <c r="CG30" s="473"/>
      <c r="CH30" s="473"/>
      <c r="CI30" s="473"/>
      <c r="CJ30" s="473"/>
      <c r="CK30" s="474"/>
      <c r="DU30" s="76"/>
      <c r="DV30" s="76"/>
      <c r="DW30" s="76"/>
      <c r="DX30" s="76"/>
      <c r="DY30" s="76"/>
      <c r="DZ30" s="76"/>
      <c r="EA30" s="76"/>
      <c r="EB30" s="76"/>
      <c r="EC30" s="76"/>
      <c r="ED30" s="76"/>
      <c r="EE30" s="76"/>
      <c r="EF30" s="76"/>
      <c r="EG30" s="76"/>
      <c r="EH30" s="76"/>
      <c r="EI30" s="76"/>
      <c r="EJ30" s="76"/>
      <c r="EK30" s="76"/>
    </row>
    <row r="31" spans="2:141" ht="5.25" customHeight="1" thickBot="1">
      <c r="B31" s="507"/>
      <c r="C31" s="508"/>
      <c r="D31" s="477"/>
      <c r="E31" s="477"/>
      <c r="F31" s="477"/>
      <c r="G31" s="477"/>
      <c r="H31" s="477"/>
      <c r="I31" s="477"/>
      <c r="J31" s="477"/>
      <c r="K31" s="477"/>
      <c r="L31" s="477"/>
      <c r="M31" s="477"/>
      <c r="N31" s="477"/>
      <c r="O31" s="477"/>
      <c r="P31" s="477"/>
      <c r="Q31" s="477"/>
      <c r="R31" s="477"/>
      <c r="S31" s="477"/>
      <c r="T31" s="477"/>
      <c r="U31" s="477"/>
      <c r="V31" s="477"/>
      <c r="W31" s="477"/>
      <c r="X31" s="477"/>
      <c r="Y31" s="477"/>
      <c r="Z31" s="477"/>
      <c r="AA31" s="477"/>
      <c r="AB31" s="477"/>
      <c r="AC31" s="477"/>
      <c r="AD31" s="477"/>
      <c r="AE31" s="477"/>
      <c r="AF31" s="477"/>
      <c r="AG31" s="477"/>
      <c r="AH31" s="478"/>
      <c r="AI31" s="476"/>
      <c r="AJ31" s="477"/>
      <c r="AK31" s="477"/>
      <c r="AL31" s="477"/>
      <c r="AM31" s="477"/>
      <c r="AN31" s="477"/>
      <c r="AO31" s="477"/>
      <c r="AP31" s="477"/>
      <c r="AQ31" s="477"/>
      <c r="AR31" s="477"/>
      <c r="AS31" s="477"/>
      <c r="AT31" s="478"/>
      <c r="AU31" s="475"/>
      <c r="AV31" s="473"/>
      <c r="AW31" s="473"/>
      <c r="AX31" s="473"/>
      <c r="AY31" s="473"/>
      <c r="AZ31" s="473"/>
      <c r="BA31" s="473"/>
      <c r="BB31" s="473"/>
      <c r="BC31" s="473"/>
      <c r="BD31" s="473"/>
      <c r="BE31" s="473"/>
      <c r="BF31" s="473"/>
      <c r="BG31" s="473"/>
      <c r="BH31" s="473"/>
      <c r="BI31" s="473"/>
      <c r="BJ31" s="473"/>
      <c r="BK31" s="473"/>
      <c r="BL31" s="473"/>
      <c r="BM31" s="473"/>
      <c r="BN31" s="473"/>
      <c r="BO31" s="473"/>
      <c r="BP31" s="473"/>
      <c r="BQ31" s="473"/>
      <c r="BR31" s="473"/>
      <c r="BS31" s="473"/>
      <c r="BT31" s="473"/>
      <c r="BU31" s="473"/>
      <c r="BV31" s="473"/>
      <c r="BW31" s="473"/>
      <c r="BX31" s="473"/>
      <c r="BY31" s="474"/>
      <c r="BZ31" s="475"/>
      <c r="CA31" s="473"/>
      <c r="CB31" s="473"/>
      <c r="CC31" s="473"/>
      <c r="CD31" s="473"/>
      <c r="CE31" s="473"/>
      <c r="CF31" s="473"/>
      <c r="CG31" s="473"/>
      <c r="CH31" s="473"/>
      <c r="CI31" s="473"/>
      <c r="CJ31" s="473"/>
      <c r="CK31" s="474"/>
      <c r="DU31" s="76"/>
      <c r="DV31" s="76"/>
      <c r="DW31" s="76"/>
      <c r="DX31" s="76"/>
      <c r="DY31" s="76"/>
      <c r="DZ31" s="76"/>
      <c r="EA31" s="76"/>
      <c r="EB31" s="76"/>
      <c r="EC31" s="76"/>
      <c r="ED31" s="76"/>
      <c r="EE31" s="76"/>
      <c r="EF31" s="76"/>
      <c r="EG31" s="76"/>
      <c r="EH31" s="76"/>
      <c r="EI31" s="76"/>
      <c r="EJ31" s="76"/>
      <c r="EK31" s="76"/>
    </row>
    <row r="32" spans="2:141" ht="5.25" customHeight="1">
      <c r="B32" s="507"/>
      <c r="C32" s="508"/>
      <c r="D32" s="512" t="s">
        <v>20</v>
      </c>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4"/>
      <c r="AI32" s="572">
        <f ca="1">集計【保育所】!K3</f>
        <v>0</v>
      </c>
      <c r="AJ32" s="573"/>
      <c r="AK32" s="573"/>
      <c r="AL32" s="573"/>
      <c r="AM32" s="573"/>
      <c r="AN32" s="573"/>
      <c r="AO32" s="573"/>
      <c r="AP32" s="573"/>
      <c r="AQ32" s="573"/>
      <c r="AR32" s="573"/>
      <c r="AS32" s="573"/>
      <c r="AT32" s="574"/>
      <c r="AU32" s="462"/>
      <c r="AV32" s="463"/>
      <c r="AW32" s="463"/>
      <c r="AX32" s="463"/>
      <c r="AY32" s="463"/>
      <c r="AZ32" s="463"/>
      <c r="BA32" s="463"/>
      <c r="BB32" s="463"/>
      <c r="BC32" s="463"/>
      <c r="BD32" s="463"/>
      <c r="BE32" s="463"/>
      <c r="BF32" s="463"/>
      <c r="BG32" s="463"/>
      <c r="BH32" s="463"/>
      <c r="BI32" s="463"/>
      <c r="BJ32" s="463"/>
      <c r="BK32" s="463"/>
      <c r="BL32" s="463"/>
      <c r="BM32" s="463"/>
      <c r="BN32" s="463"/>
      <c r="BO32" s="463"/>
      <c r="BP32" s="463"/>
      <c r="BQ32" s="463"/>
      <c r="BR32" s="463"/>
      <c r="BS32" s="463"/>
      <c r="BT32" s="463"/>
      <c r="BU32" s="463"/>
      <c r="BV32" s="463"/>
      <c r="BW32" s="463"/>
      <c r="BX32" s="463"/>
      <c r="BY32" s="463"/>
      <c r="BZ32" s="925"/>
      <c r="CA32" s="925"/>
      <c r="CB32" s="925"/>
      <c r="CC32" s="925"/>
      <c r="CD32" s="925"/>
      <c r="CE32" s="925"/>
      <c r="CF32" s="925"/>
      <c r="CG32" s="925"/>
      <c r="CH32" s="925"/>
      <c r="CI32" s="925"/>
      <c r="CJ32" s="925"/>
      <c r="CK32" s="926"/>
      <c r="DU32" s="76"/>
      <c r="DV32" s="76"/>
      <c r="DW32" s="76"/>
      <c r="DX32" s="76"/>
      <c r="DY32" s="76"/>
      <c r="DZ32" s="76"/>
      <c r="EA32" s="76"/>
      <c r="EB32" s="76"/>
      <c r="EC32" s="76"/>
      <c r="ED32" s="76"/>
      <c r="EE32" s="76"/>
      <c r="EF32" s="76"/>
      <c r="EG32" s="76"/>
      <c r="EH32" s="76"/>
      <c r="EI32" s="76"/>
      <c r="EJ32" s="76"/>
      <c r="EK32" s="76"/>
    </row>
    <row r="33" spans="2:141" ht="5.25" customHeight="1">
      <c r="B33" s="507"/>
      <c r="C33" s="508"/>
      <c r="D33" s="497"/>
      <c r="E33" s="498"/>
      <c r="F33" s="498"/>
      <c r="G33" s="498"/>
      <c r="H33" s="498"/>
      <c r="I33" s="498"/>
      <c r="J33" s="498"/>
      <c r="K33" s="498"/>
      <c r="L33" s="498"/>
      <c r="M33" s="498"/>
      <c r="N33" s="498"/>
      <c r="O33" s="498"/>
      <c r="P33" s="498"/>
      <c r="Q33" s="498"/>
      <c r="R33" s="498"/>
      <c r="S33" s="498"/>
      <c r="T33" s="498"/>
      <c r="U33" s="498"/>
      <c r="V33" s="498"/>
      <c r="W33" s="498"/>
      <c r="X33" s="498"/>
      <c r="Y33" s="498"/>
      <c r="Z33" s="498"/>
      <c r="AA33" s="498"/>
      <c r="AB33" s="498"/>
      <c r="AC33" s="498"/>
      <c r="AD33" s="498"/>
      <c r="AE33" s="498"/>
      <c r="AF33" s="498"/>
      <c r="AG33" s="498"/>
      <c r="AH33" s="499"/>
      <c r="AI33" s="456"/>
      <c r="AJ33" s="457"/>
      <c r="AK33" s="457"/>
      <c r="AL33" s="457"/>
      <c r="AM33" s="457"/>
      <c r="AN33" s="457"/>
      <c r="AO33" s="457"/>
      <c r="AP33" s="457"/>
      <c r="AQ33" s="457"/>
      <c r="AR33" s="457"/>
      <c r="AS33" s="457"/>
      <c r="AT33" s="458"/>
      <c r="AU33" s="464"/>
      <c r="AV33" s="465"/>
      <c r="AW33" s="465"/>
      <c r="AX33" s="465"/>
      <c r="AY33" s="465"/>
      <c r="AZ33" s="465"/>
      <c r="BA33" s="465"/>
      <c r="BB33" s="465"/>
      <c r="BC33" s="465"/>
      <c r="BD33" s="465"/>
      <c r="BE33" s="465"/>
      <c r="BF33" s="465"/>
      <c r="BG33" s="465"/>
      <c r="BH33" s="465"/>
      <c r="BI33" s="465"/>
      <c r="BJ33" s="465"/>
      <c r="BK33" s="465"/>
      <c r="BL33" s="465"/>
      <c r="BM33" s="465"/>
      <c r="BN33" s="465"/>
      <c r="BO33" s="465"/>
      <c r="BP33" s="465"/>
      <c r="BQ33" s="465"/>
      <c r="BR33" s="465"/>
      <c r="BS33" s="465"/>
      <c r="BT33" s="465"/>
      <c r="BU33" s="465"/>
      <c r="BV33" s="465"/>
      <c r="BW33" s="465"/>
      <c r="BX33" s="465"/>
      <c r="BY33" s="465"/>
      <c r="BZ33" s="531"/>
      <c r="CA33" s="531"/>
      <c r="CB33" s="531"/>
      <c r="CC33" s="531"/>
      <c r="CD33" s="531"/>
      <c r="CE33" s="531"/>
      <c r="CF33" s="531"/>
      <c r="CG33" s="531"/>
      <c r="CH33" s="531"/>
      <c r="CI33" s="531"/>
      <c r="CJ33" s="531"/>
      <c r="CK33" s="532"/>
      <c r="DU33" s="76"/>
      <c r="DV33" s="76"/>
      <c r="DW33" s="76"/>
      <c r="DX33" s="76"/>
      <c r="DY33" s="76"/>
      <c r="DZ33" s="76"/>
      <c r="EA33" s="76"/>
      <c r="EB33" s="76"/>
      <c r="EC33" s="76"/>
      <c r="ED33" s="76"/>
      <c r="EE33" s="76"/>
      <c r="EF33" s="76"/>
      <c r="EG33" s="76"/>
      <c r="EH33" s="76"/>
      <c r="EI33" s="76"/>
      <c r="EJ33" s="76"/>
      <c r="EK33" s="76"/>
    </row>
    <row r="34" spans="2:141" ht="5.25" customHeight="1">
      <c r="B34" s="507"/>
      <c r="C34" s="508"/>
      <c r="D34" s="497"/>
      <c r="E34" s="498"/>
      <c r="F34" s="498"/>
      <c r="G34" s="498"/>
      <c r="H34" s="498"/>
      <c r="I34" s="498"/>
      <c r="J34" s="498"/>
      <c r="K34" s="498"/>
      <c r="L34" s="498"/>
      <c r="M34" s="498"/>
      <c r="N34" s="498"/>
      <c r="O34" s="498"/>
      <c r="P34" s="498"/>
      <c r="Q34" s="498"/>
      <c r="R34" s="498"/>
      <c r="S34" s="498"/>
      <c r="T34" s="498"/>
      <c r="U34" s="498"/>
      <c r="V34" s="498"/>
      <c r="W34" s="498"/>
      <c r="X34" s="498"/>
      <c r="Y34" s="498"/>
      <c r="Z34" s="498"/>
      <c r="AA34" s="498"/>
      <c r="AB34" s="498"/>
      <c r="AC34" s="498"/>
      <c r="AD34" s="498"/>
      <c r="AE34" s="498"/>
      <c r="AF34" s="498"/>
      <c r="AG34" s="498"/>
      <c r="AH34" s="499"/>
      <c r="AI34" s="456"/>
      <c r="AJ34" s="457"/>
      <c r="AK34" s="457"/>
      <c r="AL34" s="457"/>
      <c r="AM34" s="457"/>
      <c r="AN34" s="457"/>
      <c r="AO34" s="457"/>
      <c r="AP34" s="457"/>
      <c r="AQ34" s="457"/>
      <c r="AR34" s="457"/>
      <c r="AS34" s="457"/>
      <c r="AT34" s="458"/>
      <c r="AU34" s="464"/>
      <c r="AV34" s="465"/>
      <c r="AW34" s="465"/>
      <c r="AX34" s="465"/>
      <c r="AY34" s="465"/>
      <c r="AZ34" s="465"/>
      <c r="BA34" s="465"/>
      <c r="BB34" s="465"/>
      <c r="BC34" s="465"/>
      <c r="BD34" s="465"/>
      <c r="BE34" s="465"/>
      <c r="BF34" s="465"/>
      <c r="BG34" s="465"/>
      <c r="BH34" s="465"/>
      <c r="BI34" s="465"/>
      <c r="BJ34" s="465"/>
      <c r="BK34" s="465"/>
      <c r="BL34" s="465"/>
      <c r="BM34" s="465"/>
      <c r="BN34" s="465"/>
      <c r="BO34" s="465"/>
      <c r="BP34" s="465"/>
      <c r="BQ34" s="465"/>
      <c r="BR34" s="465"/>
      <c r="BS34" s="465"/>
      <c r="BT34" s="465"/>
      <c r="BU34" s="465"/>
      <c r="BV34" s="465"/>
      <c r="BW34" s="465"/>
      <c r="BX34" s="465"/>
      <c r="BY34" s="465"/>
      <c r="BZ34" s="531"/>
      <c r="CA34" s="531"/>
      <c r="CB34" s="531"/>
      <c r="CC34" s="531"/>
      <c r="CD34" s="531"/>
      <c r="CE34" s="531"/>
      <c r="CF34" s="531"/>
      <c r="CG34" s="531"/>
      <c r="CH34" s="531"/>
      <c r="CI34" s="531"/>
      <c r="CJ34" s="531"/>
      <c r="CK34" s="532"/>
      <c r="DU34" s="76"/>
      <c r="DV34" s="76"/>
      <c r="DW34" s="76"/>
      <c r="DX34" s="76"/>
      <c r="DY34" s="76"/>
      <c r="DZ34" s="76"/>
      <c r="EA34" s="76"/>
      <c r="EB34" s="76"/>
      <c r="EC34" s="76"/>
      <c r="ED34" s="76"/>
      <c r="EE34" s="76"/>
      <c r="EF34" s="76"/>
      <c r="EG34" s="76"/>
      <c r="EH34" s="76"/>
      <c r="EI34" s="76"/>
      <c r="EJ34" s="76"/>
      <c r="EK34" s="76"/>
    </row>
    <row r="35" spans="2:141" ht="5.25" customHeight="1">
      <c r="B35" s="507"/>
      <c r="C35" s="508"/>
      <c r="D35" s="497"/>
      <c r="E35" s="498"/>
      <c r="F35" s="498"/>
      <c r="G35" s="498"/>
      <c r="H35" s="498"/>
      <c r="I35" s="498"/>
      <c r="J35" s="498"/>
      <c r="K35" s="498"/>
      <c r="L35" s="498"/>
      <c r="M35" s="498"/>
      <c r="N35" s="498"/>
      <c r="O35" s="498"/>
      <c r="P35" s="498"/>
      <c r="Q35" s="498"/>
      <c r="R35" s="498"/>
      <c r="S35" s="498"/>
      <c r="T35" s="498"/>
      <c r="U35" s="498"/>
      <c r="V35" s="498"/>
      <c r="W35" s="498"/>
      <c r="X35" s="498"/>
      <c r="Y35" s="498"/>
      <c r="Z35" s="498"/>
      <c r="AA35" s="498"/>
      <c r="AB35" s="498"/>
      <c r="AC35" s="498"/>
      <c r="AD35" s="498"/>
      <c r="AE35" s="498"/>
      <c r="AF35" s="498"/>
      <c r="AG35" s="498"/>
      <c r="AH35" s="499"/>
      <c r="AI35" s="456"/>
      <c r="AJ35" s="457"/>
      <c r="AK35" s="457"/>
      <c r="AL35" s="457"/>
      <c r="AM35" s="457"/>
      <c r="AN35" s="457"/>
      <c r="AO35" s="457"/>
      <c r="AP35" s="457"/>
      <c r="AQ35" s="457"/>
      <c r="AR35" s="457"/>
      <c r="AS35" s="457"/>
      <c r="AT35" s="458"/>
      <c r="AU35" s="464"/>
      <c r="AV35" s="465"/>
      <c r="AW35" s="465"/>
      <c r="AX35" s="465"/>
      <c r="AY35" s="465"/>
      <c r="AZ35" s="465"/>
      <c r="BA35" s="465"/>
      <c r="BB35" s="465"/>
      <c r="BC35" s="465"/>
      <c r="BD35" s="465"/>
      <c r="BE35" s="465"/>
      <c r="BF35" s="465"/>
      <c r="BG35" s="465"/>
      <c r="BH35" s="465"/>
      <c r="BI35" s="465"/>
      <c r="BJ35" s="465"/>
      <c r="BK35" s="465"/>
      <c r="BL35" s="465"/>
      <c r="BM35" s="465"/>
      <c r="BN35" s="465"/>
      <c r="BO35" s="465"/>
      <c r="BP35" s="465"/>
      <c r="BQ35" s="465"/>
      <c r="BR35" s="465"/>
      <c r="BS35" s="465"/>
      <c r="BT35" s="465"/>
      <c r="BU35" s="465"/>
      <c r="BV35" s="465"/>
      <c r="BW35" s="465"/>
      <c r="BX35" s="465"/>
      <c r="BY35" s="465"/>
      <c r="BZ35" s="531"/>
      <c r="CA35" s="531"/>
      <c r="CB35" s="531"/>
      <c r="CC35" s="531"/>
      <c r="CD35" s="531"/>
      <c r="CE35" s="531"/>
      <c r="CF35" s="531"/>
      <c r="CG35" s="531"/>
      <c r="CH35" s="531"/>
      <c r="CI35" s="531"/>
      <c r="CJ35" s="531"/>
      <c r="CK35" s="532"/>
      <c r="DU35" s="76"/>
      <c r="DV35" s="76"/>
      <c r="DW35" s="76"/>
      <c r="DX35" s="76"/>
      <c r="DY35" s="76"/>
      <c r="DZ35" s="76"/>
      <c r="EA35" s="76"/>
      <c r="EB35" s="76"/>
      <c r="EC35" s="76"/>
      <c r="ED35" s="76"/>
      <c r="EE35" s="76"/>
      <c r="EF35" s="76"/>
      <c r="EG35" s="76"/>
      <c r="EH35" s="76"/>
      <c r="EI35" s="76"/>
      <c r="EJ35" s="76"/>
      <c r="EK35" s="76"/>
    </row>
    <row r="36" spans="2:141" ht="5.25" customHeight="1">
      <c r="B36" s="507"/>
      <c r="C36" s="508"/>
      <c r="D36" s="497"/>
      <c r="E36" s="498"/>
      <c r="F36" s="498"/>
      <c r="G36" s="498"/>
      <c r="H36" s="498"/>
      <c r="I36" s="498"/>
      <c r="J36" s="498"/>
      <c r="K36" s="498"/>
      <c r="L36" s="498"/>
      <c r="M36" s="498"/>
      <c r="N36" s="498"/>
      <c r="O36" s="498"/>
      <c r="P36" s="498"/>
      <c r="Q36" s="498"/>
      <c r="R36" s="498"/>
      <c r="S36" s="498"/>
      <c r="T36" s="498"/>
      <c r="U36" s="498"/>
      <c r="V36" s="498"/>
      <c r="W36" s="498"/>
      <c r="X36" s="498"/>
      <c r="Y36" s="498"/>
      <c r="Z36" s="498"/>
      <c r="AA36" s="498"/>
      <c r="AB36" s="498"/>
      <c r="AC36" s="498"/>
      <c r="AD36" s="498"/>
      <c r="AE36" s="498"/>
      <c r="AF36" s="498"/>
      <c r="AG36" s="498"/>
      <c r="AH36" s="499"/>
      <c r="AI36" s="468"/>
      <c r="AJ36" s="469"/>
      <c r="AK36" s="469"/>
      <c r="AL36" s="469"/>
      <c r="AM36" s="469"/>
      <c r="AN36" s="469"/>
      <c r="AO36" s="469"/>
      <c r="AP36" s="469"/>
      <c r="AQ36" s="469"/>
      <c r="AR36" s="469"/>
      <c r="AS36" s="469"/>
      <c r="AT36" s="470"/>
      <c r="AU36" s="466"/>
      <c r="AV36" s="467"/>
      <c r="AW36" s="467"/>
      <c r="AX36" s="467"/>
      <c r="AY36" s="467"/>
      <c r="AZ36" s="467"/>
      <c r="BA36" s="467"/>
      <c r="BB36" s="467"/>
      <c r="BC36" s="467"/>
      <c r="BD36" s="467"/>
      <c r="BE36" s="467"/>
      <c r="BF36" s="467"/>
      <c r="BG36" s="467"/>
      <c r="BH36" s="467"/>
      <c r="BI36" s="467"/>
      <c r="BJ36" s="467"/>
      <c r="BK36" s="467"/>
      <c r="BL36" s="467"/>
      <c r="BM36" s="467"/>
      <c r="BN36" s="467"/>
      <c r="BO36" s="467"/>
      <c r="BP36" s="467"/>
      <c r="BQ36" s="467"/>
      <c r="BR36" s="467"/>
      <c r="BS36" s="467"/>
      <c r="BT36" s="467"/>
      <c r="BU36" s="467"/>
      <c r="BV36" s="467"/>
      <c r="BW36" s="467"/>
      <c r="BX36" s="467"/>
      <c r="BY36" s="467"/>
      <c r="BZ36" s="531"/>
      <c r="CA36" s="531"/>
      <c r="CB36" s="531"/>
      <c r="CC36" s="531"/>
      <c r="CD36" s="531"/>
      <c r="CE36" s="531"/>
      <c r="CF36" s="531"/>
      <c r="CG36" s="531"/>
      <c r="CH36" s="531"/>
      <c r="CI36" s="531"/>
      <c r="CJ36" s="531"/>
      <c r="CK36" s="532"/>
      <c r="DU36" s="76"/>
      <c r="DV36" s="76"/>
      <c r="DW36" s="76"/>
      <c r="DX36" s="76"/>
      <c r="DY36" s="76"/>
      <c r="DZ36" s="76"/>
      <c r="EA36" s="76"/>
      <c r="EB36" s="76"/>
      <c r="EC36" s="76"/>
      <c r="ED36" s="76"/>
      <c r="EE36" s="76"/>
      <c r="EF36" s="76"/>
      <c r="EG36" s="76"/>
      <c r="EH36" s="76"/>
      <c r="EI36" s="76"/>
      <c r="EJ36" s="76"/>
      <c r="EK36" s="76"/>
    </row>
    <row r="37" spans="2:141" ht="5.25" customHeight="1">
      <c r="B37" s="507"/>
      <c r="C37" s="508"/>
      <c r="D37" s="497" t="s">
        <v>1041</v>
      </c>
      <c r="E37" s="498"/>
      <c r="F37" s="498"/>
      <c r="G37" s="498"/>
      <c r="H37" s="498"/>
      <c r="I37" s="498"/>
      <c r="J37" s="498"/>
      <c r="K37" s="498"/>
      <c r="L37" s="498"/>
      <c r="M37" s="498"/>
      <c r="N37" s="498"/>
      <c r="O37" s="498"/>
      <c r="P37" s="498"/>
      <c r="Q37" s="498"/>
      <c r="R37" s="498"/>
      <c r="S37" s="498"/>
      <c r="T37" s="498"/>
      <c r="U37" s="498"/>
      <c r="V37" s="498"/>
      <c r="W37" s="498"/>
      <c r="X37" s="498"/>
      <c r="Y37" s="498"/>
      <c r="Z37" s="498"/>
      <c r="AA37" s="498"/>
      <c r="AB37" s="498"/>
      <c r="AC37" s="498"/>
      <c r="AD37" s="498"/>
      <c r="AE37" s="498"/>
      <c r="AF37" s="498"/>
      <c r="AG37" s="498"/>
      <c r="AH37" s="499"/>
      <c r="AI37" s="453">
        <f ca="1">集計【保育所】!K4</f>
        <v>0</v>
      </c>
      <c r="AJ37" s="454"/>
      <c r="AK37" s="454"/>
      <c r="AL37" s="454"/>
      <c r="AM37" s="454"/>
      <c r="AN37" s="454"/>
      <c r="AO37" s="454"/>
      <c r="AP37" s="454"/>
      <c r="AQ37" s="454"/>
      <c r="AR37" s="454"/>
      <c r="AS37" s="454"/>
      <c r="AT37" s="455"/>
      <c r="AU37" s="462"/>
      <c r="AV37" s="463"/>
      <c r="AW37" s="463"/>
      <c r="AX37" s="463"/>
      <c r="AY37" s="463"/>
      <c r="AZ37" s="463"/>
      <c r="BA37" s="463"/>
      <c r="BB37" s="463"/>
      <c r="BC37" s="463"/>
      <c r="BD37" s="463"/>
      <c r="BE37" s="463"/>
      <c r="BF37" s="463"/>
      <c r="BG37" s="463"/>
      <c r="BH37" s="463"/>
      <c r="BI37" s="463"/>
      <c r="BJ37" s="463"/>
      <c r="BK37" s="463"/>
      <c r="BL37" s="463"/>
      <c r="BM37" s="463"/>
      <c r="BN37" s="463"/>
      <c r="BO37" s="463"/>
      <c r="BP37" s="463"/>
      <c r="BQ37" s="463"/>
      <c r="BR37" s="463"/>
      <c r="BS37" s="463"/>
      <c r="BT37" s="463"/>
      <c r="BU37" s="463"/>
      <c r="BV37" s="463"/>
      <c r="BW37" s="463"/>
      <c r="BX37" s="463"/>
      <c r="BY37" s="463"/>
      <c r="BZ37" s="531"/>
      <c r="CA37" s="531"/>
      <c r="CB37" s="531"/>
      <c r="CC37" s="531"/>
      <c r="CD37" s="531"/>
      <c r="CE37" s="531"/>
      <c r="CF37" s="531"/>
      <c r="CG37" s="531"/>
      <c r="CH37" s="531"/>
      <c r="CI37" s="531"/>
      <c r="CJ37" s="531"/>
      <c r="CK37" s="532"/>
    </row>
    <row r="38" spans="2:141" ht="5.25" customHeight="1">
      <c r="B38" s="507"/>
      <c r="C38" s="508"/>
      <c r="D38" s="497"/>
      <c r="E38" s="498"/>
      <c r="F38" s="498"/>
      <c r="G38" s="498"/>
      <c r="H38" s="498"/>
      <c r="I38" s="498"/>
      <c r="J38" s="498"/>
      <c r="K38" s="498"/>
      <c r="L38" s="498"/>
      <c r="M38" s="498"/>
      <c r="N38" s="498"/>
      <c r="O38" s="498"/>
      <c r="P38" s="498"/>
      <c r="Q38" s="498"/>
      <c r="R38" s="498"/>
      <c r="S38" s="498"/>
      <c r="T38" s="498"/>
      <c r="U38" s="498"/>
      <c r="V38" s="498"/>
      <c r="W38" s="498"/>
      <c r="X38" s="498"/>
      <c r="Y38" s="498"/>
      <c r="Z38" s="498"/>
      <c r="AA38" s="498"/>
      <c r="AB38" s="498"/>
      <c r="AC38" s="498"/>
      <c r="AD38" s="498"/>
      <c r="AE38" s="498"/>
      <c r="AF38" s="498"/>
      <c r="AG38" s="498"/>
      <c r="AH38" s="499"/>
      <c r="AI38" s="456"/>
      <c r="AJ38" s="457"/>
      <c r="AK38" s="457"/>
      <c r="AL38" s="457"/>
      <c r="AM38" s="457"/>
      <c r="AN38" s="457"/>
      <c r="AO38" s="457"/>
      <c r="AP38" s="457"/>
      <c r="AQ38" s="457"/>
      <c r="AR38" s="457"/>
      <c r="AS38" s="457"/>
      <c r="AT38" s="458"/>
      <c r="AU38" s="464"/>
      <c r="AV38" s="465"/>
      <c r="AW38" s="465"/>
      <c r="AX38" s="465"/>
      <c r="AY38" s="465"/>
      <c r="AZ38" s="465"/>
      <c r="BA38" s="465"/>
      <c r="BB38" s="465"/>
      <c r="BC38" s="465"/>
      <c r="BD38" s="465"/>
      <c r="BE38" s="465"/>
      <c r="BF38" s="465"/>
      <c r="BG38" s="465"/>
      <c r="BH38" s="465"/>
      <c r="BI38" s="465"/>
      <c r="BJ38" s="465"/>
      <c r="BK38" s="465"/>
      <c r="BL38" s="465"/>
      <c r="BM38" s="465"/>
      <c r="BN38" s="465"/>
      <c r="BO38" s="465"/>
      <c r="BP38" s="465"/>
      <c r="BQ38" s="465"/>
      <c r="BR38" s="465"/>
      <c r="BS38" s="465"/>
      <c r="BT38" s="465"/>
      <c r="BU38" s="465"/>
      <c r="BV38" s="465"/>
      <c r="BW38" s="465"/>
      <c r="BX38" s="465"/>
      <c r="BY38" s="465"/>
      <c r="BZ38" s="531"/>
      <c r="CA38" s="531"/>
      <c r="CB38" s="531"/>
      <c r="CC38" s="531"/>
      <c r="CD38" s="531"/>
      <c r="CE38" s="531"/>
      <c r="CF38" s="531"/>
      <c r="CG38" s="531"/>
      <c r="CH38" s="531"/>
      <c r="CI38" s="531"/>
      <c r="CJ38" s="531"/>
      <c r="CK38" s="532"/>
    </row>
    <row r="39" spans="2:141" ht="5.25" customHeight="1">
      <c r="B39" s="507"/>
      <c r="C39" s="508"/>
      <c r="D39" s="497"/>
      <c r="E39" s="498"/>
      <c r="F39" s="498"/>
      <c r="G39" s="498"/>
      <c r="H39" s="498"/>
      <c r="I39" s="498"/>
      <c r="J39" s="498"/>
      <c r="K39" s="498"/>
      <c r="L39" s="498"/>
      <c r="M39" s="498"/>
      <c r="N39" s="498"/>
      <c r="O39" s="498"/>
      <c r="P39" s="498"/>
      <c r="Q39" s="498"/>
      <c r="R39" s="498"/>
      <c r="S39" s="498"/>
      <c r="T39" s="498"/>
      <c r="U39" s="498"/>
      <c r="V39" s="498"/>
      <c r="W39" s="498"/>
      <c r="X39" s="498"/>
      <c r="Y39" s="498"/>
      <c r="Z39" s="498"/>
      <c r="AA39" s="498"/>
      <c r="AB39" s="498"/>
      <c r="AC39" s="498"/>
      <c r="AD39" s="498"/>
      <c r="AE39" s="498"/>
      <c r="AF39" s="498"/>
      <c r="AG39" s="498"/>
      <c r="AH39" s="499"/>
      <c r="AI39" s="456"/>
      <c r="AJ39" s="457"/>
      <c r="AK39" s="457"/>
      <c r="AL39" s="457"/>
      <c r="AM39" s="457"/>
      <c r="AN39" s="457"/>
      <c r="AO39" s="457"/>
      <c r="AP39" s="457"/>
      <c r="AQ39" s="457"/>
      <c r="AR39" s="457"/>
      <c r="AS39" s="457"/>
      <c r="AT39" s="458"/>
      <c r="AU39" s="464"/>
      <c r="AV39" s="465"/>
      <c r="AW39" s="465"/>
      <c r="AX39" s="465"/>
      <c r="AY39" s="465"/>
      <c r="AZ39" s="465"/>
      <c r="BA39" s="465"/>
      <c r="BB39" s="465"/>
      <c r="BC39" s="465"/>
      <c r="BD39" s="465"/>
      <c r="BE39" s="465"/>
      <c r="BF39" s="465"/>
      <c r="BG39" s="465"/>
      <c r="BH39" s="465"/>
      <c r="BI39" s="465"/>
      <c r="BJ39" s="465"/>
      <c r="BK39" s="465"/>
      <c r="BL39" s="465"/>
      <c r="BM39" s="465"/>
      <c r="BN39" s="465"/>
      <c r="BO39" s="465"/>
      <c r="BP39" s="465"/>
      <c r="BQ39" s="465"/>
      <c r="BR39" s="465"/>
      <c r="BS39" s="465"/>
      <c r="BT39" s="465"/>
      <c r="BU39" s="465"/>
      <c r="BV39" s="465"/>
      <c r="BW39" s="465"/>
      <c r="BX39" s="465"/>
      <c r="BY39" s="465"/>
      <c r="BZ39" s="531"/>
      <c r="CA39" s="531"/>
      <c r="CB39" s="531"/>
      <c r="CC39" s="531"/>
      <c r="CD39" s="531"/>
      <c r="CE39" s="531"/>
      <c r="CF39" s="531"/>
      <c r="CG39" s="531"/>
      <c r="CH39" s="531"/>
      <c r="CI39" s="531"/>
      <c r="CJ39" s="531"/>
      <c r="CK39" s="532"/>
    </row>
    <row r="40" spans="2:141" ht="5.25" customHeight="1">
      <c r="B40" s="507"/>
      <c r="C40" s="508"/>
      <c r="D40" s="497"/>
      <c r="E40" s="498"/>
      <c r="F40" s="498"/>
      <c r="G40" s="498"/>
      <c r="H40" s="498"/>
      <c r="I40" s="498"/>
      <c r="J40" s="498"/>
      <c r="K40" s="498"/>
      <c r="L40" s="498"/>
      <c r="M40" s="498"/>
      <c r="N40" s="498"/>
      <c r="O40" s="498"/>
      <c r="P40" s="498"/>
      <c r="Q40" s="498"/>
      <c r="R40" s="498"/>
      <c r="S40" s="498"/>
      <c r="T40" s="498"/>
      <c r="U40" s="498"/>
      <c r="V40" s="498"/>
      <c r="W40" s="498"/>
      <c r="X40" s="498"/>
      <c r="Y40" s="498"/>
      <c r="Z40" s="498"/>
      <c r="AA40" s="498"/>
      <c r="AB40" s="498"/>
      <c r="AC40" s="498"/>
      <c r="AD40" s="498"/>
      <c r="AE40" s="498"/>
      <c r="AF40" s="498"/>
      <c r="AG40" s="498"/>
      <c r="AH40" s="499"/>
      <c r="AI40" s="456"/>
      <c r="AJ40" s="457"/>
      <c r="AK40" s="457"/>
      <c r="AL40" s="457"/>
      <c r="AM40" s="457"/>
      <c r="AN40" s="457"/>
      <c r="AO40" s="457"/>
      <c r="AP40" s="457"/>
      <c r="AQ40" s="457"/>
      <c r="AR40" s="457"/>
      <c r="AS40" s="457"/>
      <c r="AT40" s="458"/>
      <c r="AU40" s="464"/>
      <c r="AV40" s="465"/>
      <c r="AW40" s="465"/>
      <c r="AX40" s="465"/>
      <c r="AY40" s="465"/>
      <c r="AZ40" s="465"/>
      <c r="BA40" s="465"/>
      <c r="BB40" s="465"/>
      <c r="BC40" s="465"/>
      <c r="BD40" s="465"/>
      <c r="BE40" s="465"/>
      <c r="BF40" s="465"/>
      <c r="BG40" s="465"/>
      <c r="BH40" s="465"/>
      <c r="BI40" s="465"/>
      <c r="BJ40" s="465"/>
      <c r="BK40" s="465"/>
      <c r="BL40" s="465"/>
      <c r="BM40" s="465"/>
      <c r="BN40" s="465"/>
      <c r="BO40" s="465"/>
      <c r="BP40" s="465"/>
      <c r="BQ40" s="465"/>
      <c r="BR40" s="465"/>
      <c r="BS40" s="465"/>
      <c r="BT40" s="465"/>
      <c r="BU40" s="465"/>
      <c r="BV40" s="465"/>
      <c r="BW40" s="465"/>
      <c r="BX40" s="465"/>
      <c r="BY40" s="465"/>
      <c r="BZ40" s="531"/>
      <c r="CA40" s="531"/>
      <c r="CB40" s="531"/>
      <c r="CC40" s="531"/>
      <c r="CD40" s="531"/>
      <c r="CE40" s="531"/>
      <c r="CF40" s="531"/>
      <c r="CG40" s="531"/>
      <c r="CH40" s="531"/>
      <c r="CI40" s="531"/>
      <c r="CJ40" s="531"/>
      <c r="CK40" s="532"/>
    </row>
    <row r="41" spans="2:141" ht="5.25" customHeight="1">
      <c r="B41" s="507"/>
      <c r="C41" s="508"/>
      <c r="D41" s="497"/>
      <c r="E41" s="498"/>
      <c r="F41" s="498"/>
      <c r="G41" s="498"/>
      <c r="H41" s="498"/>
      <c r="I41" s="498"/>
      <c r="J41" s="498"/>
      <c r="K41" s="498"/>
      <c r="L41" s="498"/>
      <c r="M41" s="498"/>
      <c r="N41" s="498"/>
      <c r="O41" s="498"/>
      <c r="P41" s="498"/>
      <c r="Q41" s="498"/>
      <c r="R41" s="498"/>
      <c r="S41" s="498"/>
      <c r="T41" s="498"/>
      <c r="U41" s="498"/>
      <c r="V41" s="498"/>
      <c r="W41" s="498"/>
      <c r="X41" s="498"/>
      <c r="Y41" s="498"/>
      <c r="Z41" s="498"/>
      <c r="AA41" s="498"/>
      <c r="AB41" s="498"/>
      <c r="AC41" s="498"/>
      <c r="AD41" s="498"/>
      <c r="AE41" s="498"/>
      <c r="AF41" s="498"/>
      <c r="AG41" s="498"/>
      <c r="AH41" s="499"/>
      <c r="AI41" s="468"/>
      <c r="AJ41" s="469"/>
      <c r="AK41" s="469"/>
      <c r="AL41" s="469"/>
      <c r="AM41" s="469"/>
      <c r="AN41" s="469"/>
      <c r="AO41" s="469"/>
      <c r="AP41" s="469"/>
      <c r="AQ41" s="469"/>
      <c r="AR41" s="469"/>
      <c r="AS41" s="469"/>
      <c r="AT41" s="470"/>
      <c r="AU41" s="466"/>
      <c r="AV41" s="467"/>
      <c r="AW41" s="467"/>
      <c r="AX41" s="467"/>
      <c r="AY41" s="467"/>
      <c r="AZ41" s="467"/>
      <c r="BA41" s="467"/>
      <c r="BB41" s="467"/>
      <c r="BC41" s="467"/>
      <c r="BD41" s="467"/>
      <c r="BE41" s="467"/>
      <c r="BF41" s="467"/>
      <c r="BG41" s="467"/>
      <c r="BH41" s="467"/>
      <c r="BI41" s="467"/>
      <c r="BJ41" s="467"/>
      <c r="BK41" s="467"/>
      <c r="BL41" s="467"/>
      <c r="BM41" s="467"/>
      <c r="BN41" s="467"/>
      <c r="BO41" s="467"/>
      <c r="BP41" s="467"/>
      <c r="BQ41" s="467"/>
      <c r="BR41" s="467"/>
      <c r="BS41" s="467"/>
      <c r="BT41" s="467"/>
      <c r="BU41" s="467"/>
      <c r="BV41" s="467"/>
      <c r="BW41" s="467"/>
      <c r="BX41" s="467"/>
      <c r="BY41" s="467"/>
      <c r="BZ41" s="531"/>
      <c r="CA41" s="531"/>
      <c r="CB41" s="531"/>
      <c r="CC41" s="531"/>
      <c r="CD41" s="531"/>
      <c r="CE41" s="531"/>
      <c r="CF41" s="531"/>
      <c r="CG41" s="531"/>
      <c r="CH41" s="531"/>
      <c r="CI41" s="531"/>
      <c r="CJ41" s="531"/>
      <c r="CK41" s="532"/>
    </row>
    <row r="42" spans="2:141" ht="5.25" customHeight="1">
      <c r="B42" s="507"/>
      <c r="C42" s="508"/>
      <c r="D42" s="497" t="s">
        <v>47</v>
      </c>
      <c r="E42" s="498"/>
      <c r="F42" s="498"/>
      <c r="G42" s="498"/>
      <c r="H42" s="498"/>
      <c r="I42" s="498"/>
      <c r="J42" s="498"/>
      <c r="K42" s="498"/>
      <c r="L42" s="498"/>
      <c r="M42" s="498"/>
      <c r="N42" s="498"/>
      <c r="O42" s="498"/>
      <c r="P42" s="498"/>
      <c r="Q42" s="498"/>
      <c r="R42" s="498"/>
      <c r="S42" s="498"/>
      <c r="T42" s="498"/>
      <c r="U42" s="498"/>
      <c r="V42" s="498"/>
      <c r="W42" s="498"/>
      <c r="X42" s="498"/>
      <c r="Y42" s="498"/>
      <c r="Z42" s="498"/>
      <c r="AA42" s="498"/>
      <c r="AB42" s="515" t="str">
        <f>施設情報!C19&amp;""</f>
        <v/>
      </c>
      <c r="AC42" s="516"/>
      <c r="AD42" s="516"/>
      <c r="AE42" s="516"/>
      <c r="AF42" s="516"/>
      <c r="AG42" s="516"/>
      <c r="AH42" s="517"/>
      <c r="AI42" s="453">
        <f ca="1">集計【保育所】!K5</f>
        <v>0</v>
      </c>
      <c r="AJ42" s="454"/>
      <c r="AK42" s="454"/>
      <c r="AL42" s="454"/>
      <c r="AM42" s="454"/>
      <c r="AN42" s="454"/>
      <c r="AO42" s="454"/>
      <c r="AP42" s="454"/>
      <c r="AQ42" s="454"/>
      <c r="AR42" s="454"/>
      <c r="AS42" s="454"/>
      <c r="AT42" s="455"/>
      <c r="AU42" s="462"/>
      <c r="AV42" s="463"/>
      <c r="AW42" s="463"/>
      <c r="AX42" s="463"/>
      <c r="AY42" s="463"/>
      <c r="AZ42" s="463"/>
      <c r="BA42" s="463"/>
      <c r="BB42" s="463"/>
      <c r="BC42" s="463"/>
      <c r="BD42" s="463"/>
      <c r="BE42" s="463"/>
      <c r="BF42" s="463"/>
      <c r="BG42" s="463"/>
      <c r="BH42" s="463"/>
      <c r="BI42" s="463"/>
      <c r="BJ42" s="463"/>
      <c r="BK42" s="463"/>
      <c r="BL42" s="463"/>
      <c r="BM42" s="463"/>
      <c r="BN42" s="463"/>
      <c r="BO42" s="463"/>
      <c r="BP42" s="463"/>
      <c r="BQ42" s="463"/>
      <c r="BR42" s="463"/>
      <c r="BS42" s="463"/>
      <c r="BT42" s="463"/>
      <c r="BU42" s="463"/>
      <c r="BV42" s="463"/>
      <c r="BW42" s="463"/>
      <c r="BX42" s="463"/>
      <c r="BY42" s="463"/>
      <c r="BZ42" s="531"/>
      <c r="CA42" s="531"/>
      <c r="CB42" s="531"/>
      <c r="CC42" s="531"/>
      <c r="CD42" s="531"/>
      <c r="CE42" s="531"/>
      <c r="CF42" s="531"/>
      <c r="CG42" s="531"/>
      <c r="CH42" s="531"/>
      <c r="CI42" s="531"/>
      <c r="CJ42" s="531"/>
      <c r="CK42" s="532"/>
    </row>
    <row r="43" spans="2:141" ht="5.25" customHeight="1">
      <c r="B43" s="507"/>
      <c r="C43" s="508"/>
      <c r="D43" s="497"/>
      <c r="E43" s="498"/>
      <c r="F43" s="498"/>
      <c r="G43" s="498"/>
      <c r="H43" s="498"/>
      <c r="I43" s="498"/>
      <c r="J43" s="498"/>
      <c r="K43" s="498"/>
      <c r="L43" s="498"/>
      <c r="M43" s="498"/>
      <c r="N43" s="498"/>
      <c r="O43" s="498"/>
      <c r="P43" s="498"/>
      <c r="Q43" s="498"/>
      <c r="R43" s="498"/>
      <c r="S43" s="498"/>
      <c r="T43" s="498"/>
      <c r="U43" s="498"/>
      <c r="V43" s="498"/>
      <c r="W43" s="498"/>
      <c r="X43" s="498"/>
      <c r="Y43" s="498"/>
      <c r="Z43" s="498"/>
      <c r="AA43" s="498"/>
      <c r="AB43" s="515"/>
      <c r="AC43" s="516"/>
      <c r="AD43" s="516"/>
      <c r="AE43" s="516"/>
      <c r="AF43" s="516"/>
      <c r="AG43" s="516"/>
      <c r="AH43" s="517"/>
      <c r="AI43" s="456"/>
      <c r="AJ43" s="457"/>
      <c r="AK43" s="457"/>
      <c r="AL43" s="457"/>
      <c r="AM43" s="457"/>
      <c r="AN43" s="457"/>
      <c r="AO43" s="457"/>
      <c r="AP43" s="457"/>
      <c r="AQ43" s="457"/>
      <c r="AR43" s="457"/>
      <c r="AS43" s="457"/>
      <c r="AT43" s="458"/>
      <c r="AU43" s="464"/>
      <c r="AV43" s="465"/>
      <c r="AW43" s="465"/>
      <c r="AX43" s="465"/>
      <c r="AY43" s="465"/>
      <c r="AZ43" s="465"/>
      <c r="BA43" s="465"/>
      <c r="BB43" s="465"/>
      <c r="BC43" s="465"/>
      <c r="BD43" s="465"/>
      <c r="BE43" s="465"/>
      <c r="BF43" s="465"/>
      <c r="BG43" s="465"/>
      <c r="BH43" s="465"/>
      <c r="BI43" s="465"/>
      <c r="BJ43" s="465"/>
      <c r="BK43" s="465"/>
      <c r="BL43" s="465"/>
      <c r="BM43" s="465"/>
      <c r="BN43" s="465"/>
      <c r="BO43" s="465"/>
      <c r="BP43" s="465"/>
      <c r="BQ43" s="465"/>
      <c r="BR43" s="465"/>
      <c r="BS43" s="465"/>
      <c r="BT43" s="465"/>
      <c r="BU43" s="465"/>
      <c r="BV43" s="465"/>
      <c r="BW43" s="465"/>
      <c r="BX43" s="465"/>
      <c r="BY43" s="465"/>
      <c r="BZ43" s="531"/>
      <c r="CA43" s="531"/>
      <c r="CB43" s="531"/>
      <c r="CC43" s="531"/>
      <c r="CD43" s="531"/>
      <c r="CE43" s="531"/>
      <c r="CF43" s="531"/>
      <c r="CG43" s="531"/>
      <c r="CH43" s="531"/>
      <c r="CI43" s="531"/>
      <c r="CJ43" s="531"/>
      <c r="CK43" s="532"/>
    </row>
    <row r="44" spans="2:141" ht="5.25" customHeight="1">
      <c r="B44" s="507"/>
      <c r="C44" s="508"/>
      <c r="D44" s="497"/>
      <c r="E44" s="498"/>
      <c r="F44" s="498"/>
      <c r="G44" s="498"/>
      <c r="H44" s="498"/>
      <c r="I44" s="498"/>
      <c r="J44" s="498"/>
      <c r="K44" s="498"/>
      <c r="L44" s="498"/>
      <c r="M44" s="498"/>
      <c r="N44" s="498"/>
      <c r="O44" s="498"/>
      <c r="P44" s="498"/>
      <c r="Q44" s="498"/>
      <c r="R44" s="498"/>
      <c r="S44" s="498"/>
      <c r="T44" s="498"/>
      <c r="U44" s="498"/>
      <c r="V44" s="498"/>
      <c r="W44" s="498"/>
      <c r="X44" s="498"/>
      <c r="Y44" s="498"/>
      <c r="Z44" s="498"/>
      <c r="AA44" s="498"/>
      <c r="AB44" s="515"/>
      <c r="AC44" s="516"/>
      <c r="AD44" s="516"/>
      <c r="AE44" s="516"/>
      <c r="AF44" s="516"/>
      <c r="AG44" s="516"/>
      <c r="AH44" s="517"/>
      <c r="AI44" s="456"/>
      <c r="AJ44" s="457"/>
      <c r="AK44" s="457"/>
      <c r="AL44" s="457"/>
      <c r="AM44" s="457"/>
      <c r="AN44" s="457"/>
      <c r="AO44" s="457"/>
      <c r="AP44" s="457"/>
      <c r="AQ44" s="457"/>
      <c r="AR44" s="457"/>
      <c r="AS44" s="457"/>
      <c r="AT44" s="458"/>
      <c r="AU44" s="464"/>
      <c r="AV44" s="465"/>
      <c r="AW44" s="465"/>
      <c r="AX44" s="465"/>
      <c r="AY44" s="465"/>
      <c r="AZ44" s="465"/>
      <c r="BA44" s="465"/>
      <c r="BB44" s="465"/>
      <c r="BC44" s="465"/>
      <c r="BD44" s="465"/>
      <c r="BE44" s="465"/>
      <c r="BF44" s="465"/>
      <c r="BG44" s="465"/>
      <c r="BH44" s="465"/>
      <c r="BI44" s="465"/>
      <c r="BJ44" s="465"/>
      <c r="BK44" s="465"/>
      <c r="BL44" s="465"/>
      <c r="BM44" s="465"/>
      <c r="BN44" s="465"/>
      <c r="BO44" s="465"/>
      <c r="BP44" s="465"/>
      <c r="BQ44" s="465"/>
      <c r="BR44" s="465"/>
      <c r="BS44" s="465"/>
      <c r="BT44" s="465"/>
      <c r="BU44" s="465"/>
      <c r="BV44" s="465"/>
      <c r="BW44" s="465"/>
      <c r="BX44" s="465"/>
      <c r="BY44" s="465"/>
      <c r="BZ44" s="531"/>
      <c r="CA44" s="531"/>
      <c r="CB44" s="531"/>
      <c r="CC44" s="531"/>
      <c r="CD44" s="531"/>
      <c r="CE44" s="531"/>
      <c r="CF44" s="531"/>
      <c r="CG44" s="531"/>
      <c r="CH44" s="531"/>
      <c r="CI44" s="531"/>
      <c r="CJ44" s="531"/>
      <c r="CK44" s="532"/>
    </row>
    <row r="45" spans="2:141" ht="5.25" customHeight="1">
      <c r="B45" s="507"/>
      <c r="C45" s="508"/>
      <c r="D45" s="497"/>
      <c r="E45" s="498"/>
      <c r="F45" s="498"/>
      <c r="G45" s="498"/>
      <c r="H45" s="498"/>
      <c r="I45" s="498"/>
      <c r="J45" s="498"/>
      <c r="K45" s="498"/>
      <c r="L45" s="498"/>
      <c r="M45" s="498"/>
      <c r="N45" s="498"/>
      <c r="O45" s="498"/>
      <c r="P45" s="498"/>
      <c r="Q45" s="498"/>
      <c r="R45" s="498"/>
      <c r="S45" s="498"/>
      <c r="T45" s="498"/>
      <c r="U45" s="498"/>
      <c r="V45" s="498"/>
      <c r="W45" s="498"/>
      <c r="X45" s="498"/>
      <c r="Y45" s="498"/>
      <c r="Z45" s="498"/>
      <c r="AA45" s="498"/>
      <c r="AB45" s="515"/>
      <c r="AC45" s="516"/>
      <c r="AD45" s="516"/>
      <c r="AE45" s="516"/>
      <c r="AF45" s="516"/>
      <c r="AG45" s="516"/>
      <c r="AH45" s="517"/>
      <c r="AI45" s="456"/>
      <c r="AJ45" s="457"/>
      <c r="AK45" s="457"/>
      <c r="AL45" s="457"/>
      <c r="AM45" s="457"/>
      <c r="AN45" s="457"/>
      <c r="AO45" s="457"/>
      <c r="AP45" s="457"/>
      <c r="AQ45" s="457"/>
      <c r="AR45" s="457"/>
      <c r="AS45" s="457"/>
      <c r="AT45" s="458"/>
      <c r="AU45" s="464"/>
      <c r="AV45" s="465"/>
      <c r="AW45" s="465"/>
      <c r="AX45" s="465"/>
      <c r="AY45" s="465"/>
      <c r="AZ45" s="465"/>
      <c r="BA45" s="465"/>
      <c r="BB45" s="465"/>
      <c r="BC45" s="465"/>
      <c r="BD45" s="465"/>
      <c r="BE45" s="465"/>
      <c r="BF45" s="465"/>
      <c r="BG45" s="465"/>
      <c r="BH45" s="465"/>
      <c r="BI45" s="465"/>
      <c r="BJ45" s="465"/>
      <c r="BK45" s="465"/>
      <c r="BL45" s="465"/>
      <c r="BM45" s="465"/>
      <c r="BN45" s="465"/>
      <c r="BO45" s="465"/>
      <c r="BP45" s="465"/>
      <c r="BQ45" s="465"/>
      <c r="BR45" s="465"/>
      <c r="BS45" s="465"/>
      <c r="BT45" s="465"/>
      <c r="BU45" s="465"/>
      <c r="BV45" s="465"/>
      <c r="BW45" s="465"/>
      <c r="BX45" s="465"/>
      <c r="BY45" s="465"/>
      <c r="BZ45" s="531"/>
      <c r="CA45" s="531"/>
      <c r="CB45" s="531"/>
      <c r="CC45" s="531"/>
      <c r="CD45" s="531"/>
      <c r="CE45" s="531"/>
      <c r="CF45" s="531"/>
      <c r="CG45" s="531"/>
      <c r="CH45" s="531"/>
      <c r="CI45" s="531"/>
      <c r="CJ45" s="531"/>
      <c r="CK45" s="532"/>
    </row>
    <row r="46" spans="2:141" ht="5.25" customHeight="1">
      <c r="B46" s="507"/>
      <c r="C46" s="508"/>
      <c r="D46" s="497"/>
      <c r="E46" s="498"/>
      <c r="F46" s="498"/>
      <c r="G46" s="498"/>
      <c r="H46" s="498"/>
      <c r="I46" s="498"/>
      <c r="J46" s="498"/>
      <c r="K46" s="498"/>
      <c r="L46" s="498"/>
      <c r="M46" s="498"/>
      <c r="N46" s="498"/>
      <c r="O46" s="498"/>
      <c r="P46" s="498"/>
      <c r="Q46" s="498"/>
      <c r="R46" s="498"/>
      <c r="S46" s="498"/>
      <c r="T46" s="498"/>
      <c r="U46" s="498"/>
      <c r="V46" s="498"/>
      <c r="W46" s="498"/>
      <c r="X46" s="498"/>
      <c r="Y46" s="498"/>
      <c r="Z46" s="498"/>
      <c r="AA46" s="498"/>
      <c r="AB46" s="515"/>
      <c r="AC46" s="516"/>
      <c r="AD46" s="516"/>
      <c r="AE46" s="516"/>
      <c r="AF46" s="516"/>
      <c r="AG46" s="516"/>
      <c r="AH46" s="517"/>
      <c r="AI46" s="468"/>
      <c r="AJ46" s="469"/>
      <c r="AK46" s="469"/>
      <c r="AL46" s="469"/>
      <c r="AM46" s="469"/>
      <c r="AN46" s="469"/>
      <c r="AO46" s="469"/>
      <c r="AP46" s="469"/>
      <c r="AQ46" s="469"/>
      <c r="AR46" s="469"/>
      <c r="AS46" s="469"/>
      <c r="AT46" s="470"/>
      <c r="AU46" s="466"/>
      <c r="AV46" s="467"/>
      <c r="AW46" s="467"/>
      <c r="AX46" s="467"/>
      <c r="AY46" s="467"/>
      <c r="AZ46" s="467"/>
      <c r="BA46" s="467"/>
      <c r="BB46" s="467"/>
      <c r="BC46" s="467"/>
      <c r="BD46" s="467"/>
      <c r="BE46" s="467"/>
      <c r="BF46" s="467"/>
      <c r="BG46" s="467"/>
      <c r="BH46" s="467"/>
      <c r="BI46" s="467"/>
      <c r="BJ46" s="467"/>
      <c r="BK46" s="467"/>
      <c r="BL46" s="467"/>
      <c r="BM46" s="467"/>
      <c r="BN46" s="467"/>
      <c r="BO46" s="467"/>
      <c r="BP46" s="467"/>
      <c r="BQ46" s="467"/>
      <c r="BR46" s="467"/>
      <c r="BS46" s="467"/>
      <c r="BT46" s="467"/>
      <c r="BU46" s="467"/>
      <c r="BV46" s="467"/>
      <c r="BW46" s="467"/>
      <c r="BX46" s="467"/>
      <c r="BY46" s="467"/>
      <c r="BZ46" s="531"/>
      <c r="CA46" s="531"/>
      <c r="CB46" s="531"/>
      <c r="CC46" s="531"/>
      <c r="CD46" s="531"/>
      <c r="CE46" s="531"/>
      <c r="CF46" s="531"/>
      <c r="CG46" s="531"/>
      <c r="CH46" s="531"/>
      <c r="CI46" s="531"/>
      <c r="CJ46" s="531"/>
      <c r="CK46" s="532"/>
    </row>
    <row r="47" spans="2:141" ht="5.25" customHeight="1">
      <c r="B47" s="507"/>
      <c r="C47" s="508"/>
      <c r="D47" s="479" t="s">
        <v>125</v>
      </c>
      <c r="E47" s="480"/>
      <c r="F47" s="480"/>
      <c r="G47" s="480"/>
      <c r="H47" s="480"/>
      <c r="I47" s="480"/>
      <c r="J47" s="480"/>
      <c r="K47" s="480"/>
      <c r="L47" s="480"/>
      <c r="M47" s="480"/>
      <c r="N47" s="480"/>
      <c r="O47" s="480"/>
      <c r="P47" s="480"/>
      <c r="Q47" s="480"/>
      <c r="R47" s="480"/>
      <c r="S47" s="480"/>
      <c r="T47" s="480"/>
      <c r="U47" s="480"/>
      <c r="V47" s="481"/>
      <c r="W47" s="518" t="str">
        <f>施設情報!C20&amp;""</f>
        <v/>
      </c>
      <c r="X47" s="519"/>
      <c r="Y47" s="519"/>
      <c r="Z47" s="519"/>
      <c r="AA47" s="520"/>
      <c r="AB47" s="515" t="str">
        <f>施設情報!C21&amp;""</f>
        <v/>
      </c>
      <c r="AC47" s="516"/>
      <c r="AD47" s="516"/>
      <c r="AE47" s="516"/>
      <c r="AF47" s="516"/>
      <c r="AG47" s="516"/>
      <c r="AH47" s="517"/>
      <c r="AI47" s="453">
        <f ca="1">集計【保育所】!K6</f>
        <v>0</v>
      </c>
      <c r="AJ47" s="454"/>
      <c r="AK47" s="454"/>
      <c r="AL47" s="454"/>
      <c r="AM47" s="454"/>
      <c r="AN47" s="454"/>
      <c r="AO47" s="454"/>
      <c r="AP47" s="454"/>
      <c r="AQ47" s="454"/>
      <c r="AR47" s="454"/>
      <c r="AS47" s="454"/>
      <c r="AT47" s="455"/>
      <c r="AU47" s="462"/>
      <c r="AV47" s="463"/>
      <c r="AW47" s="463"/>
      <c r="AX47" s="463"/>
      <c r="AY47" s="463"/>
      <c r="AZ47" s="463"/>
      <c r="BA47" s="463"/>
      <c r="BB47" s="463"/>
      <c r="BC47" s="463"/>
      <c r="BD47" s="463"/>
      <c r="BE47" s="463"/>
      <c r="BF47" s="463"/>
      <c r="BG47" s="463"/>
      <c r="BH47" s="463"/>
      <c r="BI47" s="463"/>
      <c r="BJ47" s="463"/>
      <c r="BK47" s="463"/>
      <c r="BL47" s="463"/>
      <c r="BM47" s="463"/>
      <c r="BN47" s="463"/>
      <c r="BO47" s="463"/>
      <c r="BP47" s="463"/>
      <c r="BQ47" s="463"/>
      <c r="BR47" s="463"/>
      <c r="BS47" s="463"/>
      <c r="BT47" s="463"/>
      <c r="BU47" s="463"/>
      <c r="BV47" s="463"/>
      <c r="BW47" s="463"/>
      <c r="BX47" s="463"/>
      <c r="BY47" s="463"/>
      <c r="BZ47" s="531"/>
      <c r="CA47" s="531"/>
      <c r="CB47" s="531"/>
      <c r="CC47" s="531"/>
      <c r="CD47" s="531"/>
      <c r="CE47" s="531"/>
      <c r="CF47" s="531"/>
      <c r="CG47" s="531"/>
      <c r="CH47" s="531"/>
      <c r="CI47" s="531"/>
      <c r="CJ47" s="531"/>
      <c r="CK47" s="532"/>
    </row>
    <row r="48" spans="2:141" ht="5.25" customHeight="1">
      <c r="B48" s="507"/>
      <c r="C48" s="508"/>
      <c r="D48" s="482"/>
      <c r="E48" s="483"/>
      <c r="F48" s="483"/>
      <c r="G48" s="483"/>
      <c r="H48" s="483"/>
      <c r="I48" s="483"/>
      <c r="J48" s="483"/>
      <c r="K48" s="483"/>
      <c r="L48" s="483"/>
      <c r="M48" s="483"/>
      <c r="N48" s="483"/>
      <c r="O48" s="483"/>
      <c r="P48" s="483"/>
      <c r="Q48" s="483"/>
      <c r="R48" s="483"/>
      <c r="S48" s="483"/>
      <c r="T48" s="483"/>
      <c r="U48" s="483"/>
      <c r="V48" s="484"/>
      <c r="W48" s="521"/>
      <c r="X48" s="522"/>
      <c r="Y48" s="522"/>
      <c r="Z48" s="522"/>
      <c r="AA48" s="523"/>
      <c r="AB48" s="515"/>
      <c r="AC48" s="516"/>
      <c r="AD48" s="516"/>
      <c r="AE48" s="516"/>
      <c r="AF48" s="516"/>
      <c r="AG48" s="516"/>
      <c r="AH48" s="517"/>
      <c r="AI48" s="456"/>
      <c r="AJ48" s="457"/>
      <c r="AK48" s="457"/>
      <c r="AL48" s="457"/>
      <c r="AM48" s="457"/>
      <c r="AN48" s="457"/>
      <c r="AO48" s="457"/>
      <c r="AP48" s="457"/>
      <c r="AQ48" s="457"/>
      <c r="AR48" s="457"/>
      <c r="AS48" s="457"/>
      <c r="AT48" s="458"/>
      <c r="AU48" s="464"/>
      <c r="AV48" s="465"/>
      <c r="AW48" s="465"/>
      <c r="AX48" s="465"/>
      <c r="AY48" s="465"/>
      <c r="AZ48" s="465"/>
      <c r="BA48" s="465"/>
      <c r="BB48" s="465"/>
      <c r="BC48" s="465"/>
      <c r="BD48" s="465"/>
      <c r="BE48" s="465"/>
      <c r="BF48" s="465"/>
      <c r="BG48" s="465"/>
      <c r="BH48" s="465"/>
      <c r="BI48" s="465"/>
      <c r="BJ48" s="465"/>
      <c r="BK48" s="465"/>
      <c r="BL48" s="465"/>
      <c r="BM48" s="465"/>
      <c r="BN48" s="465"/>
      <c r="BO48" s="465"/>
      <c r="BP48" s="465"/>
      <c r="BQ48" s="465"/>
      <c r="BR48" s="465"/>
      <c r="BS48" s="465"/>
      <c r="BT48" s="465"/>
      <c r="BU48" s="465"/>
      <c r="BV48" s="465"/>
      <c r="BW48" s="465"/>
      <c r="BX48" s="465"/>
      <c r="BY48" s="465"/>
      <c r="BZ48" s="531"/>
      <c r="CA48" s="531"/>
      <c r="CB48" s="531"/>
      <c r="CC48" s="531"/>
      <c r="CD48" s="531"/>
      <c r="CE48" s="531"/>
      <c r="CF48" s="531"/>
      <c r="CG48" s="531"/>
      <c r="CH48" s="531"/>
      <c r="CI48" s="531"/>
      <c r="CJ48" s="531"/>
      <c r="CK48" s="532"/>
    </row>
    <row r="49" spans="2:172" ht="5.25" customHeight="1">
      <c r="B49" s="507"/>
      <c r="C49" s="508"/>
      <c r="D49" s="482"/>
      <c r="E49" s="483"/>
      <c r="F49" s="483"/>
      <c r="G49" s="483"/>
      <c r="H49" s="483"/>
      <c r="I49" s="483"/>
      <c r="J49" s="483"/>
      <c r="K49" s="483"/>
      <c r="L49" s="483"/>
      <c r="M49" s="483"/>
      <c r="N49" s="483"/>
      <c r="O49" s="483"/>
      <c r="P49" s="483"/>
      <c r="Q49" s="483"/>
      <c r="R49" s="483"/>
      <c r="S49" s="483"/>
      <c r="T49" s="483"/>
      <c r="U49" s="483"/>
      <c r="V49" s="484"/>
      <c r="W49" s="521"/>
      <c r="X49" s="522"/>
      <c r="Y49" s="522"/>
      <c r="Z49" s="522"/>
      <c r="AA49" s="523"/>
      <c r="AB49" s="515"/>
      <c r="AC49" s="516"/>
      <c r="AD49" s="516"/>
      <c r="AE49" s="516"/>
      <c r="AF49" s="516"/>
      <c r="AG49" s="516"/>
      <c r="AH49" s="517"/>
      <c r="AI49" s="456"/>
      <c r="AJ49" s="457"/>
      <c r="AK49" s="457"/>
      <c r="AL49" s="457"/>
      <c r="AM49" s="457"/>
      <c r="AN49" s="457"/>
      <c r="AO49" s="457"/>
      <c r="AP49" s="457"/>
      <c r="AQ49" s="457"/>
      <c r="AR49" s="457"/>
      <c r="AS49" s="457"/>
      <c r="AT49" s="458"/>
      <c r="AU49" s="464"/>
      <c r="AV49" s="465"/>
      <c r="AW49" s="465"/>
      <c r="AX49" s="465"/>
      <c r="AY49" s="465"/>
      <c r="AZ49" s="465"/>
      <c r="BA49" s="465"/>
      <c r="BB49" s="465"/>
      <c r="BC49" s="465"/>
      <c r="BD49" s="465"/>
      <c r="BE49" s="465"/>
      <c r="BF49" s="465"/>
      <c r="BG49" s="465"/>
      <c r="BH49" s="465"/>
      <c r="BI49" s="465"/>
      <c r="BJ49" s="465"/>
      <c r="BK49" s="465"/>
      <c r="BL49" s="465"/>
      <c r="BM49" s="465"/>
      <c r="BN49" s="465"/>
      <c r="BO49" s="465"/>
      <c r="BP49" s="465"/>
      <c r="BQ49" s="465"/>
      <c r="BR49" s="465"/>
      <c r="BS49" s="465"/>
      <c r="BT49" s="465"/>
      <c r="BU49" s="465"/>
      <c r="BV49" s="465"/>
      <c r="BW49" s="465"/>
      <c r="BX49" s="465"/>
      <c r="BY49" s="465"/>
      <c r="BZ49" s="531"/>
      <c r="CA49" s="531"/>
      <c r="CB49" s="531"/>
      <c r="CC49" s="531"/>
      <c r="CD49" s="531"/>
      <c r="CE49" s="531"/>
      <c r="CF49" s="531"/>
      <c r="CG49" s="531"/>
      <c r="CH49" s="531"/>
      <c r="CI49" s="531"/>
      <c r="CJ49" s="531"/>
      <c r="CK49" s="532"/>
    </row>
    <row r="50" spans="2:172" ht="5.25" customHeight="1">
      <c r="B50" s="507"/>
      <c r="C50" s="508"/>
      <c r="D50" s="482"/>
      <c r="E50" s="483"/>
      <c r="F50" s="483"/>
      <c r="G50" s="483"/>
      <c r="H50" s="483"/>
      <c r="I50" s="483"/>
      <c r="J50" s="483"/>
      <c r="K50" s="483"/>
      <c r="L50" s="483"/>
      <c r="M50" s="483"/>
      <c r="N50" s="483"/>
      <c r="O50" s="483"/>
      <c r="P50" s="483"/>
      <c r="Q50" s="483"/>
      <c r="R50" s="483"/>
      <c r="S50" s="483"/>
      <c r="T50" s="483"/>
      <c r="U50" s="483"/>
      <c r="V50" s="484"/>
      <c r="W50" s="521"/>
      <c r="X50" s="522"/>
      <c r="Y50" s="522"/>
      <c r="Z50" s="522"/>
      <c r="AA50" s="523"/>
      <c r="AB50" s="515"/>
      <c r="AC50" s="516"/>
      <c r="AD50" s="516"/>
      <c r="AE50" s="516"/>
      <c r="AF50" s="516"/>
      <c r="AG50" s="516"/>
      <c r="AH50" s="517"/>
      <c r="AI50" s="456"/>
      <c r="AJ50" s="457"/>
      <c r="AK50" s="457"/>
      <c r="AL50" s="457"/>
      <c r="AM50" s="457"/>
      <c r="AN50" s="457"/>
      <c r="AO50" s="457"/>
      <c r="AP50" s="457"/>
      <c r="AQ50" s="457"/>
      <c r="AR50" s="457"/>
      <c r="AS50" s="457"/>
      <c r="AT50" s="458"/>
      <c r="AU50" s="464"/>
      <c r="AV50" s="465"/>
      <c r="AW50" s="465"/>
      <c r="AX50" s="465"/>
      <c r="AY50" s="465"/>
      <c r="AZ50" s="465"/>
      <c r="BA50" s="465"/>
      <c r="BB50" s="465"/>
      <c r="BC50" s="465"/>
      <c r="BD50" s="465"/>
      <c r="BE50" s="465"/>
      <c r="BF50" s="465"/>
      <c r="BG50" s="465"/>
      <c r="BH50" s="465"/>
      <c r="BI50" s="465"/>
      <c r="BJ50" s="465"/>
      <c r="BK50" s="465"/>
      <c r="BL50" s="465"/>
      <c r="BM50" s="465"/>
      <c r="BN50" s="465"/>
      <c r="BO50" s="465"/>
      <c r="BP50" s="465"/>
      <c r="BQ50" s="465"/>
      <c r="BR50" s="465"/>
      <c r="BS50" s="465"/>
      <c r="BT50" s="465"/>
      <c r="BU50" s="465"/>
      <c r="BV50" s="465"/>
      <c r="BW50" s="465"/>
      <c r="BX50" s="465"/>
      <c r="BY50" s="465"/>
      <c r="BZ50" s="531"/>
      <c r="CA50" s="531"/>
      <c r="CB50" s="531"/>
      <c r="CC50" s="531"/>
      <c r="CD50" s="531"/>
      <c r="CE50" s="531"/>
      <c r="CF50" s="531"/>
      <c r="CG50" s="531"/>
      <c r="CH50" s="531"/>
      <c r="CI50" s="531"/>
      <c r="CJ50" s="531"/>
      <c r="CK50" s="532"/>
      <c r="FL50" s="84"/>
      <c r="FM50" s="84"/>
      <c r="FN50" s="84"/>
      <c r="FO50" s="84"/>
      <c r="FP50" s="84"/>
    </row>
    <row r="51" spans="2:172" ht="5.25" customHeight="1">
      <c r="B51" s="507"/>
      <c r="C51" s="508"/>
      <c r="D51" s="485"/>
      <c r="E51" s="486"/>
      <c r="F51" s="486"/>
      <c r="G51" s="486"/>
      <c r="H51" s="486"/>
      <c r="I51" s="486"/>
      <c r="J51" s="486"/>
      <c r="K51" s="486"/>
      <c r="L51" s="486"/>
      <c r="M51" s="486"/>
      <c r="N51" s="486"/>
      <c r="O51" s="486"/>
      <c r="P51" s="486"/>
      <c r="Q51" s="486"/>
      <c r="R51" s="486"/>
      <c r="S51" s="486"/>
      <c r="T51" s="486"/>
      <c r="U51" s="486"/>
      <c r="V51" s="487"/>
      <c r="W51" s="524"/>
      <c r="X51" s="525"/>
      <c r="Y51" s="525"/>
      <c r="Z51" s="525"/>
      <c r="AA51" s="526"/>
      <c r="AB51" s="515"/>
      <c r="AC51" s="516"/>
      <c r="AD51" s="516"/>
      <c r="AE51" s="516"/>
      <c r="AF51" s="516"/>
      <c r="AG51" s="516"/>
      <c r="AH51" s="517"/>
      <c r="AI51" s="468"/>
      <c r="AJ51" s="469"/>
      <c r="AK51" s="469"/>
      <c r="AL51" s="469"/>
      <c r="AM51" s="469"/>
      <c r="AN51" s="469"/>
      <c r="AO51" s="469"/>
      <c r="AP51" s="469"/>
      <c r="AQ51" s="469"/>
      <c r="AR51" s="469"/>
      <c r="AS51" s="469"/>
      <c r="AT51" s="470"/>
      <c r="AU51" s="466"/>
      <c r="AV51" s="467"/>
      <c r="AW51" s="467"/>
      <c r="AX51" s="467"/>
      <c r="AY51" s="467"/>
      <c r="AZ51" s="467"/>
      <c r="BA51" s="467"/>
      <c r="BB51" s="467"/>
      <c r="BC51" s="467"/>
      <c r="BD51" s="467"/>
      <c r="BE51" s="467"/>
      <c r="BF51" s="467"/>
      <c r="BG51" s="467"/>
      <c r="BH51" s="467"/>
      <c r="BI51" s="467"/>
      <c r="BJ51" s="467"/>
      <c r="BK51" s="467"/>
      <c r="BL51" s="467"/>
      <c r="BM51" s="467"/>
      <c r="BN51" s="467"/>
      <c r="BO51" s="467"/>
      <c r="BP51" s="467"/>
      <c r="BQ51" s="467"/>
      <c r="BR51" s="467"/>
      <c r="BS51" s="467"/>
      <c r="BT51" s="467"/>
      <c r="BU51" s="467"/>
      <c r="BV51" s="467"/>
      <c r="BW51" s="467"/>
      <c r="BX51" s="467"/>
      <c r="BY51" s="467"/>
      <c r="BZ51" s="531"/>
      <c r="CA51" s="531"/>
      <c r="CB51" s="531"/>
      <c r="CC51" s="531"/>
      <c r="CD51" s="531"/>
      <c r="CE51" s="531"/>
      <c r="CF51" s="531"/>
      <c r="CG51" s="531"/>
      <c r="CH51" s="531"/>
      <c r="CI51" s="531"/>
      <c r="CJ51" s="531"/>
      <c r="CK51" s="532"/>
    </row>
    <row r="52" spans="2:172" ht="5.25" customHeight="1">
      <c r="B52" s="507"/>
      <c r="C52" s="508"/>
      <c r="D52" s="479" t="s">
        <v>904</v>
      </c>
      <c r="E52" s="480"/>
      <c r="F52" s="480"/>
      <c r="G52" s="480"/>
      <c r="H52" s="480"/>
      <c r="I52" s="480"/>
      <c r="J52" s="480"/>
      <c r="K52" s="480"/>
      <c r="L52" s="480"/>
      <c r="M52" s="480"/>
      <c r="N52" s="480"/>
      <c r="O52" s="480"/>
      <c r="P52" s="480"/>
      <c r="Q52" s="480"/>
      <c r="R52" s="480"/>
      <c r="S52" s="480"/>
      <c r="T52" s="480"/>
      <c r="U52" s="480"/>
      <c r="V52" s="480"/>
      <c r="W52" s="480"/>
      <c r="X52" s="480"/>
      <c r="Y52" s="480"/>
      <c r="Z52" s="480"/>
      <c r="AA52" s="481"/>
      <c r="AB52" s="438" t="str">
        <f>施設情報!C22&amp;""</f>
        <v/>
      </c>
      <c r="AC52" s="439"/>
      <c r="AD52" s="439"/>
      <c r="AE52" s="439"/>
      <c r="AF52" s="439"/>
      <c r="AG52" s="439"/>
      <c r="AH52" s="440"/>
      <c r="AI52" s="453">
        <f ca="1">集計【保育所】!K13</f>
        <v>0</v>
      </c>
      <c r="AJ52" s="454"/>
      <c r="AK52" s="454"/>
      <c r="AL52" s="454"/>
      <c r="AM52" s="454"/>
      <c r="AN52" s="454"/>
      <c r="AO52" s="454"/>
      <c r="AP52" s="454"/>
      <c r="AQ52" s="454"/>
      <c r="AR52" s="454"/>
      <c r="AS52" s="454"/>
      <c r="AT52" s="455"/>
      <c r="AU52" s="462"/>
      <c r="AV52" s="463"/>
      <c r="AW52" s="463"/>
      <c r="AX52" s="463"/>
      <c r="AY52" s="463"/>
      <c r="AZ52" s="463"/>
      <c r="BA52" s="463"/>
      <c r="BB52" s="463"/>
      <c r="BC52" s="463"/>
      <c r="BD52" s="463"/>
      <c r="BE52" s="463"/>
      <c r="BF52" s="463"/>
      <c r="BG52" s="463"/>
      <c r="BH52" s="463"/>
      <c r="BI52" s="463"/>
      <c r="BJ52" s="463"/>
      <c r="BK52" s="463"/>
      <c r="BL52" s="463"/>
      <c r="BM52" s="463"/>
      <c r="BN52" s="463"/>
      <c r="BO52" s="463"/>
      <c r="BP52" s="463"/>
      <c r="BQ52" s="463"/>
      <c r="BR52" s="463"/>
      <c r="BS52" s="463"/>
      <c r="BT52" s="463"/>
      <c r="BU52" s="463"/>
      <c r="BV52" s="463"/>
      <c r="BW52" s="463"/>
      <c r="BX52" s="463"/>
      <c r="BY52" s="463"/>
      <c r="BZ52" s="531"/>
      <c r="CA52" s="531"/>
      <c r="CB52" s="531"/>
      <c r="CC52" s="531"/>
      <c r="CD52" s="531"/>
      <c r="CE52" s="531"/>
      <c r="CF52" s="531"/>
      <c r="CG52" s="531"/>
      <c r="CH52" s="531"/>
      <c r="CI52" s="531"/>
      <c r="CJ52" s="531"/>
      <c r="CK52" s="532"/>
      <c r="FL52" s="85"/>
      <c r="FM52" s="85"/>
      <c r="FN52" s="85"/>
      <c r="FO52" s="85"/>
      <c r="FP52" s="85"/>
    </row>
    <row r="53" spans="2:172" ht="5.25" customHeight="1">
      <c r="B53" s="507"/>
      <c r="C53" s="508"/>
      <c r="D53" s="482"/>
      <c r="E53" s="483"/>
      <c r="F53" s="483"/>
      <c r="G53" s="483"/>
      <c r="H53" s="483"/>
      <c r="I53" s="483"/>
      <c r="J53" s="483"/>
      <c r="K53" s="483"/>
      <c r="L53" s="483"/>
      <c r="M53" s="483"/>
      <c r="N53" s="483"/>
      <c r="O53" s="483"/>
      <c r="P53" s="483"/>
      <c r="Q53" s="483"/>
      <c r="R53" s="483"/>
      <c r="S53" s="483"/>
      <c r="T53" s="483"/>
      <c r="U53" s="483"/>
      <c r="V53" s="483"/>
      <c r="W53" s="483"/>
      <c r="X53" s="483"/>
      <c r="Y53" s="483"/>
      <c r="Z53" s="483"/>
      <c r="AA53" s="484"/>
      <c r="AB53" s="441"/>
      <c r="AC53" s="442"/>
      <c r="AD53" s="442"/>
      <c r="AE53" s="442"/>
      <c r="AF53" s="442"/>
      <c r="AG53" s="442"/>
      <c r="AH53" s="443"/>
      <c r="AI53" s="456"/>
      <c r="AJ53" s="457"/>
      <c r="AK53" s="457"/>
      <c r="AL53" s="457"/>
      <c r="AM53" s="457"/>
      <c r="AN53" s="457"/>
      <c r="AO53" s="457"/>
      <c r="AP53" s="457"/>
      <c r="AQ53" s="457"/>
      <c r="AR53" s="457"/>
      <c r="AS53" s="457"/>
      <c r="AT53" s="458"/>
      <c r="AU53" s="464"/>
      <c r="AV53" s="465"/>
      <c r="AW53" s="465"/>
      <c r="AX53" s="465"/>
      <c r="AY53" s="465"/>
      <c r="AZ53" s="465"/>
      <c r="BA53" s="465"/>
      <c r="BB53" s="465"/>
      <c r="BC53" s="465"/>
      <c r="BD53" s="465"/>
      <c r="BE53" s="465"/>
      <c r="BF53" s="465"/>
      <c r="BG53" s="465"/>
      <c r="BH53" s="465"/>
      <c r="BI53" s="465"/>
      <c r="BJ53" s="465"/>
      <c r="BK53" s="465"/>
      <c r="BL53" s="465"/>
      <c r="BM53" s="465"/>
      <c r="BN53" s="465"/>
      <c r="BO53" s="465"/>
      <c r="BP53" s="465"/>
      <c r="BQ53" s="465"/>
      <c r="BR53" s="465"/>
      <c r="BS53" s="465"/>
      <c r="BT53" s="465"/>
      <c r="BU53" s="465"/>
      <c r="BV53" s="465"/>
      <c r="BW53" s="465"/>
      <c r="BX53" s="465"/>
      <c r="BY53" s="465"/>
      <c r="BZ53" s="531"/>
      <c r="CA53" s="531"/>
      <c r="CB53" s="531"/>
      <c r="CC53" s="531"/>
      <c r="CD53" s="531"/>
      <c r="CE53" s="531"/>
      <c r="CF53" s="531"/>
      <c r="CG53" s="531"/>
      <c r="CH53" s="531"/>
      <c r="CI53" s="531"/>
      <c r="CJ53" s="531"/>
      <c r="CK53" s="532"/>
    </row>
    <row r="54" spans="2:172" ht="5.25" customHeight="1">
      <c r="B54" s="507"/>
      <c r="C54" s="508"/>
      <c r="D54" s="482"/>
      <c r="E54" s="483"/>
      <c r="F54" s="483"/>
      <c r="G54" s="483"/>
      <c r="H54" s="483"/>
      <c r="I54" s="483"/>
      <c r="J54" s="483"/>
      <c r="K54" s="483"/>
      <c r="L54" s="483"/>
      <c r="M54" s="483"/>
      <c r="N54" s="483"/>
      <c r="O54" s="483"/>
      <c r="P54" s="483"/>
      <c r="Q54" s="483"/>
      <c r="R54" s="483"/>
      <c r="S54" s="483"/>
      <c r="T54" s="483"/>
      <c r="U54" s="483"/>
      <c r="V54" s="483"/>
      <c r="W54" s="483"/>
      <c r="X54" s="483"/>
      <c r="Y54" s="483"/>
      <c r="Z54" s="483"/>
      <c r="AA54" s="484"/>
      <c r="AB54" s="441"/>
      <c r="AC54" s="442"/>
      <c r="AD54" s="442"/>
      <c r="AE54" s="442"/>
      <c r="AF54" s="442"/>
      <c r="AG54" s="442"/>
      <c r="AH54" s="443"/>
      <c r="AI54" s="456"/>
      <c r="AJ54" s="457"/>
      <c r="AK54" s="457"/>
      <c r="AL54" s="457"/>
      <c r="AM54" s="457"/>
      <c r="AN54" s="457"/>
      <c r="AO54" s="457"/>
      <c r="AP54" s="457"/>
      <c r="AQ54" s="457"/>
      <c r="AR54" s="457"/>
      <c r="AS54" s="457"/>
      <c r="AT54" s="458"/>
      <c r="AU54" s="464"/>
      <c r="AV54" s="465"/>
      <c r="AW54" s="465"/>
      <c r="AX54" s="465"/>
      <c r="AY54" s="465"/>
      <c r="AZ54" s="465"/>
      <c r="BA54" s="465"/>
      <c r="BB54" s="465"/>
      <c r="BC54" s="465"/>
      <c r="BD54" s="465"/>
      <c r="BE54" s="465"/>
      <c r="BF54" s="465"/>
      <c r="BG54" s="465"/>
      <c r="BH54" s="465"/>
      <c r="BI54" s="465"/>
      <c r="BJ54" s="465"/>
      <c r="BK54" s="465"/>
      <c r="BL54" s="465"/>
      <c r="BM54" s="465"/>
      <c r="BN54" s="465"/>
      <c r="BO54" s="465"/>
      <c r="BP54" s="465"/>
      <c r="BQ54" s="465"/>
      <c r="BR54" s="465"/>
      <c r="BS54" s="465"/>
      <c r="BT54" s="465"/>
      <c r="BU54" s="465"/>
      <c r="BV54" s="465"/>
      <c r="BW54" s="465"/>
      <c r="BX54" s="465"/>
      <c r="BY54" s="465"/>
      <c r="BZ54" s="531"/>
      <c r="CA54" s="531"/>
      <c r="CB54" s="531"/>
      <c r="CC54" s="531"/>
      <c r="CD54" s="531"/>
      <c r="CE54" s="531"/>
      <c r="CF54" s="531"/>
      <c r="CG54" s="531"/>
      <c r="CH54" s="531"/>
      <c r="CI54" s="531"/>
      <c r="CJ54" s="531"/>
      <c r="CK54" s="532"/>
    </row>
    <row r="55" spans="2:172" ht="5.25" customHeight="1">
      <c r="B55" s="507"/>
      <c r="C55" s="508"/>
      <c r="D55" s="482"/>
      <c r="E55" s="483"/>
      <c r="F55" s="483"/>
      <c r="G55" s="483"/>
      <c r="H55" s="483"/>
      <c r="I55" s="483"/>
      <c r="J55" s="483"/>
      <c r="K55" s="483"/>
      <c r="L55" s="483"/>
      <c r="M55" s="483"/>
      <c r="N55" s="483"/>
      <c r="O55" s="483"/>
      <c r="P55" s="483"/>
      <c r="Q55" s="483"/>
      <c r="R55" s="483"/>
      <c r="S55" s="483"/>
      <c r="T55" s="483"/>
      <c r="U55" s="483"/>
      <c r="V55" s="483"/>
      <c r="W55" s="483"/>
      <c r="X55" s="483"/>
      <c r="Y55" s="483"/>
      <c r="Z55" s="483"/>
      <c r="AA55" s="484"/>
      <c r="AB55" s="441"/>
      <c r="AC55" s="442"/>
      <c r="AD55" s="442"/>
      <c r="AE55" s="442"/>
      <c r="AF55" s="442"/>
      <c r="AG55" s="442"/>
      <c r="AH55" s="443"/>
      <c r="AI55" s="456"/>
      <c r="AJ55" s="457"/>
      <c r="AK55" s="457"/>
      <c r="AL55" s="457"/>
      <c r="AM55" s="457"/>
      <c r="AN55" s="457"/>
      <c r="AO55" s="457"/>
      <c r="AP55" s="457"/>
      <c r="AQ55" s="457"/>
      <c r="AR55" s="457"/>
      <c r="AS55" s="457"/>
      <c r="AT55" s="458"/>
      <c r="AU55" s="464"/>
      <c r="AV55" s="465"/>
      <c r="AW55" s="465"/>
      <c r="AX55" s="465"/>
      <c r="AY55" s="465"/>
      <c r="AZ55" s="465"/>
      <c r="BA55" s="465"/>
      <c r="BB55" s="465"/>
      <c r="BC55" s="465"/>
      <c r="BD55" s="465"/>
      <c r="BE55" s="465"/>
      <c r="BF55" s="465"/>
      <c r="BG55" s="465"/>
      <c r="BH55" s="465"/>
      <c r="BI55" s="465"/>
      <c r="BJ55" s="465"/>
      <c r="BK55" s="465"/>
      <c r="BL55" s="465"/>
      <c r="BM55" s="465"/>
      <c r="BN55" s="465"/>
      <c r="BO55" s="465"/>
      <c r="BP55" s="465"/>
      <c r="BQ55" s="465"/>
      <c r="BR55" s="465"/>
      <c r="BS55" s="465"/>
      <c r="BT55" s="465"/>
      <c r="BU55" s="465"/>
      <c r="BV55" s="465"/>
      <c r="BW55" s="465"/>
      <c r="BX55" s="465"/>
      <c r="BY55" s="465"/>
      <c r="BZ55" s="531"/>
      <c r="CA55" s="531"/>
      <c r="CB55" s="531"/>
      <c r="CC55" s="531"/>
      <c r="CD55" s="531"/>
      <c r="CE55" s="531"/>
      <c r="CF55" s="531"/>
      <c r="CG55" s="531"/>
      <c r="CH55" s="531"/>
      <c r="CI55" s="531"/>
      <c r="CJ55" s="531"/>
      <c r="CK55" s="532"/>
      <c r="ES55" s="76"/>
      <c r="ET55" s="76"/>
      <c r="EU55" s="76"/>
      <c r="EV55" s="76"/>
      <c r="EW55" s="76"/>
      <c r="EX55" s="76"/>
      <c r="EY55" s="76"/>
      <c r="EZ55" s="76"/>
      <c r="FA55" s="76"/>
      <c r="FB55" s="76"/>
      <c r="FC55" s="76"/>
      <c r="FD55" s="76"/>
      <c r="FE55" s="76"/>
      <c r="FF55" s="76"/>
      <c r="FG55" s="76"/>
      <c r="FH55" s="76"/>
      <c r="FI55" s="76"/>
      <c r="FJ55" s="76"/>
      <c r="FK55" s="76"/>
      <c r="FL55" s="76"/>
      <c r="FM55" s="76"/>
    </row>
    <row r="56" spans="2:172" ht="5.25" customHeight="1">
      <c r="B56" s="507"/>
      <c r="C56" s="508"/>
      <c r="D56" s="485"/>
      <c r="E56" s="486"/>
      <c r="F56" s="486"/>
      <c r="G56" s="486"/>
      <c r="H56" s="486"/>
      <c r="I56" s="486"/>
      <c r="J56" s="486"/>
      <c r="K56" s="486"/>
      <c r="L56" s="486"/>
      <c r="M56" s="486"/>
      <c r="N56" s="486"/>
      <c r="O56" s="486"/>
      <c r="P56" s="486"/>
      <c r="Q56" s="486"/>
      <c r="R56" s="486"/>
      <c r="S56" s="486"/>
      <c r="T56" s="486"/>
      <c r="U56" s="486"/>
      <c r="V56" s="486"/>
      <c r="W56" s="486"/>
      <c r="X56" s="486"/>
      <c r="Y56" s="486"/>
      <c r="Z56" s="486"/>
      <c r="AA56" s="487"/>
      <c r="AB56" s="444"/>
      <c r="AC56" s="445"/>
      <c r="AD56" s="445"/>
      <c r="AE56" s="445"/>
      <c r="AF56" s="445"/>
      <c r="AG56" s="445"/>
      <c r="AH56" s="446"/>
      <c r="AI56" s="468"/>
      <c r="AJ56" s="469"/>
      <c r="AK56" s="469"/>
      <c r="AL56" s="469"/>
      <c r="AM56" s="469"/>
      <c r="AN56" s="469"/>
      <c r="AO56" s="469"/>
      <c r="AP56" s="469"/>
      <c r="AQ56" s="469"/>
      <c r="AR56" s="469"/>
      <c r="AS56" s="469"/>
      <c r="AT56" s="470"/>
      <c r="AU56" s="466"/>
      <c r="AV56" s="467"/>
      <c r="AW56" s="467"/>
      <c r="AX56" s="467"/>
      <c r="AY56" s="467"/>
      <c r="AZ56" s="467"/>
      <c r="BA56" s="467"/>
      <c r="BB56" s="467"/>
      <c r="BC56" s="467"/>
      <c r="BD56" s="467"/>
      <c r="BE56" s="467"/>
      <c r="BF56" s="467"/>
      <c r="BG56" s="467"/>
      <c r="BH56" s="467"/>
      <c r="BI56" s="467"/>
      <c r="BJ56" s="467"/>
      <c r="BK56" s="467"/>
      <c r="BL56" s="467"/>
      <c r="BM56" s="467"/>
      <c r="BN56" s="467"/>
      <c r="BO56" s="467"/>
      <c r="BP56" s="467"/>
      <c r="BQ56" s="467"/>
      <c r="BR56" s="467"/>
      <c r="BS56" s="467"/>
      <c r="BT56" s="467"/>
      <c r="BU56" s="467"/>
      <c r="BV56" s="467"/>
      <c r="BW56" s="467"/>
      <c r="BX56" s="467"/>
      <c r="BY56" s="467"/>
      <c r="BZ56" s="531"/>
      <c r="CA56" s="531"/>
      <c r="CB56" s="531"/>
      <c r="CC56" s="531"/>
      <c r="CD56" s="531"/>
      <c r="CE56" s="531"/>
      <c r="CF56" s="531"/>
      <c r="CG56" s="531"/>
      <c r="CH56" s="531"/>
      <c r="CI56" s="531"/>
      <c r="CJ56" s="531"/>
      <c r="CK56" s="532"/>
      <c r="ES56" s="76"/>
      <c r="ET56" s="76"/>
      <c r="EU56" s="76"/>
      <c r="EV56" s="76"/>
      <c r="EW56" s="76"/>
      <c r="EX56" s="76"/>
      <c r="EY56" s="76"/>
      <c r="EZ56" s="76"/>
      <c r="FA56" s="76"/>
      <c r="FB56" s="76"/>
      <c r="FC56" s="76"/>
      <c r="FD56" s="76"/>
      <c r="FE56" s="76"/>
      <c r="FF56" s="76"/>
      <c r="FG56" s="76"/>
      <c r="FH56" s="76"/>
      <c r="FI56" s="76"/>
      <c r="FJ56" s="76"/>
      <c r="FK56" s="76"/>
      <c r="FL56" s="76"/>
      <c r="FM56" s="76"/>
    </row>
    <row r="57" spans="2:172" ht="5.25" customHeight="1">
      <c r="B57" s="507"/>
      <c r="C57" s="508"/>
      <c r="D57" s="665" t="s">
        <v>1048</v>
      </c>
      <c r="E57" s="666"/>
      <c r="F57" s="666"/>
      <c r="G57" s="666"/>
      <c r="H57" s="666"/>
      <c r="I57" s="666"/>
      <c r="J57" s="666"/>
      <c r="K57" s="666"/>
      <c r="L57" s="666"/>
      <c r="M57" s="666"/>
      <c r="N57" s="666"/>
      <c r="O57" s="666"/>
      <c r="P57" s="666"/>
      <c r="Q57" s="666"/>
      <c r="R57" s="666"/>
      <c r="S57" s="666"/>
      <c r="T57" s="666"/>
      <c r="U57" s="666"/>
      <c r="V57" s="666"/>
      <c r="W57" s="666"/>
      <c r="X57" s="666"/>
      <c r="Y57" s="666"/>
      <c r="Z57" s="666"/>
      <c r="AA57" s="667"/>
      <c r="AB57" s="438" t="str">
        <f>施設情報!C23&amp;""</f>
        <v/>
      </c>
      <c r="AC57" s="439"/>
      <c r="AD57" s="439"/>
      <c r="AE57" s="439"/>
      <c r="AF57" s="439"/>
      <c r="AG57" s="439"/>
      <c r="AH57" s="440"/>
      <c r="AI57" s="453">
        <f ca="1">集計【保育所】!K14</f>
        <v>0</v>
      </c>
      <c r="AJ57" s="454"/>
      <c r="AK57" s="454"/>
      <c r="AL57" s="454"/>
      <c r="AM57" s="454"/>
      <c r="AN57" s="454"/>
      <c r="AO57" s="454"/>
      <c r="AP57" s="454"/>
      <c r="AQ57" s="454"/>
      <c r="AR57" s="454"/>
      <c r="AS57" s="454"/>
      <c r="AT57" s="455"/>
      <c r="AU57" s="462"/>
      <c r="AV57" s="463"/>
      <c r="AW57" s="463"/>
      <c r="AX57" s="463"/>
      <c r="AY57" s="463"/>
      <c r="AZ57" s="463"/>
      <c r="BA57" s="463"/>
      <c r="BB57" s="463"/>
      <c r="BC57" s="463"/>
      <c r="BD57" s="463"/>
      <c r="BE57" s="463"/>
      <c r="BF57" s="463"/>
      <c r="BG57" s="463"/>
      <c r="BH57" s="463"/>
      <c r="BI57" s="463"/>
      <c r="BJ57" s="463"/>
      <c r="BK57" s="463"/>
      <c r="BL57" s="463"/>
      <c r="BM57" s="463"/>
      <c r="BN57" s="463"/>
      <c r="BO57" s="463"/>
      <c r="BP57" s="463"/>
      <c r="BQ57" s="463"/>
      <c r="BR57" s="463"/>
      <c r="BS57" s="463"/>
      <c r="BT57" s="463"/>
      <c r="BU57" s="463"/>
      <c r="BV57" s="463"/>
      <c r="BW57" s="463"/>
      <c r="BX57" s="463"/>
      <c r="BY57" s="463"/>
      <c r="BZ57" s="531"/>
      <c r="CA57" s="531"/>
      <c r="CB57" s="531"/>
      <c r="CC57" s="531"/>
      <c r="CD57" s="531"/>
      <c r="CE57" s="531"/>
      <c r="CF57" s="531"/>
      <c r="CG57" s="531"/>
      <c r="CH57" s="531"/>
      <c r="CI57" s="531"/>
      <c r="CJ57" s="531"/>
      <c r="CK57" s="532"/>
      <c r="ES57" s="76"/>
      <c r="ET57" s="76"/>
      <c r="EU57" s="76"/>
      <c r="EV57" s="76"/>
      <c r="EW57" s="76"/>
      <c r="EX57" s="76"/>
      <c r="EY57" s="76"/>
      <c r="EZ57" s="76"/>
      <c r="FA57" s="76"/>
      <c r="FB57" s="76"/>
      <c r="FC57" s="76"/>
      <c r="FD57" s="76"/>
      <c r="FE57" s="76"/>
      <c r="FF57" s="76"/>
      <c r="FG57" s="76"/>
      <c r="FH57" s="76"/>
      <c r="FI57" s="76"/>
      <c r="FJ57" s="76"/>
      <c r="FK57" s="76"/>
      <c r="FL57" s="76"/>
      <c r="FM57" s="76"/>
    </row>
    <row r="58" spans="2:172" ht="5.25" customHeight="1">
      <c r="B58" s="507"/>
      <c r="C58" s="508"/>
      <c r="D58" s="668"/>
      <c r="E58" s="669"/>
      <c r="F58" s="669"/>
      <c r="G58" s="669"/>
      <c r="H58" s="669"/>
      <c r="I58" s="669"/>
      <c r="J58" s="669"/>
      <c r="K58" s="669"/>
      <c r="L58" s="669"/>
      <c r="M58" s="669"/>
      <c r="N58" s="669"/>
      <c r="O58" s="669"/>
      <c r="P58" s="669"/>
      <c r="Q58" s="669"/>
      <c r="R58" s="669"/>
      <c r="S58" s="669"/>
      <c r="T58" s="669"/>
      <c r="U58" s="669"/>
      <c r="V58" s="669"/>
      <c r="W58" s="669"/>
      <c r="X58" s="669"/>
      <c r="Y58" s="669"/>
      <c r="Z58" s="669"/>
      <c r="AA58" s="670"/>
      <c r="AB58" s="441"/>
      <c r="AC58" s="442"/>
      <c r="AD58" s="442"/>
      <c r="AE58" s="442"/>
      <c r="AF58" s="442"/>
      <c r="AG58" s="442"/>
      <c r="AH58" s="443"/>
      <c r="AI58" s="456"/>
      <c r="AJ58" s="457"/>
      <c r="AK58" s="457"/>
      <c r="AL58" s="457"/>
      <c r="AM58" s="457"/>
      <c r="AN58" s="457"/>
      <c r="AO58" s="457"/>
      <c r="AP58" s="457"/>
      <c r="AQ58" s="457"/>
      <c r="AR58" s="457"/>
      <c r="AS58" s="457"/>
      <c r="AT58" s="458"/>
      <c r="AU58" s="464"/>
      <c r="AV58" s="465"/>
      <c r="AW58" s="465"/>
      <c r="AX58" s="465"/>
      <c r="AY58" s="465"/>
      <c r="AZ58" s="465"/>
      <c r="BA58" s="465"/>
      <c r="BB58" s="465"/>
      <c r="BC58" s="465"/>
      <c r="BD58" s="465"/>
      <c r="BE58" s="465"/>
      <c r="BF58" s="465"/>
      <c r="BG58" s="465"/>
      <c r="BH58" s="465"/>
      <c r="BI58" s="465"/>
      <c r="BJ58" s="465"/>
      <c r="BK58" s="465"/>
      <c r="BL58" s="465"/>
      <c r="BM58" s="465"/>
      <c r="BN58" s="465"/>
      <c r="BO58" s="465"/>
      <c r="BP58" s="465"/>
      <c r="BQ58" s="465"/>
      <c r="BR58" s="465"/>
      <c r="BS58" s="465"/>
      <c r="BT58" s="465"/>
      <c r="BU58" s="465"/>
      <c r="BV58" s="465"/>
      <c r="BW58" s="465"/>
      <c r="BX58" s="465"/>
      <c r="BY58" s="465"/>
      <c r="BZ58" s="531"/>
      <c r="CA58" s="531"/>
      <c r="CB58" s="531"/>
      <c r="CC58" s="531"/>
      <c r="CD58" s="531"/>
      <c r="CE58" s="531"/>
      <c r="CF58" s="531"/>
      <c r="CG58" s="531"/>
      <c r="CH58" s="531"/>
      <c r="CI58" s="531"/>
      <c r="CJ58" s="531"/>
      <c r="CK58" s="532"/>
      <c r="CL58" s="97"/>
      <c r="CM58" s="96"/>
      <c r="CN58" s="96"/>
      <c r="CO58" s="96"/>
      <c r="CP58" s="96"/>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86"/>
      <c r="EU58" s="86"/>
      <c r="EV58" s="86"/>
      <c r="EW58" s="86"/>
      <c r="EX58" s="75"/>
      <c r="EY58" s="75"/>
      <c r="EZ58" s="75"/>
      <c r="FA58" s="75"/>
      <c r="FB58" s="75"/>
      <c r="FC58" s="75"/>
      <c r="FD58" s="75"/>
      <c r="FE58" s="75"/>
      <c r="FF58" s="75"/>
      <c r="FG58" s="75"/>
      <c r="FH58" s="75"/>
      <c r="FI58" s="75"/>
      <c r="FJ58" s="76"/>
      <c r="FK58" s="76"/>
      <c r="FL58" s="76"/>
      <c r="FM58" s="76"/>
    </row>
    <row r="59" spans="2:172" ht="5.25" customHeight="1">
      <c r="B59" s="507"/>
      <c r="C59" s="508"/>
      <c r="D59" s="668"/>
      <c r="E59" s="669"/>
      <c r="F59" s="669"/>
      <c r="G59" s="669"/>
      <c r="H59" s="669"/>
      <c r="I59" s="669"/>
      <c r="J59" s="669"/>
      <c r="K59" s="669"/>
      <c r="L59" s="669"/>
      <c r="M59" s="669"/>
      <c r="N59" s="669"/>
      <c r="O59" s="669"/>
      <c r="P59" s="669"/>
      <c r="Q59" s="669"/>
      <c r="R59" s="669"/>
      <c r="S59" s="669"/>
      <c r="T59" s="669"/>
      <c r="U59" s="669"/>
      <c r="V59" s="669"/>
      <c r="W59" s="669"/>
      <c r="X59" s="669"/>
      <c r="Y59" s="669"/>
      <c r="Z59" s="669"/>
      <c r="AA59" s="670"/>
      <c r="AB59" s="441"/>
      <c r="AC59" s="442"/>
      <c r="AD59" s="442"/>
      <c r="AE59" s="442"/>
      <c r="AF59" s="442"/>
      <c r="AG59" s="442"/>
      <c r="AH59" s="443"/>
      <c r="AI59" s="456"/>
      <c r="AJ59" s="457"/>
      <c r="AK59" s="457"/>
      <c r="AL59" s="457"/>
      <c r="AM59" s="457"/>
      <c r="AN59" s="457"/>
      <c r="AO59" s="457"/>
      <c r="AP59" s="457"/>
      <c r="AQ59" s="457"/>
      <c r="AR59" s="457"/>
      <c r="AS59" s="457"/>
      <c r="AT59" s="458"/>
      <c r="AU59" s="464"/>
      <c r="AV59" s="465"/>
      <c r="AW59" s="465"/>
      <c r="AX59" s="465"/>
      <c r="AY59" s="465"/>
      <c r="AZ59" s="465"/>
      <c r="BA59" s="465"/>
      <c r="BB59" s="465"/>
      <c r="BC59" s="465"/>
      <c r="BD59" s="465"/>
      <c r="BE59" s="465"/>
      <c r="BF59" s="465"/>
      <c r="BG59" s="465"/>
      <c r="BH59" s="465"/>
      <c r="BI59" s="465"/>
      <c r="BJ59" s="465"/>
      <c r="BK59" s="465"/>
      <c r="BL59" s="465"/>
      <c r="BM59" s="465"/>
      <c r="BN59" s="465"/>
      <c r="BO59" s="465"/>
      <c r="BP59" s="465"/>
      <c r="BQ59" s="465"/>
      <c r="BR59" s="465"/>
      <c r="BS59" s="465"/>
      <c r="BT59" s="465"/>
      <c r="BU59" s="465"/>
      <c r="BV59" s="465"/>
      <c r="BW59" s="465"/>
      <c r="BX59" s="465"/>
      <c r="BY59" s="465"/>
      <c r="BZ59" s="531"/>
      <c r="CA59" s="531"/>
      <c r="CB59" s="531"/>
      <c r="CC59" s="531"/>
      <c r="CD59" s="531"/>
      <c r="CE59" s="531"/>
      <c r="CF59" s="531"/>
      <c r="CG59" s="531"/>
      <c r="CH59" s="531"/>
      <c r="CI59" s="531"/>
      <c r="CJ59" s="531"/>
      <c r="CK59" s="532"/>
      <c r="CL59" s="97"/>
      <c r="CM59" s="96"/>
      <c r="CN59" s="96"/>
      <c r="CO59" s="96"/>
      <c r="CP59" s="96"/>
      <c r="DU59" s="75"/>
      <c r="DV59" s="75"/>
      <c r="DW59" s="75"/>
      <c r="DX59" s="75"/>
      <c r="DY59" s="75"/>
      <c r="DZ59" s="75"/>
      <c r="EA59" s="75"/>
      <c r="EB59" s="75"/>
      <c r="EC59" s="75"/>
      <c r="ED59" s="75"/>
      <c r="EE59" s="75"/>
      <c r="EF59" s="75"/>
      <c r="EG59" s="75"/>
      <c r="EH59" s="75"/>
      <c r="EI59" s="75"/>
      <c r="EJ59" s="75"/>
      <c r="EK59" s="75"/>
      <c r="EL59" s="75"/>
      <c r="EM59" s="75"/>
      <c r="EN59" s="75"/>
      <c r="EO59" s="75"/>
      <c r="EP59" s="75"/>
      <c r="EQ59" s="75"/>
      <c r="ER59" s="75"/>
      <c r="ES59" s="75"/>
      <c r="ET59" s="86"/>
      <c r="EU59" s="86"/>
      <c r="EV59" s="86"/>
      <c r="EW59" s="86"/>
      <c r="EX59" s="75"/>
      <c r="EY59" s="75"/>
      <c r="EZ59" s="75"/>
      <c r="FA59" s="75"/>
      <c r="FB59" s="75"/>
      <c r="FC59" s="75"/>
      <c r="FD59" s="75"/>
      <c r="FE59" s="75"/>
      <c r="FF59" s="75"/>
      <c r="FG59" s="75"/>
      <c r="FH59" s="75"/>
      <c r="FI59" s="75"/>
      <c r="FJ59" s="76"/>
      <c r="FK59" s="76"/>
      <c r="FL59" s="76"/>
      <c r="FM59" s="76"/>
    </row>
    <row r="60" spans="2:172" ht="5.25" customHeight="1">
      <c r="B60" s="507"/>
      <c r="C60" s="508"/>
      <c r="D60" s="668"/>
      <c r="E60" s="669"/>
      <c r="F60" s="669"/>
      <c r="G60" s="669"/>
      <c r="H60" s="669"/>
      <c r="I60" s="669"/>
      <c r="J60" s="669"/>
      <c r="K60" s="669"/>
      <c r="L60" s="669"/>
      <c r="M60" s="669"/>
      <c r="N60" s="669"/>
      <c r="O60" s="669"/>
      <c r="P60" s="669"/>
      <c r="Q60" s="669"/>
      <c r="R60" s="669"/>
      <c r="S60" s="669"/>
      <c r="T60" s="669"/>
      <c r="U60" s="669"/>
      <c r="V60" s="669"/>
      <c r="W60" s="669"/>
      <c r="X60" s="669"/>
      <c r="Y60" s="669"/>
      <c r="Z60" s="669"/>
      <c r="AA60" s="670"/>
      <c r="AB60" s="441"/>
      <c r="AC60" s="442"/>
      <c r="AD60" s="442"/>
      <c r="AE60" s="442"/>
      <c r="AF60" s="442"/>
      <c r="AG60" s="442"/>
      <c r="AH60" s="443"/>
      <c r="AI60" s="456"/>
      <c r="AJ60" s="457"/>
      <c r="AK60" s="457"/>
      <c r="AL60" s="457"/>
      <c r="AM60" s="457"/>
      <c r="AN60" s="457"/>
      <c r="AO60" s="457"/>
      <c r="AP60" s="457"/>
      <c r="AQ60" s="457"/>
      <c r="AR60" s="457"/>
      <c r="AS60" s="457"/>
      <c r="AT60" s="458"/>
      <c r="AU60" s="464"/>
      <c r="AV60" s="465"/>
      <c r="AW60" s="465"/>
      <c r="AX60" s="465"/>
      <c r="AY60" s="465"/>
      <c r="AZ60" s="465"/>
      <c r="BA60" s="465"/>
      <c r="BB60" s="465"/>
      <c r="BC60" s="465"/>
      <c r="BD60" s="465"/>
      <c r="BE60" s="465"/>
      <c r="BF60" s="465"/>
      <c r="BG60" s="465"/>
      <c r="BH60" s="465"/>
      <c r="BI60" s="465"/>
      <c r="BJ60" s="465"/>
      <c r="BK60" s="465"/>
      <c r="BL60" s="465"/>
      <c r="BM60" s="465"/>
      <c r="BN60" s="465"/>
      <c r="BO60" s="465"/>
      <c r="BP60" s="465"/>
      <c r="BQ60" s="465"/>
      <c r="BR60" s="465"/>
      <c r="BS60" s="465"/>
      <c r="BT60" s="465"/>
      <c r="BU60" s="465"/>
      <c r="BV60" s="465"/>
      <c r="BW60" s="465"/>
      <c r="BX60" s="465"/>
      <c r="BY60" s="465"/>
      <c r="BZ60" s="531"/>
      <c r="CA60" s="531"/>
      <c r="CB60" s="531"/>
      <c r="CC60" s="531"/>
      <c r="CD60" s="531"/>
      <c r="CE60" s="531"/>
      <c r="CF60" s="531"/>
      <c r="CG60" s="531"/>
      <c r="CH60" s="531"/>
      <c r="CI60" s="531"/>
      <c r="CJ60" s="531"/>
      <c r="CK60" s="532"/>
      <c r="CL60" s="97"/>
      <c r="CM60" s="96"/>
      <c r="CN60" s="96"/>
      <c r="CO60" s="96"/>
      <c r="CP60" s="96"/>
      <c r="DU60" s="75"/>
      <c r="DV60" s="75"/>
      <c r="DW60" s="75"/>
      <c r="DX60" s="75"/>
      <c r="DY60" s="75"/>
      <c r="DZ60" s="75"/>
      <c r="EA60" s="75"/>
      <c r="EB60" s="75"/>
      <c r="EC60" s="75"/>
      <c r="ED60" s="75"/>
      <c r="EE60" s="75"/>
      <c r="EF60" s="75"/>
      <c r="EG60" s="75"/>
      <c r="EH60" s="75"/>
      <c r="EI60" s="75"/>
      <c r="EJ60" s="75"/>
      <c r="EK60" s="75"/>
      <c r="EL60" s="75"/>
      <c r="EM60" s="75"/>
      <c r="EN60" s="75"/>
      <c r="EO60" s="75"/>
      <c r="EP60" s="75"/>
      <c r="EQ60" s="75"/>
      <c r="ER60" s="75"/>
      <c r="ES60" s="75"/>
      <c r="ET60" s="86"/>
      <c r="EU60" s="86"/>
      <c r="EV60" s="86"/>
      <c r="EW60" s="86"/>
      <c r="EX60" s="75"/>
      <c r="EY60" s="75"/>
      <c r="EZ60" s="75"/>
      <c r="FA60" s="75"/>
      <c r="FB60" s="75"/>
      <c r="FC60" s="75"/>
      <c r="FD60" s="75"/>
      <c r="FE60" s="75"/>
      <c r="FF60" s="75"/>
      <c r="FG60" s="75"/>
      <c r="FH60" s="75"/>
      <c r="FI60" s="75"/>
      <c r="FJ60" s="76"/>
      <c r="FK60" s="76"/>
      <c r="FL60" s="76"/>
      <c r="FM60" s="76"/>
    </row>
    <row r="61" spans="2:172" ht="5.25" customHeight="1">
      <c r="B61" s="507"/>
      <c r="C61" s="508"/>
      <c r="D61" s="671"/>
      <c r="E61" s="672"/>
      <c r="F61" s="672"/>
      <c r="G61" s="672"/>
      <c r="H61" s="672"/>
      <c r="I61" s="672"/>
      <c r="J61" s="672"/>
      <c r="K61" s="672"/>
      <c r="L61" s="672"/>
      <c r="M61" s="672"/>
      <c r="N61" s="672"/>
      <c r="O61" s="672"/>
      <c r="P61" s="672"/>
      <c r="Q61" s="672"/>
      <c r="R61" s="672"/>
      <c r="S61" s="672"/>
      <c r="T61" s="672"/>
      <c r="U61" s="672"/>
      <c r="V61" s="672"/>
      <c r="W61" s="672"/>
      <c r="X61" s="672"/>
      <c r="Y61" s="672"/>
      <c r="Z61" s="672"/>
      <c r="AA61" s="673"/>
      <c r="AB61" s="444"/>
      <c r="AC61" s="445"/>
      <c r="AD61" s="445"/>
      <c r="AE61" s="445"/>
      <c r="AF61" s="445"/>
      <c r="AG61" s="445"/>
      <c r="AH61" s="446"/>
      <c r="AI61" s="468"/>
      <c r="AJ61" s="469"/>
      <c r="AK61" s="469"/>
      <c r="AL61" s="469"/>
      <c r="AM61" s="469"/>
      <c r="AN61" s="469"/>
      <c r="AO61" s="469"/>
      <c r="AP61" s="469"/>
      <c r="AQ61" s="469"/>
      <c r="AR61" s="469"/>
      <c r="AS61" s="469"/>
      <c r="AT61" s="470"/>
      <c r="AU61" s="466"/>
      <c r="AV61" s="467"/>
      <c r="AW61" s="467"/>
      <c r="AX61" s="467"/>
      <c r="AY61" s="467"/>
      <c r="AZ61" s="467"/>
      <c r="BA61" s="467"/>
      <c r="BB61" s="467"/>
      <c r="BC61" s="467"/>
      <c r="BD61" s="467"/>
      <c r="BE61" s="467"/>
      <c r="BF61" s="467"/>
      <c r="BG61" s="467"/>
      <c r="BH61" s="467"/>
      <c r="BI61" s="467"/>
      <c r="BJ61" s="467"/>
      <c r="BK61" s="467"/>
      <c r="BL61" s="467"/>
      <c r="BM61" s="467"/>
      <c r="BN61" s="467"/>
      <c r="BO61" s="467"/>
      <c r="BP61" s="467"/>
      <c r="BQ61" s="467"/>
      <c r="BR61" s="467"/>
      <c r="BS61" s="467"/>
      <c r="BT61" s="467"/>
      <c r="BU61" s="467"/>
      <c r="BV61" s="467"/>
      <c r="BW61" s="467"/>
      <c r="BX61" s="467"/>
      <c r="BY61" s="467"/>
      <c r="BZ61" s="531"/>
      <c r="CA61" s="531"/>
      <c r="CB61" s="531"/>
      <c r="CC61" s="531"/>
      <c r="CD61" s="531"/>
      <c r="CE61" s="531"/>
      <c r="CF61" s="531"/>
      <c r="CG61" s="531"/>
      <c r="CH61" s="531"/>
      <c r="CI61" s="531"/>
      <c r="CJ61" s="531"/>
      <c r="CK61" s="532"/>
      <c r="CL61" s="97"/>
      <c r="CM61" s="96"/>
      <c r="CN61" s="96"/>
      <c r="CO61" s="96"/>
      <c r="CP61" s="96"/>
      <c r="DU61" s="75"/>
      <c r="DV61" s="75"/>
      <c r="DW61" s="75"/>
      <c r="DX61" s="75"/>
      <c r="DY61" s="75"/>
      <c r="DZ61" s="75"/>
      <c r="EA61" s="75"/>
      <c r="EB61" s="75"/>
      <c r="EC61" s="75"/>
      <c r="ED61" s="75"/>
      <c r="EE61" s="75"/>
      <c r="EF61" s="75"/>
      <c r="EG61" s="75"/>
      <c r="EH61" s="75"/>
      <c r="EI61" s="75"/>
      <c r="EJ61" s="75"/>
      <c r="EK61" s="75"/>
      <c r="EL61" s="75"/>
      <c r="EM61" s="75"/>
      <c r="EN61" s="75"/>
      <c r="EO61" s="75"/>
      <c r="EP61" s="75"/>
      <c r="EQ61" s="75"/>
      <c r="ER61" s="75"/>
      <c r="ES61" s="75"/>
      <c r="ET61" s="86"/>
      <c r="EU61" s="86"/>
      <c r="EV61" s="86"/>
      <c r="EW61" s="86"/>
      <c r="EX61" s="75"/>
      <c r="EY61" s="75"/>
      <c r="EZ61" s="75"/>
      <c r="FA61" s="75"/>
      <c r="FB61" s="75"/>
      <c r="FC61" s="75"/>
      <c r="FD61" s="75"/>
      <c r="FE61" s="75"/>
      <c r="FF61" s="75"/>
      <c r="FG61" s="75"/>
      <c r="FH61" s="75"/>
      <c r="FI61" s="75"/>
      <c r="FJ61" s="76"/>
      <c r="FK61" s="76"/>
      <c r="FL61" s="76"/>
      <c r="FM61" s="76"/>
    </row>
    <row r="62" spans="2:172" ht="5.25" customHeight="1">
      <c r="B62" s="507"/>
      <c r="C62" s="508"/>
      <c r="D62" s="479" t="s">
        <v>120</v>
      </c>
      <c r="E62" s="480"/>
      <c r="F62" s="480"/>
      <c r="G62" s="480"/>
      <c r="H62" s="480"/>
      <c r="I62" s="480"/>
      <c r="J62" s="480"/>
      <c r="K62" s="480"/>
      <c r="L62" s="480"/>
      <c r="M62" s="480"/>
      <c r="N62" s="480"/>
      <c r="O62" s="480"/>
      <c r="P62" s="480"/>
      <c r="Q62" s="480"/>
      <c r="R62" s="480"/>
      <c r="S62" s="480"/>
      <c r="T62" s="480"/>
      <c r="U62" s="480"/>
      <c r="V62" s="480"/>
      <c r="W62" s="480"/>
      <c r="X62" s="480"/>
      <c r="Y62" s="480"/>
      <c r="Z62" s="480"/>
      <c r="AA62" s="481"/>
      <c r="AB62" s="438" t="str">
        <f>IF($BV$26="有","○","")</f>
        <v/>
      </c>
      <c r="AC62" s="439"/>
      <c r="AD62" s="439"/>
      <c r="AE62" s="439"/>
      <c r="AF62" s="439"/>
      <c r="AG62" s="439"/>
      <c r="AH62" s="440"/>
      <c r="AI62" s="453">
        <f ca="1">集計【保育所】!K7</f>
        <v>0</v>
      </c>
      <c r="AJ62" s="454"/>
      <c r="AK62" s="454"/>
      <c r="AL62" s="454"/>
      <c r="AM62" s="454"/>
      <c r="AN62" s="454"/>
      <c r="AO62" s="454"/>
      <c r="AP62" s="454"/>
      <c r="AQ62" s="454"/>
      <c r="AR62" s="454"/>
      <c r="AS62" s="454"/>
      <c r="AT62" s="455"/>
      <c r="AU62" s="462"/>
      <c r="AV62" s="463"/>
      <c r="AW62" s="463"/>
      <c r="AX62" s="463"/>
      <c r="AY62" s="463"/>
      <c r="AZ62" s="463"/>
      <c r="BA62" s="463"/>
      <c r="BB62" s="463"/>
      <c r="BC62" s="463"/>
      <c r="BD62" s="463"/>
      <c r="BE62" s="463"/>
      <c r="BF62" s="463"/>
      <c r="BG62" s="463"/>
      <c r="BH62" s="463"/>
      <c r="BI62" s="463"/>
      <c r="BJ62" s="463"/>
      <c r="BK62" s="463"/>
      <c r="BL62" s="463"/>
      <c r="BM62" s="463"/>
      <c r="BN62" s="463"/>
      <c r="BO62" s="463"/>
      <c r="BP62" s="463"/>
      <c r="BQ62" s="463"/>
      <c r="BR62" s="463"/>
      <c r="BS62" s="463"/>
      <c r="BT62" s="463"/>
      <c r="BU62" s="463"/>
      <c r="BV62" s="463"/>
      <c r="BW62" s="463"/>
      <c r="BX62" s="463"/>
      <c r="BY62" s="463"/>
      <c r="BZ62" s="531"/>
      <c r="CA62" s="531"/>
      <c r="CB62" s="531"/>
      <c r="CC62" s="531"/>
      <c r="CD62" s="531"/>
      <c r="CE62" s="531"/>
      <c r="CF62" s="531"/>
      <c r="CG62" s="531"/>
      <c r="CH62" s="531"/>
      <c r="CI62" s="531"/>
      <c r="CJ62" s="531"/>
      <c r="CK62" s="532"/>
      <c r="CL62" s="97"/>
      <c r="CM62" s="96"/>
      <c r="CN62" s="96"/>
      <c r="CO62" s="96"/>
      <c r="CP62" s="96"/>
      <c r="DU62" s="75"/>
      <c r="DV62" s="75"/>
      <c r="DW62" s="75"/>
      <c r="DX62" s="75"/>
      <c r="DY62" s="75"/>
      <c r="DZ62" s="75"/>
      <c r="EA62" s="75"/>
      <c r="EB62" s="75"/>
      <c r="EC62" s="75"/>
      <c r="ED62" s="75"/>
      <c r="EE62" s="75"/>
      <c r="EF62" s="75"/>
      <c r="EG62" s="75"/>
      <c r="EH62" s="75"/>
      <c r="EI62" s="75"/>
      <c r="EJ62" s="75"/>
      <c r="EK62" s="75"/>
      <c r="EL62" s="75"/>
      <c r="EM62" s="75"/>
      <c r="EN62" s="75"/>
      <c r="EO62" s="75"/>
      <c r="EP62" s="75"/>
      <c r="EQ62" s="75"/>
      <c r="ER62" s="75"/>
      <c r="ES62" s="75"/>
      <c r="ET62" s="86"/>
      <c r="EU62" s="86"/>
      <c r="EV62" s="86"/>
      <c r="EW62" s="86"/>
      <c r="EX62" s="75"/>
      <c r="EY62" s="75"/>
      <c r="EZ62" s="75"/>
      <c r="FA62" s="75"/>
      <c r="FB62" s="75"/>
      <c r="FC62" s="75"/>
      <c r="FD62" s="75"/>
      <c r="FE62" s="75"/>
      <c r="FF62" s="75"/>
      <c r="FG62" s="75"/>
      <c r="FH62" s="75"/>
      <c r="FI62" s="75"/>
      <c r="FJ62" s="76"/>
      <c r="FK62" s="76"/>
      <c r="FL62" s="76"/>
      <c r="FM62" s="76"/>
    </row>
    <row r="63" spans="2:172" ht="5.25" customHeight="1">
      <c r="B63" s="507"/>
      <c r="C63" s="508"/>
      <c r="D63" s="482"/>
      <c r="E63" s="483"/>
      <c r="F63" s="483"/>
      <c r="G63" s="483"/>
      <c r="H63" s="483"/>
      <c r="I63" s="483"/>
      <c r="J63" s="483"/>
      <c r="K63" s="483"/>
      <c r="L63" s="483"/>
      <c r="M63" s="483"/>
      <c r="N63" s="483"/>
      <c r="O63" s="483"/>
      <c r="P63" s="483"/>
      <c r="Q63" s="483"/>
      <c r="R63" s="483"/>
      <c r="S63" s="483"/>
      <c r="T63" s="483"/>
      <c r="U63" s="483"/>
      <c r="V63" s="483"/>
      <c r="W63" s="483"/>
      <c r="X63" s="483"/>
      <c r="Y63" s="483"/>
      <c r="Z63" s="483"/>
      <c r="AA63" s="484"/>
      <c r="AB63" s="441"/>
      <c r="AC63" s="442"/>
      <c r="AD63" s="442"/>
      <c r="AE63" s="442"/>
      <c r="AF63" s="442"/>
      <c r="AG63" s="442"/>
      <c r="AH63" s="443"/>
      <c r="AI63" s="456"/>
      <c r="AJ63" s="457"/>
      <c r="AK63" s="457"/>
      <c r="AL63" s="457"/>
      <c r="AM63" s="457"/>
      <c r="AN63" s="457"/>
      <c r="AO63" s="457"/>
      <c r="AP63" s="457"/>
      <c r="AQ63" s="457"/>
      <c r="AR63" s="457"/>
      <c r="AS63" s="457"/>
      <c r="AT63" s="458"/>
      <c r="AU63" s="464"/>
      <c r="AV63" s="465"/>
      <c r="AW63" s="465"/>
      <c r="AX63" s="465"/>
      <c r="AY63" s="465"/>
      <c r="AZ63" s="465"/>
      <c r="BA63" s="465"/>
      <c r="BB63" s="465"/>
      <c r="BC63" s="465"/>
      <c r="BD63" s="465"/>
      <c r="BE63" s="465"/>
      <c r="BF63" s="465"/>
      <c r="BG63" s="465"/>
      <c r="BH63" s="465"/>
      <c r="BI63" s="465"/>
      <c r="BJ63" s="465"/>
      <c r="BK63" s="465"/>
      <c r="BL63" s="465"/>
      <c r="BM63" s="465"/>
      <c r="BN63" s="465"/>
      <c r="BO63" s="465"/>
      <c r="BP63" s="465"/>
      <c r="BQ63" s="465"/>
      <c r="BR63" s="465"/>
      <c r="BS63" s="465"/>
      <c r="BT63" s="465"/>
      <c r="BU63" s="465"/>
      <c r="BV63" s="465"/>
      <c r="BW63" s="465"/>
      <c r="BX63" s="465"/>
      <c r="BY63" s="465"/>
      <c r="BZ63" s="531"/>
      <c r="CA63" s="531"/>
      <c r="CB63" s="531"/>
      <c r="CC63" s="531"/>
      <c r="CD63" s="531"/>
      <c r="CE63" s="531"/>
      <c r="CF63" s="531"/>
      <c r="CG63" s="531"/>
      <c r="CH63" s="531"/>
      <c r="CI63" s="531"/>
      <c r="CJ63" s="531"/>
      <c r="CK63" s="532"/>
      <c r="CL63" s="75"/>
      <c r="CM63" s="78"/>
      <c r="CN63" s="527"/>
      <c r="CO63" s="527"/>
      <c r="CP63" s="78"/>
      <c r="DU63" s="87"/>
      <c r="DV63" s="87"/>
      <c r="DW63" s="87"/>
      <c r="DX63" s="87"/>
      <c r="DY63" s="87"/>
      <c r="DZ63" s="87"/>
      <c r="EA63" s="87"/>
      <c r="EB63" s="87"/>
      <c r="EC63" s="87"/>
      <c r="ED63" s="87"/>
      <c r="EE63" s="87"/>
      <c r="EF63" s="87"/>
      <c r="EG63" s="87"/>
      <c r="EH63" s="87"/>
      <c r="EI63" s="87"/>
      <c r="EJ63" s="87"/>
      <c r="EK63" s="87"/>
      <c r="EL63" s="87"/>
      <c r="EM63" s="87"/>
      <c r="EN63" s="87"/>
      <c r="EO63" s="87"/>
      <c r="EP63" s="87"/>
      <c r="EQ63" s="87"/>
      <c r="ER63" s="75"/>
      <c r="ES63" s="75"/>
      <c r="ET63" s="86"/>
      <c r="EU63" s="86"/>
      <c r="EV63" s="86"/>
      <c r="EW63" s="86"/>
      <c r="EX63" s="75"/>
      <c r="EY63" s="75"/>
      <c r="EZ63" s="75"/>
      <c r="FA63" s="75"/>
      <c r="FB63" s="75"/>
      <c r="FC63" s="75"/>
      <c r="FD63" s="75"/>
      <c r="FE63" s="75"/>
      <c r="FF63" s="75"/>
      <c r="FG63" s="75"/>
      <c r="FH63" s="75"/>
      <c r="FI63" s="75"/>
      <c r="FJ63" s="76"/>
      <c r="FK63" s="76"/>
      <c r="FL63" s="76"/>
      <c r="FM63" s="76"/>
    </row>
    <row r="64" spans="2:172" ht="5.25" customHeight="1">
      <c r="B64" s="507"/>
      <c r="C64" s="508"/>
      <c r="D64" s="482"/>
      <c r="E64" s="483"/>
      <c r="F64" s="483"/>
      <c r="G64" s="483"/>
      <c r="H64" s="483"/>
      <c r="I64" s="483"/>
      <c r="J64" s="483"/>
      <c r="K64" s="483"/>
      <c r="L64" s="483"/>
      <c r="M64" s="483"/>
      <c r="N64" s="483"/>
      <c r="O64" s="483"/>
      <c r="P64" s="483"/>
      <c r="Q64" s="483"/>
      <c r="R64" s="483"/>
      <c r="S64" s="483"/>
      <c r="T64" s="483"/>
      <c r="U64" s="483"/>
      <c r="V64" s="483"/>
      <c r="W64" s="483"/>
      <c r="X64" s="483"/>
      <c r="Y64" s="483"/>
      <c r="Z64" s="483"/>
      <c r="AA64" s="484"/>
      <c r="AB64" s="441"/>
      <c r="AC64" s="442"/>
      <c r="AD64" s="442"/>
      <c r="AE64" s="442"/>
      <c r="AF64" s="442"/>
      <c r="AG64" s="442"/>
      <c r="AH64" s="443"/>
      <c r="AI64" s="456"/>
      <c r="AJ64" s="457"/>
      <c r="AK64" s="457"/>
      <c r="AL64" s="457"/>
      <c r="AM64" s="457"/>
      <c r="AN64" s="457"/>
      <c r="AO64" s="457"/>
      <c r="AP64" s="457"/>
      <c r="AQ64" s="457"/>
      <c r="AR64" s="457"/>
      <c r="AS64" s="457"/>
      <c r="AT64" s="458"/>
      <c r="AU64" s="464"/>
      <c r="AV64" s="465"/>
      <c r="AW64" s="465"/>
      <c r="AX64" s="465"/>
      <c r="AY64" s="465"/>
      <c r="AZ64" s="465"/>
      <c r="BA64" s="465"/>
      <c r="BB64" s="465"/>
      <c r="BC64" s="465"/>
      <c r="BD64" s="465"/>
      <c r="BE64" s="465"/>
      <c r="BF64" s="465"/>
      <c r="BG64" s="465"/>
      <c r="BH64" s="465"/>
      <c r="BI64" s="465"/>
      <c r="BJ64" s="465"/>
      <c r="BK64" s="465"/>
      <c r="BL64" s="465"/>
      <c r="BM64" s="465"/>
      <c r="BN64" s="465"/>
      <c r="BO64" s="465"/>
      <c r="BP64" s="465"/>
      <c r="BQ64" s="465"/>
      <c r="BR64" s="465"/>
      <c r="BS64" s="465"/>
      <c r="BT64" s="465"/>
      <c r="BU64" s="465"/>
      <c r="BV64" s="465"/>
      <c r="BW64" s="465"/>
      <c r="BX64" s="465"/>
      <c r="BY64" s="465"/>
      <c r="BZ64" s="531"/>
      <c r="CA64" s="531"/>
      <c r="CB64" s="531"/>
      <c r="CC64" s="531"/>
      <c r="CD64" s="531"/>
      <c r="CE64" s="531"/>
      <c r="CF64" s="531"/>
      <c r="CG64" s="531"/>
      <c r="CH64" s="531"/>
      <c r="CI64" s="531"/>
      <c r="CJ64" s="531"/>
      <c r="CK64" s="532"/>
    </row>
    <row r="65" spans="2:89" ht="5.25" customHeight="1">
      <c r="B65" s="507"/>
      <c r="C65" s="508"/>
      <c r="D65" s="482"/>
      <c r="E65" s="483"/>
      <c r="F65" s="483"/>
      <c r="G65" s="483"/>
      <c r="H65" s="483"/>
      <c r="I65" s="483"/>
      <c r="J65" s="483"/>
      <c r="K65" s="483"/>
      <c r="L65" s="483"/>
      <c r="M65" s="483"/>
      <c r="N65" s="483"/>
      <c r="O65" s="483"/>
      <c r="P65" s="483"/>
      <c r="Q65" s="483"/>
      <c r="R65" s="483"/>
      <c r="S65" s="483"/>
      <c r="T65" s="483"/>
      <c r="U65" s="483"/>
      <c r="V65" s="483"/>
      <c r="W65" s="483"/>
      <c r="X65" s="483"/>
      <c r="Y65" s="483"/>
      <c r="Z65" s="483"/>
      <c r="AA65" s="484"/>
      <c r="AB65" s="441"/>
      <c r="AC65" s="442"/>
      <c r="AD65" s="442"/>
      <c r="AE65" s="442"/>
      <c r="AF65" s="442"/>
      <c r="AG65" s="442"/>
      <c r="AH65" s="443"/>
      <c r="AI65" s="456"/>
      <c r="AJ65" s="457"/>
      <c r="AK65" s="457"/>
      <c r="AL65" s="457"/>
      <c r="AM65" s="457"/>
      <c r="AN65" s="457"/>
      <c r="AO65" s="457"/>
      <c r="AP65" s="457"/>
      <c r="AQ65" s="457"/>
      <c r="AR65" s="457"/>
      <c r="AS65" s="457"/>
      <c r="AT65" s="458"/>
      <c r="AU65" s="464"/>
      <c r="AV65" s="465"/>
      <c r="AW65" s="465"/>
      <c r="AX65" s="465"/>
      <c r="AY65" s="465"/>
      <c r="AZ65" s="465"/>
      <c r="BA65" s="465"/>
      <c r="BB65" s="465"/>
      <c r="BC65" s="465"/>
      <c r="BD65" s="465"/>
      <c r="BE65" s="465"/>
      <c r="BF65" s="465"/>
      <c r="BG65" s="465"/>
      <c r="BH65" s="465"/>
      <c r="BI65" s="465"/>
      <c r="BJ65" s="465"/>
      <c r="BK65" s="465"/>
      <c r="BL65" s="465"/>
      <c r="BM65" s="465"/>
      <c r="BN65" s="465"/>
      <c r="BO65" s="465"/>
      <c r="BP65" s="465"/>
      <c r="BQ65" s="465"/>
      <c r="BR65" s="465"/>
      <c r="BS65" s="465"/>
      <c r="BT65" s="465"/>
      <c r="BU65" s="465"/>
      <c r="BV65" s="465"/>
      <c r="BW65" s="465"/>
      <c r="BX65" s="465"/>
      <c r="BY65" s="465"/>
      <c r="BZ65" s="531"/>
      <c r="CA65" s="531"/>
      <c r="CB65" s="531"/>
      <c r="CC65" s="531"/>
      <c r="CD65" s="531"/>
      <c r="CE65" s="531"/>
      <c r="CF65" s="531"/>
      <c r="CG65" s="531"/>
      <c r="CH65" s="531"/>
      <c r="CI65" s="531"/>
      <c r="CJ65" s="531"/>
      <c r="CK65" s="532"/>
    </row>
    <row r="66" spans="2:89" ht="5.25" customHeight="1">
      <c r="B66" s="507"/>
      <c r="C66" s="508"/>
      <c r="D66" s="485"/>
      <c r="E66" s="486"/>
      <c r="F66" s="486"/>
      <c r="G66" s="486"/>
      <c r="H66" s="486"/>
      <c r="I66" s="486"/>
      <c r="J66" s="486"/>
      <c r="K66" s="486"/>
      <c r="L66" s="486"/>
      <c r="M66" s="486"/>
      <c r="N66" s="486"/>
      <c r="O66" s="486"/>
      <c r="P66" s="486"/>
      <c r="Q66" s="486"/>
      <c r="R66" s="486"/>
      <c r="S66" s="486"/>
      <c r="T66" s="486"/>
      <c r="U66" s="486"/>
      <c r="V66" s="486"/>
      <c r="W66" s="486"/>
      <c r="X66" s="486"/>
      <c r="Y66" s="486"/>
      <c r="Z66" s="486"/>
      <c r="AA66" s="487"/>
      <c r="AB66" s="444"/>
      <c r="AC66" s="445"/>
      <c r="AD66" s="445"/>
      <c r="AE66" s="445"/>
      <c r="AF66" s="445"/>
      <c r="AG66" s="445"/>
      <c r="AH66" s="446"/>
      <c r="AI66" s="468"/>
      <c r="AJ66" s="469"/>
      <c r="AK66" s="469"/>
      <c r="AL66" s="469"/>
      <c r="AM66" s="469"/>
      <c r="AN66" s="469"/>
      <c r="AO66" s="469"/>
      <c r="AP66" s="469"/>
      <c r="AQ66" s="469"/>
      <c r="AR66" s="469"/>
      <c r="AS66" s="469"/>
      <c r="AT66" s="470"/>
      <c r="AU66" s="466"/>
      <c r="AV66" s="467"/>
      <c r="AW66" s="467"/>
      <c r="AX66" s="467"/>
      <c r="AY66" s="467"/>
      <c r="AZ66" s="467"/>
      <c r="BA66" s="467"/>
      <c r="BB66" s="467"/>
      <c r="BC66" s="467"/>
      <c r="BD66" s="467"/>
      <c r="BE66" s="467"/>
      <c r="BF66" s="467"/>
      <c r="BG66" s="467"/>
      <c r="BH66" s="467"/>
      <c r="BI66" s="467"/>
      <c r="BJ66" s="467"/>
      <c r="BK66" s="467"/>
      <c r="BL66" s="467"/>
      <c r="BM66" s="467"/>
      <c r="BN66" s="467"/>
      <c r="BO66" s="467"/>
      <c r="BP66" s="467"/>
      <c r="BQ66" s="467"/>
      <c r="BR66" s="467"/>
      <c r="BS66" s="467"/>
      <c r="BT66" s="467"/>
      <c r="BU66" s="467"/>
      <c r="BV66" s="467"/>
      <c r="BW66" s="467"/>
      <c r="BX66" s="467"/>
      <c r="BY66" s="467"/>
      <c r="BZ66" s="531"/>
      <c r="CA66" s="531"/>
      <c r="CB66" s="531"/>
      <c r="CC66" s="531"/>
      <c r="CD66" s="531"/>
      <c r="CE66" s="531"/>
      <c r="CF66" s="531"/>
      <c r="CG66" s="531"/>
      <c r="CH66" s="531"/>
      <c r="CI66" s="531"/>
      <c r="CJ66" s="531"/>
      <c r="CK66" s="532"/>
    </row>
    <row r="67" spans="2:89" ht="5.25" customHeight="1">
      <c r="B67" s="507"/>
      <c r="C67" s="508"/>
      <c r="D67" s="479" t="s">
        <v>48</v>
      </c>
      <c r="E67" s="480"/>
      <c r="F67" s="480"/>
      <c r="G67" s="480"/>
      <c r="H67" s="480"/>
      <c r="I67" s="480"/>
      <c r="J67" s="480"/>
      <c r="K67" s="480"/>
      <c r="L67" s="480"/>
      <c r="M67" s="480"/>
      <c r="N67" s="480"/>
      <c r="O67" s="480"/>
      <c r="P67" s="480"/>
      <c r="Q67" s="480"/>
      <c r="R67" s="480"/>
      <c r="S67" s="480"/>
      <c r="T67" s="480"/>
      <c r="U67" s="480"/>
      <c r="V67" s="480"/>
      <c r="W67" s="480"/>
      <c r="X67" s="480"/>
      <c r="Y67" s="480"/>
      <c r="Z67" s="480"/>
      <c r="AA67" s="481"/>
      <c r="AB67" s="438" t="str">
        <f>施設情報!C24&amp;""</f>
        <v/>
      </c>
      <c r="AC67" s="439"/>
      <c r="AD67" s="439"/>
      <c r="AE67" s="439"/>
      <c r="AF67" s="439"/>
      <c r="AG67" s="439"/>
      <c r="AH67" s="440"/>
      <c r="AI67" s="453" t="e">
        <f ca="1">集計【保育所】!K8</f>
        <v>#DIV/0!</v>
      </c>
      <c r="AJ67" s="454"/>
      <c r="AK67" s="454"/>
      <c r="AL67" s="454"/>
      <c r="AM67" s="454"/>
      <c r="AN67" s="454"/>
      <c r="AO67" s="454"/>
      <c r="AP67" s="454"/>
      <c r="AQ67" s="454"/>
      <c r="AR67" s="454"/>
      <c r="AS67" s="454"/>
      <c r="AT67" s="455"/>
      <c r="AU67" s="462"/>
      <c r="AV67" s="463"/>
      <c r="AW67" s="463"/>
      <c r="AX67" s="463"/>
      <c r="AY67" s="463"/>
      <c r="AZ67" s="463"/>
      <c r="BA67" s="463"/>
      <c r="BB67" s="463"/>
      <c r="BC67" s="463"/>
      <c r="BD67" s="463"/>
      <c r="BE67" s="463"/>
      <c r="BF67" s="463"/>
      <c r="BG67" s="463"/>
      <c r="BH67" s="463"/>
      <c r="BI67" s="463"/>
      <c r="BJ67" s="463"/>
      <c r="BK67" s="463"/>
      <c r="BL67" s="463"/>
      <c r="BM67" s="463"/>
      <c r="BN67" s="463"/>
      <c r="BO67" s="463"/>
      <c r="BP67" s="463"/>
      <c r="BQ67" s="463"/>
      <c r="BR67" s="463"/>
      <c r="BS67" s="463"/>
      <c r="BT67" s="463"/>
      <c r="BU67" s="463"/>
      <c r="BV67" s="463"/>
      <c r="BW67" s="463"/>
      <c r="BX67" s="463"/>
      <c r="BY67" s="463"/>
      <c r="BZ67" s="531"/>
      <c r="CA67" s="531"/>
      <c r="CB67" s="531"/>
      <c r="CC67" s="531"/>
      <c r="CD67" s="531"/>
      <c r="CE67" s="531"/>
      <c r="CF67" s="531"/>
      <c r="CG67" s="531"/>
      <c r="CH67" s="531"/>
      <c r="CI67" s="531"/>
      <c r="CJ67" s="531"/>
      <c r="CK67" s="532"/>
    </row>
    <row r="68" spans="2:89" ht="5.25" customHeight="1">
      <c r="B68" s="507"/>
      <c r="C68" s="508"/>
      <c r="D68" s="482"/>
      <c r="E68" s="483"/>
      <c r="F68" s="483"/>
      <c r="G68" s="483"/>
      <c r="H68" s="483"/>
      <c r="I68" s="483"/>
      <c r="J68" s="483"/>
      <c r="K68" s="483"/>
      <c r="L68" s="483"/>
      <c r="M68" s="483"/>
      <c r="N68" s="483"/>
      <c r="O68" s="483"/>
      <c r="P68" s="483"/>
      <c r="Q68" s="483"/>
      <c r="R68" s="483"/>
      <c r="S68" s="483"/>
      <c r="T68" s="483"/>
      <c r="U68" s="483"/>
      <c r="V68" s="483"/>
      <c r="W68" s="483"/>
      <c r="X68" s="483"/>
      <c r="Y68" s="483"/>
      <c r="Z68" s="483"/>
      <c r="AA68" s="484"/>
      <c r="AB68" s="441"/>
      <c r="AC68" s="442"/>
      <c r="AD68" s="442"/>
      <c r="AE68" s="442"/>
      <c r="AF68" s="442"/>
      <c r="AG68" s="442"/>
      <c r="AH68" s="443"/>
      <c r="AI68" s="456"/>
      <c r="AJ68" s="457"/>
      <c r="AK68" s="457"/>
      <c r="AL68" s="457"/>
      <c r="AM68" s="457"/>
      <c r="AN68" s="457"/>
      <c r="AO68" s="457"/>
      <c r="AP68" s="457"/>
      <c r="AQ68" s="457"/>
      <c r="AR68" s="457"/>
      <c r="AS68" s="457"/>
      <c r="AT68" s="458"/>
      <c r="AU68" s="464"/>
      <c r="AV68" s="465"/>
      <c r="AW68" s="465"/>
      <c r="AX68" s="465"/>
      <c r="AY68" s="465"/>
      <c r="AZ68" s="465"/>
      <c r="BA68" s="465"/>
      <c r="BB68" s="465"/>
      <c r="BC68" s="465"/>
      <c r="BD68" s="465"/>
      <c r="BE68" s="465"/>
      <c r="BF68" s="465"/>
      <c r="BG68" s="465"/>
      <c r="BH68" s="465"/>
      <c r="BI68" s="465"/>
      <c r="BJ68" s="465"/>
      <c r="BK68" s="465"/>
      <c r="BL68" s="465"/>
      <c r="BM68" s="465"/>
      <c r="BN68" s="465"/>
      <c r="BO68" s="465"/>
      <c r="BP68" s="465"/>
      <c r="BQ68" s="465"/>
      <c r="BR68" s="465"/>
      <c r="BS68" s="465"/>
      <c r="BT68" s="465"/>
      <c r="BU68" s="465"/>
      <c r="BV68" s="465"/>
      <c r="BW68" s="465"/>
      <c r="BX68" s="465"/>
      <c r="BY68" s="465"/>
      <c r="BZ68" s="531"/>
      <c r="CA68" s="531"/>
      <c r="CB68" s="531"/>
      <c r="CC68" s="531"/>
      <c r="CD68" s="531"/>
      <c r="CE68" s="531"/>
      <c r="CF68" s="531"/>
      <c r="CG68" s="531"/>
      <c r="CH68" s="531"/>
      <c r="CI68" s="531"/>
      <c r="CJ68" s="531"/>
      <c r="CK68" s="532"/>
    </row>
    <row r="69" spans="2:89" ht="5.25" customHeight="1">
      <c r="B69" s="507"/>
      <c r="C69" s="508"/>
      <c r="D69" s="482"/>
      <c r="E69" s="483"/>
      <c r="F69" s="483"/>
      <c r="G69" s="483"/>
      <c r="H69" s="483"/>
      <c r="I69" s="483"/>
      <c r="J69" s="483"/>
      <c r="K69" s="483"/>
      <c r="L69" s="483"/>
      <c r="M69" s="483"/>
      <c r="N69" s="483"/>
      <c r="O69" s="483"/>
      <c r="P69" s="483"/>
      <c r="Q69" s="483"/>
      <c r="R69" s="483"/>
      <c r="S69" s="483"/>
      <c r="T69" s="483"/>
      <c r="U69" s="483"/>
      <c r="V69" s="483"/>
      <c r="W69" s="483"/>
      <c r="X69" s="483"/>
      <c r="Y69" s="483"/>
      <c r="Z69" s="483"/>
      <c r="AA69" s="484"/>
      <c r="AB69" s="441"/>
      <c r="AC69" s="442"/>
      <c r="AD69" s="442"/>
      <c r="AE69" s="442"/>
      <c r="AF69" s="442"/>
      <c r="AG69" s="442"/>
      <c r="AH69" s="443"/>
      <c r="AI69" s="456"/>
      <c r="AJ69" s="457"/>
      <c r="AK69" s="457"/>
      <c r="AL69" s="457"/>
      <c r="AM69" s="457"/>
      <c r="AN69" s="457"/>
      <c r="AO69" s="457"/>
      <c r="AP69" s="457"/>
      <c r="AQ69" s="457"/>
      <c r="AR69" s="457"/>
      <c r="AS69" s="457"/>
      <c r="AT69" s="458"/>
      <c r="AU69" s="464"/>
      <c r="AV69" s="465"/>
      <c r="AW69" s="465"/>
      <c r="AX69" s="465"/>
      <c r="AY69" s="465"/>
      <c r="AZ69" s="465"/>
      <c r="BA69" s="465"/>
      <c r="BB69" s="465"/>
      <c r="BC69" s="465"/>
      <c r="BD69" s="465"/>
      <c r="BE69" s="465"/>
      <c r="BF69" s="465"/>
      <c r="BG69" s="465"/>
      <c r="BH69" s="465"/>
      <c r="BI69" s="465"/>
      <c r="BJ69" s="465"/>
      <c r="BK69" s="465"/>
      <c r="BL69" s="465"/>
      <c r="BM69" s="465"/>
      <c r="BN69" s="465"/>
      <c r="BO69" s="465"/>
      <c r="BP69" s="465"/>
      <c r="BQ69" s="465"/>
      <c r="BR69" s="465"/>
      <c r="BS69" s="465"/>
      <c r="BT69" s="465"/>
      <c r="BU69" s="465"/>
      <c r="BV69" s="465"/>
      <c r="BW69" s="465"/>
      <c r="BX69" s="465"/>
      <c r="BY69" s="465"/>
      <c r="BZ69" s="531"/>
      <c r="CA69" s="531"/>
      <c r="CB69" s="531"/>
      <c r="CC69" s="531"/>
      <c r="CD69" s="531"/>
      <c r="CE69" s="531"/>
      <c r="CF69" s="531"/>
      <c r="CG69" s="531"/>
      <c r="CH69" s="531"/>
      <c r="CI69" s="531"/>
      <c r="CJ69" s="531"/>
      <c r="CK69" s="532"/>
    </row>
    <row r="70" spans="2:89" ht="5.25" customHeight="1">
      <c r="B70" s="507"/>
      <c r="C70" s="508"/>
      <c r="D70" s="482"/>
      <c r="E70" s="483"/>
      <c r="F70" s="483"/>
      <c r="G70" s="483"/>
      <c r="H70" s="483"/>
      <c r="I70" s="483"/>
      <c r="J70" s="483"/>
      <c r="K70" s="483"/>
      <c r="L70" s="483"/>
      <c r="M70" s="483"/>
      <c r="N70" s="483"/>
      <c r="O70" s="483"/>
      <c r="P70" s="483"/>
      <c r="Q70" s="483"/>
      <c r="R70" s="483"/>
      <c r="S70" s="483"/>
      <c r="T70" s="483"/>
      <c r="U70" s="483"/>
      <c r="V70" s="483"/>
      <c r="W70" s="483"/>
      <c r="X70" s="483"/>
      <c r="Y70" s="483"/>
      <c r="Z70" s="483"/>
      <c r="AA70" s="484"/>
      <c r="AB70" s="441"/>
      <c r="AC70" s="442"/>
      <c r="AD70" s="442"/>
      <c r="AE70" s="442"/>
      <c r="AF70" s="442"/>
      <c r="AG70" s="442"/>
      <c r="AH70" s="443"/>
      <c r="AI70" s="456"/>
      <c r="AJ70" s="457"/>
      <c r="AK70" s="457"/>
      <c r="AL70" s="457"/>
      <c r="AM70" s="457"/>
      <c r="AN70" s="457"/>
      <c r="AO70" s="457"/>
      <c r="AP70" s="457"/>
      <c r="AQ70" s="457"/>
      <c r="AR70" s="457"/>
      <c r="AS70" s="457"/>
      <c r="AT70" s="458"/>
      <c r="AU70" s="464"/>
      <c r="AV70" s="465"/>
      <c r="AW70" s="465"/>
      <c r="AX70" s="465"/>
      <c r="AY70" s="465"/>
      <c r="AZ70" s="465"/>
      <c r="BA70" s="465"/>
      <c r="BB70" s="465"/>
      <c r="BC70" s="465"/>
      <c r="BD70" s="465"/>
      <c r="BE70" s="465"/>
      <c r="BF70" s="465"/>
      <c r="BG70" s="465"/>
      <c r="BH70" s="465"/>
      <c r="BI70" s="465"/>
      <c r="BJ70" s="465"/>
      <c r="BK70" s="465"/>
      <c r="BL70" s="465"/>
      <c r="BM70" s="465"/>
      <c r="BN70" s="465"/>
      <c r="BO70" s="465"/>
      <c r="BP70" s="465"/>
      <c r="BQ70" s="465"/>
      <c r="BR70" s="465"/>
      <c r="BS70" s="465"/>
      <c r="BT70" s="465"/>
      <c r="BU70" s="465"/>
      <c r="BV70" s="465"/>
      <c r="BW70" s="465"/>
      <c r="BX70" s="465"/>
      <c r="BY70" s="465"/>
      <c r="BZ70" s="531"/>
      <c r="CA70" s="531"/>
      <c r="CB70" s="531"/>
      <c r="CC70" s="531"/>
      <c r="CD70" s="531"/>
      <c r="CE70" s="531"/>
      <c r="CF70" s="531"/>
      <c r="CG70" s="531"/>
      <c r="CH70" s="531"/>
      <c r="CI70" s="531"/>
      <c r="CJ70" s="531"/>
      <c r="CK70" s="532"/>
    </row>
    <row r="71" spans="2:89" ht="5.25" customHeight="1">
      <c r="B71" s="507"/>
      <c r="C71" s="508"/>
      <c r="D71" s="485"/>
      <c r="E71" s="486"/>
      <c r="F71" s="486"/>
      <c r="G71" s="486"/>
      <c r="H71" s="486"/>
      <c r="I71" s="486"/>
      <c r="J71" s="486"/>
      <c r="K71" s="486"/>
      <c r="L71" s="486"/>
      <c r="M71" s="486"/>
      <c r="N71" s="486"/>
      <c r="O71" s="486"/>
      <c r="P71" s="486"/>
      <c r="Q71" s="486"/>
      <c r="R71" s="486"/>
      <c r="S71" s="486"/>
      <c r="T71" s="486"/>
      <c r="U71" s="486"/>
      <c r="V71" s="486"/>
      <c r="W71" s="486"/>
      <c r="X71" s="486"/>
      <c r="Y71" s="486"/>
      <c r="Z71" s="486"/>
      <c r="AA71" s="487"/>
      <c r="AB71" s="444"/>
      <c r="AC71" s="445"/>
      <c r="AD71" s="445"/>
      <c r="AE71" s="445"/>
      <c r="AF71" s="445"/>
      <c r="AG71" s="445"/>
      <c r="AH71" s="446"/>
      <c r="AI71" s="468"/>
      <c r="AJ71" s="469"/>
      <c r="AK71" s="469"/>
      <c r="AL71" s="469"/>
      <c r="AM71" s="469"/>
      <c r="AN71" s="469"/>
      <c r="AO71" s="469"/>
      <c r="AP71" s="469"/>
      <c r="AQ71" s="469"/>
      <c r="AR71" s="469"/>
      <c r="AS71" s="469"/>
      <c r="AT71" s="470"/>
      <c r="AU71" s="466"/>
      <c r="AV71" s="467"/>
      <c r="AW71" s="467"/>
      <c r="AX71" s="467"/>
      <c r="AY71" s="467"/>
      <c r="AZ71" s="467"/>
      <c r="BA71" s="467"/>
      <c r="BB71" s="467"/>
      <c r="BC71" s="467"/>
      <c r="BD71" s="467"/>
      <c r="BE71" s="467"/>
      <c r="BF71" s="467"/>
      <c r="BG71" s="467"/>
      <c r="BH71" s="467"/>
      <c r="BI71" s="467"/>
      <c r="BJ71" s="467"/>
      <c r="BK71" s="467"/>
      <c r="BL71" s="467"/>
      <c r="BM71" s="467"/>
      <c r="BN71" s="467"/>
      <c r="BO71" s="467"/>
      <c r="BP71" s="467"/>
      <c r="BQ71" s="467"/>
      <c r="BR71" s="467"/>
      <c r="BS71" s="467"/>
      <c r="BT71" s="467"/>
      <c r="BU71" s="467"/>
      <c r="BV71" s="467"/>
      <c r="BW71" s="467"/>
      <c r="BX71" s="467"/>
      <c r="BY71" s="467"/>
      <c r="BZ71" s="531"/>
      <c r="CA71" s="531"/>
      <c r="CB71" s="531"/>
      <c r="CC71" s="531"/>
      <c r="CD71" s="531"/>
      <c r="CE71" s="531"/>
      <c r="CF71" s="531"/>
      <c r="CG71" s="531"/>
      <c r="CH71" s="531"/>
      <c r="CI71" s="531"/>
      <c r="CJ71" s="531"/>
      <c r="CK71" s="532"/>
    </row>
    <row r="72" spans="2:89" ht="5.25" customHeight="1">
      <c r="B72" s="507"/>
      <c r="C72" s="508"/>
      <c r="D72" s="479" t="s">
        <v>121</v>
      </c>
      <c r="E72" s="480"/>
      <c r="F72" s="480"/>
      <c r="G72" s="480"/>
      <c r="H72" s="480"/>
      <c r="I72" s="480"/>
      <c r="J72" s="480"/>
      <c r="K72" s="480"/>
      <c r="L72" s="480"/>
      <c r="M72" s="480"/>
      <c r="N72" s="480"/>
      <c r="O72" s="480"/>
      <c r="P72" s="480"/>
      <c r="Q72" s="480"/>
      <c r="R72" s="480"/>
      <c r="S72" s="480"/>
      <c r="T72" s="480"/>
      <c r="U72" s="480"/>
      <c r="V72" s="480"/>
      <c r="W72" s="480"/>
      <c r="X72" s="480"/>
      <c r="Y72" s="480"/>
      <c r="Z72" s="480"/>
      <c r="AA72" s="481"/>
      <c r="AB72" s="438" t="str">
        <f>施設情報!C25&amp;""</f>
        <v/>
      </c>
      <c r="AC72" s="439"/>
      <c r="AD72" s="439"/>
      <c r="AE72" s="439"/>
      <c r="AF72" s="439"/>
      <c r="AG72" s="439"/>
      <c r="AH72" s="440"/>
      <c r="AI72" s="453" t="e">
        <f ca="1">集計【保育所】!K9</f>
        <v>#DIV/0!</v>
      </c>
      <c r="AJ72" s="454"/>
      <c r="AK72" s="454"/>
      <c r="AL72" s="454"/>
      <c r="AM72" s="454"/>
      <c r="AN72" s="454"/>
      <c r="AO72" s="454"/>
      <c r="AP72" s="454"/>
      <c r="AQ72" s="454"/>
      <c r="AR72" s="454"/>
      <c r="AS72" s="454"/>
      <c r="AT72" s="455"/>
      <c r="AU72" s="462"/>
      <c r="AV72" s="463"/>
      <c r="AW72" s="463"/>
      <c r="AX72" s="463"/>
      <c r="AY72" s="463"/>
      <c r="AZ72" s="463"/>
      <c r="BA72" s="463"/>
      <c r="BB72" s="463"/>
      <c r="BC72" s="463"/>
      <c r="BD72" s="463"/>
      <c r="BE72" s="463"/>
      <c r="BF72" s="463"/>
      <c r="BG72" s="463"/>
      <c r="BH72" s="463"/>
      <c r="BI72" s="463"/>
      <c r="BJ72" s="463"/>
      <c r="BK72" s="463"/>
      <c r="BL72" s="463"/>
      <c r="BM72" s="463"/>
      <c r="BN72" s="463"/>
      <c r="BO72" s="463"/>
      <c r="BP72" s="463"/>
      <c r="BQ72" s="463"/>
      <c r="BR72" s="463"/>
      <c r="BS72" s="463"/>
      <c r="BT72" s="463"/>
      <c r="BU72" s="463"/>
      <c r="BV72" s="463"/>
      <c r="BW72" s="463"/>
      <c r="BX72" s="463"/>
      <c r="BY72" s="463"/>
      <c r="BZ72" s="531"/>
      <c r="CA72" s="531"/>
      <c r="CB72" s="531"/>
      <c r="CC72" s="531"/>
      <c r="CD72" s="531"/>
      <c r="CE72" s="531"/>
      <c r="CF72" s="531"/>
      <c r="CG72" s="531"/>
      <c r="CH72" s="531"/>
      <c r="CI72" s="531"/>
      <c r="CJ72" s="531"/>
      <c r="CK72" s="532"/>
    </row>
    <row r="73" spans="2:89" ht="5.25" customHeight="1">
      <c r="B73" s="507"/>
      <c r="C73" s="508"/>
      <c r="D73" s="482"/>
      <c r="E73" s="483"/>
      <c r="F73" s="483"/>
      <c r="G73" s="483"/>
      <c r="H73" s="483"/>
      <c r="I73" s="483"/>
      <c r="J73" s="483"/>
      <c r="K73" s="483"/>
      <c r="L73" s="483"/>
      <c r="M73" s="483"/>
      <c r="N73" s="483"/>
      <c r="O73" s="483"/>
      <c r="P73" s="483"/>
      <c r="Q73" s="483"/>
      <c r="R73" s="483"/>
      <c r="S73" s="483"/>
      <c r="T73" s="483"/>
      <c r="U73" s="483"/>
      <c r="V73" s="483"/>
      <c r="W73" s="483"/>
      <c r="X73" s="483"/>
      <c r="Y73" s="483"/>
      <c r="Z73" s="483"/>
      <c r="AA73" s="484"/>
      <c r="AB73" s="441"/>
      <c r="AC73" s="442"/>
      <c r="AD73" s="442"/>
      <c r="AE73" s="442"/>
      <c r="AF73" s="442"/>
      <c r="AG73" s="442"/>
      <c r="AH73" s="443"/>
      <c r="AI73" s="456"/>
      <c r="AJ73" s="457"/>
      <c r="AK73" s="457"/>
      <c r="AL73" s="457"/>
      <c r="AM73" s="457"/>
      <c r="AN73" s="457"/>
      <c r="AO73" s="457"/>
      <c r="AP73" s="457"/>
      <c r="AQ73" s="457"/>
      <c r="AR73" s="457"/>
      <c r="AS73" s="457"/>
      <c r="AT73" s="458"/>
      <c r="AU73" s="464"/>
      <c r="AV73" s="465"/>
      <c r="AW73" s="465"/>
      <c r="AX73" s="465"/>
      <c r="AY73" s="465"/>
      <c r="AZ73" s="465"/>
      <c r="BA73" s="465"/>
      <c r="BB73" s="465"/>
      <c r="BC73" s="465"/>
      <c r="BD73" s="465"/>
      <c r="BE73" s="465"/>
      <c r="BF73" s="465"/>
      <c r="BG73" s="465"/>
      <c r="BH73" s="465"/>
      <c r="BI73" s="465"/>
      <c r="BJ73" s="465"/>
      <c r="BK73" s="465"/>
      <c r="BL73" s="465"/>
      <c r="BM73" s="465"/>
      <c r="BN73" s="465"/>
      <c r="BO73" s="465"/>
      <c r="BP73" s="465"/>
      <c r="BQ73" s="465"/>
      <c r="BR73" s="465"/>
      <c r="BS73" s="465"/>
      <c r="BT73" s="465"/>
      <c r="BU73" s="465"/>
      <c r="BV73" s="465"/>
      <c r="BW73" s="465"/>
      <c r="BX73" s="465"/>
      <c r="BY73" s="465"/>
      <c r="BZ73" s="531"/>
      <c r="CA73" s="531"/>
      <c r="CB73" s="531"/>
      <c r="CC73" s="531"/>
      <c r="CD73" s="531"/>
      <c r="CE73" s="531"/>
      <c r="CF73" s="531"/>
      <c r="CG73" s="531"/>
      <c r="CH73" s="531"/>
      <c r="CI73" s="531"/>
      <c r="CJ73" s="531"/>
      <c r="CK73" s="532"/>
    </row>
    <row r="74" spans="2:89" ht="5.25" customHeight="1">
      <c r="B74" s="507"/>
      <c r="C74" s="508"/>
      <c r="D74" s="482"/>
      <c r="E74" s="483"/>
      <c r="F74" s="483"/>
      <c r="G74" s="483"/>
      <c r="H74" s="483"/>
      <c r="I74" s="483"/>
      <c r="J74" s="483"/>
      <c r="K74" s="483"/>
      <c r="L74" s="483"/>
      <c r="M74" s="483"/>
      <c r="N74" s="483"/>
      <c r="O74" s="483"/>
      <c r="P74" s="483"/>
      <c r="Q74" s="483"/>
      <c r="R74" s="483"/>
      <c r="S74" s="483"/>
      <c r="T74" s="483"/>
      <c r="U74" s="483"/>
      <c r="V74" s="483"/>
      <c r="W74" s="483"/>
      <c r="X74" s="483"/>
      <c r="Y74" s="483"/>
      <c r="Z74" s="483"/>
      <c r="AA74" s="484"/>
      <c r="AB74" s="441"/>
      <c r="AC74" s="442"/>
      <c r="AD74" s="442"/>
      <c r="AE74" s="442"/>
      <c r="AF74" s="442"/>
      <c r="AG74" s="442"/>
      <c r="AH74" s="443"/>
      <c r="AI74" s="456"/>
      <c r="AJ74" s="457"/>
      <c r="AK74" s="457"/>
      <c r="AL74" s="457"/>
      <c r="AM74" s="457"/>
      <c r="AN74" s="457"/>
      <c r="AO74" s="457"/>
      <c r="AP74" s="457"/>
      <c r="AQ74" s="457"/>
      <c r="AR74" s="457"/>
      <c r="AS74" s="457"/>
      <c r="AT74" s="458"/>
      <c r="AU74" s="464"/>
      <c r="AV74" s="465"/>
      <c r="AW74" s="465"/>
      <c r="AX74" s="465"/>
      <c r="AY74" s="465"/>
      <c r="AZ74" s="465"/>
      <c r="BA74" s="465"/>
      <c r="BB74" s="465"/>
      <c r="BC74" s="465"/>
      <c r="BD74" s="465"/>
      <c r="BE74" s="465"/>
      <c r="BF74" s="465"/>
      <c r="BG74" s="465"/>
      <c r="BH74" s="465"/>
      <c r="BI74" s="465"/>
      <c r="BJ74" s="465"/>
      <c r="BK74" s="465"/>
      <c r="BL74" s="465"/>
      <c r="BM74" s="465"/>
      <c r="BN74" s="465"/>
      <c r="BO74" s="465"/>
      <c r="BP74" s="465"/>
      <c r="BQ74" s="465"/>
      <c r="BR74" s="465"/>
      <c r="BS74" s="465"/>
      <c r="BT74" s="465"/>
      <c r="BU74" s="465"/>
      <c r="BV74" s="465"/>
      <c r="BW74" s="465"/>
      <c r="BX74" s="465"/>
      <c r="BY74" s="465"/>
      <c r="BZ74" s="531"/>
      <c r="CA74" s="531"/>
      <c r="CB74" s="531"/>
      <c r="CC74" s="531"/>
      <c r="CD74" s="531"/>
      <c r="CE74" s="531"/>
      <c r="CF74" s="531"/>
      <c r="CG74" s="531"/>
      <c r="CH74" s="531"/>
      <c r="CI74" s="531"/>
      <c r="CJ74" s="531"/>
      <c r="CK74" s="532"/>
    </row>
    <row r="75" spans="2:89" ht="5.25" customHeight="1">
      <c r="B75" s="507"/>
      <c r="C75" s="508"/>
      <c r="D75" s="482"/>
      <c r="E75" s="483"/>
      <c r="F75" s="483"/>
      <c r="G75" s="483"/>
      <c r="H75" s="483"/>
      <c r="I75" s="483"/>
      <c r="J75" s="483"/>
      <c r="K75" s="483"/>
      <c r="L75" s="483"/>
      <c r="M75" s="483"/>
      <c r="N75" s="483"/>
      <c r="O75" s="483"/>
      <c r="P75" s="483"/>
      <c r="Q75" s="483"/>
      <c r="R75" s="483"/>
      <c r="S75" s="483"/>
      <c r="T75" s="483"/>
      <c r="U75" s="483"/>
      <c r="V75" s="483"/>
      <c r="W75" s="483"/>
      <c r="X75" s="483"/>
      <c r="Y75" s="483"/>
      <c r="Z75" s="483"/>
      <c r="AA75" s="484"/>
      <c r="AB75" s="441"/>
      <c r="AC75" s="442"/>
      <c r="AD75" s="442"/>
      <c r="AE75" s="442"/>
      <c r="AF75" s="442"/>
      <c r="AG75" s="442"/>
      <c r="AH75" s="443"/>
      <c r="AI75" s="456"/>
      <c r="AJ75" s="457"/>
      <c r="AK75" s="457"/>
      <c r="AL75" s="457"/>
      <c r="AM75" s="457"/>
      <c r="AN75" s="457"/>
      <c r="AO75" s="457"/>
      <c r="AP75" s="457"/>
      <c r="AQ75" s="457"/>
      <c r="AR75" s="457"/>
      <c r="AS75" s="457"/>
      <c r="AT75" s="458"/>
      <c r="AU75" s="464"/>
      <c r="AV75" s="465"/>
      <c r="AW75" s="465"/>
      <c r="AX75" s="465"/>
      <c r="AY75" s="465"/>
      <c r="AZ75" s="465"/>
      <c r="BA75" s="465"/>
      <c r="BB75" s="465"/>
      <c r="BC75" s="465"/>
      <c r="BD75" s="465"/>
      <c r="BE75" s="465"/>
      <c r="BF75" s="465"/>
      <c r="BG75" s="465"/>
      <c r="BH75" s="465"/>
      <c r="BI75" s="465"/>
      <c r="BJ75" s="465"/>
      <c r="BK75" s="465"/>
      <c r="BL75" s="465"/>
      <c r="BM75" s="465"/>
      <c r="BN75" s="465"/>
      <c r="BO75" s="465"/>
      <c r="BP75" s="465"/>
      <c r="BQ75" s="465"/>
      <c r="BR75" s="465"/>
      <c r="BS75" s="465"/>
      <c r="BT75" s="465"/>
      <c r="BU75" s="465"/>
      <c r="BV75" s="465"/>
      <c r="BW75" s="465"/>
      <c r="BX75" s="465"/>
      <c r="BY75" s="465"/>
      <c r="BZ75" s="531"/>
      <c r="CA75" s="531"/>
      <c r="CB75" s="531"/>
      <c r="CC75" s="531"/>
      <c r="CD75" s="531"/>
      <c r="CE75" s="531"/>
      <c r="CF75" s="531"/>
      <c r="CG75" s="531"/>
      <c r="CH75" s="531"/>
      <c r="CI75" s="531"/>
      <c r="CJ75" s="531"/>
      <c r="CK75" s="532"/>
    </row>
    <row r="76" spans="2:89" ht="5.25" customHeight="1">
      <c r="B76" s="507"/>
      <c r="C76" s="508"/>
      <c r="D76" s="485"/>
      <c r="E76" s="486"/>
      <c r="F76" s="486"/>
      <c r="G76" s="486"/>
      <c r="H76" s="486"/>
      <c r="I76" s="486"/>
      <c r="J76" s="486"/>
      <c r="K76" s="486"/>
      <c r="L76" s="486"/>
      <c r="M76" s="486"/>
      <c r="N76" s="486"/>
      <c r="O76" s="486"/>
      <c r="P76" s="486"/>
      <c r="Q76" s="486"/>
      <c r="R76" s="486"/>
      <c r="S76" s="486"/>
      <c r="T76" s="486"/>
      <c r="U76" s="486"/>
      <c r="V76" s="486"/>
      <c r="W76" s="486"/>
      <c r="X76" s="486"/>
      <c r="Y76" s="486"/>
      <c r="Z76" s="486"/>
      <c r="AA76" s="487"/>
      <c r="AB76" s="444"/>
      <c r="AC76" s="445"/>
      <c r="AD76" s="445"/>
      <c r="AE76" s="445"/>
      <c r="AF76" s="445"/>
      <c r="AG76" s="445"/>
      <c r="AH76" s="446"/>
      <c r="AI76" s="468"/>
      <c r="AJ76" s="469"/>
      <c r="AK76" s="469"/>
      <c r="AL76" s="469"/>
      <c r="AM76" s="469"/>
      <c r="AN76" s="469"/>
      <c r="AO76" s="469"/>
      <c r="AP76" s="469"/>
      <c r="AQ76" s="469"/>
      <c r="AR76" s="469"/>
      <c r="AS76" s="469"/>
      <c r="AT76" s="470"/>
      <c r="AU76" s="466"/>
      <c r="AV76" s="467"/>
      <c r="AW76" s="467"/>
      <c r="AX76" s="467"/>
      <c r="AY76" s="467"/>
      <c r="AZ76" s="467"/>
      <c r="BA76" s="467"/>
      <c r="BB76" s="467"/>
      <c r="BC76" s="467"/>
      <c r="BD76" s="467"/>
      <c r="BE76" s="467"/>
      <c r="BF76" s="467"/>
      <c r="BG76" s="467"/>
      <c r="BH76" s="467"/>
      <c r="BI76" s="467"/>
      <c r="BJ76" s="467"/>
      <c r="BK76" s="467"/>
      <c r="BL76" s="467"/>
      <c r="BM76" s="467"/>
      <c r="BN76" s="467"/>
      <c r="BO76" s="467"/>
      <c r="BP76" s="467"/>
      <c r="BQ76" s="467"/>
      <c r="BR76" s="467"/>
      <c r="BS76" s="467"/>
      <c r="BT76" s="467"/>
      <c r="BU76" s="467"/>
      <c r="BV76" s="467"/>
      <c r="BW76" s="467"/>
      <c r="BX76" s="467"/>
      <c r="BY76" s="467"/>
      <c r="BZ76" s="531"/>
      <c r="CA76" s="531"/>
      <c r="CB76" s="531"/>
      <c r="CC76" s="531"/>
      <c r="CD76" s="531"/>
      <c r="CE76" s="531"/>
      <c r="CF76" s="531"/>
      <c r="CG76" s="531"/>
      <c r="CH76" s="531"/>
      <c r="CI76" s="531"/>
      <c r="CJ76" s="531"/>
      <c r="CK76" s="532"/>
    </row>
    <row r="77" spans="2:89" ht="5.25" customHeight="1">
      <c r="B77" s="507"/>
      <c r="C77" s="508"/>
      <c r="D77" s="479" t="s">
        <v>49</v>
      </c>
      <c r="E77" s="480"/>
      <c r="F77" s="480"/>
      <c r="G77" s="480"/>
      <c r="H77" s="480"/>
      <c r="I77" s="480"/>
      <c r="J77" s="480"/>
      <c r="K77" s="480"/>
      <c r="L77" s="480"/>
      <c r="M77" s="480"/>
      <c r="N77" s="480"/>
      <c r="O77" s="480"/>
      <c r="P77" s="480"/>
      <c r="Q77" s="480"/>
      <c r="R77" s="480"/>
      <c r="S77" s="480"/>
      <c r="T77" s="480"/>
      <c r="U77" s="480"/>
      <c r="V77" s="480"/>
      <c r="W77" s="480"/>
      <c r="X77" s="480"/>
      <c r="Y77" s="480"/>
      <c r="Z77" s="480"/>
      <c r="AA77" s="481"/>
      <c r="AB77" s="438" t="str">
        <f>施設情報!C26&amp;""</f>
        <v/>
      </c>
      <c r="AC77" s="439"/>
      <c r="AD77" s="439"/>
      <c r="AE77" s="439"/>
      <c r="AF77" s="439"/>
      <c r="AG77" s="439"/>
      <c r="AH77" s="440"/>
      <c r="AI77" s="453" t="e">
        <f ca="1">集計【保育所】!K10</f>
        <v>#DIV/0!</v>
      </c>
      <c r="AJ77" s="454"/>
      <c r="AK77" s="454"/>
      <c r="AL77" s="454"/>
      <c r="AM77" s="454"/>
      <c r="AN77" s="454"/>
      <c r="AO77" s="454"/>
      <c r="AP77" s="454"/>
      <c r="AQ77" s="454"/>
      <c r="AR77" s="454"/>
      <c r="AS77" s="454"/>
      <c r="AT77" s="455"/>
      <c r="AU77" s="462"/>
      <c r="AV77" s="463"/>
      <c r="AW77" s="463"/>
      <c r="AX77" s="463"/>
      <c r="AY77" s="463"/>
      <c r="AZ77" s="463"/>
      <c r="BA77" s="463"/>
      <c r="BB77" s="463"/>
      <c r="BC77" s="463"/>
      <c r="BD77" s="463"/>
      <c r="BE77" s="463"/>
      <c r="BF77" s="463"/>
      <c r="BG77" s="463"/>
      <c r="BH77" s="463"/>
      <c r="BI77" s="463"/>
      <c r="BJ77" s="463"/>
      <c r="BK77" s="463"/>
      <c r="BL77" s="463"/>
      <c r="BM77" s="463"/>
      <c r="BN77" s="463"/>
      <c r="BO77" s="463"/>
      <c r="BP77" s="463"/>
      <c r="BQ77" s="463"/>
      <c r="BR77" s="463"/>
      <c r="BS77" s="463"/>
      <c r="BT77" s="463"/>
      <c r="BU77" s="463"/>
      <c r="BV77" s="463"/>
      <c r="BW77" s="463"/>
      <c r="BX77" s="463"/>
      <c r="BY77" s="463"/>
      <c r="BZ77" s="531"/>
      <c r="CA77" s="531"/>
      <c r="CB77" s="531"/>
      <c r="CC77" s="531"/>
      <c r="CD77" s="531"/>
      <c r="CE77" s="531"/>
      <c r="CF77" s="531"/>
      <c r="CG77" s="531"/>
      <c r="CH77" s="531"/>
      <c r="CI77" s="531"/>
      <c r="CJ77" s="531"/>
      <c r="CK77" s="532"/>
    </row>
    <row r="78" spans="2:89" ht="5.25" customHeight="1">
      <c r="B78" s="507"/>
      <c r="C78" s="508"/>
      <c r="D78" s="482"/>
      <c r="E78" s="483"/>
      <c r="F78" s="483"/>
      <c r="G78" s="483"/>
      <c r="H78" s="483"/>
      <c r="I78" s="483"/>
      <c r="J78" s="483"/>
      <c r="K78" s="483"/>
      <c r="L78" s="483"/>
      <c r="M78" s="483"/>
      <c r="N78" s="483"/>
      <c r="O78" s="483"/>
      <c r="P78" s="483"/>
      <c r="Q78" s="483"/>
      <c r="R78" s="483"/>
      <c r="S78" s="483"/>
      <c r="T78" s="483"/>
      <c r="U78" s="483"/>
      <c r="V78" s="483"/>
      <c r="W78" s="483"/>
      <c r="X78" s="483"/>
      <c r="Y78" s="483"/>
      <c r="Z78" s="483"/>
      <c r="AA78" s="484"/>
      <c r="AB78" s="441"/>
      <c r="AC78" s="442"/>
      <c r="AD78" s="442"/>
      <c r="AE78" s="442"/>
      <c r="AF78" s="442"/>
      <c r="AG78" s="442"/>
      <c r="AH78" s="443"/>
      <c r="AI78" s="456"/>
      <c r="AJ78" s="457"/>
      <c r="AK78" s="457"/>
      <c r="AL78" s="457"/>
      <c r="AM78" s="457"/>
      <c r="AN78" s="457"/>
      <c r="AO78" s="457"/>
      <c r="AP78" s="457"/>
      <c r="AQ78" s="457"/>
      <c r="AR78" s="457"/>
      <c r="AS78" s="457"/>
      <c r="AT78" s="458"/>
      <c r="AU78" s="464"/>
      <c r="AV78" s="465"/>
      <c r="AW78" s="465"/>
      <c r="AX78" s="465"/>
      <c r="AY78" s="465"/>
      <c r="AZ78" s="465"/>
      <c r="BA78" s="465"/>
      <c r="BB78" s="465"/>
      <c r="BC78" s="465"/>
      <c r="BD78" s="465"/>
      <c r="BE78" s="465"/>
      <c r="BF78" s="465"/>
      <c r="BG78" s="465"/>
      <c r="BH78" s="465"/>
      <c r="BI78" s="465"/>
      <c r="BJ78" s="465"/>
      <c r="BK78" s="465"/>
      <c r="BL78" s="465"/>
      <c r="BM78" s="465"/>
      <c r="BN78" s="465"/>
      <c r="BO78" s="465"/>
      <c r="BP78" s="465"/>
      <c r="BQ78" s="465"/>
      <c r="BR78" s="465"/>
      <c r="BS78" s="465"/>
      <c r="BT78" s="465"/>
      <c r="BU78" s="465"/>
      <c r="BV78" s="465"/>
      <c r="BW78" s="465"/>
      <c r="BX78" s="465"/>
      <c r="BY78" s="465"/>
      <c r="BZ78" s="531"/>
      <c r="CA78" s="531"/>
      <c r="CB78" s="531"/>
      <c r="CC78" s="531"/>
      <c r="CD78" s="531"/>
      <c r="CE78" s="531"/>
      <c r="CF78" s="531"/>
      <c r="CG78" s="531"/>
      <c r="CH78" s="531"/>
      <c r="CI78" s="531"/>
      <c r="CJ78" s="531"/>
      <c r="CK78" s="532"/>
    </row>
    <row r="79" spans="2:89" ht="5.25" customHeight="1">
      <c r="B79" s="507"/>
      <c r="C79" s="508"/>
      <c r="D79" s="482"/>
      <c r="E79" s="483"/>
      <c r="F79" s="483"/>
      <c r="G79" s="483"/>
      <c r="H79" s="483"/>
      <c r="I79" s="483"/>
      <c r="J79" s="483"/>
      <c r="K79" s="483"/>
      <c r="L79" s="483"/>
      <c r="M79" s="483"/>
      <c r="N79" s="483"/>
      <c r="O79" s="483"/>
      <c r="P79" s="483"/>
      <c r="Q79" s="483"/>
      <c r="R79" s="483"/>
      <c r="S79" s="483"/>
      <c r="T79" s="483"/>
      <c r="U79" s="483"/>
      <c r="V79" s="483"/>
      <c r="W79" s="483"/>
      <c r="X79" s="483"/>
      <c r="Y79" s="483"/>
      <c r="Z79" s="483"/>
      <c r="AA79" s="484"/>
      <c r="AB79" s="441"/>
      <c r="AC79" s="442"/>
      <c r="AD79" s="442"/>
      <c r="AE79" s="442"/>
      <c r="AF79" s="442"/>
      <c r="AG79" s="442"/>
      <c r="AH79" s="443"/>
      <c r="AI79" s="456"/>
      <c r="AJ79" s="457"/>
      <c r="AK79" s="457"/>
      <c r="AL79" s="457"/>
      <c r="AM79" s="457"/>
      <c r="AN79" s="457"/>
      <c r="AO79" s="457"/>
      <c r="AP79" s="457"/>
      <c r="AQ79" s="457"/>
      <c r="AR79" s="457"/>
      <c r="AS79" s="457"/>
      <c r="AT79" s="458"/>
      <c r="AU79" s="464"/>
      <c r="AV79" s="465"/>
      <c r="AW79" s="465"/>
      <c r="AX79" s="465"/>
      <c r="AY79" s="465"/>
      <c r="AZ79" s="465"/>
      <c r="BA79" s="465"/>
      <c r="BB79" s="465"/>
      <c r="BC79" s="465"/>
      <c r="BD79" s="465"/>
      <c r="BE79" s="465"/>
      <c r="BF79" s="465"/>
      <c r="BG79" s="465"/>
      <c r="BH79" s="465"/>
      <c r="BI79" s="465"/>
      <c r="BJ79" s="465"/>
      <c r="BK79" s="465"/>
      <c r="BL79" s="465"/>
      <c r="BM79" s="465"/>
      <c r="BN79" s="465"/>
      <c r="BO79" s="465"/>
      <c r="BP79" s="465"/>
      <c r="BQ79" s="465"/>
      <c r="BR79" s="465"/>
      <c r="BS79" s="465"/>
      <c r="BT79" s="465"/>
      <c r="BU79" s="465"/>
      <c r="BV79" s="465"/>
      <c r="BW79" s="465"/>
      <c r="BX79" s="465"/>
      <c r="BY79" s="465"/>
      <c r="BZ79" s="531"/>
      <c r="CA79" s="531"/>
      <c r="CB79" s="531"/>
      <c r="CC79" s="531"/>
      <c r="CD79" s="531"/>
      <c r="CE79" s="531"/>
      <c r="CF79" s="531"/>
      <c r="CG79" s="531"/>
      <c r="CH79" s="531"/>
      <c r="CI79" s="531"/>
      <c r="CJ79" s="531"/>
      <c r="CK79" s="532"/>
    </row>
    <row r="80" spans="2:89" ht="5.25" customHeight="1">
      <c r="B80" s="507"/>
      <c r="C80" s="508"/>
      <c r="D80" s="482"/>
      <c r="E80" s="483"/>
      <c r="F80" s="483"/>
      <c r="G80" s="483"/>
      <c r="H80" s="483"/>
      <c r="I80" s="483"/>
      <c r="J80" s="483"/>
      <c r="K80" s="483"/>
      <c r="L80" s="483"/>
      <c r="M80" s="483"/>
      <c r="N80" s="483"/>
      <c r="O80" s="483"/>
      <c r="P80" s="483"/>
      <c r="Q80" s="483"/>
      <c r="R80" s="483"/>
      <c r="S80" s="483"/>
      <c r="T80" s="483"/>
      <c r="U80" s="483"/>
      <c r="V80" s="483"/>
      <c r="W80" s="483"/>
      <c r="X80" s="483"/>
      <c r="Y80" s="483"/>
      <c r="Z80" s="483"/>
      <c r="AA80" s="484"/>
      <c r="AB80" s="441"/>
      <c r="AC80" s="442"/>
      <c r="AD80" s="442"/>
      <c r="AE80" s="442"/>
      <c r="AF80" s="442"/>
      <c r="AG80" s="442"/>
      <c r="AH80" s="443"/>
      <c r="AI80" s="456"/>
      <c r="AJ80" s="457"/>
      <c r="AK80" s="457"/>
      <c r="AL80" s="457"/>
      <c r="AM80" s="457"/>
      <c r="AN80" s="457"/>
      <c r="AO80" s="457"/>
      <c r="AP80" s="457"/>
      <c r="AQ80" s="457"/>
      <c r="AR80" s="457"/>
      <c r="AS80" s="457"/>
      <c r="AT80" s="458"/>
      <c r="AU80" s="464"/>
      <c r="AV80" s="465"/>
      <c r="AW80" s="465"/>
      <c r="AX80" s="465"/>
      <c r="AY80" s="465"/>
      <c r="AZ80" s="465"/>
      <c r="BA80" s="465"/>
      <c r="BB80" s="465"/>
      <c r="BC80" s="465"/>
      <c r="BD80" s="465"/>
      <c r="BE80" s="465"/>
      <c r="BF80" s="465"/>
      <c r="BG80" s="465"/>
      <c r="BH80" s="465"/>
      <c r="BI80" s="465"/>
      <c r="BJ80" s="465"/>
      <c r="BK80" s="465"/>
      <c r="BL80" s="465"/>
      <c r="BM80" s="465"/>
      <c r="BN80" s="465"/>
      <c r="BO80" s="465"/>
      <c r="BP80" s="465"/>
      <c r="BQ80" s="465"/>
      <c r="BR80" s="465"/>
      <c r="BS80" s="465"/>
      <c r="BT80" s="465"/>
      <c r="BU80" s="465"/>
      <c r="BV80" s="465"/>
      <c r="BW80" s="465"/>
      <c r="BX80" s="465"/>
      <c r="BY80" s="465"/>
      <c r="BZ80" s="531"/>
      <c r="CA80" s="531"/>
      <c r="CB80" s="531"/>
      <c r="CC80" s="531"/>
      <c r="CD80" s="531"/>
      <c r="CE80" s="531"/>
      <c r="CF80" s="531"/>
      <c r="CG80" s="531"/>
      <c r="CH80" s="531"/>
      <c r="CI80" s="531"/>
      <c r="CJ80" s="531"/>
      <c r="CK80" s="532"/>
    </row>
    <row r="81" spans="2:172" ht="5.25" customHeight="1">
      <c r="B81" s="507"/>
      <c r="C81" s="508"/>
      <c r="D81" s="485"/>
      <c r="E81" s="486"/>
      <c r="F81" s="486"/>
      <c r="G81" s="486"/>
      <c r="H81" s="486"/>
      <c r="I81" s="486"/>
      <c r="J81" s="486"/>
      <c r="K81" s="486"/>
      <c r="L81" s="486"/>
      <c r="M81" s="486"/>
      <c r="N81" s="486"/>
      <c r="O81" s="486"/>
      <c r="P81" s="486"/>
      <c r="Q81" s="486"/>
      <c r="R81" s="486"/>
      <c r="S81" s="486"/>
      <c r="T81" s="486"/>
      <c r="U81" s="486"/>
      <c r="V81" s="486"/>
      <c r="W81" s="486"/>
      <c r="X81" s="486"/>
      <c r="Y81" s="486"/>
      <c r="Z81" s="486"/>
      <c r="AA81" s="487"/>
      <c r="AB81" s="444"/>
      <c r="AC81" s="445"/>
      <c r="AD81" s="445"/>
      <c r="AE81" s="445"/>
      <c r="AF81" s="445"/>
      <c r="AG81" s="445"/>
      <c r="AH81" s="446"/>
      <c r="AI81" s="468"/>
      <c r="AJ81" s="469"/>
      <c r="AK81" s="469"/>
      <c r="AL81" s="469"/>
      <c r="AM81" s="469"/>
      <c r="AN81" s="469"/>
      <c r="AO81" s="469"/>
      <c r="AP81" s="469"/>
      <c r="AQ81" s="469"/>
      <c r="AR81" s="469"/>
      <c r="AS81" s="469"/>
      <c r="AT81" s="470"/>
      <c r="AU81" s="466"/>
      <c r="AV81" s="467"/>
      <c r="AW81" s="467"/>
      <c r="AX81" s="467"/>
      <c r="AY81" s="467"/>
      <c r="AZ81" s="467"/>
      <c r="BA81" s="467"/>
      <c r="BB81" s="467"/>
      <c r="BC81" s="467"/>
      <c r="BD81" s="467"/>
      <c r="BE81" s="467"/>
      <c r="BF81" s="467"/>
      <c r="BG81" s="467"/>
      <c r="BH81" s="467"/>
      <c r="BI81" s="467"/>
      <c r="BJ81" s="467"/>
      <c r="BK81" s="467"/>
      <c r="BL81" s="467"/>
      <c r="BM81" s="467"/>
      <c r="BN81" s="467"/>
      <c r="BO81" s="467"/>
      <c r="BP81" s="467"/>
      <c r="BQ81" s="467"/>
      <c r="BR81" s="467"/>
      <c r="BS81" s="467"/>
      <c r="BT81" s="467"/>
      <c r="BU81" s="467"/>
      <c r="BV81" s="467"/>
      <c r="BW81" s="467"/>
      <c r="BX81" s="467"/>
      <c r="BY81" s="467"/>
      <c r="BZ81" s="531"/>
      <c r="CA81" s="531"/>
      <c r="CB81" s="531"/>
      <c r="CC81" s="531"/>
      <c r="CD81" s="531"/>
      <c r="CE81" s="531"/>
      <c r="CF81" s="531"/>
      <c r="CG81" s="531"/>
      <c r="CH81" s="531"/>
      <c r="CI81" s="531"/>
      <c r="CJ81" s="531"/>
      <c r="CK81" s="532"/>
    </row>
    <row r="82" spans="2:172" ht="5.25" customHeight="1">
      <c r="B82" s="507"/>
      <c r="C82" s="508"/>
      <c r="D82" s="479" t="s">
        <v>88</v>
      </c>
      <c r="E82" s="480"/>
      <c r="F82" s="480"/>
      <c r="G82" s="480"/>
      <c r="H82" s="480"/>
      <c r="I82" s="480"/>
      <c r="J82" s="480"/>
      <c r="K82" s="480"/>
      <c r="L82" s="480"/>
      <c r="M82" s="480"/>
      <c r="N82" s="480"/>
      <c r="O82" s="480"/>
      <c r="P82" s="480"/>
      <c r="Q82" s="480"/>
      <c r="R82" s="480"/>
      <c r="S82" s="480"/>
      <c r="T82" s="480"/>
      <c r="U82" s="480"/>
      <c r="V82" s="480"/>
      <c r="W82" s="480"/>
      <c r="X82" s="480"/>
      <c r="Y82" s="480"/>
      <c r="Z82" s="480"/>
      <c r="AA82" s="481"/>
      <c r="AB82" s="488" t="str">
        <f>施設情報!C27&amp;""</f>
        <v/>
      </c>
      <c r="AC82" s="489"/>
      <c r="AD82" s="489"/>
      <c r="AE82" s="489"/>
      <c r="AF82" s="489"/>
      <c r="AG82" s="489"/>
      <c r="AH82" s="490"/>
      <c r="AI82" s="453">
        <f ca="1">集計【保育所】!K11</f>
        <v>0</v>
      </c>
      <c r="AJ82" s="454"/>
      <c r="AK82" s="454"/>
      <c r="AL82" s="454"/>
      <c r="AM82" s="454"/>
      <c r="AN82" s="454"/>
      <c r="AO82" s="454"/>
      <c r="AP82" s="454"/>
      <c r="AQ82" s="454"/>
      <c r="AR82" s="454"/>
      <c r="AS82" s="454"/>
      <c r="AT82" s="455"/>
      <c r="AU82" s="462"/>
      <c r="AV82" s="463"/>
      <c r="AW82" s="463"/>
      <c r="AX82" s="463"/>
      <c r="AY82" s="463"/>
      <c r="AZ82" s="463"/>
      <c r="BA82" s="463"/>
      <c r="BB82" s="463"/>
      <c r="BC82" s="463"/>
      <c r="BD82" s="463"/>
      <c r="BE82" s="463"/>
      <c r="BF82" s="463"/>
      <c r="BG82" s="463"/>
      <c r="BH82" s="463"/>
      <c r="BI82" s="463"/>
      <c r="BJ82" s="463"/>
      <c r="BK82" s="463"/>
      <c r="BL82" s="463"/>
      <c r="BM82" s="463"/>
      <c r="BN82" s="463"/>
      <c r="BO82" s="463"/>
      <c r="BP82" s="463"/>
      <c r="BQ82" s="463"/>
      <c r="BR82" s="463"/>
      <c r="BS82" s="463"/>
      <c r="BT82" s="463"/>
      <c r="BU82" s="463"/>
      <c r="BV82" s="463"/>
      <c r="BW82" s="463"/>
      <c r="BX82" s="463"/>
      <c r="BY82" s="463"/>
      <c r="BZ82" s="531"/>
      <c r="CA82" s="531"/>
      <c r="CB82" s="531"/>
      <c r="CC82" s="531"/>
      <c r="CD82" s="531"/>
      <c r="CE82" s="531"/>
      <c r="CF82" s="531"/>
      <c r="CG82" s="531"/>
      <c r="CH82" s="531"/>
      <c r="CI82" s="531"/>
      <c r="CJ82" s="531"/>
      <c r="CK82" s="532"/>
    </row>
    <row r="83" spans="2:172" ht="5.25" customHeight="1">
      <c r="B83" s="507"/>
      <c r="C83" s="508"/>
      <c r="D83" s="482"/>
      <c r="E83" s="483"/>
      <c r="F83" s="483"/>
      <c r="G83" s="483"/>
      <c r="H83" s="483"/>
      <c r="I83" s="483"/>
      <c r="J83" s="483"/>
      <c r="K83" s="483"/>
      <c r="L83" s="483"/>
      <c r="M83" s="483"/>
      <c r="N83" s="483"/>
      <c r="O83" s="483"/>
      <c r="P83" s="483"/>
      <c r="Q83" s="483"/>
      <c r="R83" s="483"/>
      <c r="S83" s="483"/>
      <c r="T83" s="483"/>
      <c r="U83" s="483"/>
      <c r="V83" s="483"/>
      <c r="W83" s="483"/>
      <c r="X83" s="483"/>
      <c r="Y83" s="483"/>
      <c r="Z83" s="483"/>
      <c r="AA83" s="484"/>
      <c r="AB83" s="491"/>
      <c r="AC83" s="492"/>
      <c r="AD83" s="492"/>
      <c r="AE83" s="492"/>
      <c r="AF83" s="492"/>
      <c r="AG83" s="492"/>
      <c r="AH83" s="493"/>
      <c r="AI83" s="456"/>
      <c r="AJ83" s="457"/>
      <c r="AK83" s="457"/>
      <c r="AL83" s="457"/>
      <c r="AM83" s="457"/>
      <c r="AN83" s="457"/>
      <c r="AO83" s="457"/>
      <c r="AP83" s="457"/>
      <c r="AQ83" s="457"/>
      <c r="AR83" s="457"/>
      <c r="AS83" s="457"/>
      <c r="AT83" s="458"/>
      <c r="AU83" s="464"/>
      <c r="AV83" s="465"/>
      <c r="AW83" s="465"/>
      <c r="AX83" s="465"/>
      <c r="AY83" s="465"/>
      <c r="AZ83" s="465"/>
      <c r="BA83" s="465"/>
      <c r="BB83" s="465"/>
      <c r="BC83" s="465"/>
      <c r="BD83" s="465"/>
      <c r="BE83" s="465"/>
      <c r="BF83" s="465"/>
      <c r="BG83" s="465"/>
      <c r="BH83" s="465"/>
      <c r="BI83" s="465"/>
      <c r="BJ83" s="465"/>
      <c r="BK83" s="465"/>
      <c r="BL83" s="465"/>
      <c r="BM83" s="465"/>
      <c r="BN83" s="465"/>
      <c r="BO83" s="465"/>
      <c r="BP83" s="465"/>
      <c r="BQ83" s="465"/>
      <c r="BR83" s="465"/>
      <c r="BS83" s="465"/>
      <c r="BT83" s="465"/>
      <c r="BU83" s="465"/>
      <c r="BV83" s="465"/>
      <c r="BW83" s="465"/>
      <c r="BX83" s="465"/>
      <c r="BY83" s="465"/>
      <c r="BZ83" s="531"/>
      <c r="CA83" s="531"/>
      <c r="CB83" s="531"/>
      <c r="CC83" s="531"/>
      <c r="CD83" s="531"/>
      <c r="CE83" s="531"/>
      <c r="CF83" s="531"/>
      <c r="CG83" s="531"/>
      <c r="CH83" s="531"/>
      <c r="CI83" s="531"/>
      <c r="CJ83" s="531"/>
      <c r="CK83" s="532"/>
    </row>
    <row r="84" spans="2:172" ht="5.25" customHeight="1">
      <c r="B84" s="507"/>
      <c r="C84" s="508"/>
      <c r="D84" s="482"/>
      <c r="E84" s="483"/>
      <c r="F84" s="483"/>
      <c r="G84" s="483"/>
      <c r="H84" s="483"/>
      <c r="I84" s="483"/>
      <c r="J84" s="483"/>
      <c r="K84" s="483"/>
      <c r="L84" s="483"/>
      <c r="M84" s="483"/>
      <c r="N84" s="483"/>
      <c r="O84" s="483"/>
      <c r="P84" s="483"/>
      <c r="Q84" s="483"/>
      <c r="R84" s="483"/>
      <c r="S84" s="483"/>
      <c r="T84" s="483"/>
      <c r="U84" s="483"/>
      <c r="V84" s="483"/>
      <c r="W84" s="483"/>
      <c r="X84" s="483"/>
      <c r="Y84" s="483"/>
      <c r="Z84" s="483"/>
      <c r="AA84" s="484"/>
      <c r="AB84" s="491"/>
      <c r="AC84" s="492"/>
      <c r="AD84" s="492"/>
      <c r="AE84" s="492"/>
      <c r="AF84" s="492"/>
      <c r="AG84" s="492"/>
      <c r="AH84" s="493"/>
      <c r="AI84" s="456"/>
      <c r="AJ84" s="457"/>
      <c r="AK84" s="457"/>
      <c r="AL84" s="457"/>
      <c r="AM84" s="457"/>
      <c r="AN84" s="457"/>
      <c r="AO84" s="457"/>
      <c r="AP84" s="457"/>
      <c r="AQ84" s="457"/>
      <c r="AR84" s="457"/>
      <c r="AS84" s="457"/>
      <c r="AT84" s="458"/>
      <c r="AU84" s="464"/>
      <c r="AV84" s="465"/>
      <c r="AW84" s="465"/>
      <c r="AX84" s="465"/>
      <c r="AY84" s="465"/>
      <c r="AZ84" s="465"/>
      <c r="BA84" s="465"/>
      <c r="BB84" s="465"/>
      <c r="BC84" s="465"/>
      <c r="BD84" s="465"/>
      <c r="BE84" s="465"/>
      <c r="BF84" s="465"/>
      <c r="BG84" s="465"/>
      <c r="BH84" s="465"/>
      <c r="BI84" s="465"/>
      <c r="BJ84" s="465"/>
      <c r="BK84" s="465"/>
      <c r="BL84" s="465"/>
      <c r="BM84" s="465"/>
      <c r="BN84" s="465"/>
      <c r="BO84" s="465"/>
      <c r="BP84" s="465"/>
      <c r="BQ84" s="465"/>
      <c r="BR84" s="465"/>
      <c r="BS84" s="465"/>
      <c r="BT84" s="465"/>
      <c r="BU84" s="465"/>
      <c r="BV84" s="465"/>
      <c r="BW84" s="465"/>
      <c r="BX84" s="465"/>
      <c r="BY84" s="465"/>
      <c r="BZ84" s="531"/>
      <c r="CA84" s="531"/>
      <c r="CB84" s="531"/>
      <c r="CC84" s="531"/>
      <c r="CD84" s="531"/>
      <c r="CE84" s="531"/>
      <c r="CF84" s="531"/>
      <c r="CG84" s="531"/>
      <c r="CH84" s="531"/>
      <c r="CI84" s="531"/>
      <c r="CJ84" s="531"/>
      <c r="CK84" s="532"/>
      <c r="FL84" s="84"/>
      <c r="FM84" s="84"/>
      <c r="FN84" s="84"/>
      <c r="FO84" s="84"/>
      <c r="FP84" s="84"/>
    </row>
    <row r="85" spans="2:172" ht="5.25" customHeight="1">
      <c r="B85" s="507"/>
      <c r="C85" s="508"/>
      <c r="D85" s="482"/>
      <c r="E85" s="483"/>
      <c r="F85" s="483"/>
      <c r="G85" s="483"/>
      <c r="H85" s="483"/>
      <c r="I85" s="483"/>
      <c r="J85" s="483"/>
      <c r="K85" s="483"/>
      <c r="L85" s="483"/>
      <c r="M85" s="483"/>
      <c r="N85" s="483"/>
      <c r="O85" s="483"/>
      <c r="P85" s="483"/>
      <c r="Q85" s="483"/>
      <c r="R85" s="483"/>
      <c r="S85" s="483"/>
      <c r="T85" s="483"/>
      <c r="U85" s="483"/>
      <c r="V85" s="483"/>
      <c r="W85" s="483"/>
      <c r="X85" s="483"/>
      <c r="Y85" s="483"/>
      <c r="Z85" s="483"/>
      <c r="AA85" s="484"/>
      <c r="AB85" s="491"/>
      <c r="AC85" s="492"/>
      <c r="AD85" s="492"/>
      <c r="AE85" s="492"/>
      <c r="AF85" s="492"/>
      <c r="AG85" s="492"/>
      <c r="AH85" s="493"/>
      <c r="AI85" s="456"/>
      <c r="AJ85" s="457"/>
      <c r="AK85" s="457"/>
      <c r="AL85" s="457"/>
      <c r="AM85" s="457"/>
      <c r="AN85" s="457"/>
      <c r="AO85" s="457"/>
      <c r="AP85" s="457"/>
      <c r="AQ85" s="457"/>
      <c r="AR85" s="457"/>
      <c r="AS85" s="457"/>
      <c r="AT85" s="458"/>
      <c r="AU85" s="464"/>
      <c r="AV85" s="465"/>
      <c r="AW85" s="465"/>
      <c r="AX85" s="465"/>
      <c r="AY85" s="465"/>
      <c r="AZ85" s="465"/>
      <c r="BA85" s="465"/>
      <c r="BB85" s="465"/>
      <c r="BC85" s="465"/>
      <c r="BD85" s="465"/>
      <c r="BE85" s="465"/>
      <c r="BF85" s="465"/>
      <c r="BG85" s="465"/>
      <c r="BH85" s="465"/>
      <c r="BI85" s="465"/>
      <c r="BJ85" s="465"/>
      <c r="BK85" s="465"/>
      <c r="BL85" s="465"/>
      <c r="BM85" s="465"/>
      <c r="BN85" s="465"/>
      <c r="BO85" s="465"/>
      <c r="BP85" s="465"/>
      <c r="BQ85" s="465"/>
      <c r="BR85" s="465"/>
      <c r="BS85" s="465"/>
      <c r="BT85" s="465"/>
      <c r="BU85" s="465"/>
      <c r="BV85" s="465"/>
      <c r="BW85" s="465"/>
      <c r="BX85" s="465"/>
      <c r="BY85" s="465"/>
      <c r="BZ85" s="531"/>
      <c r="CA85" s="531"/>
      <c r="CB85" s="531"/>
      <c r="CC85" s="531"/>
      <c r="CD85" s="531"/>
      <c r="CE85" s="531"/>
      <c r="CF85" s="531"/>
      <c r="CG85" s="531"/>
      <c r="CH85" s="531"/>
      <c r="CI85" s="531"/>
      <c r="CJ85" s="531"/>
      <c r="CK85" s="532"/>
    </row>
    <row r="86" spans="2:172" ht="5.25" customHeight="1">
      <c r="B86" s="507"/>
      <c r="C86" s="508"/>
      <c r="D86" s="485"/>
      <c r="E86" s="486"/>
      <c r="F86" s="486"/>
      <c r="G86" s="486"/>
      <c r="H86" s="486"/>
      <c r="I86" s="486"/>
      <c r="J86" s="486"/>
      <c r="K86" s="486"/>
      <c r="L86" s="486"/>
      <c r="M86" s="486"/>
      <c r="N86" s="486"/>
      <c r="O86" s="486"/>
      <c r="P86" s="486"/>
      <c r="Q86" s="486"/>
      <c r="R86" s="486"/>
      <c r="S86" s="486"/>
      <c r="T86" s="486"/>
      <c r="U86" s="486"/>
      <c r="V86" s="486"/>
      <c r="W86" s="486"/>
      <c r="X86" s="486"/>
      <c r="Y86" s="486"/>
      <c r="Z86" s="486"/>
      <c r="AA86" s="487"/>
      <c r="AB86" s="494"/>
      <c r="AC86" s="495"/>
      <c r="AD86" s="495"/>
      <c r="AE86" s="495"/>
      <c r="AF86" s="495"/>
      <c r="AG86" s="495"/>
      <c r="AH86" s="496"/>
      <c r="AI86" s="468"/>
      <c r="AJ86" s="469"/>
      <c r="AK86" s="469"/>
      <c r="AL86" s="469"/>
      <c r="AM86" s="469"/>
      <c r="AN86" s="469"/>
      <c r="AO86" s="469"/>
      <c r="AP86" s="469"/>
      <c r="AQ86" s="469"/>
      <c r="AR86" s="469"/>
      <c r="AS86" s="469"/>
      <c r="AT86" s="470"/>
      <c r="AU86" s="466"/>
      <c r="AV86" s="467"/>
      <c r="AW86" s="467"/>
      <c r="AX86" s="467"/>
      <c r="AY86" s="467"/>
      <c r="AZ86" s="467"/>
      <c r="BA86" s="467"/>
      <c r="BB86" s="467"/>
      <c r="BC86" s="467"/>
      <c r="BD86" s="467"/>
      <c r="BE86" s="467"/>
      <c r="BF86" s="467"/>
      <c r="BG86" s="467"/>
      <c r="BH86" s="467"/>
      <c r="BI86" s="467"/>
      <c r="BJ86" s="467"/>
      <c r="BK86" s="467"/>
      <c r="BL86" s="467"/>
      <c r="BM86" s="467"/>
      <c r="BN86" s="467"/>
      <c r="BO86" s="467"/>
      <c r="BP86" s="467"/>
      <c r="BQ86" s="467"/>
      <c r="BR86" s="467"/>
      <c r="BS86" s="467"/>
      <c r="BT86" s="467"/>
      <c r="BU86" s="467"/>
      <c r="BV86" s="467"/>
      <c r="BW86" s="467"/>
      <c r="BX86" s="467"/>
      <c r="BY86" s="467"/>
      <c r="BZ86" s="531"/>
      <c r="CA86" s="531"/>
      <c r="CB86" s="531"/>
      <c r="CC86" s="531"/>
      <c r="CD86" s="531"/>
      <c r="CE86" s="531"/>
      <c r="CF86" s="531"/>
      <c r="CG86" s="531"/>
      <c r="CH86" s="531"/>
      <c r="CI86" s="531"/>
      <c r="CJ86" s="531"/>
      <c r="CK86" s="532"/>
    </row>
    <row r="87" spans="2:172" ht="5.25" customHeight="1">
      <c r="B87" s="507"/>
      <c r="C87" s="508"/>
      <c r="D87" s="479" t="s">
        <v>122</v>
      </c>
      <c r="E87" s="480"/>
      <c r="F87" s="480"/>
      <c r="G87" s="480"/>
      <c r="H87" s="480"/>
      <c r="I87" s="480"/>
      <c r="J87" s="480"/>
      <c r="K87" s="480"/>
      <c r="L87" s="480"/>
      <c r="M87" s="480"/>
      <c r="N87" s="480"/>
      <c r="O87" s="480"/>
      <c r="P87" s="480"/>
      <c r="Q87" s="480"/>
      <c r="R87" s="480"/>
      <c r="S87" s="480"/>
      <c r="T87" s="480"/>
      <c r="U87" s="480"/>
      <c r="V87" s="480"/>
      <c r="W87" s="480"/>
      <c r="X87" s="480"/>
      <c r="Y87" s="480"/>
      <c r="Z87" s="480"/>
      <c r="AA87" s="481"/>
      <c r="AB87" s="488" t="str">
        <f>施設情報!C28&amp;""</f>
        <v/>
      </c>
      <c r="AC87" s="489"/>
      <c r="AD87" s="489"/>
      <c r="AE87" s="489"/>
      <c r="AF87" s="489"/>
      <c r="AG87" s="489"/>
      <c r="AH87" s="490"/>
      <c r="AI87" s="453" t="e">
        <f ca="1">集計【保育所】!K12</f>
        <v>#DIV/0!</v>
      </c>
      <c r="AJ87" s="454"/>
      <c r="AK87" s="454"/>
      <c r="AL87" s="454"/>
      <c r="AM87" s="454"/>
      <c r="AN87" s="454"/>
      <c r="AO87" s="454"/>
      <c r="AP87" s="454"/>
      <c r="AQ87" s="454"/>
      <c r="AR87" s="454"/>
      <c r="AS87" s="454"/>
      <c r="AT87" s="455"/>
      <c r="AU87" s="462"/>
      <c r="AV87" s="463"/>
      <c r="AW87" s="463"/>
      <c r="AX87" s="463"/>
      <c r="AY87" s="463"/>
      <c r="AZ87" s="463"/>
      <c r="BA87" s="463"/>
      <c r="BB87" s="463"/>
      <c r="BC87" s="463"/>
      <c r="BD87" s="463"/>
      <c r="BE87" s="463"/>
      <c r="BF87" s="463"/>
      <c r="BG87" s="463"/>
      <c r="BH87" s="463"/>
      <c r="BI87" s="463"/>
      <c r="BJ87" s="463"/>
      <c r="BK87" s="463"/>
      <c r="BL87" s="463"/>
      <c r="BM87" s="463"/>
      <c r="BN87" s="463"/>
      <c r="BO87" s="463"/>
      <c r="BP87" s="463"/>
      <c r="BQ87" s="463"/>
      <c r="BR87" s="463"/>
      <c r="BS87" s="463"/>
      <c r="BT87" s="463"/>
      <c r="BU87" s="463"/>
      <c r="BV87" s="463"/>
      <c r="BW87" s="463"/>
      <c r="BX87" s="463"/>
      <c r="BY87" s="463"/>
      <c r="BZ87" s="531"/>
      <c r="CA87" s="531"/>
      <c r="CB87" s="531"/>
      <c r="CC87" s="531"/>
      <c r="CD87" s="531"/>
      <c r="CE87" s="531"/>
      <c r="CF87" s="531"/>
      <c r="CG87" s="531"/>
      <c r="CH87" s="531"/>
      <c r="CI87" s="531"/>
      <c r="CJ87" s="531"/>
      <c r="CK87" s="532"/>
    </row>
    <row r="88" spans="2:172" ht="5.25" customHeight="1">
      <c r="B88" s="507"/>
      <c r="C88" s="508"/>
      <c r="D88" s="482"/>
      <c r="E88" s="483"/>
      <c r="F88" s="483"/>
      <c r="G88" s="483"/>
      <c r="H88" s="483"/>
      <c r="I88" s="483"/>
      <c r="J88" s="483"/>
      <c r="K88" s="483"/>
      <c r="L88" s="483"/>
      <c r="M88" s="483"/>
      <c r="N88" s="483"/>
      <c r="O88" s="483"/>
      <c r="P88" s="483"/>
      <c r="Q88" s="483"/>
      <c r="R88" s="483"/>
      <c r="S88" s="483"/>
      <c r="T88" s="483"/>
      <c r="U88" s="483"/>
      <c r="V88" s="483"/>
      <c r="W88" s="483"/>
      <c r="X88" s="483"/>
      <c r="Y88" s="483"/>
      <c r="Z88" s="483"/>
      <c r="AA88" s="484"/>
      <c r="AB88" s="491"/>
      <c r="AC88" s="492"/>
      <c r="AD88" s="492"/>
      <c r="AE88" s="492"/>
      <c r="AF88" s="492"/>
      <c r="AG88" s="492"/>
      <c r="AH88" s="493"/>
      <c r="AI88" s="456"/>
      <c r="AJ88" s="457"/>
      <c r="AK88" s="457"/>
      <c r="AL88" s="457"/>
      <c r="AM88" s="457"/>
      <c r="AN88" s="457"/>
      <c r="AO88" s="457"/>
      <c r="AP88" s="457"/>
      <c r="AQ88" s="457"/>
      <c r="AR88" s="457"/>
      <c r="AS88" s="457"/>
      <c r="AT88" s="458"/>
      <c r="AU88" s="464"/>
      <c r="AV88" s="465"/>
      <c r="AW88" s="465"/>
      <c r="AX88" s="465"/>
      <c r="AY88" s="465"/>
      <c r="AZ88" s="465"/>
      <c r="BA88" s="465"/>
      <c r="BB88" s="465"/>
      <c r="BC88" s="465"/>
      <c r="BD88" s="465"/>
      <c r="BE88" s="465"/>
      <c r="BF88" s="465"/>
      <c r="BG88" s="465"/>
      <c r="BH88" s="465"/>
      <c r="BI88" s="465"/>
      <c r="BJ88" s="465"/>
      <c r="BK88" s="465"/>
      <c r="BL88" s="465"/>
      <c r="BM88" s="465"/>
      <c r="BN88" s="465"/>
      <c r="BO88" s="465"/>
      <c r="BP88" s="465"/>
      <c r="BQ88" s="465"/>
      <c r="BR88" s="465"/>
      <c r="BS88" s="465"/>
      <c r="BT88" s="465"/>
      <c r="BU88" s="465"/>
      <c r="BV88" s="465"/>
      <c r="BW88" s="465"/>
      <c r="BX88" s="465"/>
      <c r="BY88" s="465"/>
      <c r="BZ88" s="531"/>
      <c r="CA88" s="531"/>
      <c r="CB88" s="531"/>
      <c r="CC88" s="531"/>
      <c r="CD88" s="531"/>
      <c r="CE88" s="531"/>
      <c r="CF88" s="531"/>
      <c r="CG88" s="531"/>
      <c r="CH88" s="531"/>
      <c r="CI88" s="531"/>
      <c r="CJ88" s="531"/>
      <c r="CK88" s="532"/>
    </row>
    <row r="89" spans="2:172" ht="5.25" customHeight="1">
      <c r="B89" s="507"/>
      <c r="C89" s="508"/>
      <c r="D89" s="482"/>
      <c r="E89" s="483"/>
      <c r="F89" s="483"/>
      <c r="G89" s="483"/>
      <c r="H89" s="483"/>
      <c r="I89" s="483"/>
      <c r="J89" s="483"/>
      <c r="K89" s="483"/>
      <c r="L89" s="483"/>
      <c r="M89" s="483"/>
      <c r="N89" s="483"/>
      <c r="O89" s="483"/>
      <c r="P89" s="483"/>
      <c r="Q89" s="483"/>
      <c r="R89" s="483"/>
      <c r="S89" s="483"/>
      <c r="T89" s="483"/>
      <c r="U89" s="483"/>
      <c r="V89" s="483"/>
      <c r="W89" s="483"/>
      <c r="X89" s="483"/>
      <c r="Y89" s="483"/>
      <c r="Z89" s="483"/>
      <c r="AA89" s="484"/>
      <c r="AB89" s="491"/>
      <c r="AC89" s="492"/>
      <c r="AD89" s="492"/>
      <c r="AE89" s="492"/>
      <c r="AF89" s="492"/>
      <c r="AG89" s="492"/>
      <c r="AH89" s="493"/>
      <c r="AI89" s="456"/>
      <c r="AJ89" s="457"/>
      <c r="AK89" s="457"/>
      <c r="AL89" s="457"/>
      <c r="AM89" s="457"/>
      <c r="AN89" s="457"/>
      <c r="AO89" s="457"/>
      <c r="AP89" s="457"/>
      <c r="AQ89" s="457"/>
      <c r="AR89" s="457"/>
      <c r="AS89" s="457"/>
      <c r="AT89" s="458"/>
      <c r="AU89" s="464"/>
      <c r="AV89" s="465"/>
      <c r="AW89" s="465"/>
      <c r="AX89" s="465"/>
      <c r="AY89" s="465"/>
      <c r="AZ89" s="465"/>
      <c r="BA89" s="465"/>
      <c r="BB89" s="465"/>
      <c r="BC89" s="465"/>
      <c r="BD89" s="465"/>
      <c r="BE89" s="465"/>
      <c r="BF89" s="465"/>
      <c r="BG89" s="465"/>
      <c r="BH89" s="465"/>
      <c r="BI89" s="465"/>
      <c r="BJ89" s="465"/>
      <c r="BK89" s="465"/>
      <c r="BL89" s="465"/>
      <c r="BM89" s="465"/>
      <c r="BN89" s="465"/>
      <c r="BO89" s="465"/>
      <c r="BP89" s="465"/>
      <c r="BQ89" s="465"/>
      <c r="BR89" s="465"/>
      <c r="BS89" s="465"/>
      <c r="BT89" s="465"/>
      <c r="BU89" s="465"/>
      <c r="BV89" s="465"/>
      <c r="BW89" s="465"/>
      <c r="BX89" s="465"/>
      <c r="BY89" s="465"/>
      <c r="BZ89" s="531"/>
      <c r="CA89" s="531"/>
      <c r="CB89" s="531"/>
      <c r="CC89" s="531"/>
      <c r="CD89" s="531"/>
      <c r="CE89" s="531"/>
      <c r="CF89" s="531"/>
      <c r="CG89" s="531"/>
      <c r="CH89" s="531"/>
      <c r="CI89" s="531"/>
      <c r="CJ89" s="531"/>
      <c r="CK89" s="532"/>
      <c r="ES89" s="76"/>
      <c r="ET89" s="76"/>
      <c r="EU89" s="76"/>
      <c r="EV89" s="76"/>
      <c r="EW89" s="76"/>
      <c r="EX89" s="76"/>
      <c r="EY89" s="76"/>
      <c r="EZ89" s="76"/>
      <c r="FA89" s="76"/>
      <c r="FB89" s="76"/>
      <c r="FC89" s="76"/>
      <c r="FD89" s="76"/>
      <c r="FE89" s="76"/>
      <c r="FF89" s="76"/>
      <c r="FG89" s="76"/>
      <c r="FH89" s="76"/>
      <c r="FI89" s="76"/>
      <c r="FJ89" s="76"/>
      <c r="FK89" s="76"/>
      <c r="FL89" s="76"/>
      <c r="FM89" s="76"/>
    </row>
    <row r="90" spans="2:172" ht="5.25" customHeight="1">
      <c r="B90" s="507"/>
      <c r="C90" s="508"/>
      <c r="D90" s="482"/>
      <c r="E90" s="483"/>
      <c r="F90" s="483"/>
      <c r="G90" s="483"/>
      <c r="H90" s="483"/>
      <c r="I90" s="483"/>
      <c r="J90" s="483"/>
      <c r="K90" s="483"/>
      <c r="L90" s="483"/>
      <c r="M90" s="483"/>
      <c r="N90" s="483"/>
      <c r="O90" s="483"/>
      <c r="P90" s="483"/>
      <c r="Q90" s="483"/>
      <c r="R90" s="483"/>
      <c r="S90" s="483"/>
      <c r="T90" s="483"/>
      <c r="U90" s="483"/>
      <c r="V90" s="483"/>
      <c r="W90" s="483"/>
      <c r="X90" s="483"/>
      <c r="Y90" s="483"/>
      <c r="Z90" s="483"/>
      <c r="AA90" s="484"/>
      <c r="AB90" s="491"/>
      <c r="AC90" s="492"/>
      <c r="AD90" s="492"/>
      <c r="AE90" s="492"/>
      <c r="AF90" s="492"/>
      <c r="AG90" s="492"/>
      <c r="AH90" s="493"/>
      <c r="AI90" s="456"/>
      <c r="AJ90" s="457"/>
      <c r="AK90" s="457"/>
      <c r="AL90" s="457"/>
      <c r="AM90" s="457"/>
      <c r="AN90" s="457"/>
      <c r="AO90" s="457"/>
      <c r="AP90" s="457"/>
      <c r="AQ90" s="457"/>
      <c r="AR90" s="457"/>
      <c r="AS90" s="457"/>
      <c r="AT90" s="458"/>
      <c r="AU90" s="464"/>
      <c r="AV90" s="465"/>
      <c r="AW90" s="465"/>
      <c r="AX90" s="465"/>
      <c r="AY90" s="465"/>
      <c r="AZ90" s="465"/>
      <c r="BA90" s="465"/>
      <c r="BB90" s="465"/>
      <c r="BC90" s="465"/>
      <c r="BD90" s="465"/>
      <c r="BE90" s="465"/>
      <c r="BF90" s="465"/>
      <c r="BG90" s="465"/>
      <c r="BH90" s="465"/>
      <c r="BI90" s="465"/>
      <c r="BJ90" s="465"/>
      <c r="BK90" s="465"/>
      <c r="BL90" s="465"/>
      <c r="BM90" s="465"/>
      <c r="BN90" s="465"/>
      <c r="BO90" s="465"/>
      <c r="BP90" s="465"/>
      <c r="BQ90" s="465"/>
      <c r="BR90" s="465"/>
      <c r="BS90" s="465"/>
      <c r="BT90" s="465"/>
      <c r="BU90" s="465"/>
      <c r="BV90" s="465"/>
      <c r="BW90" s="465"/>
      <c r="BX90" s="465"/>
      <c r="BY90" s="465"/>
      <c r="BZ90" s="531"/>
      <c r="CA90" s="531"/>
      <c r="CB90" s="531"/>
      <c r="CC90" s="531"/>
      <c r="CD90" s="531"/>
      <c r="CE90" s="531"/>
      <c r="CF90" s="531"/>
      <c r="CG90" s="531"/>
      <c r="CH90" s="531"/>
      <c r="CI90" s="531"/>
      <c r="CJ90" s="531"/>
      <c r="CK90" s="532"/>
      <c r="ES90" s="76"/>
      <c r="ET90" s="76"/>
      <c r="EU90" s="76"/>
      <c r="EV90" s="76"/>
      <c r="EW90" s="76"/>
      <c r="EX90" s="76"/>
      <c r="EY90" s="76"/>
      <c r="EZ90" s="76"/>
      <c r="FA90" s="76"/>
      <c r="FB90" s="76"/>
      <c r="FC90" s="76"/>
      <c r="FD90" s="76"/>
      <c r="FE90" s="76"/>
      <c r="FF90" s="76"/>
      <c r="FG90" s="76"/>
      <c r="FH90" s="76"/>
      <c r="FI90" s="76"/>
      <c r="FJ90" s="76"/>
      <c r="FK90" s="76"/>
      <c r="FL90" s="76"/>
      <c r="FM90" s="76"/>
    </row>
    <row r="91" spans="2:172" ht="5.25" customHeight="1">
      <c r="B91" s="507"/>
      <c r="C91" s="508"/>
      <c r="D91" s="485"/>
      <c r="E91" s="486"/>
      <c r="F91" s="486"/>
      <c r="G91" s="486"/>
      <c r="H91" s="486"/>
      <c r="I91" s="486"/>
      <c r="J91" s="486"/>
      <c r="K91" s="486"/>
      <c r="L91" s="486"/>
      <c r="M91" s="486"/>
      <c r="N91" s="486"/>
      <c r="O91" s="486"/>
      <c r="P91" s="486"/>
      <c r="Q91" s="486"/>
      <c r="R91" s="486"/>
      <c r="S91" s="486"/>
      <c r="T91" s="486"/>
      <c r="U91" s="486"/>
      <c r="V91" s="486"/>
      <c r="W91" s="486"/>
      <c r="X91" s="486"/>
      <c r="Y91" s="486"/>
      <c r="Z91" s="486"/>
      <c r="AA91" s="487"/>
      <c r="AB91" s="494"/>
      <c r="AC91" s="495"/>
      <c r="AD91" s="495"/>
      <c r="AE91" s="495"/>
      <c r="AF91" s="495"/>
      <c r="AG91" s="495"/>
      <c r="AH91" s="496"/>
      <c r="AI91" s="468"/>
      <c r="AJ91" s="469"/>
      <c r="AK91" s="469"/>
      <c r="AL91" s="469"/>
      <c r="AM91" s="469"/>
      <c r="AN91" s="469"/>
      <c r="AO91" s="469"/>
      <c r="AP91" s="469"/>
      <c r="AQ91" s="469"/>
      <c r="AR91" s="469"/>
      <c r="AS91" s="469"/>
      <c r="AT91" s="470"/>
      <c r="AU91" s="466"/>
      <c r="AV91" s="467"/>
      <c r="AW91" s="467"/>
      <c r="AX91" s="467"/>
      <c r="AY91" s="467"/>
      <c r="AZ91" s="467"/>
      <c r="BA91" s="467"/>
      <c r="BB91" s="467"/>
      <c r="BC91" s="467"/>
      <c r="BD91" s="467"/>
      <c r="BE91" s="467"/>
      <c r="BF91" s="467"/>
      <c r="BG91" s="467"/>
      <c r="BH91" s="467"/>
      <c r="BI91" s="467"/>
      <c r="BJ91" s="467"/>
      <c r="BK91" s="467"/>
      <c r="BL91" s="467"/>
      <c r="BM91" s="467"/>
      <c r="BN91" s="467"/>
      <c r="BO91" s="467"/>
      <c r="BP91" s="467"/>
      <c r="BQ91" s="467"/>
      <c r="BR91" s="467"/>
      <c r="BS91" s="467"/>
      <c r="BT91" s="467"/>
      <c r="BU91" s="467"/>
      <c r="BV91" s="467"/>
      <c r="BW91" s="467"/>
      <c r="BX91" s="467"/>
      <c r="BY91" s="467"/>
      <c r="BZ91" s="531"/>
      <c r="CA91" s="531"/>
      <c r="CB91" s="531"/>
      <c r="CC91" s="531"/>
      <c r="CD91" s="531"/>
      <c r="CE91" s="531"/>
      <c r="CF91" s="531"/>
      <c r="CG91" s="531"/>
      <c r="CH91" s="531"/>
      <c r="CI91" s="531"/>
      <c r="CJ91" s="531"/>
      <c r="CK91" s="532"/>
      <c r="ES91" s="76"/>
      <c r="ET91" s="76"/>
      <c r="EU91" s="76"/>
      <c r="EV91" s="76"/>
      <c r="EW91" s="76"/>
      <c r="EX91" s="76"/>
      <c r="EY91" s="76"/>
      <c r="EZ91" s="76"/>
      <c r="FA91" s="76"/>
      <c r="FB91" s="76"/>
      <c r="FC91" s="76"/>
      <c r="FD91" s="76"/>
      <c r="FE91" s="76"/>
      <c r="FF91" s="76"/>
      <c r="FG91" s="76"/>
      <c r="FH91" s="76"/>
      <c r="FI91" s="76"/>
      <c r="FJ91" s="76"/>
      <c r="FK91" s="76"/>
      <c r="FL91" s="76"/>
      <c r="FM91" s="76"/>
    </row>
    <row r="92" spans="2:172" ht="5.25" customHeight="1">
      <c r="B92" s="507"/>
      <c r="C92" s="508"/>
      <c r="D92" s="497" t="s">
        <v>1114</v>
      </c>
      <c r="E92" s="498"/>
      <c r="F92" s="498"/>
      <c r="G92" s="498"/>
      <c r="H92" s="498"/>
      <c r="I92" s="498"/>
      <c r="J92" s="498"/>
      <c r="K92" s="498"/>
      <c r="L92" s="498"/>
      <c r="M92" s="498"/>
      <c r="N92" s="498"/>
      <c r="O92" s="498"/>
      <c r="P92" s="498"/>
      <c r="Q92" s="498"/>
      <c r="R92" s="498"/>
      <c r="S92" s="498"/>
      <c r="T92" s="498"/>
      <c r="U92" s="498"/>
      <c r="V92" s="498"/>
      <c r="W92" s="498"/>
      <c r="X92" s="498"/>
      <c r="Y92" s="498"/>
      <c r="Z92" s="498"/>
      <c r="AA92" s="498"/>
      <c r="AB92" s="498"/>
      <c r="AC92" s="498"/>
      <c r="AD92" s="498"/>
      <c r="AE92" s="498"/>
      <c r="AF92" s="498"/>
      <c r="AG92" s="498"/>
      <c r="AH92" s="499"/>
      <c r="AI92" s="453" t="e">
        <f ca="1">集計【保育所】!K15</f>
        <v>#DIV/0!</v>
      </c>
      <c r="AJ92" s="454"/>
      <c r="AK92" s="454"/>
      <c r="AL92" s="454"/>
      <c r="AM92" s="454"/>
      <c r="AN92" s="454"/>
      <c r="AO92" s="454"/>
      <c r="AP92" s="454"/>
      <c r="AQ92" s="454"/>
      <c r="AR92" s="454"/>
      <c r="AS92" s="454"/>
      <c r="AT92" s="455"/>
      <c r="AU92" s="462"/>
      <c r="AV92" s="463"/>
      <c r="AW92" s="463"/>
      <c r="AX92" s="463"/>
      <c r="AY92" s="463"/>
      <c r="AZ92" s="463"/>
      <c r="BA92" s="463"/>
      <c r="BB92" s="463"/>
      <c r="BC92" s="463"/>
      <c r="BD92" s="463"/>
      <c r="BE92" s="463"/>
      <c r="BF92" s="463"/>
      <c r="BG92" s="463"/>
      <c r="BH92" s="463"/>
      <c r="BI92" s="463"/>
      <c r="BJ92" s="463"/>
      <c r="BK92" s="463"/>
      <c r="BL92" s="463"/>
      <c r="BM92" s="463"/>
      <c r="BN92" s="463"/>
      <c r="BO92" s="463"/>
      <c r="BP92" s="463"/>
      <c r="BQ92" s="463"/>
      <c r="BR92" s="463"/>
      <c r="BS92" s="463"/>
      <c r="BT92" s="463"/>
      <c r="BU92" s="463"/>
      <c r="BV92" s="463"/>
      <c r="BW92" s="463"/>
      <c r="BX92" s="463"/>
      <c r="BY92" s="463"/>
      <c r="BZ92" s="531"/>
      <c r="CA92" s="531"/>
      <c r="CB92" s="531"/>
      <c r="CC92" s="531"/>
      <c r="CD92" s="531"/>
      <c r="CE92" s="531"/>
      <c r="CF92" s="531"/>
      <c r="CG92" s="531"/>
      <c r="CH92" s="531"/>
      <c r="CI92" s="531"/>
      <c r="CJ92" s="531"/>
      <c r="CK92" s="532"/>
      <c r="CL92" s="97"/>
      <c r="CM92" s="96"/>
      <c r="CN92" s="96"/>
      <c r="CO92" s="96"/>
      <c r="CP92" s="96"/>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86"/>
      <c r="EU92" s="86"/>
      <c r="EV92" s="86"/>
      <c r="EW92" s="86"/>
      <c r="EX92" s="75"/>
      <c r="EY92" s="75"/>
      <c r="EZ92" s="75"/>
      <c r="FA92" s="75"/>
      <c r="FB92" s="75"/>
      <c r="FC92" s="75"/>
      <c r="FD92" s="75"/>
      <c r="FE92" s="75"/>
      <c r="FF92" s="75"/>
      <c r="FG92" s="75"/>
      <c r="FH92" s="75"/>
      <c r="FI92" s="75"/>
      <c r="FJ92" s="76"/>
      <c r="FK92" s="76"/>
      <c r="FL92" s="76"/>
      <c r="FM92" s="76"/>
    </row>
    <row r="93" spans="2:172" ht="5.25" customHeight="1">
      <c r="B93" s="507"/>
      <c r="C93" s="508"/>
      <c r="D93" s="497"/>
      <c r="E93" s="498"/>
      <c r="F93" s="498"/>
      <c r="G93" s="498"/>
      <c r="H93" s="498"/>
      <c r="I93" s="498"/>
      <c r="J93" s="498"/>
      <c r="K93" s="498"/>
      <c r="L93" s="498"/>
      <c r="M93" s="498"/>
      <c r="N93" s="498"/>
      <c r="O93" s="498"/>
      <c r="P93" s="498"/>
      <c r="Q93" s="498"/>
      <c r="R93" s="498"/>
      <c r="S93" s="498"/>
      <c r="T93" s="498"/>
      <c r="U93" s="498"/>
      <c r="V93" s="498"/>
      <c r="W93" s="498"/>
      <c r="X93" s="498"/>
      <c r="Y93" s="498"/>
      <c r="Z93" s="498"/>
      <c r="AA93" s="498"/>
      <c r="AB93" s="498"/>
      <c r="AC93" s="498"/>
      <c r="AD93" s="498"/>
      <c r="AE93" s="498"/>
      <c r="AF93" s="498"/>
      <c r="AG93" s="498"/>
      <c r="AH93" s="499"/>
      <c r="AI93" s="456"/>
      <c r="AJ93" s="457"/>
      <c r="AK93" s="457"/>
      <c r="AL93" s="457"/>
      <c r="AM93" s="457"/>
      <c r="AN93" s="457"/>
      <c r="AO93" s="457"/>
      <c r="AP93" s="457"/>
      <c r="AQ93" s="457"/>
      <c r="AR93" s="457"/>
      <c r="AS93" s="457"/>
      <c r="AT93" s="458"/>
      <c r="AU93" s="464"/>
      <c r="AV93" s="465"/>
      <c r="AW93" s="465"/>
      <c r="AX93" s="465"/>
      <c r="AY93" s="465"/>
      <c r="AZ93" s="465"/>
      <c r="BA93" s="465"/>
      <c r="BB93" s="465"/>
      <c r="BC93" s="465"/>
      <c r="BD93" s="465"/>
      <c r="BE93" s="465"/>
      <c r="BF93" s="465"/>
      <c r="BG93" s="465"/>
      <c r="BH93" s="465"/>
      <c r="BI93" s="465"/>
      <c r="BJ93" s="465"/>
      <c r="BK93" s="465"/>
      <c r="BL93" s="465"/>
      <c r="BM93" s="465"/>
      <c r="BN93" s="465"/>
      <c r="BO93" s="465"/>
      <c r="BP93" s="465"/>
      <c r="BQ93" s="465"/>
      <c r="BR93" s="465"/>
      <c r="BS93" s="465"/>
      <c r="BT93" s="465"/>
      <c r="BU93" s="465"/>
      <c r="BV93" s="465"/>
      <c r="BW93" s="465"/>
      <c r="BX93" s="465"/>
      <c r="BY93" s="465"/>
      <c r="BZ93" s="531"/>
      <c r="CA93" s="531"/>
      <c r="CB93" s="531"/>
      <c r="CC93" s="531"/>
      <c r="CD93" s="531"/>
      <c r="CE93" s="531"/>
      <c r="CF93" s="531"/>
      <c r="CG93" s="531"/>
      <c r="CH93" s="531"/>
      <c r="CI93" s="531"/>
      <c r="CJ93" s="531"/>
      <c r="CK93" s="532"/>
      <c r="CL93" s="97"/>
      <c r="CM93" s="96"/>
      <c r="CN93" s="96"/>
      <c r="CO93" s="96"/>
      <c r="CP93" s="96"/>
      <c r="DU93" s="75"/>
      <c r="DV93" s="75"/>
      <c r="DW93" s="75"/>
      <c r="DX93" s="75"/>
      <c r="DY93" s="75"/>
      <c r="DZ93" s="75"/>
      <c r="EA93" s="75"/>
      <c r="EB93" s="75"/>
      <c r="EC93" s="75"/>
      <c r="ED93" s="75"/>
      <c r="EE93" s="75"/>
      <c r="EF93" s="75"/>
      <c r="EG93" s="75"/>
      <c r="EH93" s="75"/>
      <c r="EI93" s="75"/>
      <c r="EJ93" s="75"/>
      <c r="EK93" s="75"/>
      <c r="EL93" s="75"/>
      <c r="EM93" s="75"/>
      <c r="EN93" s="75"/>
      <c r="EO93" s="75"/>
      <c r="EP93" s="75"/>
      <c r="EQ93" s="75"/>
      <c r="ER93" s="75"/>
      <c r="ES93" s="75"/>
      <c r="ET93" s="86"/>
      <c r="EU93" s="86"/>
      <c r="EV93" s="86"/>
      <c r="EW93" s="86"/>
      <c r="EX93" s="75"/>
      <c r="EY93" s="75"/>
      <c r="EZ93" s="75"/>
      <c r="FA93" s="75"/>
      <c r="FB93" s="75"/>
      <c r="FC93" s="75"/>
      <c r="FD93" s="75"/>
      <c r="FE93" s="75"/>
      <c r="FF93" s="75"/>
      <c r="FG93" s="75"/>
      <c r="FH93" s="75"/>
      <c r="FI93" s="75"/>
      <c r="FJ93" s="76"/>
      <c r="FK93" s="76"/>
      <c r="FL93" s="76"/>
      <c r="FM93" s="76"/>
    </row>
    <row r="94" spans="2:172" ht="5.25" customHeight="1">
      <c r="B94" s="507"/>
      <c r="C94" s="508"/>
      <c r="D94" s="497"/>
      <c r="E94" s="498"/>
      <c r="F94" s="498"/>
      <c r="G94" s="498"/>
      <c r="H94" s="498"/>
      <c r="I94" s="498"/>
      <c r="J94" s="498"/>
      <c r="K94" s="498"/>
      <c r="L94" s="498"/>
      <c r="M94" s="498"/>
      <c r="N94" s="498"/>
      <c r="O94" s="498"/>
      <c r="P94" s="498"/>
      <c r="Q94" s="498"/>
      <c r="R94" s="498"/>
      <c r="S94" s="498"/>
      <c r="T94" s="498"/>
      <c r="U94" s="498"/>
      <c r="V94" s="498"/>
      <c r="W94" s="498"/>
      <c r="X94" s="498"/>
      <c r="Y94" s="498"/>
      <c r="Z94" s="498"/>
      <c r="AA94" s="498"/>
      <c r="AB94" s="498"/>
      <c r="AC94" s="498"/>
      <c r="AD94" s="498"/>
      <c r="AE94" s="498"/>
      <c r="AF94" s="498"/>
      <c r="AG94" s="498"/>
      <c r="AH94" s="499"/>
      <c r="AI94" s="456"/>
      <c r="AJ94" s="457"/>
      <c r="AK94" s="457"/>
      <c r="AL94" s="457"/>
      <c r="AM94" s="457"/>
      <c r="AN94" s="457"/>
      <c r="AO94" s="457"/>
      <c r="AP94" s="457"/>
      <c r="AQ94" s="457"/>
      <c r="AR94" s="457"/>
      <c r="AS94" s="457"/>
      <c r="AT94" s="458"/>
      <c r="AU94" s="464"/>
      <c r="AV94" s="465"/>
      <c r="AW94" s="465"/>
      <c r="AX94" s="465"/>
      <c r="AY94" s="465"/>
      <c r="AZ94" s="465"/>
      <c r="BA94" s="465"/>
      <c r="BB94" s="465"/>
      <c r="BC94" s="465"/>
      <c r="BD94" s="465"/>
      <c r="BE94" s="465"/>
      <c r="BF94" s="465"/>
      <c r="BG94" s="465"/>
      <c r="BH94" s="465"/>
      <c r="BI94" s="465"/>
      <c r="BJ94" s="465"/>
      <c r="BK94" s="465"/>
      <c r="BL94" s="465"/>
      <c r="BM94" s="465"/>
      <c r="BN94" s="465"/>
      <c r="BO94" s="465"/>
      <c r="BP94" s="465"/>
      <c r="BQ94" s="465"/>
      <c r="BR94" s="465"/>
      <c r="BS94" s="465"/>
      <c r="BT94" s="465"/>
      <c r="BU94" s="465"/>
      <c r="BV94" s="465"/>
      <c r="BW94" s="465"/>
      <c r="BX94" s="465"/>
      <c r="BY94" s="465"/>
      <c r="BZ94" s="531"/>
      <c r="CA94" s="531"/>
      <c r="CB94" s="531"/>
      <c r="CC94" s="531"/>
      <c r="CD94" s="531"/>
      <c r="CE94" s="531"/>
      <c r="CF94" s="531"/>
      <c r="CG94" s="531"/>
      <c r="CH94" s="531"/>
      <c r="CI94" s="531"/>
      <c r="CJ94" s="531"/>
      <c r="CK94" s="532"/>
      <c r="CL94" s="97"/>
      <c r="CM94" s="96"/>
      <c r="CN94" s="96"/>
      <c r="CO94" s="96"/>
      <c r="CP94" s="96"/>
      <c r="DU94" s="75"/>
      <c r="DV94" s="75"/>
      <c r="DW94" s="75"/>
      <c r="DX94" s="75"/>
      <c r="DY94" s="75"/>
      <c r="DZ94" s="75"/>
      <c r="EA94" s="75"/>
      <c r="EB94" s="75"/>
      <c r="EC94" s="75"/>
      <c r="ED94" s="75"/>
      <c r="EE94" s="75"/>
      <c r="EF94" s="75"/>
      <c r="EG94" s="75"/>
      <c r="EH94" s="75"/>
      <c r="EI94" s="75"/>
      <c r="EJ94" s="75"/>
      <c r="EK94" s="75"/>
      <c r="EL94" s="75"/>
      <c r="EM94" s="75"/>
      <c r="EN94" s="75"/>
      <c r="EO94" s="75"/>
      <c r="EP94" s="75"/>
      <c r="EQ94" s="75"/>
      <c r="ER94" s="75"/>
      <c r="ES94" s="75"/>
      <c r="ET94" s="86"/>
      <c r="EU94" s="86"/>
      <c r="EV94" s="86"/>
      <c r="EW94" s="86"/>
      <c r="EX94" s="75"/>
      <c r="EY94" s="75"/>
      <c r="EZ94" s="75"/>
      <c r="FA94" s="75"/>
      <c r="FB94" s="75"/>
      <c r="FC94" s="75"/>
      <c r="FD94" s="75"/>
      <c r="FE94" s="75"/>
      <c r="FF94" s="75"/>
      <c r="FG94" s="75"/>
      <c r="FH94" s="75"/>
      <c r="FI94" s="75"/>
      <c r="FJ94" s="76"/>
      <c r="FK94" s="76"/>
      <c r="FL94" s="76"/>
      <c r="FM94" s="76"/>
    </row>
    <row r="95" spans="2:172" ht="5.25" customHeight="1">
      <c r="B95" s="507"/>
      <c r="C95" s="508"/>
      <c r="D95" s="497"/>
      <c r="E95" s="498"/>
      <c r="F95" s="498"/>
      <c r="G95" s="498"/>
      <c r="H95" s="498"/>
      <c r="I95" s="498"/>
      <c r="J95" s="498"/>
      <c r="K95" s="498"/>
      <c r="L95" s="498"/>
      <c r="M95" s="498"/>
      <c r="N95" s="498"/>
      <c r="O95" s="498"/>
      <c r="P95" s="498"/>
      <c r="Q95" s="498"/>
      <c r="R95" s="498"/>
      <c r="S95" s="498"/>
      <c r="T95" s="498"/>
      <c r="U95" s="498"/>
      <c r="V95" s="498"/>
      <c r="W95" s="498"/>
      <c r="X95" s="498"/>
      <c r="Y95" s="498"/>
      <c r="Z95" s="498"/>
      <c r="AA95" s="498"/>
      <c r="AB95" s="498"/>
      <c r="AC95" s="498"/>
      <c r="AD95" s="498"/>
      <c r="AE95" s="498"/>
      <c r="AF95" s="498"/>
      <c r="AG95" s="498"/>
      <c r="AH95" s="499"/>
      <c r="AI95" s="456"/>
      <c r="AJ95" s="457"/>
      <c r="AK95" s="457"/>
      <c r="AL95" s="457"/>
      <c r="AM95" s="457"/>
      <c r="AN95" s="457"/>
      <c r="AO95" s="457"/>
      <c r="AP95" s="457"/>
      <c r="AQ95" s="457"/>
      <c r="AR95" s="457"/>
      <c r="AS95" s="457"/>
      <c r="AT95" s="458"/>
      <c r="AU95" s="464"/>
      <c r="AV95" s="465"/>
      <c r="AW95" s="465"/>
      <c r="AX95" s="465"/>
      <c r="AY95" s="465"/>
      <c r="AZ95" s="465"/>
      <c r="BA95" s="465"/>
      <c r="BB95" s="465"/>
      <c r="BC95" s="465"/>
      <c r="BD95" s="465"/>
      <c r="BE95" s="465"/>
      <c r="BF95" s="465"/>
      <c r="BG95" s="465"/>
      <c r="BH95" s="465"/>
      <c r="BI95" s="465"/>
      <c r="BJ95" s="465"/>
      <c r="BK95" s="465"/>
      <c r="BL95" s="465"/>
      <c r="BM95" s="465"/>
      <c r="BN95" s="465"/>
      <c r="BO95" s="465"/>
      <c r="BP95" s="465"/>
      <c r="BQ95" s="465"/>
      <c r="BR95" s="465"/>
      <c r="BS95" s="465"/>
      <c r="BT95" s="465"/>
      <c r="BU95" s="465"/>
      <c r="BV95" s="465"/>
      <c r="BW95" s="465"/>
      <c r="BX95" s="465"/>
      <c r="BY95" s="465"/>
      <c r="BZ95" s="531"/>
      <c r="CA95" s="531"/>
      <c r="CB95" s="531"/>
      <c r="CC95" s="531"/>
      <c r="CD95" s="531"/>
      <c r="CE95" s="531"/>
      <c r="CF95" s="531"/>
      <c r="CG95" s="531"/>
      <c r="CH95" s="531"/>
      <c r="CI95" s="531"/>
      <c r="CJ95" s="531"/>
      <c r="CK95" s="532"/>
      <c r="CL95" s="97"/>
      <c r="CM95" s="96"/>
      <c r="CN95" s="96"/>
      <c r="CO95" s="96"/>
      <c r="CP95" s="96"/>
      <c r="DU95" s="75"/>
      <c r="DV95" s="75"/>
      <c r="DW95" s="75"/>
      <c r="DX95" s="75"/>
      <c r="DY95" s="75"/>
      <c r="DZ95" s="75"/>
      <c r="EA95" s="75"/>
      <c r="EB95" s="75"/>
      <c r="EC95" s="75"/>
      <c r="ED95" s="75"/>
      <c r="EE95" s="75"/>
      <c r="EF95" s="75"/>
      <c r="EG95" s="75"/>
      <c r="EH95" s="75"/>
      <c r="EI95" s="75"/>
      <c r="EJ95" s="75"/>
      <c r="EK95" s="75"/>
      <c r="EL95" s="75"/>
      <c r="EM95" s="75"/>
      <c r="EN95" s="75"/>
      <c r="EO95" s="75"/>
      <c r="EP95" s="75"/>
      <c r="EQ95" s="75"/>
      <c r="ER95" s="75"/>
      <c r="ES95" s="75"/>
      <c r="ET95" s="86"/>
      <c r="EU95" s="86"/>
      <c r="EV95" s="86"/>
      <c r="EW95" s="86"/>
      <c r="EX95" s="75"/>
      <c r="EY95" s="75"/>
      <c r="EZ95" s="75"/>
      <c r="FA95" s="75"/>
      <c r="FB95" s="75"/>
      <c r="FC95" s="75"/>
      <c r="FD95" s="75"/>
      <c r="FE95" s="75"/>
      <c r="FF95" s="75"/>
      <c r="FG95" s="75"/>
      <c r="FH95" s="75"/>
      <c r="FI95" s="75"/>
      <c r="FJ95" s="76"/>
      <c r="FK95" s="76"/>
      <c r="FL95" s="76"/>
      <c r="FM95" s="76"/>
    </row>
    <row r="96" spans="2:172" ht="5.25" customHeight="1" thickBot="1">
      <c r="B96" s="509"/>
      <c r="C96" s="510"/>
      <c r="D96" s="500"/>
      <c r="E96" s="501"/>
      <c r="F96" s="501"/>
      <c r="G96" s="501"/>
      <c r="H96" s="501"/>
      <c r="I96" s="501"/>
      <c r="J96" s="501"/>
      <c r="K96" s="501"/>
      <c r="L96" s="501"/>
      <c r="M96" s="501"/>
      <c r="N96" s="501"/>
      <c r="O96" s="501"/>
      <c r="P96" s="501"/>
      <c r="Q96" s="501"/>
      <c r="R96" s="501"/>
      <c r="S96" s="501"/>
      <c r="T96" s="501"/>
      <c r="U96" s="501"/>
      <c r="V96" s="501"/>
      <c r="W96" s="501"/>
      <c r="X96" s="501"/>
      <c r="Y96" s="501"/>
      <c r="Z96" s="501"/>
      <c r="AA96" s="501"/>
      <c r="AB96" s="501"/>
      <c r="AC96" s="501"/>
      <c r="AD96" s="501"/>
      <c r="AE96" s="501"/>
      <c r="AF96" s="501"/>
      <c r="AG96" s="501"/>
      <c r="AH96" s="502"/>
      <c r="AI96" s="459"/>
      <c r="AJ96" s="460"/>
      <c r="AK96" s="460"/>
      <c r="AL96" s="460"/>
      <c r="AM96" s="460"/>
      <c r="AN96" s="460"/>
      <c r="AO96" s="460"/>
      <c r="AP96" s="460"/>
      <c r="AQ96" s="460"/>
      <c r="AR96" s="460"/>
      <c r="AS96" s="460"/>
      <c r="AT96" s="461"/>
      <c r="AU96" s="503"/>
      <c r="AV96" s="504"/>
      <c r="AW96" s="504"/>
      <c r="AX96" s="504"/>
      <c r="AY96" s="504"/>
      <c r="AZ96" s="504"/>
      <c r="BA96" s="504"/>
      <c r="BB96" s="504"/>
      <c r="BC96" s="504"/>
      <c r="BD96" s="504"/>
      <c r="BE96" s="504"/>
      <c r="BF96" s="504"/>
      <c r="BG96" s="504"/>
      <c r="BH96" s="504"/>
      <c r="BI96" s="504"/>
      <c r="BJ96" s="504"/>
      <c r="BK96" s="504"/>
      <c r="BL96" s="504"/>
      <c r="BM96" s="504"/>
      <c r="BN96" s="504"/>
      <c r="BO96" s="504"/>
      <c r="BP96" s="504"/>
      <c r="BQ96" s="504"/>
      <c r="BR96" s="504"/>
      <c r="BS96" s="504"/>
      <c r="BT96" s="504"/>
      <c r="BU96" s="504"/>
      <c r="BV96" s="504"/>
      <c r="BW96" s="504"/>
      <c r="BX96" s="504"/>
      <c r="BY96" s="504"/>
      <c r="BZ96" s="637"/>
      <c r="CA96" s="637"/>
      <c r="CB96" s="637"/>
      <c r="CC96" s="637"/>
      <c r="CD96" s="637"/>
      <c r="CE96" s="637"/>
      <c r="CF96" s="637"/>
      <c r="CG96" s="637"/>
      <c r="CH96" s="637"/>
      <c r="CI96" s="637"/>
      <c r="CJ96" s="637"/>
      <c r="CK96" s="638"/>
      <c r="CL96" s="97"/>
      <c r="CM96" s="96"/>
      <c r="CN96" s="96"/>
      <c r="CO96" s="96"/>
      <c r="CP96" s="96"/>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86"/>
      <c r="EU96" s="86"/>
      <c r="EV96" s="86"/>
      <c r="EW96" s="86"/>
      <c r="EX96" s="75"/>
      <c r="EY96" s="75"/>
      <c r="EZ96" s="75"/>
      <c r="FA96" s="75"/>
      <c r="FB96" s="75"/>
      <c r="FC96" s="75"/>
      <c r="FD96" s="75"/>
      <c r="FE96" s="75"/>
      <c r="FF96" s="75"/>
      <c r="FG96" s="75"/>
      <c r="FH96" s="75"/>
      <c r="FI96" s="75"/>
      <c r="FJ96" s="76"/>
      <c r="FK96" s="76"/>
      <c r="FL96" s="76"/>
      <c r="FM96" s="76"/>
    </row>
    <row r="97" spans="2:151" ht="5.25" customHeight="1">
      <c r="B97" s="471" t="s">
        <v>16</v>
      </c>
      <c r="C97" s="472"/>
      <c r="D97" s="473"/>
      <c r="E97" s="473"/>
      <c r="F97" s="473"/>
      <c r="G97" s="473"/>
      <c r="H97" s="473"/>
      <c r="I97" s="473"/>
      <c r="J97" s="473"/>
      <c r="K97" s="473"/>
      <c r="L97" s="473"/>
      <c r="M97" s="473"/>
      <c r="N97" s="473"/>
      <c r="O97" s="473"/>
      <c r="P97" s="473"/>
      <c r="Q97" s="473"/>
      <c r="R97" s="473"/>
      <c r="S97" s="473"/>
      <c r="T97" s="473"/>
      <c r="U97" s="473"/>
      <c r="V97" s="473"/>
      <c r="W97" s="473"/>
      <c r="X97" s="473"/>
      <c r="Y97" s="473"/>
      <c r="Z97" s="473"/>
      <c r="AA97" s="473"/>
      <c r="AB97" s="473"/>
      <c r="AC97" s="473"/>
      <c r="AD97" s="473"/>
      <c r="AE97" s="473"/>
      <c r="AF97" s="473"/>
      <c r="AG97" s="473"/>
      <c r="AH97" s="474"/>
      <c r="AI97" s="447" t="e">
        <f ca="1">SUM(AI32:AT96,BZ32:CK96)</f>
        <v>#DIV/0!</v>
      </c>
      <c r="AJ97" s="448"/>
      <c r="AK97" s="448"/>
      <c r="AL97" s="448"/>
      <c r="AM97" s="448"/>
      <c r="AN97" s="448"/>
      <c r="AO97" s="448"/>
      <c r="AP97" s="448"/>
      <c r="AQ97" s="448"/>
      <c r="AR97" s="448"/>
      <c r="AS97" s="448"/>
      <c r="AT97" s="449"/>
      <c r="AU97" s="88"/>
      <c r="AV97" s="88"/>
      <c r="AW97" s="88"/>
      <c r="AX97" s="88"/>
      <c r="AY97" s="75"/>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row>
    <row r="98" spans="2:151" ht="5.25" customHeight="1">
      <c r="B98" s="475"/>
      <c r="C98" s="473"/>
      <c r="D98" s="473"/>
      <c r="E98" s="473"/>
      <c r="F98" s="473"/>
      <c r="G98" s="473"/>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4"/>
      <c r="AI98" s="447"/>
      <c r="AJ98" s="448"/>
      <c r="AK98" s="448"/>
      <c r="AL98" s="448"/>
      <c r="AM98" s="448"/>
      <c r="AN98" s="448"/>
      <c r="AO98" s="448"/>
      <c r="AP98" s="448"/>
      <c r="AQ98" s="448"/>
      <c r="AR98" s="448"/>
      <c r="AS98" s="448"/>
      <c r="AT98" s="449"/>
      <c r="AU98" s="88"/>
      <c r="AV98" s="88"/>
      <c r="AW98" s="88"/>
      <c r="AX98" s="88"/>
      <c r="AY98" s="75"/>
      <c r="AZ98" s="88"/>
      <c r="BA98" s="88"/>
      <c r="BB98" s="88"/>
      <c r="BC98" s="88"/>
      <c r="BD98" s="88"/>
      <c r="BE98" s="88"/>
      <c r="BF98" s="88"/>
      <c r="BG98" s="88"/>
      <c r="BH98" s="88"/>
      <c r="BI98" s="88"/>
      <c r="BJ98" s="88"/>
      <c r="BK98" s="88"/>
      <c r="BL98" s="88"/>
      <c r="BM98" s="88"/>
      <c r="BN98" s="88"/>
      <c r="BO98" s="88"/>
      <c r="BP98" s="88"/>
      <c r="BQ98" s="88"/>
      <c r="BR98" s="88"/>
      <c r="BS98" s="88"/>
      <c r="BT98" s="88"/>
      <c r="BU98" s="88"/>
      <c r="BV98" s="88"/>
      <c r="BW98" s="88"/>
      <c r="BX98" s="88"/>
      <c r="BY98" s="88"/>
      <c r="BZ98" s="88"/>
      <c r="CA98" s="88"/>
      <c r="CB98" s="88"/>
    </row>
    <row r="99" spans="2:151" ht="5.25" customHeight="1">
      <c r="B99" s="475"/>
      <c r="C99" s="473"/>
      <c r="D99" s="473"/>
      <c r="E99" s="473"/>
      <c r="F99" s="473"/>
      <c r="G99" s="473"/>
      <c r="H99" s="473"/>
      <c r="I99" s="473"/>
      <c r="J99" s="473"/>
      <c r="K99" s="473"/>
      <c r="L99" s="473"/>
      <c r="M99" s="473"/>
      <c r="N99" s="473"/>
      <c r="O99" s="473"/>
      <c r="P99" s="473"/>
      <c r="Q99" s="473"/>
      <c r="R99" s="473"/>
      <c r="S99" s="473"/>
      <c r="T99" s="473"/>
      <c r="U99" s="473"/>
      <c r="V99" s="473"/>
      <c r="W99" s="473"/>
      <c r="X99" s="473"/>
      <c r="Y99" s="473"/>
      <c r="Z99" s="473"/>
      <c r="AA99" s="473"/>
      <c r="AB99" s="473"/>
      <c r="AC99" s="473"/>
      <c r="AD99" s="473"/>
      <c r="AE99" s="473"/>
      <c r="AF99" s="473"/>
      <c r="AG99" s="473"/>
      <c r="AH99" s="474"/>
      <c r="AI99" s="447"/>
      <c r="AJ99" s="448"/>
      <c r="AK99" s="448"/>
      <c r="AL99" s="448"/>
      <c r="AM99" s="448"/>
      <c r="AN99" s="448"/>
      <c r="AO99" s="448"/>
      <c r="AP99" s="448"/>
      <c r="AQ99" s="448"/>
      <c r="AR99" s="448"/>
      <c r="AS99" s="448"/>
      <c r="AT99" s="449"/>
      <c r="AU99" s="88"/>
      <c r="AV99" s="88"/>
      <c r="AW99" s="88"/>
      <c r="AX99" s="88"/>
      <c r="AY99" s="75"/>
      <c r="AZ99" s="88"/>
      <c r="BA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row>
    <row r="100" spans="2:151" ht="5.25" customHeight="1">
      <c r="B100" s="475"/>
      <c r="C100" s="473"/>
      <c r="D100" s="473"/>
      <c r="E100" s="473"/>
      <c r="F100" s="473"/>
      <c r="G100" s="473"/>
      <c r="H100" s="473"/>
      <c r="I100" s="473"/>
      <c r="J100" s="473"/>
      <c r="K100" s="473"/>
      <c r="L100" s="473"/>
      <c r="M100" s="473"/>
      <c r="N100" s="473"/>
      <c r="O100" s="473"/>
      <c r="P100" s="473"/>
      <c r="Q100" s="473"/>
      <c r="R100" s="473"/>
      <c r="S100" s="473"/>
      <c r="T100" s="473"/>
      <c r="U100" s="473"/>
      <c r="V100" s="473"/>
      <c r="W100" s="473"/>
      <c r="X100" s="473"/>
      <c r="Y100" s="473"/>
      <c r="Z100" s="473"/>
      <c r="AA100" s="473"/>
      <c r="AB100" s="473"/>
      <c r="AC100" s="473"/>
      <c r="AD100" s="473"/>
      <c r="AE100" s="473"/>
      <c r="AF100" s="473"/>
      <c r="AG100" s="473"/>
      <c r="AH100" s="474"/>
      <c r="AI100" s="447"/>
      <c r="AJ100" s="448"/>
      <c r="AK100" s="448"/>
      <c r="AL100" s="448"/>
      <c r="AM100" s="448"/>
      <c r="AN100" s="448"/>
      <c r="AO100" s="448"/>
      <c r="AP100" s="448"/>
      <c r="AQ100" s="448"/>
      <c r="AR100" s="448"/>
      <c r="AS100" s="448"/>
      <c r="AT100" s="449"/>
      <c r="AU100" s="88"/>
      <c r="AV100" s="88"/>
      <c r="AW100" s="88"/>
      <c r="AX100" s="88"/>
      <c r="AY100" s="75"/>
      <c r="AZ100" s="88"/>
      <c r="BA100" s="88"/>
      <c r="BB100" s="88"/>
      <c r="BC100" s="88"/>
      <c r="BD100" s="88"/>
      <c r="BE100" s="88"/>
      <c r="BF100" s="88"/>
      <c r="BG100" s="88"/>
      <c r="BH100" s="88"/>
      <c r="BI100" s="88"/>
      <c r="BJ100" s="88"/>
      <c r="BK100" s="88"/>
      <c r="BL100" s="88"/>
      <c r="BM100" s="88"/>
      <c r="BN100" s="88"/>
      <c r="BO100" s="88"/>
      <c r="BP100" s="88"/>
      <c r="BQ100" s="88"/>
      <c r="BR100" s="88"/>
      <c r="BS100" s="88"/>
      <c r="BT100" s="88"/>
      <c r="BU100" s="88"/>
      <c r="BV100" s="88"/>
      <c r="BW100" s="88"/>
      <c r="BX100" s="88"/>
      <c r="BY100" s="88"/>
      <c r="BZ100" s="88"/>
      <c r="CA100" s="88"/>
      <c r="CB100" s="88"/>
    </row>
    <row r="101" spans="2:151" ht="5.25" customHeight="1" thickBot="1">
      <c r="B101" s="476"/>
      <c r="C101" s="477"/>
      <c r="D101" s="477"/>
      <c r="E101" s="477"/>
      <c r="F101" s="477"/>
      <c r="G101" s="477"/>
      <c r="H101" s="477"/>
      <c r="I101" s="477"/>
      <c r="J101" s="477"/>
      <c r="K101" s="477"/>
      <c r="L101" s="477"/>
      <c r="M101" s="477"/>
      <c r="N101" s="477"/>
      <c r="O101" s="477"/>
      <c r="P101" s="477"/>
      <c r="Q101" s="477"/>
      <c r="R101" s="477"/>
      <c r="S101" s="477"/>
      <c r="T101" s="477"/>
      <c r="U101" s="477"/>
      <c r="V101" s="477"/>
      <c r="W101" s="477"/>
      <c r="X101" s="477"/>
      <c r="Y101" s="477"/>
      <c r="Z101" s="477"/>
      <c r="AA101" s="477"/>
      <c r="AB101" s="477"/>
      <c r="AC101" s="477"/>
      <c r="AD101" s="477"/>
      <c r="AE101" s="477"/>
      <c r="AF101" s="477"/>
      <c r="AG101" s="477"/>
      <c r="AH101" s="478"/>
      <c r="AI101" s="450"/>
      <c r="AJ101" s="451"/>
      <c r="AK101" s="451"/>
      <c r="AL101" s="451"/>
      <c r="AM101" s="451"/>
      <c r="AN101" s="451"/>
      <c r="AO101" s="451"/>
      <c r="AP101" s="451"/>
      <c r="AQ101" s="451"/>
      <c r="AR101" s="451"/>
      <c r="AS101" s="451"/>
      <c r="AT101" s="452"/>
      <c r="AU101" s="88"/>
      <c r="AV101" s="88"/>
      <c r="AW101" s="88"/>
      <c r="AX101" s="88"/>
      <c r="AY101" s="75"/>
      <c r="AZ101" s="88"/>
      <c r="BA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DU101" s="76"/>
      <c r="DV101" s="76"/>
      <c r="DW101" s="76"/>
      <c r="DX101" s="76"/>
      <c r="DY101" s="76"/>
      <c r="DZ101" s="76"/>
      <c r="EA101" s="76"/>
      <c r="EB101" s="76"/>
      <c r="EC101" s="76"/>
      <c r="ED101" s="76"/>
      <c r="EE101" s="76"/>
      <c r="EF101" s="76"/>
      <c r="EG101" s="76"/>
      <c r="EH101" s="76"/>
      <c r="EI101" s="76"/>
      <c r="EJ101" s="75"/>
      <c r="EK101" s="75"/>
      <c r="EL101" s="75"/>
      <c r="EM101" s="75"/>
      <c r="EN101" s="75"/>
      <c r="EO101" s="75"/>
      <c r="EP101" s="75"/>
      <c r="EQ101" s="75"/>
      <c r="ER101" s="75"/>
      <c r="ES101" s="75"/>
      <c r="ET101" s="75"/>
      <c r="EU101" s="75"/>
    </row>
    <row r="102" spans="2:151" ht="5.25" customHeight="1" thickBot="1">
      <c r="B102" s="73"/>
      <c r="C102" s="73"/>
      <c r="D102" s="75"/>
      <c r="E102" s="75"/>
      <c r="F102" s="75"/>
      <c r="G102" s="75"/>
      <c r="H102" s="75"/>
      <c r="I102" s="75"/>
      <c r="J102" s="75"/>
      <c r="K102" s="75"/>
      <c r="L102" s="75"/>
      <c r="M102" s="75"/>
      <c r="N102" s="75"/>
      <c r="O102" s="75"/>
      <c r="P102" s="75"/>
      <c r="Q102" s="75"/>
      <c r="R102" s="76"/>
      <c r="S102" s="76"/>
      <c r="T102" s="76"/>
      <c r="U102" s="76"/>
      <c r="V102" s="76"/>
      <c r="W102" s="76"/>
      <c r="X102" s="76"/>
      <c r="Y102" s="76"/>
      <c r="Z102" s="76"/>
      <c r="AA102" s="76"/>
      <c r="AB102" s="76"/>
      <c r="AC102" s="76"/>
      <c r="AD102" s="76"/>
      <c r="AE102" s="76"/>
      <c r="AF102" s="76"/>
      <c r="AG102" s="76"/>
      <c r="AH102" s="76"/>
      <c r="AI102" s="76"/>
      <c r="AJ102" s="76"/>
      <c r="AK102" s="76"/>
      <c r="AL102" s="76"/>
      <c r="AM102" s="75"/>
      <c r="AN102" s="75"/>
      <c r="AO102" s="75"/>
      <c r="AP102" s="75"/>
      <c r="AQ102" s="75"/>
      <c r="AR102" s="75"/>
      <c r="AS102" s="75"/>
      <c r="AT102" s="75"/>
      <c r="AU102" s="75"/>
      <c r="AV102" s="75"/>
      <c r="AW102" s="75"/>
      <c r="AX102" s="75"/>
      <c r="AY102" s="75"/>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DU102" s="76"/>
      <c r="DV102" s="76"/>
      <c r="DW102" s="76"/>
      <c r="DX102" s="76"/>
      <c r="DY102" s="76"/>
      <c r="DZ102" s="76"/>
      <c r="EA102" s="76"/>
      <c r="EB102" s="76"/>
      <c r="EC102" s="76"/>
      <c r="ED102" s="76"/>
      <c r="EE102" s="76"/>
      <c r="EF102" s="76"/>
      <c r="EG102" s="76"/>
      <c r="EH102" s="76"/>
      <c r="EI102" s="76"/>
      <c r="EJ102" s="75"/>
      <c r="EK102" s="75"/>
      <c r="EL102" s="75"/>
      <c r="EM102" s="75"/>
      <c r="EN102" s="75"/>
      <c r="EO102" s="75"/>
      <c r="EP102" s="75"/>
      <c r="EQ102" s="75"/>
      <c r="ER102" s="75"/>
      <c r="ES102" s="75"/>
      <c r="ET102" s="75"/>
      <c r="EU102" s="75"/>
    </row>
    <row r="103" spans="2:151" ht="5.25" customHeight="1">
      <c r="B103" s="505" t="s">
        <v>33</v>
      </c>
      <c r="C103" s="506"/>
      <c r="D103" s="472" t="s">
        <v>14</v>
      </c>
      <c r="E103" s="472"/>
      <c r="F103" s="472"/>
      <c r="G103" s="472"/>
      <c r="H103" s="472"/>
      <c r="I103" s="472"/>
      <c r="J103" s="472"/>
      <c r="K103" s="472"/>
      <c r="L103" s="472"/>
      <c r="M103" s="472"/>
      <c r="N103" s="472"/>
      <c r="O103" s="472"/>
      <c r="P103" s="472"/>
      <c r="Q103" s="472"/>
      <c r="R103" s="472"/>
      <c r="S103" s="472"/>
      <c r="T103" s="472"/>
      <c r="U103" s="472"/>
      <c r="V103" s="472"/>
      <c r="W103" s="472"/>
      <c r="X103" s="472"/>
      <c r="Y103" s="472"/>
      <c r="Z103" s="472"/>
      <c r="AA103" s="472"/>
      <c r="AB103" s="472"/>
      <c r="AC103" s="472"/>
      <c r="AD103" s="472"/>
      <c r="AE103" s="472"/>
      <c r="AF103" s="472"/>
      <c r="AG103" s="472"/>
      <c r="AH103" s="472"/>
      <c r="AI103" s="472"/>
      <c r="AJ103" s="472"/>
      <c r="AK103" s="472"/>
      <c r="AL103" s="511"/>
      <c r="AM103" s="471" t="s">
        <v>10</v>
      </c>
      <c r="AN103" s="472"/>
      <c r="AO103" s="472"/>
      <c r="AP103" s="472"/>
      <c r="AQ103" s="472"/>
      <c r="AR103" s="472"/>
      <c r="AS103" s="472"/>
      <c r="AT103" s="472"/>
      <c r="AU103" s="472"/>
      <c r="AV103" s="472"/>
      <c r="AW103" s="472"/>
      <c r="AX103" s="511"/>
      <c r="AY103" s="75"/>
      <c r="AZ103" s="88"/>
      <c r="BA103" s="88"/>
      <c r="BB103" s="88"/>
      <c r="BC103" s="88"/>
      <c r="BD103" s="88"/>
      <c r="BE103" s="88"/>
      <c r="BF103" s="88"/>
      <c r="BG103" s="88"/>
      <c r="BH103" s="88"/>
      <c r="BI103" s="88"/>
      <c r="BJ103" s="88"/>
      <c r="BK103" s="88"/>
      <c r="BL103" s="88"/>
      <c r="BM103" s="88"/>
      <c r="BN103" s="88"/>
      <c r="BO103" s="88"/>
      <c r="BP103" s="88"/>
      <c r="BQ103" s="88"/>
      <c r="BR103" s="88"/>
      <c r="BS103" s="88"/>
      <c r="BT103" s="88"/>
      <c r="BU103" s="88"/>
      <c r="BV103" s="88"/>
      <c r="BW103" s="88"/>
      <c r="BX103" s="88"/>
      <c r="BY103" s="88"/>
      <c r="BZ103" s="88"/>
      <c r="CA103" s="88"/>
      <c r="CB103" s="88"/>
      <c r="DU103" s="76"/>
      <c r="DV103" s="76"/>
      <c r="DW103" s="76"/>
      <c r="DX103" s="76"/>
      <c r="DY103" s="76"/>
      <c r="DZ103" s="76"/>
      <c r="EA103" s="76"/>
      <c r="EB103" s="76"/>
      <c r="EC103" s="76"/>
      <c r="ED103" s="76"/>
      <c r="EE103" s="76"/>
      <c r="EF103" s="76"/>
      <c r="EG103" s="76"/>
      <c r="EH103" s="76"/>
      <c r="EI103" s="76"/>
      <c r="EJ103" s="75"/>
      <c r="EK103" s="75"/>
      <c r="EL103" s="75"/>
      <c r="EM103" s="75"/>
      <c r="EN103" s="75"/>
      <c r="EO103" s="75"/>
      <c r="EP103" s="75"/>
      <c r="EQ103" s="75"/>
      <c r="ER103" s="75"/>
      <c r="ES103" s="75"/>
      <c r="ET103" s="75"/>
      <c r="EU103" s="75"/>
    </row>
    <row r="104" spans="2:151" ht="5.25" customHeight="1">
      <c r="B104" s="507"/>
      <c r="C104" s="508"/>
      <c r="D104" s="473"/>
      <c r="E104" s="473"/>
      <c r="F104" s="473"/>
      <c r="G104" s="473"/>
      <c r="H104" s="473"/>
      <c r="I104" s="473"/>
      <c r="J104" s="473"/>
      <c r="K104" s="473"/>
      <c r="L104" s="473"/>
      <c r="M104" s="473"/>
      <c r="N104" s="473"/>
      <c r="O104" s="473"/>
      <c r="P104" s="473"/>
      <c r="Q104" s="473"/>
      <c r="R104" s="473"/>
      <c r="S104" s="473"/>
      <c r="T104" s="473"/>
      <c r="U104" s="473"/>
      <c r="V104" s="473"/>
      <c r="W104" s="473"/>
      <c r="X104" s="473"/>
      <c r="Y104" s="473"/>
      <c r="Z104" s="473"/>
      <c r="AA104" s="473"/>
      <c r="AB104" s="473"/>
      <c r="AC104" s="473"/>
      <c r="AD104" s="473"/>
      <c r="AE104" s="473"/>
      <c r="AF104" s="473"/>
      <c r="AG104" s="473"/>
      <c r="AH104" s="473"/>
      <c r="AI104" s="473"/>
      <c r="AJ104" s="473"/>
      <c r="AK104" s="473"/>
      <c r="AL104" s="474"/>
      <c r="AM104" s="475"/>
      <c r="AN104" s="473"/>
      <c r="AO104" s="473"/>
      <c r="AP104" s="473"/>
      <c r="AQ104" s="473"/>
      <c r="AR104" s="473"/>
      <c r="AS104" s="473"/>
      <c r="AT104" s="473"/>
      <c r="AU104" s="473"/>
      <c r="AV104" s="473"/>
      <c r="AW104" s="473"/>
      <c r="AX104" s="474"/>
      <c r="AY104" s="75"/>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row>
    <row r="105" spans="2:151" ht="5.25" customHeight="1" thickBot="1">
      <c r="B105" s="507"/>
      <c r="C105" s="508"/>
      <c r="D105" s="477"/>
      <c r="E105" s="477"/>
      <c r="F105" s="477"/>
      <c r="G105" s="477"/>
      <c r="H105" s="477"/>
      <c r="I105" s="477"/>
      <c r="J105" s="477"/>
      <c r="K105" s="477"/>
      <c r="L105" s="477"/>
      <c r="M105" s="477"/>
      <c r="N105" s="477"/>
      <c r="O105" s="477"/>
      <c r="P105" s="477"/>
      <c r="Q105" s="477"/>
      <c r="R105" s="477"/>
      <c r="S105" s="477"/>
      <c r="T105" s="477"/>
      <c r="U105" s="477"/>
      <c r="V105" s="477"/>
      <c r="W105" s="477"/>
      <c r="X105" s="477"/>
      <c r="Y105" s="477"/>
      <c r="Z105" s="477"/>
      <c r="AA105" s="477"/>
      <c r="AB105" s="477"/>
      <c r="AC105" s="477"/>
      <c r="AD105" s="477"/>
      <c r="AE105" s="477"/>
      <c r="AF105" s="477"/>
      <c r="AG105" s="477"/>
      <c r="AH105" s="477"/>
      <c r="AI105" s="477"/>
      <c r="AJ105" s="477"/>
      <c r="AK105" s="477"/>
      <c r="AL105" s="478"/>
      <c r="AM105" s="476"/>
      <c r="AN105" s="477"/>
      <c r="AO105" s="477"/>
      <c r="AP105" s="477"/>
      <c r="AQ105" s="477"/>
      <c r="AR105" s="477"/>
      <c r="AS105" s="477"/>
      <c r="AT105" s="477"/>
      <c r="AU105" s="477"/>
      <c r="AV105" s="477"/>
      <c r="AW105" s="477"/>
      <c r="AX105" s="478"/>
      <c r="AY105" s="75"/>
      <c r="AZ105" s="88"/>
      <c r="BA105" s="88"/>
      <c r="BB105" s="88"/>
      <c r="BC105" s="88"/>
      <c r="BD105" s="88"/>
      <c r="BE105" s="88"/>
      <c r="BF105" s="88"/>
      <c r="BG105" s="88"/>
      <c r="BH105" s="88"/>
      <c r="BI105" s="88"/>
      <c r="BJ105" s="88"/>
      <c r="BK105" s="88"/>
      <c r="BL105" s="88"/>
      <c r="BM105" s="88"/>
      <c r="BN105" s="88"/>
      <c r="BO105" s="88"/>
      <c r="BP105" s="88"/>
      <c r="BQ105" s="88"/>
      <c r="BR105" s="88"/>
      <c r="BS105" s="88"/>
      <c r="BT105" s="88"/>
      <c r="BU105" s="88"/>
      <c r="BV105" s="88"/>
      <c r="BW105" s="88"/>
      <c r="BX105" s="88"/>
      <c r="BY105" s="88"/>
      <c r="BZ105" s="88"/>
      <c r="CA105" s="88"/>
      <c r="CB105" s="88"/>
    </row>
    <row r="106" spans="2:151" ht="5.25" customHeight="1">
      <c r="B106" s="507"/>
      <c r="C106" s="508"/>
      <c r="D106" s="600"/>
      <c r="E106" s="600"/>
      <c r="F106" s="600"/>
      <c r="G106" s="600"/>
      <c r="H106" s="600"/>
      <c r="I106" s="600"/>
      <c r="J106" s="600"/>
      <c r="K106" s="600"/>
      <c r="L106" s="600"/>
      <c r="M106" s="600"/>
      <c r="N106" s="600"/>
      <c r="O106" s="600"/>
      <c r="P106" s="600"/>
      <c r="Q106" s="600"/>
      <c r="R106" s="600"/>
      <c r="S106" s="600"/>
      <c r="T106" s="600"/>
      <c r="U106" s="600"/>
      <c r="V106" s="600"/>
      <c r="W106" s="600"/>
      <c r="X106" s="600"/>
      <c r="Y106" s="600"/>
      <c r="Z106" s="600"/>
      <c r="AA106" s="600"/>
      <c r="AB106" s="600"/>
      <c r="AC106" s="600"/>
      <c r="AD106" s="600"/>
      <c r="AE106" s="600"/>
      <c r="AF106" s="600"/>
      <c r="AG106" s="600"/>
      <c r="AH106" s="600"/>
      <c r="AI106" s="600"/>
      <c r="AJ106" s="600"/>
      <c r="AK106" s="600"/>
      <c r="AL106" s="601"/>
      <c r="AM106" s="533"/>
      <c r="AN106" s="534"/>
      <c r="AO106" s="534"/>
      <c r="AP106" s="534"/>
      <c r="AQ106" s="534"/>
      <c r="AR106" s="534"/>
      <c r="AS106" s="534"/>
      <c r="AT106" s="534"/>
      <c r="AU106" s="534"/>
      <c r="AV106" s="534"/>
      <c r="AW106" s="534"/>
      <c r="AX106" s="535"/>
      <c r="AY106" s="75"/>
      <c r="AZ106" s="505" t="s">
        <v>2</v>
      </c>
      <c r="BA106" s="631"/>
      <c r="BB106" s="633" t="s">
        <v>21</v>
      </c>
      <c r="BC106" s="633"/>
      <c r="BD106" s="634" t="s">
        <v>12</v>
      </c>
      <c r="BE106" s="635"/>
      <c r="BF106" s="635"/>
      <c r="BG106" s="635"/>
      <c r="BH106" s="635"/>
      <c r="BI106" s="635"/>
      <c r="BJ106" s="635"/>
      <c r="BK106" s="635"/>
      <c r="BL106" s="635"/>
      <c r="BM106" s="635"/>
      <c r="BN106" s="635"/>
      <c r="BO106" s="635"/>
      <c r="BP106" s="635"/>
      <c r="BQ106" s="635"/>
      <c r="BR106" s="635"/>
      <c r="BS106" s="635"/>
      <c r="BT106" s="635"/>
      <c r="BU106" s="636"/>
      <c r="BV106" s="572" t="e">
        <f ca="1">AI97</f>
        <v>#DIV/0!</v>
      </c>
      <c r="BW106" s="573"/>
      <c r="BX106" s="573"/>
      <c r="BY106" s="573"/>
      <c r="BZ106" s="573"/>
      <c r="CA106" s="573"/>
      <c r="CB106" s="573"/>
      <c r="CC106" s="573"/>
      <c r="CD106" s="573"/>
      <c r="CE106" s="573"/>
      <c r="CF106" s="573"/>
      <c r="CG106" s="573"/>
      <c r="CH106" s="573"/>
      <c r="CI106" s="573"/>
      <c r="CJ106" s="573"/>
      <c r="CK106" s="574"/>
    </row>
    <row r="107" spans="2:151" ht="5.25" customHeight="1">
      <c r="B107" s="507"/>
      <c r="C107" s="508"/>
      <c r="D107" s="436"/>
      <c r="E107" s="436"/>
      <c r="F107" s="436"/>
      <c r="G107" s="436"/>
      <c r="H107" s="436"/>
      <c r="I107" s="436"/>
      <c r="J107" s="436"/>
      <c r="K107" s="436"/>
      <c r="L107" s="436"/>
      <c r="M107" s="436"/>
      <c r="N107" s="436"/>
      <c r="O107" s="436"/>
      <c r="P107" s="436"/>
      <c r="Q107" s="436"/>
      <c r="R107" s="436"/>
      <c r="S107" s="436"/>
      <c r="T107" s="436"/>
      <c r="U107" s="436"/>
      <c r="V107" s="436"/>
      <c r="W107" s="436"/>
      <c r="X107" s="436"/>
      <c r="Y107" s="436"/>
      <c r="Z107" s="436"/>
      <c r="AA107" s="436"/>
      <c r="AB107" s="436"/>
      <c r="AC107" s="436"/>
      <c r="AD107" s="436"/>
      <c r="AE107" s="436"/>
      <c r="AF107" s="436"/>
      <c r="AG107" s="436"/>
      <c r="AH107" s="436"/>
      <c r="AI107" s="436"/>
      <c r="AJ107" s="436"/>
      <c r="AK107" s="436"/>
      <c r="AL107" s="437"/>
      <c r="AM107" s="536"/>
      <c r="AN107" s="537"/>
      <c r="AO107" s="537"/>
      <c r="AP107" s="537"/>
      <c r="AQ107" s="537"/>
      <c r="AR107" s="537"/>
      <c r="AS107" s="537"/>
      <c r="AT107" s="537"/>
      <c r="AU107" s="537"/>
      <c r="AV107" s="537"/>
      <c r="AW107" s="537"/>
      <c r="AX107" s="538"/>
      <c r="AY107" s="75"/>
      <c r="AZ107" s="507"/>
      <c r="BA107" s="632"/>
      <c r="BB107" s="602"/>
      <c r="BC107" s="602"/>
      <c r="BD107" s="548"/>
      <c r="BE107" s="549"/>
      <c r="BF107" s="549"/>
      <c r="BG107" s="549"/>
      <c r="BH107" s="549"/>
      <c r="BI107" s="549"/>
      <c r="BJ107" s="549"/>
      <c r="BK107" s="549"/>
      <c r="BL107" s="549"/>
      <c r="BM107" s="549"/>
      <c r="BN107" s="549"/>
      <c r="BO107" s="549"/>
      <c r="BP107" s="549"/>
      <c r="BQ107" s="549"/>
      <c r="BR107" s="549"/>
      <c r="BS107" s="549"/>
      <c r="BT107" s="549"/>
      <c r="BU107" s="550"/>
      <c r="BV107" s="456"/>
      <c r="BW107" s="457"/>
      <c r="BX107" s="457"/>
      <c r="BY107" s="457"/>
      <c r="BZ107" s="457"/>
      <c r="CA107" s="457"/>
      <c r="CB107" s="457"/>
      <c r="CC107" s="457"/>
      <c r="CD107" s="457"/>
      <c r="CE107" s="457"/>
      <c r="CF107" s="457"/>
      <c r="CG107" s="457"/>
      <c r="CH107" s="457"/>
      <c r="CI107" s="457"/>
      <c r="CJ107" s="457"/>
      <c r="CK107" s="458"/>
    </row>
    <row r="108" spans="2:151" ht="5.25" customHeight="1">
      <c r="B108" s="507"/>
      <c r="C108" s="508"/>
      <c r="D108" s="436"/>
      <c r="E108" s="436"/>
      <c r="F108" s="436"/>
      <c r="G108" s="436"/>
      <c r="H108" s="436"/>
      <c r="I108" s="436"/>
      <c r="J108" s="436"/>
      <c r="K108" s="436"/>
      <c r="L108" s="436"/>
      <c r="M108" s="436"/>
      <c r="N108" s="436"/>
      <c r="O108" s="436"/>
      <c r="P108" s="436"/>
      <c r="Q108" s="436"/>
      <c r="R108" s="436"/>
      <c r="S108" s="436"/>
      <c r="T108" s="436"/>
      <c r="U108" s="436"/>
      <c r="V108" s="436"/>
      <c r="W108" s="436"/>
      <c r="X108" s="436"/>
      <c r="Y108" s="436"/>
      <c r="Z108" s="436"/>
      <c r="AA108" s="436"/>
      <c r="AB108" s="436"/>
      <c r="AC108" s="436"/>
      <c r="AD108" s="436"/>
      <c r="AE108" s="436"/>
      <c r="AF108" s="436"/>
      <c r="AG108" s="436"/>
      <c r="AH108" s="436"/>
      <c r="AI108" s="436"/>
      <c r="AJ108" s="436"/>
      <c r="AK108" s="436"/>
      <c r="AL108" s="437"/>
      <c r="AM108" s="536"/>
      <c r="AN108" s="537"/>
      <c r="AO108" s="537"/>
      <c r="AP108" s="537"/>
      <c r="AQ108" s="537"/>
      <c r="AR108" s="537"/>
      <c r="AS108" s="537"/>
      <c r="AT108" s="537"/>
      <c r="AU108" s="537"/>
      <c r="AV108" s="537"/>
      <c r="AW108" s="537"/>
      <c r="AX108" s="538"/>
      <c r="AY108" s="75"/>
      <c r="AZ108" s="507"/>
      <c r="BA108" s="632"/>
      <c r="BB108" s="602"/>
      <c r="BC108" s="602"/>
      <c r="BD108" s="548"/>
      <c r="BE108" s="549"/>
      <c r="BF108" s="549"/>
      <c r="BG108" s="549"/>
      <c r="BH108" s="549"/>
      <c r="BI108" s="549"/>
      <c r="BJ108" s="549"/>
      <c r="BK108" s="549"/>
      <c r="BL108" s="549"/>
      <c r="BM108" s="549"/>
      <c r="BN108" s="549"/>
      <c r="BO108" s="549"/>
      <c r="BP108" s="549"/>
      <c r="BQ108" s="549"/>
      <c r="BR108" s="549"/>
      <c r="BS108" s="549"/>
      <c r="BT108" s="549"/>
      <c r="BU108" s="550"/>
      <c r="BV108" s="456"/>
      <c r="BW108" s="457"/>
      <c r="BX108" s="457"/>
      <c r="BY108" s="457"/>
      <c r="BZ108" s="457"/>
      <c r="CA108" s="457"/>
      <c r="CB108" s="457"/>
      <c r="CC108" s="457"/>
      <c r="CD108" s="457"/>
      <c r="CE108" s="457"/>
      <c r="CF108" s="457"/>
      <c r="CG108" s="457"/>
      <c r="CH108" s="457"/>
      <c r="CI108" s="457"/>
      <c r="CJ108" s="457"/>
      <c r="CK108" s="458"/>
    </row>
    <row r="109" spans="2:151" ht="5.25" customHeight="1">
      <c r="B109" s="507"/>
      <c r="C109" s="508"/>
      <c r="D109" s="436"/>
      <c r="E109" s="436"/>
      <c r="F109" s="436"/>
      <c r="G109" s="436"/>
      <c r="H109" s="436"/>
      <c r="I109" s="436"/>
      <c r="J109" s="436"/>
      <c r="K109" s="436"/>
      <c r="L109" s="436"/>
      <c r="M109" s="436"/>
      <c r="N109" s="436"/>
      <c r="O109" s="436"/>
      <c r="P109" s="436"/>
      <c r="Q109" s="436"/>
      <c r="R109" s="436"/>
      <c r="S109" s="436"/>
      <c r="T109" s="436"/>
      <c r="U109" s="436"/>
      <c r="V109" s="436"/>
      <c r="W109" s="436"/>
      <c r="X109" s="436"/>
      <c r="Y109" s="436"/>
      <c r="Z109" s="436"/>
      <c r="AA109" s="436"/>
      <c r="AB109" s="436"/>
      <c r="AC109" s="436"/>
      <c r="AD109" s="436"/>
      <c r="AE109" s="436"/>
      <c r="AF109" s="436"/>
      <c r="AG109" s="436"/>
      <c r="AH109" s="436"/>
      <c r="AI109" s="436"/>
      <c r="AJ109" s="436"/>
      <c r="AK109" s="436"/>
      <c r="AL109" s="437"/>
      <c r="AM109" s="536"/>
      <c r="AN109" s="537"/>
      <c r="AO109" s="537"/>
      <c r="AP109" s="537"/>
      <c r="AQ109" s="537"/>
      <c r="AR109" s="537"/>
      <c r="AS109" s="537"/>
      <c r="AT109" s="537"/>
      <c r="AU109" s="537"/>
      <c r="AV109" s="537"/>
      <c r="AW109" s="537"/>
      <c r="AX109" s="538"/>
      <c r="AY109" s="75"/>
      <c r="AZ109" s="507"/>
      <c r="BA109" s="632"/>
      <c r="BB109" s="602"/>
      <c r="BC109" s="602"/>
      <c r="BD109" s="548"/>
      <c r="BE109" s="549"/>
      <c r="BF109" s="549"/>
      <c r="BG109" s="549"/>
      <c r="BH109" s="549"/>
      <c r="BI109" s="549"/>
      <c r="BJ109" s="549"/>
      <c r="BK109" s="549"/>
      <c r="BL109" s="549"/>
      <c r="BM109" s="549"/>
      <c r="BN109" s="549"/>
      <c r="BO109" s="549"/>
      <c r="BP109" s="549"/>
      <c r="BQ109" s="549"/>
      <c r="BR109" s="549"/>
      <c r="BS109" s="549"/>
      <c r="BT109" s="549"/>
      <c r="BU109" s="550"/>
      <c r="BV109" s="456"/>
      <c r="BW109" s="457"/>
      <c r="BX109" s="457"/>
      <c r="BY109" s="457"/>
      <c r="BZ109" s="457"/>
      <c r="CA109" s="457"/>
      <c r="CB109" s="457"/>
      <c r="CC109" s="457"/>
      <c r="CD109" s="457"/>
      <c r="CE109" s="457"/>
      <c r="CF109" s="457"/>
      <c r="CG109" s="457"/>
      <c r="CH109" s="457"/>
      <c r="CI109" s="457"/>
      <c r="CJ109" s="457"/>
      <c r="CK109" s="458"/>
    </row>
    <row r="110" spans="2:151" ht="5.25" customHeight="1">
      <c r="B110" s="507"/>
      <c r="C110" s="508"/>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6"/>
      <c r="AD110" s="436"/>
      <c r="AE110" s="436"/>
      <c r="AF110" s="436"/>
      <c r="AG110" s="436"/>
      <c r="AH110" s="436"/>
      <c r="AI110" s="436"/>
      <c r="AJ110" s="436"/>
      <c r="AK110" s="436"/>
      <c r="AL110" s="437"/>
      <c r="AM110" s="539"/>
      <c r="AN110" s="540"/>
      <c r="AO110" s="540"/>
      <c r="AP110" s="540"/>
      <c r="AQ110" s="540"/>
      <c r="AR110" s="540"/>
      <c r="AS110" s="540"/>
      <c r="AT110" s="540"/>
      <c r="AU110" s="540"/>
      <c r="AV110" s="540"/>
      <c r="AW110" s="540"/>
      <c r="AX110" s="541"/>
      <c r="AY110" s="75"/>
      <c r="AZ110" s="507"/>
      <c r="BA110" s="632"/>
      <c r="BB110" s="602"/>
      <c r="BC110" s="602"/>
      <c r="BD110" s="551"/>
      <c r="BE110" s="552"/>
      <c r="BF110" s="552"/>
      <c r="BG110" s="552"/>
      <c r="BH110" s="552"/>
      <c r="BI110" s="552"/>
      <c r="BJ110" s="552"/>
      <c r="BK110" s="552"/>
      <c r="BL110" s="552"/>
      <c r="BM110" s="552"/>
      <c r="BN110" s="552"/>
      <c r="BO110" s="552"/>
      <c r="BP110" s="552"/>
      <c r="BQ110" s="552"/>
      <c r="BR110" s="552"/>
      <c r="BS110" s="552"/>
      <c r="BT110" s="552"/>
      <c r="BU110" s="553"/>
      <c r="BV110" s="468"/>
      <c r="BW110" s="469"/>
      <c r="BX110" s="469"/>
      <c r="BY110" s="469"/>
      <c r="BZ110" s="469"/>
      <c r="CA110" s="469"/>
      <c r="CB110" s="469"/>
      <c r="CC110" s="469"/>
      <c r="CD110" s="469"/>
      <c r="CE110" s="469"/>
      <c r="CF110" s="469"/>
      <c r="CG110" s="469"/>
      <c r="CH110" s="469"/>
      <c r="CI110" s="469"/>
      <c r="CJ110" s="469"/>
      <c r="CK110" s="470"/>
    </row>
    <row r="111" spans="2:151" ht="5.25" customHeight="1">
      <c r="B111" s="507"/>
      <c r="C111" s="508"/>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34"/>
      <c r="AE111" s="434"/>
      <c r="AF111" s="434"/>
      <c r="AG111" s="434"/>
      <c r="AH111" s="434"/>
      <c r="AI111" s="434"/>
      <c r="AJ111" s="434"/>
      <c r="AK111" s="434"/>
      <c r="AL111" s="435"/>
      <c r="AM111" s="542"/>
      <c r="AN111" s="543"/>
      <c r="AO111" s="543"/>
      <c r="AP111" s="543"/>
      <c r="AQ111" s="543"/>
      <c r="AR111" s="543"/>
      <c r="AS111" s="543"/>
      <c r="AT111" s="543"/>
      <c r="AU111" s="543"/>
      <c r="AV111" s="543"/>
      <c r="AW111" s="543"/>
      <c r="AX111" s="544"/>
      <c r="AY111" s="75"/>
      <c r="AZ111" s="507"/>
      <c r="BA111" s="632"/>
      <c r="BB111" s="602" t="s">
        <v>22</v>
      </c>
      <c r="BC111" s="602"/>
      <c r="BD111" s="545" t="s">
        <v>23</v>
      </c>
      <c r="BE111" s="546"/>
      <c r="BF111" s="546"/>
      <c r="BG111" s="546"/>
      <c r="BH111" s="546"/>
      <c r="BI111" s="546"/>
      <c r="BJ111" s="546"/>
      <c r="BK111" s="546"/>
      <c r="BL111" s="546"/>
      <c r="BM111" s="546"/>
      <c r="BN111" s="546"/>
      <c r="BO111" s="546"/>
      <c r="BP111" s="546"/>
      <c r="BQ111" s="546"/>
      <c r="BR111" s="546"/>
      <c r="BS111" s="546"/>
      <c r="BT111" s="546"/>
      <c r="BU111" s="547"/>
      <c r="BV111" s="603"/>
      <c r="BW111" s="604"/>
      <c r="BX111" s="604"/>
      <c r="BY111" s="604"/>
      <c r="BZ111" s="604"/>
      <c r="CA111" s="604"/>
      <c r="CB111" s="604"/>
      <c r="CC111" s="604"/>
      <c r="CD111" s="604"/>
      <c r="CE111" s="604"/>
      <c r="CF111" s="604"/>
      <c r="CG111" s="604"/>
      <c r="CH111" s="604"/>
      <c r="CI111" s="604"/>
      <c r="CJ111" s="604"/>
      <c r="CK111" s="605"/>
    </row>
    <row r="112" spans="2:151" ht="5.25" customHeight="1">
      <c r="B112" s="507"/>
      <c r="C112" s="508"/>
      <c r="D112" s="436"/>
      <c r="E112" s="436"/>
      <c r="F112" s="436"/>
      <c r="G112" s="436"/>
      <c r="H112" s="436"/>
      <c r="I112" s="436"/>
      <c r="J112" s="436"/>
      <c r="K112" s="436"/>
      <c r="L112" s="436"/>
      <c r="M112" s="436"/>
      <c r="N112" s="436"/>
      <c r="O112" s="436"/>
      <c r="P112" s="436"/>
      <c r="Q112" s="436"/>
      <c r="R112" s="436"/>
      <c r="S112" s="436"/>
      <c r="T112" s="436"/>
      <c r="U112" s="436"/>
      <c r="V112" s="436"/>
      <c r="W112" s="436"/>
      <c r="X112" s="436"/>
      <c r="Y112" s="436"/>
      <c r="Z112" s="436"/>
      <c r="AA112" s="436"/>
      <c r="AB112" s="436"/>
      <c r="AC112" s="436"/>
      <c r="AD112" s="436"/>
      <c r="AE112" s="436"/>
      <c r="AF112" s="436"/>
      <c r="AG112" s="436"/>
      <c r="AH112" s="436"/>
      <c r="AI112" s="436"/>
      <c r="AJ112" s="436"/>
      <c r="AK112" s="436"/>
      <c r="AL112" s="437"/>
      <c r="AM112" s="536"/>
      <c r="AN112" s="537"/>
      <c r="AO112" s="537"/>
      <c r="AP112" s="537"/>
      <c r="AQ112" s="537"/>
      <c r="AR112" s="537"/>
      <c r="AS112" s="537"/>
      <c r="AT112" s="537"/>
      <c r="AU112" s="537"/>
      <c r="AV112" s="537"/>
      <c r="AW112" s="537"/>
      <c r="AX112" s="538"/>
      <c r="AY112" s="75"/>
      <c r="AZ112" s="507"/>
      <c r="BA112" s="632"/>
      <c r="BB112" s="602"/>
      <c r="BC112" s="602"/>
      <c r="BD112" s="548"/>
      <c r="BE112" s="549"/>
      <c r="BF112" s="549"/>
      <c r="BG112" s="549"/>
      <c r="BH112" s="549"/>
      <c r="BI112" s="549"/>
      <c r="BJ112" s="549"/>
      <c r="BK112" s="549"/>
      <c r="BL112" s="549"/>
      <c r="BM112" s="549"/>
      <c r="BN112" s="549"/>
      <c r="BO112" s="549"/>
      <c r="BP112" s="549"/>
      <c r="BQ112" s="549"/>
      <c r="BR112" s="549"/>
      <c r="BS112" s="549"/>
      <c r="BT112" s="549"/>
      <c r="BU112" s="550"/>
      <c r="BV112" s="606"/>
      <c r="BW112" s="607"/>
      <c r="BX112" s="607"/>
      <c r="BY112" s="607"/>
      <c r="BZ112" s="607"/>
      <c r="CA112" s="607"/>
      <c r="CB112" s="607"/>
      <c r="CC112" s="607"/>
      <c r="CD112" s="607"/>
      <c r="CE112" s="607"/>
      <c r="CF112" s="607"/>
      <c r="CG112" s="607"/>
      <c r="CH112" s="607"/>
      <c r="CI112" s="607"/>
      <c r="CJ112" s="607"/>
      <c r="CK112" s="608"/>
    </row>
    <row r="113" spans="2:172" ht="5.25" customHeight="1">
      <c r="B113" s="507"/>
      <c r="C113" s="508"/>
      <c r="D113" s="436"/>
      <c r="E113" s="436"/>
      <c r="F113" s="436"/>
      <c r="G113" s="436"/>
      <c r="H113" s="436"/>
      <c r="I113" s="436"/>
      <c r="J113" s="436"/>
      <c r="K113" s="436"/>
      <c r="L113" s="436"/>
      <c r="M113" s="436"/>
      <c r="N113" s="436"/>
      <c r="O113" s="436"/>
      <c r="P113" s="436"/>
      <c r="Q113" s="436"/>
      <c r="R113" s="436"/>
      <c r="S113" s="436"/>
      <c r="T113" s="436"/>
      <c r="U113" s="436"/>
      <c r="V113" s="436"/>
      <c r="W113" s="436"/>
      <c r="X113" s="436"/>
      <c r="Y113" s="436"/>
      <c r="Z113" s="436"/>
      <c r="AA113" s="436"/>
      <c r="AB113" s="436"/>
      <c r="AC113" s="436"/>
      <c r="AD113" s="436"/>
      <c r="AE113" s="436"/>
      <c r="AF113" s="436"/>
      <c r="AG113" s="436"/>
      <c r="AH113" s="436"/>
      <c r="AI113" s="436"/>
      <c r="AJ113" s="436"/>
      <c r="AK113" s="436"/>
      <c r="AL113" s="437"/>
      <c r="AM113" s="536"/>
      <c r="AN113" s="537"/>
      <c r="AO113" s="537"/>
      <c r="AP113" s="537"/>
      <c r="AQ113" s="537"/>
      <c r="AR113" s="537"/>
      <c r="AS113" s="537"/>
      <c r="AT113" s="537"/>
      <c r="AU113" s="537"/>
      <c r="AV113" s="537"/>
      <c r="AW113" s="537"/>
      <c r="AX113" s="538"/>
      <c r="AY113" s="75"/>
      <c r="AZ113" s="507"/>
      <c r="BA113" s="632"/>
      <c r="BB113" s="602"/>
      <c r="BC113" s="602"/>
      <c r="BD113" s="548"/>
      <c r="BE113" s="549"/>
      <c r="BF113" s="549"/>
      <c r="BG113" s="549"/>
      <c r="BH113" s="549"/>
      <c r="BI113" s="549"/>
      <c r="BJ113" s="549"/>
      <c r="BK113" s="549"/>
      <c r="BL113" s="549"/>
      <c r="BM113" s="549"/>
      <c r="BN113" s="549"/>
      <c r="BO113" s="549"/>
      <c r="BP113" s="549"/>
      <c r="BQ113" s="549"/>
      <c r="BR113" s="549"/>
      <c r="BS113" s="549"/>
      <c r="BT113" s="549"/>
      <c r="BU113" s="550"/>
      <c r="BV113" s="606"/>
      <c r="BW113" s="607"/>
      <c r="BX113" s="607"/>
      <c r="BY113" s="607"/>
      <c r="BZ113" s="607"/>
      <c r="CA113" s="607"/>
      <c r="CB113" s="607"/>
      <c r="CC113" s="607"/>
      <c r="CD113" s="607"/>
      <c r="CE113" s="607"/>
      <c r="CF113" s="607"/>
      <c r="CG113" s="607"/>
      <c r="CH113" s="607"/>
      <c r="CI113" s="607"/>
      <c r="CJ113" s="607"/>
      <c r="CK113" s="608"/>
    </row>
    <row r="114" spans="2:172" ht="5.25" customHeight="1">
      <c r="B114" s="507"/>
      <c r="C114" s="508"/>
      <c r="D114" s="436"/>
      <c r="E114" s="436"/>
      <c r="F114" s="436"/>
      <c r="G114" s="436"/>
      <c r="H114" s="436"/>
      <c r="I114" s="436"/>
      <c r="J114" s="436"/>
      <c r="K114" s="436"/>
      <c r="L114" s="436"/>
      <c r="M114" s="436"/>
      <c r="N114" s="436"/>
      <c r="O114" s="436"/>
      <c r="P114" s="436"/>
      <c r="Q114" s="436"/>
      <c r="R114" s="436"/>
      <c r="S114" s="436"/>
      <c r="T114" s="436"/>
      <c r="U114" s="436"/>
      <c r="V114" s="436"/>
      <c r="W114" s="436"/>
      <c r="X114" s="436"/>
      <c r="Y114" s="436"/>
      <c r="Z114" s="436"/>
      <c r="AA114" s="436"/>
      <c r="AB114" s="436"/>
      <c r="AC114" s="436"/>
      <c r="AD114" s="436"/>
      <c r="AE114" s="436"/>
      <c r="AF114" s="436"/>
      <c r="AG114" s="436"/>
      <c r="AH114" s="436"/>
      <c r="AI114" s="436"/>
      <c r="AJ114" s="436"/>
      <c r="AK114" s="436"/>
      <c r="AL114" s="437"/>
      <c r="AM114" s="536"/>
      <c r="AN114" s="537"/>
      <c r="AO114" s="537"/>
      <c r="AP114" s="537"/>
      <c r="AQ114" s="537"/>
      <c r="AR114" s="537"/>
      <c r="AS114" s="537"/>
      <c r="AT114" s="537"/>
      <c r="AU114" s="537"/>
      <c r="AV114" s="537"/>
      <c r="AW114" s="537"/>
      <c r="AX114" s="538"/>
      <c r="AY114" s="75"/>
      <c r="AZ114" s="507"/>
      <c r="BA114" s="632"/>
      <c r="BB114" s="602"/>
      <c r="BC114" s="602"/>
      <c r="BD114" s="548"/>
      <c r="BE114" s="549"/>
      <c r="BF114" s="549"/>
      <c r="BG114" s="549"/>
      <c r="BH114" s="549"/>
      <c r="BI114" s="549"/>
      <c r="BJ114" s="549"/>
      <c r="BK114" s="549"/>
      <c r="BL114" s="549"/>
      <c r="BM114" s="549"/>
      <c r="BN114" s="549"/>
      <c r="BO114" s="549"/>
      <c r="BP114" s="549"/>
      <c r="BQ114" s="549"/>
      <c r="BR114" s="549"/>
      <c r="BS114" s="549"/>
      <c r="BT114" s="549"/>
      <c r="BU114" s="550"/>
      <c r="BV114" s="606"/>
      <c r="BW114" s="607"/>
      <c r="BX114" s="607"/>
      <c r="BY114" s="607"/>
      <c r="BZ114" s="607"/>
      <c r="CA114" s="607"/>
      <c r="CB114" s="607"/>
      <c r="CC114" s="607"/>
      <c r="CD114" s="607"/>
      <c r="CE114" s="607"/>
      <c r="CF114" s="607"/>
      <c r="CG114" s="607"/>
      <c r="CH114" s="607"/>
      <c r="CI114" s="607"/>
      <c r="CJ114" s="607"/>
      <c r="CK114" s="608"/>
    </row>
    <row r="115" spans="2:172" ht="5.25" customHeight="1">
      <c r="B115" s="507"/>
      <c r="C115" s="508"/>
      <c r="D115" s="436"/>
      <c r="E115" s="436"/>
      <c r="F115" s="436"/>
      <c r="G115" s="436"/>
      <c r="H115" s="436"/>
      <c r="I115" s="436"/>
      <c r="J115" s="436"/>
      <c r="K115" s="436"/>
      <c r="L115" s="436"/>
      <c r="M115" s="436"/>
      <c r="N115" s="436"/>
      <c r="O115" s="436"/>
      <c r="P115" s="436"/>
      <c r="Q115" s="436"/>
      <c r="R115" s="436"/>
      <c r="S115" s="436"/>
      <c r="T115" s="436"/>
      <c r="U115" s="436"/>
      <c r="V115" s="436"/>
      <c r="W115" s="436"/>
      <c r="X115" s="436"/>
      <c r="Y115" s="436"/>
      <c r="Z115" s="436"/>
      <c r="AA115" s="436"/>
      <c r="AB115" s="436"/>
      <c r="AC115" s="436"/>
      <c r="AD115" s="436"/>
      <c r="AE115" s="436"/>
      <c r="AF115" s="436"/>
      <c r="AG115" s="436"/>
      <c r="AH115" s="436"/>
      <c r="AI115" s="436"/>
      <c r="AJ115" s="436"/>
      <c r="AK115" s="436"/>
      <c r="AL115" s="437"/>
      <c r="AM115" s="539"/>
      <c r="AN115" s="540"/>
      <c r="AO115" s="540"/>
      <c r="AP115" s="540"/>
      <c r="AQ115" s="540"/>
      <c r="AR115" s="540"/>
      <c r="AS115" s="540"/>
      <c r="AT115" s="540"/>
      <c r="AU115" s="540"/>
      <c r="AV115" s="540"/>
      <c r="AW115" s="540"/>
      <c r="AX115" s="541"/>
      <c r="AY115" s="75"/>
      <c r="AZ115" s="507"/>
      <c r="BA115" s="632"/>
      <c r="BB115" s="602"/>
      <c r="BC115" s="602"/>
      <c r="BD115" s="551"/>
      <c r="BE115" s="552"/>
      <c r="BF115" s="552"/>
      <c r="BG115" s="552"/>
      <c r="BH115" s="552"/>
      <c r="BI115" s="552"/>
      <c r="BJ115" s="552"/>
      <c r="BK115" s="552"/>
      <c r="BL115" s="552"/>
      <c r="BM115" s="552"/>
      <c r="BN115" s="552"/>
      <c r="BO115" s="552"/>
      <c r="BP115" s="552"/>
      <c r="BQ115" s="552"/>
      <c r="BR115" s="552"/>
      <c r="BS115" s="552"/>
      <c r="BT115" s="552"/>
      <c r="BU115" s="553"/>
      <c r="BV115" s="609"/>
      <c r="BW115" s="610"/>
      <c r="BX115" s="610"/>
      <c r="BY115" s="610"/>
      <c r="BZ115" s="610"/>
      <c r="CA115" s="610"/>
      <c r="CB115" s="610"/>
      <c r="CC115" s="610"/>
      <c r="CD115" s="610"/>
      <c r="CE115" s="610"/>
      <c r="CF115" s="610"/>
      <c r="CG115" s="610"/>
      <c r="CH115" s="610"/>
      <c r="CI115" s="610"/>
      <c r="CJ115" s="610"/>
      <c r="CK115" s="611"/>
    </row>
    <row r="116" spans="2:172" ht="5.25" customHeight="1">
      <c r="B116" s="507"/>
      <c r="C116" s="508"/>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434"/>
      <c r="AD116" s="434"/>
      <c r="AE116" s="434"/>
      <c r="AF116" s="434"/>
      <c r="AG116" s="434"/>
      <c r="AH116" s="434"/>
      <c r="AI116" s="434"/>
      <c r="AJ116" s="434"/>
      <c r="AK116" s="434"/>
      <c r="AL116" s="435"/>
      <c r="AM116" s="542"/>
      <c r="AN116" s="543"/>
      <c r="AO116" s="543"/>
      <c r="AP116" s="543"/>
      <c r="AQ116" s="543"/>
      <c r="AR116" s="543"/>
      <c r="AS116" s="543"/>
      <c r="AT116" s="543"/>
      <c r="AU116" s="543"/>
      <c r="AV116" s="543"/>
      <c r="AW116" s="543"/>
      <c r="AX116" s="544"/>
      <c r="AY116" s="75"/>
      <c r="AZ116" s="507"/>
      <c r="BA116" s="632"/>
      <c r="BB116" s="602" t="s">
        <v>18</v>
      </c>
      <c r="BC116" s="602"/>
      <c r="BD116" s="612" t="s">
        <v>32</v>
      </c>
      <c r="BE116" s="613"/>
      <c r="BF116" s="613"/>
      <c r="BG116" s="613"/>
      <c r="BH116" s="613"/>
      <c r="BI116" s="613"/>
      <c r="BJ116" s="613"/>
      <c r="BK116" s="613"/>
      <c r="BL116" s="613"/>
      <c r="BM116" s="613"/>
      <c r="BN116" s="613"/>
      <c r="BO116" s="613"/>
      <c r="BP116" s="613"/>
      <c r="BQ116" s="613"/>
      <c r="BR116" s="613"/>
      <c r="BS116" s="613"/>
      <c r="BT116" s="613"/>
      <c r="BU116" s="614"/>
      <c r="BV116" s="453">
        <f>AM141</f>
        <v>0</v>
      </c>
      <c r="BW116" s="454"/>
      <c r="BX116" s="454"/>
      <c r="BY116" s="454"/>
      <c r="BZ116" s="454"/>
      <c r="CA116" s="454"/>
      <c r="CB116" s="454"/>
      <c r="CC116" s="454"/>
      <c r="CD116" s="454"/>
      <c r="CE116" s="454"/>
      <c r="CF116" s="454"/>
      <c r="CG116" s="454"/>
      <c r="CH116" s="454"/>
      <c r="CI116" s="454"/>
      <c r="CJ116" s="454"/>
      <c r="CK116" s="455"/>
    </row>
    <row r="117" spans="2:172" ht="5.25" customHeight="1">
      <c r="B117" s="507"/>
      <c r="C117" s="508"/>
      <c r="D117" s="436"/>
      <c r="E117" s="436"/>
      <c r="F117" s="436"/>
      <c r="G117" s="436"/>
      <c r="H117" s="436"/>
      <c r="I117" s="436"/>
      <c r="J117" s="436"/>
      <c r="K117" s="436"/>
      <c r="L117" s="436"/>
      <c r="M117" s="436"/>
      <c r="N117" s="436"/>
      <c r="O117" s="436"/>
      <c r="P117" s="436"/>
      <c r="Q117" s="436"/>
      <c r="R117" s="436"/>
      <c r="S117" s="436"/>
      <c r="T117" s="436"/>
      <c r="U117" s="436"/>
      <c r="V117" s="436"/>
      <c r="W117" s="436"/>
      <c r="X117" s="436"/>
      <c r="Y117" s="436"/>
      <c r="Z117" s="436"/>
      <c r="AA117" s="436"/>
      <c r="AB117" s="436"/>
      <c r="AC117" s="436"/>
      <c r="AD117" s="436"/>
      <c r="AE117" s="436"/>
      <c r="AF117" s="436"/>
      <c r="AG117" s="436"/>
      <c r="AH117" s="436"/>
      <c r="AI117" s="436"/>
      <c r="AJ117" s="436"/>
      <c r="AK117" s="436"/>
      <c r="AL117" s="437"/>
      <c r="AM117" s="536"/>
      <c r="AN117" s="537"/>
      <c r="AO117" s="537"/>
      <c r="AP117" s="537"/>
      <c r="AQ117" s="537"/>
      <c r="AR117" s="537"/>
      <c r="AS117" s="537"/>
      <c r="AT117" s="537"/>
      <c r="AU117" s="537"/>
      <c r="AV117" s="537"/>
      <c r="AW117" s="537"/>
      <c r="AX117" s="538"/>
      <c r="AY117" s="75"/>
      <c r="AZ117" s="507"/>
      <c r="BA117" s="632"/>
      <c r="BB117" s="602"/>
      <c r="BC117" s="602"/>
      <c r="BD117" s="615"/>
      <c r="BE117" s="616"/>
      <c r="BF117" s="616"/>
      <c r="BG117" s="616"/>
      <c r="BH117" s="616"/>
      <c r="BI117" s="616"/>
      <c r="BJ117" s="616"/>
      <c r="BK117" s="616"/>
      <c r="BL117" s="616"/>
      <c r="BM117" s="616"/>
      <c r="BN117" s="616"/>
      <c r="BO117" s="616"/>
      <c r="BP117" s="616"/>
      <c r="BQ117" s="616"/>
      <c r="BR117" s="616"/>
      <c r="BS117" s="616"/>
      <c r="BT117" s="616"/>
      <c r="BU117" s="617"/>
      <c r="BV117" s="456"/>
      <c r="BW117" s="457"/>
      <c r="BX117" s="457"/>
      <c r="BY117" s="457"/>
      <c r="BZ117" s="457"/>
      <c r="CA117" s="457"/>
      <c r="CB117" s="457"/>
      <c r="CC117" s="457"/>
      <c r="CD117" s="457"/>
      <c r="CE117" s="457"/>
      <c r="CF117" s="457"/>
      <c r="CG117" s="457"/>
      <c r="CH117" s="457"/>
      <c r="CI117" s="457"/>
      <c r="CJ117" s="457"/>
      <c r="CK117" s="458"/>
      <c r="FL117" s="84"/>
      <c r="FM117" s="84"/>
      <c r="FN117" s="84"/>
      <c r="FO117" s="84"/>
      <c r="FP117" s="84"/>
    </row>
    <row r="118" spans="2:172" ht="5.25" customHeight="1">
      <c r="B118" s="507"/>
      <c r="C118" s="508"/>
      <c r="D118" s="436"/>
      <c r="E118" s="436"/>
      <c r="F118" s="436"/>
      <c r="G118" s="436"/>
      <c r="H118" s="436"/>
      <c r="I118" s="436"/>
      <c r="J118" s="436"/>
      <c r="K118" s="436"/>
      <c r="L118" s="436"/>
      <c r="M118" s="436"/>
      <c r="N118" s="436"/>
      <c r="O118" s="436"/>
      <c r="P118" s="436"/>
      <c r="Q118" s="436"/>
      <c r="R118" s="436"/>
      <c r="S118" s="436"/>
      <c r="T118" s="436"/>
      <c r="U118" s="436"/>
      <c r="V118" s="436"/>
      <c r="W118" s="436"/>
      <c r="X118" s="436"/>
      <c r="Y118" s="436"/>
      <c r="Z118" s="436"/>
      <c r="AA118" s="436"/>
      <c r="AB118" s="436"/>
      <c r="AC118" s="436"/>
      <c r="AD118" s="436"/>
      <c r="AE118" s="436"/>
      <c r="AF118" s="436"/>
      <c r="AG118" s="436"/>
      <c r="AH118" s="436"/>
      <c r="AI118" s="436"/>
      <c r="AJ118" s="436"/>
      <c r="AK118" s="436"/>
      <c r="AL118" s="437"/>
      <c r="AM118" s="536"/>
      <c r="AN118" s="537"/>
      <c r="AO118" s="537"/>
      <c r="AP118" s="537"/>
      <c r="AQ118" s="537"/>
      <c r="AR118" s="537"/>
      <c r="AS118" s="537"/>
      <c r="AT118" s="537"/>
      <c r="AU118" s="537"/>
      <c r="AV118" s="537"/>
      <c r="AW118" s="537"/>
      <c r="AX118" s="538"/>
      <c r="AY118" s="75"/>
      <c r="AZ118" s="507"/>
      <c r="BA118" s="632"/>
      <c r="BB118" s="602"/>
      <c r="BC118" s="602"/>
      <c r="BD118" s="615"/>
      <c r="BE118" s="616"/>
      <c r="BF118" s="616"/>
      <c r="BG118" s="616"/>
      <c r="BH118" s="616"/>
      <c r="BI118" s="616"/>
      <c r="BJ118" s="616"/>
      <c r="BK118" s="616"/>
      <c r="BL118" s="616"/>
      <c r="BM118" s="616"/>
      <c r="BN118" s="616"/>
      <c r="BO118" s="616"/>
      <c r="BP118" s="616"/>
      <c r="BQ118" s="616"/>
      <c r="BR118" s="616"/>
      <c r="BS118" s="616"/>
      <c r="BT118" s="616"/>
      <c r="BU118" s="617"/>
      <c r="BV118" s="456"/>
      <c r="BW118" s="457"/>
      <c r="BX118" s="457"/>
      <c r="BY118" s="457"/>
      <c r="BZ118" s="457"/>
      <c r="CA118" s="457"/>
      <c r="CB118" s="457"/>
      <c r="CC118" s="457"/>
      <c r="CD118" s="457"/>
      <c r="CE118" s="457"/>
      <c r="CF118" s="457"/>
      <c r="CG118" s="457"/>
      <c r="CH118" s="457"/>
      <c r="CI118" s="457"/>
      <c r="CJ118" s="457"/>
      <c r="CK118" s="458"/>
    </row>
    <row r="119" spans="2:172" ht="5.25" customHeight="1">
      <c r="B119" s="507"/>
      <c r="C119" s="508"/>
      <c r="D119" s="436"/>
      <c r="E119" s="436"/>
      <c r="F119" s="436"/>
      <c r="G119" s="436"/>
      <c r="H119" s="436"/>
      <c r="I119" s="436"/>
      <c r="J119" s="436"/>
      <c r="K119" s="436"/>
      <c r="L119" s="436"/>
      <c r="M119" s="436"/>
      <c r="N119" s="436"/>
      <c r="O119" s="436"/>
      <c r="P119" s="436"/>
      <c r="Q119" s="436"/>
      <c r="R119" s="436"/>
      <c r="S119" s="436"/>
      <c r="T119" s="436"/>
      <c r="U119" s="436"/>
      <c r="V119" s="436"/>
      <c r="W119" s="436"/>
      <c r="X119" s="436"/>
      <c r="Y119" s="436"/>
      <c r="Z119" s="436"/>
      <c r="AA119" s="436"/>
      <c r="AB119" s="436"/>
      <c r="AC119" s="436"/>
      <c r="AD119" s="436"/>
      <c r="AE119" s="436"/>
      <c r="AF119" s="436"/>
      <c r="AG119" s="436"/>
      <c r="AH119" s="436"/>
      <c r="AI119" s="436"/>
      <c r="AJ119" s="436"/>
      <c r="AK119" s="436"/>
      <c r="AL119" s="437"/>
      <c r="AM119" s="536"/>
      <c r="AN119" s="537"/>
      <c r="AO119" s="537"/>
      <c r="AP119" s="537"/>
      <c r="AQ119" s="537"/>
      <c r="AR119" s="537"/>
      <c r="AS119" s="537"/>
      <c r="AT119" s="537"/>
      <c r="AU119" s="537"/>
      <c r="AV119" s="537"/>
      <c r="AW119" s="537"/>
      <c r="AX119" s="538"/>
      <c r="AY119" s="75"/>
      <c r="AZ119" s="507"/>
      <c r="BA119" s="632"/>
      <c r="BB119" s="602"/>
      <c r="BC119" s="602"/>
      <c r="BD119" s="615"/>
      <c r="BE119" s="616"/>
      <c r="BF119" s="616"/>
      <c r="BG119" s="616"/>
      <c r="BH119" s="616"/>
      <c r="BI119" s="616"/>
      <c r="BJ119" s="616"/>
      <c r="BK119" s="616"/>
      <c r="BL119" s="616"/>
      <c r="BM119" s="616"/>
      <c r="BN119" s="616"/>
      <c r="BO119" s="616"/>
      <c r="BP119" s="616"/>
      <c r="BQ119" s="616"/>
      <c r="BR119" s="616"/>
      <c r="BS119" s="616"/>
      <c r="BT119" s="616"/>
      <c r="BU119" s="617"/>
      <c r="BV119" s="456"/>
      <c r="BW119" s="457"/>
      <c r="BX119" s="457"/>
      <c r="BY119" s="457"/>
      <c r="BZ119" s="457"/>
      <c r="CA119" s="457"/>
      <c r="CB119" s="457"/>
      <c r="CC119" s="457"/>
      <c r="CD119" s="457"/>
      <c r="CE119" s="457"/>
      <c r="CF119" s="457"/>
      <c r="CG119" s="457"/>
      <c r="CH119" s="457"/>
      <c r="CI119" s="457"/>
      <c r="CJ119" s="457"/>
      <c r="CK119" s="458"/>
    </row>
    <row r="120" spans="2:172" ht="5.25" customHeight="1">
      <c r="B120" s="507"/>
      <c r="C120" s="508"/>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36"/>
      <c r="AA120" s="436"/>
      <c r="AB120" s="436"/>
      <c r="AC120" s="436"/>
      <c r="AD120" s="436"/>
      <c r="AE120" s="436"/>
      <c r="AF120" s="436"/>
      <c r="AG120" s="436"/>
      <c r="AH120" s="436"/>
      <c r="AI120" s="436"/>
      <c r="AJ120" s="436"/>
      <c r="AK120" s="436"/>
      <c r="AL120" s="437"/>
      <c r="AM120" s="539"/>
      <c r="AN120" s="540"/>
      <c r="AO120" s="540"/>
      <c r="AP120" s="540"/>
      <c r="AQ120" s="540"/>
      <c r="AR120" s="540"/>
      <c r="AS120" s="540"/>
      <c r="AT120" s="540"/>
      <c r="AU120" s="540"/>
      <c r="AV120" s="540"/>
      <c r="AW120" s="540"/>
      <c r="AX120" s="541"/>
      <c r="AY120" s="75"/>
      <c r="AZ120" s="507"/>
      <c r="BA120" s="632"/>
      <c r="BB120" s="602"/>
      <c r="BC120" s="602"/>
      <c r="BD120" s="618"/>
      <c r="BE120" s="619"/>
      <c r="BF120" s="619"/>
      <c r="BG120" s="619"/>
      <c r="BH120" s="619"/>
      <c r="BI120" s="619"/>
      <c r="BJ120" s="619"/>
      <c r="BK120" s="619"/>
      <c r="BL120" s="619"/>
      <c r="BM120" s="619"/>
      <c r="BN120" s="619"/>
      <c r="BO120" s="619"/>
      <c r="BP120" s="619"/>
      <c r="BQ120" s="619"/>
      <c r="BR120" s="619"/>
      <c r="BS120" s="619"/>
      <c r="BT120" s="619"/>
      <c r="BU120" s="620"/>
      <c r="BV120" s="468"/>
      <c r="BW120" s="469"/>
      <c r="BX120" s="469"/>
      <c r="BY120" s="469"/>
      <c r="BZ120" s="469"/>
      <c r="CA120" s="469"/>
      <c r="CB120" s="469"/>
      <c r="CC120" s="469"/>
      <c r="CD120" s="469"/>
      <c r="CE120" s="469"/>
      <c r="CF120" s="469"/>
      <c r="CG120" s="469"/>
      <c r="CH120" s="469"/>
      <c r="CI120" s="469"/>
      <c r="CJ120" s="469"/>
      <c r="CK120" s="470"/>
      <c r="FL120" s="85"/>
      <c r="FM120" s="85"/>
      <c r="FN120" s="85"/>
      <c r="FO120" s="85"/>
      <c r="FP120" s="85"/>
    </row>
    <row r="121" spans="2:172" ht="5.25" customHeight="1">
      <c r="B121" s="507"/>
      <c r="C121" s="508"/>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434"/>
      <c r="AE121" s="434"/>
      <c r="AF121" s="434"/>
      <c r="AG121" s="434"/>
      <c r="AH121" s="434"/>
      <c r="AI121" s="434"/>
      <c r="AJ121" s="434"/>
      <c r="AK121" s="434"/>
      <c r="AL121" s="435"/>
      <c r="AM121" s="542"/>
      <c r="AN121" s="543"/>
      <c r="AO121" s="543"/>
      <c r="AP121" s="543"/>
      <c r="AQ121" s="543"/>
      <c r="AR121" s="543"/>
      <c r="AS121" s="543"/>
      <c r="AT121" s="543"/>
      <c r="AU121" s="543"/>
      <c r="AV121" s="543"/>
      <c r="AW121" s="543"/>
      <c r="AX121" s="544"/>
      <c r="AY121" s="75"/>
      <c r="AZ121" s="507"/>
      <c r="BA121" s="632"/>
      <c r="BB121" s="621" t="s">
        <v>29</v>
      </c>
      <c r="BC121" s="621"/>
      <c r="BD121" s="622" t="s">
        <v>28</v>
      </c>
      <c r="BE121" s="623"/>
      <c r="BF121" s="623"/>
      <c r="BG121" s="623"/>
      <c r="BH121" s="623"/>
      <c r="BI121" s="623"/>
      <c r="BJ121" s="623"/>
      <c r="BK121" s="623"/>
      <c r="BL121" s="623"/>
      <c r="BM121" s="623"/>
      <c r="BN121" s="623"/>
      <c r="BO121" s="623"/>
      <c r="BP121" s="623"/>
      <c r="BQ121" s="623"/>
      <c r="BR121" s="623"/>
      <c r="BS121" s="623"/>
      <c r="BT121" s="623"/>
      <c r="BU121" s="624"/>
      <c r="BV121" s="639"/>
      <c r="BW121" s="640"/>
      <c r="BX121" s="640"/>
      <c r="BY121" s="640"/>
      <c r="BZ121" s="640"/>
      <c r="CA121" s="640"/>
      <c r="CB121" s="640"/>
      <c r="CC121" s="640"/>
      <c r="CD121" s="640"/>
      <c r="CE121" s="640"/>
      <c r="CF121" s="640"/>
      <c r="CG121" s="640"/>
      <c r="CH121" s="640"/>
      <c r="CI121" s="640"/>
      <c r="CJ121" s="640"/>
      <c r="CK121" s="641"/>
    </row>
    <row r="122" spans="2:172" ht="5.25" customHeight="1">
      <c r="B122" s="507"/>
      <c r="C122" s="508"/>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36"/>
      <c r="AA122" s="436"/>
      <c r="AB122" s="436"/>
      <c r="AC122" s="436"/>
      <c r="AD122" s="436"/>
      <c r="AE122" s="436"/>
      <c r="AF122" s="436"/>
      <c r="AG122" s="436"/>
      <c r="AH122" s="436"/>
      <c r="AI122" s="436"/>
      <c r="AJ122" s="436"/>
      <c r="AK122" s="436"/>
      <c r="AL122" s="437"/>
      <c r="AM122" s="536"/>
      <c r="AN122" s="537"/>
      <c r="AO122" s="537"/>
      <c r="AP122" s="537"/>
      <c r="AQ122" s="537"/>
      <c r="AR122" s="537"/>
      <c r="AS122" s="537"/>
      <c r="AT122" s="537"/>
      <c r="AU122" s="537"/>
      <c r="AV122" s="537"/>
      <c r="AW122" s="537"/>
      <c r="AX122" s="538"/>
      <c r="AY122" s="75"/>
      <c r="AZ122" s="507"/>
      <c r="BA122" s="632"/>
      <c r="BB122" s="621"/>
      <c r="BC122" s="621"/>
      <c r="BD122" s="625"/>
      <c r="BE122" s="626"/>
      <c r="BF122" s="626"/>
      <c r="BG122" s="626"/>
      <c r="BH122" s="626"/>
      <c r="BI122" s="626"/>
      <c r="BJ122" s="626"/>
      <c r="BK122" s="626"/>
      <c r="BL122" s="626"/>
      <c r="BM122" s="626"/>
      <c r="BN122" s="626"/>
      <c r="BO122" s="626"/>
      <c r="BP122" s="626"/>
      <c r="BQ122" s="626"/>
      <c r="BR122" s="626"/>
      <c r="BS122" s="626"/>
      <c r="BT122" s="626"/>
      <c r="BU122" s="627"/>
      <c r="BV122" s="642"/>
      <c r="BW122" s="643"/>
      <c r="BX122" s="643"/>
      <c r="BY122" s="643"/>
      <c r="BZ122" s="643"/>
      <c r="CA122" s="643"/>
      <c r="CB122" s="643"/>
      <c r="CC122" s="643"/>
      <c r="CD122" s="643"/>
      <c r="CE122" s="643"/>
      <c r="CF122" s="643"/>
      <c r="CG122" s="643"/>
      <c r="CH122" s="643"/>
      <c r="CI122" s="643"/>
      <c r="CJ122" s="643"/>
      <c r="CK122" s="644"/>
      <c r="ES122" s="76"/>
      <c r="ET122" s="76"/>
      <c r="EU122" s="76"/>
      <c r="EV122" s="76"/>
      <c r="EW122" s="76"/>
      <c r="EX122" s="76"/>
      <c r="EY122" s="76"/>
      <c r="EZ122" s="76"/>
      <c r="FA122" s="76"/>
      <c r="FB122" s="76"/>
      <c r="FC122" s="76"/>
      <c r="FD122" s="76"/>
      <c r="FE122" s="76"/>
      <c r="FF122" s="76"/>
      <c r="FG122" s="76"/>
      <c r="FH122" s="76"/>
      <c r="FI122" s="76"/>
      <c r="FJ122" s="76"/>
      <c r="FK122" s="76"/>
      <c r="FL122" s="76"/>
      <c r="FM122" s="76"/>
    </row>
    <row r="123" spans="2:172" ht="5.25" customHeight="1">
      <c r="B123" s="507"/>
      <c r="C123" s="508"/>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36"/>
      <c r="AA123" s="436"/>
      <c r="AB123" s="436"/>
      <c r="AC123" s="436"/>
      <c r="AD123" s="436"/>
      <c r="AE123" s="436"/>
      <c r="AF123" s="436"/>
      <c r="AG123" s="436"/>
      <c r="AH123" s="436"/>
      <c r="AI123" s="436"/>
      <c r="AJ123" s="436"/>
      <c r="AK123" s="436"/>
      <c r="AL123" s="437"/>
      <c r="AM123" s="536"/>
      <c r="AN123" s="537"/>
      <c r="AO123" s="537"/>
      <c r="AP123" s="537"/>
      <c r="AQ123" s="537"/>
      <c r="AR123" s="537"/>
      <c r="AS123" s="537"/>
      <c r="AT123" s="537"/>
      <c r="AU123" s="537"/>
      <c r="AV123" s="537"/>
      <c r="AW123" s="537"/>
      <c r="AX123" s="538"/>
      <c r="AY123" s="75"/>
      <c r="AZ123" s="507"/>
      <c r="BA123" s="632"/>
      <c r="BB123" s="621"/>
      <c r="BC123" s="621"/>
      <c r="BD123" s="625"/>
      <c r="BE123" s="626"/>
      <c r="BF123" s="626"/>
      <c r="BG123" s="626"/>
      <c r="BH123" s="626"/>
      <c r="BI123" s="626"/>
      <c r="BJ123" s="626"/>
      <c r="BK123" s="626"/>
      <c r="BL123" s="626"/>
      <c r="BM123" s="626"/>
      <c r="BN123" s="626"/>
      <c r="BO123" s="626"/>
      <c r="BP123" s="626"/>
      <c r="BQ123" s="626"/>
      <c r="BR123" s="626"/>
      <c r="BS123" s="626"/>
      <c r="BT123" s="626"/>
      <c r="BU123" s="627"/>
      <c r="BV123" s="642"/>
      <c r="BW123" s="643"/>
      <c r="BX123" s="643"/>
      <c r="BY123" s="643"/>
      <c r="BZ123" s="643"/>
      <c r="CA123" s="643"/>
      <c r="CB123" s="643"/>
      <c r="CC123" s="643"/>
      <c r="CD123" s="643"/>
      <c r="CE123" s="643"/>
      <c r="CF123" s="643"/>
      <c r="CG123" s="643"/>
      <c r="CH123" s="643"/>
      <c r="CI123" s="643"/>
      <c r="CJ123" s="643"/>
      <c r="CK123" s="644"/>
      <c r="ES123" s="76"/>
      <c r="ET123" s="76"/>
      <c r="EU123" s="76"/>
      <c r="EV123" s="76"/>
      <c r="EW123" s="76"/>
      <c r="EX123" s="76"/>
      <c r="EY123" s="76"/>
      <c r="EZ123" s="76"/>
      <c r="FA123" s="76"/>
      <c r="FB123" s="76"/>
      <c r="FC123" s="76"/>
      <c r="FD123" s="76"/>
      <c r="FE123" s="76"/>
      <c r="FF123" s="76"/>
      <c r="FG123" s="76"/>
      <c r="FH123" s="76"/>
      <c r="FI123" s="76"/>
      <c r="FJ123" s="76"/>
      <c r="FK123" s="76"/>
      <c r="FL123" s="76"/>
      <c r="FM123" s="76"/>
    </row>
    <row r="124" spans="2:172" ht="5.25" customHeight="1">
      <c r="B124" s="507"/>
      <c r="C124" s="508"/>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36"/>
      <c r="AA124" s="436"/>
      <c r="AB124" s="436"/>
      <c r="AC124" s="436"/>
      <c r="AD124" s="436"/>
      <c r="AE124" s="436"/>
      <c r="AF124" s="436"/>
      <c r="AG124" s="436"/>
      <c r="AH124" s="436"/>
      <c r="AI124" s="436"/>
      <c r="AJ124" s="436"/>
      <c r="AK124" s="436"/>
      <c r="AL124" s="437"/>
      <c r="AM124" s="536"/>
      <c r="AN124" s="537"/>
      <c r="AO124" s="537"/>
      <c r="AP124" s="537"/>
      <c r="AQ124" s="537"/>
      <c r="AR124" s="537"/>
      <c r="AS124" s="537"/>
      <c r="AT124" s="537"/>
      <c r="AU124" s="537"/>
      <c r="AV124" s="537"/>
      <c r="AW124" s="537"/>
      <c r="AX124" s="538"/>
      <c r="AY124" s="75"/>
      <c r="AZ124" s="507"/>
      <c r="BA124" s="632"/>
      <c r="BB124" s="621"/>
      <c r="BC124" s="621"/>
      <c r="BD124" s="625"/>
      <c r="BE124" s="626"/>
      <c r="BF124" s="626"/>
      <c r="BG124" s="626"/>
      <c r="BH124" s="626"/>
      <c r="BI124" s="626"/>
      <c r="BJ124" s="626"/>
      <c r="BK124" s="626"/>
      <c r="BL124" s="626"/>
      <c r="BM124" s="626"/>
      <c r="BN124" s="626"/>
      <c r="BO124" s="626"/>
      <c r="BP124" s="626"/>
      <c r="BQ124" s="626"/>
      <c r="BR124" s="626"/>
      <c r="BS124" s="626"/>
      <c r="BT124" s="626"/>
      <c r="BU124" s="627"/>
      <c r="BV124" s="642"/>
      <c r="BW124" s="643"/>
      <c r="BX124" s="643"/>
      <c r="BY124" s="643"/>
      <c r="BZ124" s="643"/>
      <c r="CA124" s="643"/>
      <c r="CB124" s="643"/>
      <c r="CC124" s="643"/>
      <c r="CD124" s="643"/>
      <c r="CE124" s="643"/>
      <c r="CF124" s="643"/>
      <c r="CG124" s="643"/>
      <c r="CH124" s="643"/>
      <c r="CI124" s="643"/>
      <c r="CJ124" s="643"/>
      <c r="CK124" s="644"/>
      <c r="ES124" s="76"/>
      <c r="ET124" s="76"/>
      <c r="EU124" s="76"/>
      <c r="EV124" s="76"/>
      <c r="EW124" s="76"/>
      <c r="EX124" s="76"/>
      <c r="EY124" s="76"/>
      <c r="EZ124" s="76"/>
      <c r="FA124" s="76"/>
      <c r="FB124" s="76"/>
      <c r="FC124" s="76"/>
      <c r="FD124" s="76"/>
      <c r="FE124" s="76"/>
      <c r="FF124" s="76"/>
      <c r="FG124" s="76"/>
      <c r="FH124" s="76"/>
      <c r="FI124" s="76"/>
      <c r="FJ124" s="76"/>
      <c r="FK124" s="76"/>
      <c r="FL124" s="76"/>
      <c r="FM124" s="76"/>
    </row>
    <row r="125" spans="2:172" ht="5.25" customHeight="1">
      <c r="B125" s="507"/>
      <c r="C125" s="508"/>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36"/>
      <c r="AA125" s="436"/>
      <c r="AB125" s="436"/>
      <c r="AC125" s="436"/>
      <c r="AD125" s="436"/>
      <c r="AE125" s="436"/>
      <c r="AF125" s="436"/>
      <c r="AG125" s="436"/>
      <c r="AH125" s="436"/>
      <c r="AI125" s="436"/>
      <c r="AJ125" s="436"/>
      <c r="AK125" s="436"/>
      <c r="AL125" s="437"/>
      <c r="AM125" s="539"/>
      <c r="AN125" s="540"/>
      <c r="AO125" s="540"/>
      <c r="AP125" s="540"/>
      <c r="AQ125" s="540"/>
      <c r="AR125" s="540"/>
      <c r="AS125" s="540"/>
      <c r="AT125" s="540"/>
      <c r="AU125" s="540"/>
      <c r="AV125" s="540"/>
      <c r="AW125" s="540"/>
      <c r="AX125" s="541"/>
      <c r="AY125" s="76"/>
      <c r="AZ125" s="507"/>
      <c r="BA125" s="632"/>
      <c r="BB125" s="621"/>
      <c r="BC125" s="621"/>
      <c r="BD125" s="628"/>
      <c r="BE125" s="629"/>
      <c r="BF125" s="629"/>
      <c r="BG125" s="629"/>
      <c r="BH125" s="629"/>
      <c r="BI125" s="629"/>
      <c r="BJ125" s="629"/>
      <c r="BK125" s="629"/>
      <c r="BL125" s="629"/>
      <c r="BM125" s="629"/>
      <c r="BN125" s="629"/>
      <c r="BO125" s="629"/>
      <c r="BP125" s="629"/>
      <c r="BQ125" s="629"/>
      <c r="BR125" s="629"/>
      <c r="BS125" s="629"/>
      <c r="BT125" s="629"/>
      <c r="BU125" s="630"/>
      <c r="BV125" s="645"/>
      <c r="BW125" s="646"/>
      <c r="BX125" s="646"/>
      <c r="BY125" s="646"/>
      <c r="BZ125" s="646"/>
      <c r="CA125" s="646"/>
      <c r="CB125" s="646"/>
      <c r="CC125" s="646"/>
      <c r="CD125" s="646"/>
      <c r="CE125" s="646"/>
      <c r="CF125" s="646"/>
      <c r="CG125" s="646"/>
      <c r="CH125" s="646"/>
      <c r="CI125" s="646"/>
      <c r="CJ125" s="646"/>
      <c r="CK125" s="647"/>
      <c r="ES125" s="76"/>
      <c r="ET125" s="76"/>
      <c r="EU125" s="76"/>
      <c r="EV125" s="76"/>
      <c r="EW125" s="76"/>
      <c r="EX125" s="76"/>
      <c r="EY125" s="76"/>
      <c r="EZ125" s="76"/>
      <c r="FA125" s="76"/>
      <c r="FB125" s="76"/>
      <c r="FC125" s="76"/>
      <c r="FD125" s="76"/>
      <c r="FE125" s="76"/>
      <c r="FF125" s="76"/>
      <c r="FG125" s="76"/>
      <c r="FH125" s="76"/>
      <c r="FI125" s="76"/>
      <c r="FJ125" s="76"/>
      <c r="FK125" s="76"/>
      <c r="FL125" s="76"/>
      <c r="FM125" s="76"/>
    </row>
    <row r="126" spans="2:172" ht="5.25" customHeight="1">
      <c r="B126" s="507"/>
      <c r="C126" s="508"/>
      <c r="D126" s="434"/>
      <c r="E126" s="434"/>
      <c r="F126" s="434"/>
      <c r="G126" s="434"/>
      <c r="H126" s="434"/>
      <c r="I126" s="434"/>
      <c r="J126" s="434"/>
      <c r="K126" s="434"/>
      <c r="L126" s="434"/>
      <c r="M126" s="434"/>
      <c r="N126" s="434"/>
      <c r="O126" s="434"/>
      <c r="P126" s="434"/>
      <c r="Q126" s="434"/>
      <c r="R126" s="434"/>
      <c r="S126" s="434"/>
      <c r="T126" s="434"/>
      <c r="U126" s="434"/>
      <c r="V126" s="434"/>
      <c r="W126" s="434"/>
      <c r="X126" s="434"/>
      <c r="Y126" s="434"/>
      <c r="Z126" s="434"/>
      <c r="AA126" s="434"/>
      <c r="AB126" s="434"/>
      <c r="AC126" s="434"/>
      <c r="AD126" s="434"/>
      <c r="AE126" s="434"/>
      <c r="AF126" s="434"/>
      <c r="AG126" s="434"/>
      <c r="AH126" s="434"/>
      <c r="AI126" s="434"/>
      <c r="AJ126" s="434"/>
      <c r="AK126" s="434"/>
      <c r="AL126" s="435"/>
      <c r="AM126" s="542"/>
      <c r="AN126" s="543"/>
      <c r="AO126" s="543"/>
      <c r="AP126" s="543"/>
      <c r="AQ126" s="543"/>
      <c r="AR126" s="543"/>
      <c r="AS126" s="543"/>
      <c r="AT126" s="543"/>
      <c r="AU126" s="543"/>
      <c r="AV126" s="543"/>
      <c r="AW126" s="543"/>
      <c r="AX126" s="544"/>
      <c r="AY126" s="75"/>
      <c r="AZ126" s="507"/>
      <c r="BA126" s="632"/>
      <c r="BB126" s="575" t="s">
        <v>30</v>
      </c>
      <c r="BC126" s="576"/>
      <c r="BD126" s="579"/>
      <c r="BE126" s="580"/>
      <c r="BF126" s="580"/>
      <c r="BG126" s="580"/>
      <c r="BH126" s="580"/>
      <c r="BI126" s="580"/>
      <c r="BJ126" s="580"/>
      <c r="BK126" s="580"/>
      <c r="BL126" s="580"/>
      <c r="BM126" s="580"/>
      <c r="BN126" s="580"/>
      <c r="BO126" s="580"/>
      <c r="BP126" s="580"/>
      <c r="BQ126" s="580"/>
      <c r="BR126" s="580"/>
      <c r="BS126" s="580"/>
      <c r="BT126" s="580"/>
      <c r="BU126" s="581"/>
      <c r="BV126" s="591"/>
      <c r="BW126" s="592"/>
      <c r="BX126" s="592"/>
      <c r="BY126" s="592"/>
      <c r="BZ126" s="592"/>
      <c r="CA126" s="592"/>
      <c r="CB126" s="592"/>
      <c r="CC126" s="592"/>
      <c r="CD126" s="592"/>
      <c r="CE126" s="592"/>
      <c r="CF126" s="592"/>
      <c r="CG126" s="592"/>
      <c r="CH126" s="592"/>
      <c r="CI126" s="592"/>
      <c r="CJ126" s="592"/>
      <c r="CK126" s="593"/>
      <c r="CL126" s="97"/>
      <c r="CM126" s="96"/>
      <c r="CN126" s="96"/>
      <c r="CO126" s="96"/>
      <c r="CP126" s="96"/>
      <c r="CQ126" s="96"/>
      <c r="CR126" s="96"/>
      <c r="CS126" s="96"/>
      <c r="CT126" s="96"/>
      <c r="CU126" s="96"/>
      <c r="CV126" s="73"/>
      <c r="CW126" s="73"/>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86"/>
      <c r="EU126" s="86"/>
      <c r="EV126" s="86"/>
      <c r="EW126" s="86"/>
      <c r="EX126" s="75"/>
      <c r="EY126" s="75"/>
      <c r="EZ126" s="75"/>
      <c r="FA126" s="75"/>
      <c r="FB126" s="75"/>
      <c r="FC126" s="75"/>
      <c r="FD126" s="75"/>
      <c r="FE126" s="75"/>
      <c r="FF126" s="75"/>
      <c r="FG126" s="75"/>
      <c r="FH126" s="75"/>
      <c r="FI126" s="75"/>
      <c r="FJ126" s="76"/>
      <c r="FK126" s="76"/>
      <c r="FL126" s="76"/>
      <c r="FM126" s="76"/>
    </row>
    <row r="127" spans="2:172" ht="5.25" customHeight="1">
      <c r="B127" s="507"/>
      <c r="C127" s="508"/>
      <c r="D127" s="436"/>
      <c r="E127" s="436"/>
      <c r="F127" s="436"/>
      <c r="G127" s="436"/>
      <c r="H127" s="436"/>
      <c r="I127" s="436"/>
      <c r="J127" s="436"/>
      <c r="K127" s="436"/>
      <c r="L127" s="436"/>
      <c r="M127" s="436"/>
      <c r="N127" s="436"/>
      <c r="O127" s="436"/>
      <c r="P127" s="436"/>
      <c r="Q127" s="436"/>
      <c r="R127" s="436"/>
      <c r="S127" s="436"/>
      <c r="T127" s="436"/>
      <c r="U127" s="436"/>
      <c r="V127" s="436"/>
      <c r="W127" s="436"/>
      <c r="X127" s="436"/>
      <c r="Y127" s="436"/>
      <c r="Z127" s="436"/>
      <c r="AA127" s="436"/>
      <c r="AB127" s="436"/>
      <c r="AC127" s="436"/>
      <c r="AD127" s="436"/>
      <c r="AE127" s="436"/>
      <c r="AF127" s="436"/>
      <c r="AG127" s="436"/>
      <c r="AH127" s="436"/>
      <c r="AI127" s="436"/>
      <c r="AJ127" s="436"/>
      <c r="AK127" s="436"/>
      <c r="AL127" s="437"/>
      <c r="AM127" s="536"/>
      <c r="AN127" s="537"/>
      <c r="AO127" s="537"/>
      <c r="AP127" s="537"/>
      <c r="AQ127" s="537"/>
      <c r="AR127" s="537"/>
      <c r="AS127" s="537"/>
      <c r="AT127" s="537"/>
      <c r="AU127" s="537"/>
      <c r="AV127" s="537"/>
      <c r="AW127" s="537"/>
      <c r="AX127" s="538"/>
      <c r="AY127" s="75"/>
      <c r="AZ127" s="507"/>
      <c r="BA127" s="632"/>
      <c r="BB127" s="577"/>
      <c r="BC127" s="578"/>
      <c r="BD127" s="582"/>
      <c r="BE127" s="583"/>
      <c r="BF127" s="583"/>
      <c r="BG127" s="583"/>
      <c r="BH127" s="583"/>
      <c r="BI127" s="583"/>
      <c r="BJ127" s="583"/>
      <c r="BK127" s="583"/>
      <c r="BL127" s="583"/>
      <c r="BM127" s="583"/>
      <c r="BN127" s="583"/>
      <c r="BO127" s="583"/>
      <c r="BP127" s="583"/>
      <c r="BQ127" s="583"/>
      <c r="BR127" s="583"/>
      <c r="BS127" s="583"/>
      <c r="BT127" s="583"/>
      <c r="BU127" s="584"/>
      <c r="BV127" s="594"/>
      <c r="BW127" s="595"/>
      <c r="BX127" s="595"/>
      <c r="BY127" s="595"/>
      <c r="BZ127" s="595"/>
      <c r="CA127" s="595"/>
      <c r="CB127" s="595"/>
      <c r="CC127" s="595"/>
      <c r="CD127" s="595"/>
      <c r="CE127" s="595"/>
      <c r="CF127" s="595"/>
      <c r="CG127" s="595"/>
      <c r="CH127" s="595"/>
      <c r="CI127" s="595"/>
      <c r="CJ127" s="595"/>
      <c r="CK127" s="596"/>
      <c r="CL127" s="97"/>
      <c r="CM127" s="96"/>
      <c r="CN127" s="96"/>
      <c r="CO127" s="96"/>
      <c r="CP127" s="96"/>
      <c r="CQ127" s="96"/>
      <c r="CR127" s="96"/>
      <c r="CS127" s="96"/>
      <c r="CT127" s="96"/>
      <c r="CU127" s="96"/>
      <c r="CV127" s="73"/>
      <c r="CW127" s="73"/>
      <c r="CX127" s="75"/>
      <c r="CY127" s="75"/>
      <c r="CZ127" s="75"/>
      <c r="DA127" s="75"/>
      <c r="DB127" s="75"/>
      <c r="DC127" s="75"/>
      <c r="DD127" s="75"/>
      <c r="DE127" s="75"/>
      <c r="DF127" s="75"/>
      <c r="DG127" s="75"/>
      <c r="DH127" s="75"/>
      <c r="DI127" s="75"/>
      <c r="DJ127" s="75"/>
      <c r="DK127" s="75"/>
      <c r="DL127" s="75"/>
      <c r="DM127" s="75"/>
      <c r="DN127" s="75"/>
      <c r="DO127" s="75"/>
      <c r="DP127" s="75"/>
      <c r="DQ127" s="75"/>
      <c r="DR127" s="75"/>
      <c r="DS127" s="75"/>
      <c r="DT127" s="75"/>
      <c r="DU127" s="75"/>
      <c r="DV127" s="75"/>
      <c r="DW127" s="75"/>
      <c r="DX127" s="75"/>
      <c r="DY127" s="75"/>
      <c r="DZ127" s="75"/>
      <c r="EA127" s="75"/>
      <c r="EB127" s="75"/>
      <c r="EC127" s="75"/>
      <c r="ED127" s="75"/>
      <c r="EE127" s="75"/>
      <c r="EF127" s="75"/>
      <c r="EG127" s="75"/>
      <c r="EH127" s="75"/>
      <c r="EI127" s="75"/>
      <c r="EJ127" s="75"/>
      <c r="EK127" s="75"/>
      <c r="EL127" s="75"/>
      <c r="EM127" s="75"/>
      <c r="EN127" s="75"/>
      <c r="EO127" s="75"/>
      <c r="EP127" s="75"/>
      <c r="EQ127" s="75"/>
      <c r="ER127" s="75"/>
      <c r="ES127" s="75"/>
      <c r="ET127" s="86"/>
      <c r="EU127" s="86"/>
      <c r="EV127" s="86"/>
      <c r="EW127" s="86"/>
      <c r="EX127" s="75"/>
      <c r="EY127" s="75"/>
      <c r="EZ127" s="75"/>
      <c r="FA127" s="75"/>
      <c r="FB127" s="75"/>
      <c r="FC127" s="75"/>
      <c r="FD127" s="75"/>
      <c r="FE127" s="75"/>
      <c r="FF127" s="75"/>
      <c r="FG127" s="75"/>
      <c r="FH127" s="75"/>
      <c r="FI127" s="75"/>
      <c r="FJ127" s="76"/>
      <c r="FK127" s="76"/>
      <c r="FL127" s="76"/>
      <c r="FM127" s="76"/>
    </row>
    <row r="128" spans="2:172" ht="5.25" customHeight="1">
      <c r="B128" s="507"/>
      <c r="C128" s="508"/>
      <c r="D128" s="436"/>
      <c r="E128" s="436"/>
      <c r="F128" s="436"/>
      <c r="G128" s="436"/>
      <c r="H128" s="436"/>
      <c r="I128" s="436"/>
      <c r="J128" s="436"/>
      <c r="K128" s="436"/>
      <c r="L128" s="436"/>
      <c r="M128" s="436"/>
      <c r="N128" s="436"/>
      <c r="O128" s="436"/>
      <c r="P128" s="436"/>
      <c r="Q128" s="436"/>
      <c r="R128" s="436"/>
      <c r="S128" s="436"/>
      <c r="T128" s="436"/>
      <c r="U128" s="436"/>
      <c r="V128" s="436"/>
      <c r="W128" s="436"/>
      <c r="X128" s="436"/>
      <c r="Y128" s="436"/>
      <c r="Z128" s="436"/>
      <c r="AA128" s="436"/>
      <c r="AB128" s="436"/>
      <c r="AC128" s="436"/>
      <c r="AD128" s="436"/>
      <c r="AE128" s="436"/>
      <c r="AF128" s="436"/>
      <c r="AG128" s="436"/>
      <c r="AH128" s="436"/>
      <c r="AI128" s="436"/>
      <c r="AJ128" s="436"/>
      <c r="AK128" s="436"/>
      <c r="AL128" s="437"/>
      <c r="AM128" s="536"/>
      <c r="AN128" s="537"/>
      <c r="AO128" s="537"/>
      <c r="AP128" s="537"/>
      <c r="AQ128" s="537"/>
      <c r="AR128" s="537"/>
      <c r="AS128" s="537"/>
      <c r="AT128" s="537"/>
      <c r="AU128" s="537"/>
      <c r="AV128" s="537"/>
      <c r="AW128" s="537"/>
      <c r="AX128" s="538"/>
      <c r="AY128" s="75"/>
      <c r="AZ128" s="507"/>
      <c r="BA128" s="632"/>
      <c r="BB128" s="577"/>
      <c r="BC128" s="578"/>
      <c r="BD128" s="582"/>
      <c r="BE128" s="583"/>
      <c r="BF128" s="583"/>
      <c r="BG128" s="583"/>
      <c r="BH128" s="583"/>
      <c r="BI128" s="583"/>
      <c r="BJ128" s="583"/>
      <c r="BK128" s="583"/>
      <c r="BL128" s="583"/>
      <c r="BM128" s="583"/>
      <c r="BN128" s="583"/>
      <c r="BO128" s="583"/>
      <c r="BP128" s="583"/>
      <c r="BQ128" s="583"/>
      <c r="BR128" s="583"/>
      <c r="BS128" s="583"/>
      <c r="BT128" s="583"/>
      <c r="BU128" s="584"/>
      <c r="BV128" s="594"/>
      <c r="BW128" s="595"/>
      <c r="BX128" s="595"/>
      <c r="BY128" s="595"/>
      <c r="BZ128" s="595"/>
      <c r="CA128" s="595"/>
      <c r="CB128" s="595"/>
      <c r="CC128" s="595"/>
      <c r="CD128" s="595"/>
      <c r="CE128" s="595"/>
      <c r="CF128" s="595"/>
      <c r="CG128" s="595"/>
      <c r="CH128" s="595"/>
      <c r="CI128" s="595"/>
      <c r="CJ128" s="595"/>
      <c r="CK128" s="596"/>
      <c r="CL128" s="97"/>
      <c r="CM128" s="96"/>
      <c r="CN128" s="96"/>
      <c r="CO128" s="96"/>
      <c r="CP128" s="96"/>
      <c r="CQ128" s="96"/>
      <c r="CR128" s="96"/>
      <c r="CS128" s="96"/>
      <c r="CT128" s="96"/>
      <c r="CU128" s="96"/>
      <c r="DO128" s="75"/>
      <c r="DP128" s="75"/>
      <c r="DQ128" s="75"/>
      <c r="DR128" s="75"/>
      <c r="DS128" s="75"/>
      <c r="DT128" s="75"/>
      <c r="DU128" s="75"/>
      <c r="DV128" s="75"/>
      <c r="DW128" s="75"/>
      <c r="DX128" s="75"/>
      <c r="DY128" s="75"/>
      <c r="DZ128" s="75"/>
      <c r="EA128" s="75"/>
      <c r="EB128" s="75"/>
      <c r="EC128" s="75"/>
      <c r="ED128" s="75"/>
      <c r="EE128" s="75"/>
      <c r="EF128" s="75"/>
      <c r="EG128" s="75"/>
      <c r="EH128" s="75"/>
      <c r="EI128" s="75"/>
      <c r="EJ128" s="75"/>
      <c r="EK128" s="75"/>
      <c r="EL128" s="75"/>
      <c r="EM128" s="75"/>
      <c r="EN128" s="75"/>
      <c r="EO128" s="75"/>
      <c r="EP128" s="75"/>
      <c r="EQ128" s="75"/>
      <c r="ER128" s="75"/>
      <c r="ES128" s="75"/>
      <c r="ET128" s="86"/>
      <c r="EU128" s="86"/>
      <c r="EV128" s="86"/>
      <c r="EW128" s="86"/>
      <c r="EX128" s="75"/>
      <c r="EY128" s="75"/>
      <c r="EZ128" s="75"/>
      <c r="FA128" s="75"/>
      <c r="FB128" s="75"/>
      <c r="FC128" s="75"/>
      <c r="FD128" s="75"/>
      <c r="FE128" s="75"/>
      <c r="FF128" s="75"/>
      <c r="FG128" s="75"/>
      <c r="FH128" s="75"/>
      <c r="FI128" s="75"/>
      <c r="FJ128" s="76"/>
      <c r="FK128" s="76"/>
      <c r="FL128" s="76"/>
      <c r="FM128" s="76"/>
    </row>
    <row r="129" spans="2:169" ht="5.25" customHeight="1">
      <c r="B129" s="507"/>
      <c r="C129" s="508"/>
      <c r="D129" s="436"/>
      <c r="E129" s="436"/>
      <c r="F129" s="436"/>
      <c r="G129" s="436"/>
      <c r="H129" s="436"/>
      <c r="I129" s="436"/>
      <c r="J129" s="436"/>
      <c r="K129" s="436"/>
      <c r="L129" s="436"/>
      <c r="M129" s="436"/>
      <c r="N129" s="436"/>
      <c r="O129" s="436"/>
      <c r="P129" s="436"/>
      <c r="Q129" s="436"/>
      <c r="R129" s="436"/>
      <c r="S129" s="436"/>
      <c r="T129" s="436"/>
      <c r="U129" s="436"/>
      <c r="V129" s="436"/>
      <c r="W129" s="436"/>
      <c r="X129" s="436"/>
      <c r="Y129" s="436"/>
      <c r="Z129" s="436"/>
      <c r="AA129" s="436"/>
      <c r="AB129" s="436"/>
      <c r="AC129" s="436"/>
      <c r="AD129" s="436"/>
      <c r="AE129" s="436"/>
      <c r="AF129" s="436"/>
      <c r="AG129" s="436"/>
      <c r="AH129" s="436"/>
      <c r="AI129" s="436"/>
      <c r="AJ129" s="436"/>
      <c r="AK129" s="436"/>
      <c r="AL129" s="437"/>
      <c r="AM129" s="536"/>
      <c r="AN129" s="537"/>
      <c r="AO129" s="537"/>
      <c r="AP129" s="537"/>
      <c r="AQ129" s="537"/>
      <c r="AR129" s="537"/>
      <c r="AS129" s="537"/>
      <c r="AT129" s="537"/>
      <c r="AU129" s="537"/>
      <c r="AV129" s="537"/>
      <c r="AW129" s="537"/>
      <c r="AX129" s="538"/>
      <c r="AY129" s="75"/>
      <c r="AZ129" s="507"/>
      <c r="BA129" s="632"/>
      <c r="BB129" s="577"/>
      <c r="BC129" s="578"/>
      <c r="BD129" s="582"/>
      <c r="BE129" s="583"/>
      <c r="BF129" s="583"/>
      <c r="BG129" s="583"/>
      <c r="BH129" s="583"/>
      <c r="BI129" s="583"/>
      <c r="BJ129" s="583"/>
      <c r="BK129" s="583"/>
      <c r="BL129" s="583"/>
      <c r="BM129" s="583"/>
      <c r="BN129" s="583"/>
      <c r="BO129" s="583"/>
      <c r="BP129" s="583"/>
      <c r="BQ129" s="583"/>
      <c r="BR129" s="583"/>
      <c r="BS129" s="583"/>
      <c r="BT129" s="583"/>
      <c r="BU129" s="584"/>
      <c r="BV129" s="594"/>
      <c r="BW129" s="595"/>
      <c r="BX129" s="595"/>
      <c r="BY129" s="595"/>
      <c r="BZ129" s="595"/>
      <c r="CA129" s="595"/>
      <c r="CB129" s="595"/>
      <c r="CC129" s="595"/>
      <c r="CD129" s="595"/>
      <c r="CE129" s="595"/>
      <c r="CF129" s="595"/>
      <c r="CG129" s="595"/>
      <c r="CH129" s="595"/>
      <c r="CI129" s="595"/>
      <c r="CJ129" s="595"/>
      <c r="CK129" s="596"/>
      <c r="CL129" s="97"/>
      <c r="CM129" s="96"/>
      <c r="CN129" s="96"/>
      <c r="CO129" s="96"/>
      <c r="CP129" s="96"/>
      <c r="CQ129" s="96"/>
      <c r="CR129" s="96"/>
      <c r="CS129" s="96"/>
      <c r="CT129" s="96"/>
      <c r="CU129" s="96"/>
      <c r="DO129" s="75"/>
      <c r="DP129" s="75"/>
      <c r="DQ129" s="75"/>
      <c r="DR129" s="75"/>
      <c r="DS129" s="75"/>
      <c r="DT129" s="75"/>
      <c r="DU129" s="75"/>
      <c r="DV129" s="75"/>
      <c r="DW129" s="75"/>
      <c r="DX129" s="75"/>
      <c r="DY129" s="75"/>
      <c r="DZ129" s="75"/>
      <c r="EA129" s="75"/>
      <c r="EB129" s="75"/>
      <c r="EC129" s="75"/>
      <c r="ED129" s="75"/>
      <c r="EE129" s="75"/>
      <c r="EF129" s="75"/>
      <c r="EG129" s="75"/>
      <c r="EH129" s="75"/>
      <c r="EI129" s="75"/>
      <c r="EJ129" s="75"/>
      <c r="EK129" s="75"/>
      <c r="EL129" s="75"/>
      <c r="EM129" s="75"/>
      <c r="EN129" s="75"/>
      <c r="EO129" s="75"/>
      <c r="EP129" s="75"/>
      <c r="EQ129" s="75"/>
      <c r="ER129" s="75"/>
      <c r="ES129" s="75"/>
      <c r="ET129" s="86"/>
      <c r="EU129" s="86"/>
      <c r="EV129" s="86"/>
      <c r="EW129" s="86"/>
      <c r="EX129" s="75"/>
      <c r="EY129" s="75"/>
      <c r="EZ129" s="75"/>
      <c r="FA129" s="75"/>
      <c r="FB129" s="75"/>
      <c r="FC129" s="75"/>
      <c r="FD129" s="75"/>
      <c r="FE129" s="75"/>
      <c r="FF129" s="75"/>
      <c r="FG129" s="75"/>
      <c r="FH129" s="75"/>
      <c r="FI129" s="75"/>
      <c r="FJ129" s="76"/>
      <c r="FK129" s="76"/>
      <c r="FL129" s="76"/>
      <c r="FM129" s="76"/>
    </row>
    <row r="130" spans="2:169" ht="5.25" customHeight="1">
      <c r="B130" s="507"/>
      <c r="C130" s="508"/>
      <c r="D130" s="436"/>
      <c r="E130" s="436"/>
      <c r="F130" s="436"/>
      <c r="G130" s="436"/>
      <c r="H130" s="436"/>
      <c r="I130" s="436"/>
      <c r="J130" s="436"/>
      <c r="K130" s="436"/>
      <c r="L130" s="436"/>
      <c r="M130" s="436"/>
      <c r="N130" s="436"/>
      <c r="O130" s="436"/>
      <c r="P130" s="436"/>
      <c r="Q130" s="436"/>
      <c r="R130" s="436"/>
      <c r="S130" s="436"/>
      <c r="T130" s="436"/>
      <c r="U130" s="436"/>
      <c r="V130" s="436"/>
      <c r="W130" s="436"/>
      <c r="X130" s="436"/>
      <c r="Y130" s="436"/>
      <c r="Z130" s="436"/>
      <c r="AA130" s="436"/>
      <c r="AB130" s="436"/>
      <c r="AC130" s="436"/>
      <c r="AD130" s="436"/>
      <c r="AE130" s="436"/>
      <c r="AF130" s="436"/>
      <c r="AG130" s="436"/>
      <c r="AH130" s="436"/>
      <c r="AI130" s="436"/>
      <c r="AJ130" s="436"/>
      <c r="AK130" s="436"/>
      <c r="AL130" s="437"/>
      <c r="AM130" s="539"/>
      <c r="AN130" s="540"/>
      <c r="AO130" s="540"/>
      <c r="AP130" s="540"/>
      <c r="AQ130" s="540"/>
      <c r="AR130" s="540"/>
      <c r="AS130" s="540"/>
      <c r="AT130" s="540"/>
      <c r="AU130" s="540"/>
      <c r="AV130" s="540"/>
      <c r="AW130" s="540"/>
      <c r="AX130" s="541"/>
      <c r="AY130" s="75"/>
      <c r="AZ130" s="507"/>
      <c r="BA130" s="632"/>
      <c r="BB130" s="577"/>
      <c r="BC130" s="578"/>
      <c r="BD130" s="585"/>
      <c r="BE130" s="586"/>
      <c r="BF130" s="586"/>
      <c r="BG130" s="586"/>
      <c r="BH130" s="586"/>
      <c r="BI130" s="586"/>
      <c r="BJ130" s="586"/>
      <c r="BK130" s="586"/>
      <c r="BL130" s="586"/>
      <c r="BM130" s="586"/>
      <c r="BN130" s="586"/>
      <c r="BO130" s="586"/>
      <c r="BP130" s="586"/>
      <c r="BQ130" s="586"/>
      <c r="BR130" s="586"/>
      <c r="BS130" s="586"/>
      <c r="BT130" s="586"/>
      <c r="BU130" s="587"/>
      <c r="BV130" s="597"/>
      <c r="BW130" s="598"/>
      <c r="BX130" s="598"/>
      <c r="BY130" s="598"/>
      <c r="BZ130" s="598"/>
      <c r="CA130" s="598"/>
      <c r="CB130" s="598"/>
      <c r="CC130" s="598"/>
      <c r="CD130" s="598"/>
      <c r="CE130" s="598"/>
      <c r="CF130" s="598"/>
      <c r="CG130" s="598"/>
      <c r="CH130" s="598"/>
      <c r="CI130" s="598"/>
      <c r="CJ130" s="598"/>
      <c r="CK130" s="599"/>
      <c r="CL130" s="97"/>
      <c r="CM130" s="96"/>
      <c r="CN130" s="96"/>
      <c r="CO130" s="96"/>
      <c r="CP130" s="96"/>
      <c r="CQ130" s="96"/>
      <c r="CR130" s="96"/>
      <c r="CS130" s="96"/>
      <c r="CT130" s="96"/>
      <c r="CU130" s="96"/>
      <c r="DO130" s="75"/>
      <c r="DP130" s="75"/>
      <c r="DQ130" s="75"/>
      <c r="DR130" s="75"/>
      <c r="DS130" s="75"/>
      <c r="DT130" s="75"/>
      <c r="DU130" s="75"/>
      <c r="DV130" s="75"/>
      <c r="DW130" s="75"/>
      <c r="DX130" s="75"/>
      <c r="DY130" s="75"/>
      <c r="DZ130" s="75"/>
      <c r="EA130" s="75"/>
      <c r="EB130" s="75"/>
      <c r="EC130" s="75"/>
      <c r="ED130" s="75"/>
      <c r="EE130" s="75"/>
      <c r="EF130" s="75"/>
      <c r="EG130" s="75"/>
      <c r="EH130" s="75"/>
      <c r="EI130" s="75"/>
      <c r="EJ130" s="75"/>
      <c r="EK130" s="75"/>
      <c r="EL130" s="75"/>
      <c r="EM130" s="75"/>
      <c r="EN130" s="75"/>
      <c r="EO130" s="75"/>
      <c r="EP130" s="75"/>
      <c r="EQ130" s="75"/>
      <c r="ER130" s="75"/>
      <c r="ES130" s="75"/>
      <c r="ET130" s="86"/>
      <c r="EU130" s="86"/>
      <c r="EV130" s="86"/>
      <c r="EW130" s="86"/>
      <c r="EX130" s="75"/>
      <c r="EY130" s="75"/>
      <c r="EZ130" s="75"/>
      <c r="FA130" s="75"/>
      <c r="FB130" s="75"/>
      <c r="FC130" s="75"/>
      <c r="FD130" s="75"/>
      <c r="FE130" s="75"/>
      <c r="FF130" s="75"/>
      <c r="FG130" s="75"/>
      <c r="FH130" s="75"/>
      <c r="FI130" s="75"/>
      <c r="FJ130" s="76"/>
      <c r="FK130" s="76"/>
      <c r="FL130" s="76"/>
      <c r="FM130" s="76"/>
    </row>
    <row r="131" spans="2:169" ht="5.25" customHeight="1">
      <c r="B131" s="507"/>
      <c r="C131" s="508"/>
      <c r="D131" s="434"/>
      <c r="E131" s="434"/>
      <c r="F131" s="434"/>
      <c r="G131" s="434"/>
      <c r="H131" s="434"/>
      <c r="I131" s="434"/>
      <c r="J131" s="434"/>
      <c r="K131" s="434"/>
      <c r="L131" s="434"/>
      <c r="M131" s="434"/>
      <c r="N131" s="434"/>
      <c r="O131" s="434"/>
      <c r="P131" s="434"/>
      <c r="Q131" s="434"/>
      <c r="R131" s="434"/>
      <c r="S131" s="434"/>
      <c r="T131" s="434"/>
      <c r="U131" s="434"/>
      <c r="V131" s="434"/>
      <c r="W131" s="434"/>
      <c r="X131" s="434"/>
      <c r="Y131" s="434"/>
      <c r="Z131" s="434"/>
      <c r="AA131" s="434"/>
      <c r="AB131" s="434"/>
      <c r="AC131" s="434"/>
      <c r="AD131" s="434"/>
      <c r="AE131" s="434"/>
      <c r="AF131" s="434"/>
      <c r="AG131" s="434"/>
      <c r="AH131" s="434"/>
      <c r="AI131" s="434"/>
      <c r="AJ131" s="434"/>
      <c r="AK131" s="434"/>
      <c r="AL131" s="435"/>
      <c r="AM131" s="542"/>
      <c r="AN131" s="543"/>
      <c r="AO131" s="543"/>
      <c r="AP131" s="543"/>
      <c r="AQ131" s="543"/>
      <c r="AR131" s="543"/>
      <c r="AS131" s="543"/>
      <c r="AT131" s="543"/>
      <c r="AU131" s="543"/>
      <c r="AV131" s="543"/>
      <c r="AW131" s="543"/>
      <c r="AX131" s="544"/>
      <c r="AY131" s="75"/>
      <c r="AZ131" s="507"/>
      <c r="BA131" s="632"/>
      <c r="BB131" s="577"/>
      <c r="BC131" s="578"/>
      <c r="BD131" s="588"/>
      <c r="BE131" s="589"/>
      <c r="BF131" s="589"/>
      <c r="BG131" s="589"/>
      <c r="BH131" s="589"/>
      <c r="BI131" s="589"/>
      <c r="BJ131" s="589"/>
      <c r="BK131" s="589"/>
      <c r="BL131" s="589"/>
      <c r="BM131" s="589"/>
      <c r="BN131" s="589"/>
      <c r="BO131" s="589"/>
      <c r="BP131" s="589"/>
      <c r="BQ131" s="589"/>
      <c r="BR131" s="589"/>
      <c r="BS131" s="589"/>
      <c r="BT131" s="589"/>
      <c r="BU131" s="590"/>
      <c r="BV131" s="659"/>
      <c r="BW131" s="660"/>
      <c r="BX131" s="660"/>
      <c r="BY131" s="660"/>
      <c r="BZ131" s="660"/>
      <c r="CA131" s="660"/>
      <c r="CB131" s="660"/>
      <c r="CC131" s="660"/>
      <c r="CD131" s="660"/>
      <c r="CE131" s="660"/>
      <c r="CF131" s="660"/>
      <c r="CG131" s="660"/>
      <c r="CH131" s="660"/>
      <c r="CI131" s="660"/>
      <c r="CJ131" s="660"/>
      <c r="CK131" s="661"/>
      <c r="DD131" s="84"/>
      <c r="DE131" s="84"/>
      <c r="DF131" s="84"/>
      <c r="DG131" s="84"/>
      <c r="DH131" s="84"/>
      <c r="DI131" s="84"/>
      <c r="DJ131" s="84"/>
      <c r="DK131" s="84"/>
      <c r="DL131" s="84"/>
      <c r="DM131" s="84"/>
      <c r="DN131" s="84"/>
      <c r="DO131" s="84"/>
      <c r="DP131" s="84"/>
      <c r="DQ131" s="84"/>
      <c r="DR131" s="84"/>
      <c r="DS131" s="84"/>
      <c r="DT131" s="84"/>
    </row>
    <row r="132" spans="2:169" ht="5.25" customHeight="1">
      <c r="B132" s="507"/>
      <c r="C132" s="508"/>
      <c r="D132" s="436"/>
      <c r="E132" s="436"/>
      <c r="F132" s="436"/>
      <c r="G132" s="436"/>
      <c r="H132" s="436"/>
      <c r="I132" s="436"/>
      <c r="J132" s="436"/>
      <c r="K132" s="436"/>
      <c r="L132" s="436"/>
      <c r="M132" s="436"/>
      <c r="N132" s="436"/>
      <c r="O132" s="436"/>
      <c r="P132" s="436"/>
      <c r="Q132" s="436"/>
      <c r="R132" s="436"/>
      <c r="S132" s="436"/>
      <c r="T132" s="436"/>
      <c r="U132" s="436"/>
      <c r="V132" s="436"/>
      <c r="W132" s="436"/>
      <c r="X132" s="436"/>
      <c r="Y132" s="436"/>
      <c r="Z132" s="436"/>
      <c r="AA132" s="436"/>
      <c r="AB132" s="436"/>
      <c r="AC132" s="436"/>
      <c r="AD132" s="436"/>
      <c r="AE132" s="436"/>
      <c r="AF132" s="436"/>
      <c r="AG132" s="436"/>
      <c r="AH132" s="436"/>
      <c r="AI132" s="436"/>
      <c r="AJ132" s="436"/>
      <c r="AK132" s="436"/>
      <c r="AL132" s="437"/>
      <c r="AM132" s="536"/>
      <c r="AN132" s="537"/>
      <c r="AO132" s="537"/>
      <c r="AP132" s="537"/>
      <c r="AQ132" s="537"/>
      <c r="AR132" s="537"/>
      <c r="AS132" s="537"/>
      <c r="AT132" s="537"/>
      <c r="AU132" s="537"/>
      <c r="AV132" s="537"/>
      <c r="AW132" s="537"/>
      <c r="AX132" s="538"/>
      <c r="AY132" s="75"/>
      <c r="AZ132" s="507"/>
      <c r="BA132" s="632"/>
      <c r="BB132" s="577"/>
      <c r="BC132" s="578"/>
      <c r="BD132" s="582"/>
      <c r="BE132" s="583"/>
      <c r="BF132" s="583"/>
      <c r="BG132" s="583"/>
      <c r="BH132" s="583"/>
      <c r="BI132" s="583"/>
      <c r="BJ132" s="583"/>
      <c r="BK132" s="583"/>
      <c r="BL132" s="583"/>
      <c r="BM132" s="583"/>
      <c r="BN132" s="583"/>
      <c r="BO132" s="583"/>
      <c r="BP132" s="583"/>
      <c r="BQ132" s="583"/>
      <c r="BR132" s="583"/>
      <c r="BS132" s="583"/>
      <c r="BT132" s="583"/>
      <c r="BU132" s="584"/>
      <c r="BV132" s="594"/>
      <c r="BW132" s="595"/>
      <c r="BX132" s="595"/>
      <c r="BY132" s="595"/>
      <c r="BZ132" s="595"/>
      <c r="CA132" s="595"/>
      <c r="CB132" s="595"/>
      <c r="CC132" s="595"/>
      <c r="CD132" s="595"/>
      <c r="CE132" s="595"/>
      <c r="CF132" s="595"/>
      <c r="CG132" s="595"/>
      <c r="CH132" s="595"/>
      <c r="CI132" s="595"/>
      <c r="CJ132" s="595"/>
      <c r="CK132" s="596"/>
      <c r="DD132" s="89"/>
      <c r="DE132" s="89"/>
      <c r="DF132" s="89"/>
      <c r="DG132" s="89"/>
      <c r="DH132" s="89"/>
      <c r="DI132" s="89"/>
      <c r="DJ132" s="89"/>
      <c r="DK132" s="89"/>
      <c r="DL132" s="89"/>
      <c r="DM132" s="89"/>
      <c r="DN132" s="89"/>
      <c r="DO132" s="89"/>
      <c r="DP132" s="89"/>
      <c r="DQ132" s="89"/>
      <c r="DR132" s="89"/>
      <c r="DS132" s="89"/>
      <c r="DT132" s="89"/>
    </row>
    <row r="133" spans="2:169" ht="5.25" customHeight="1">
      <c r="B133" s="507"/>
      <c r="C133" s="508"/>
      <c r="D133" s="436"/>
      <c r="E133" s="436"/>
      <c r="F133" s="436"/>
      <c r="G133" s="436"/>
      <c r="H133" s="436"/>
      <c r="I133" s="436"/>
      <c r="J133" s="436"/>
      <c r="K133" s="436"/>
      <c r="L133" s="436"/>
      <c r="M133" s="436"/>
      <c r="N133" s="436"/>
      <c r="O133" s="436"/>
      <c r="P133" s="436"/>
      <c r="Q133" s="436"/>
      <c r="R133" s="436"/>
      <c r="S133" s="436"/>
      <c r="T133" s="436"/>
      <c r="U133" s="436"/>
      <c r="V133" s="436"/>
      <c r="W133" s="436"/>
      <c r="X133" s="436"/>
      <c r="Y133" s="436"/>
      <c r="Z133" s="436"/>
      <c r="AA133" s="436"/>
      <c r="AB133" s="436"/>
      <c r="AC133" s="436"/>
      <c r="AD133" s="436"/>
      <c r="AE133" s="436"/>
      <c r="AF133" s="436"/>
      <c r="AG133" s="436"/>
      <c r="AH133" s="436"/>
      <c r="AI133" s="436"/>
      <c r="AJ133" s="436"/>
      <c r="AK133" s="436"/>
      <c r="AL133" s="437"/>
      <c r="AM133" s="536"/>
      <c r="AN133" s="537"/>
      <c r="AO133" s="537"/>
      <c r="AP133" s="537"/>
      <c r="AQ133" s="537"/>
      <c r="AR133" s="537"/>
      <c r="AS133" s="537"/>
      <c r="AT133" s="537"/>
      <c r="AU133" s="537"/>
      <c r="AV133" s="537"/>
      <c r="AW133" s="537"/>
      <c r="AX133" s="538"/>
      <c r="AY133" s="75"/>
      <c r="AZ133" s="507"/>
      <c r="BA133" s="632"/>
      <c r="BB133" s="577"/>
      <c r="BC133" s="578"/>
      <c r="BD133" s="582"/>
      <c r="BE133" s="583"/>
      <c r="BF133" s="583"/>
      <c r="BG133" s="583"/>
      <c r="BH133" s="583"/>
      <c r="BI133" s="583"/>
      <c r="BJ133" s="583"/>
      <c r="BK133" s="583"/>
      <c r="BL133" s="583"/>
      <c r="BM133" s="583"/>
      <c r="BN133" s="583"/>
      <c r="BO133" s="583"/>
      <c r="BP133" s="583"/>
      <c r="BQ133" s="583"/>
      <c r="BR133" s="583"/>
      <c r="BS133" s="583"/>
      <c r="BT133" s="583"/>
      <c r="BU133" s="584"/>
      <c r="BV133" s="594"/>
      <c r="BW133" s="595"/>
      <c r="BX133" s="595"/>
      <c r="BY133" s="595"/>
      <c r="BZ133" s="595"/>
      <c r="CA133" s="595"/>
      <c r="CB133" s="595"/>
      <c r="CC133" s="595"/>
      <c r="CD133" s="595"/>
      <c r="CE133" s="595"/>
      <c r="CF133" s="595"/>
      <c r="CG133" s="595"/>
      <c r="CH133" s="595"/>
      <c r="CI133" s="595"/>
      <c r="CJ133" s="595"/>
      <c r="CK133" s="596"/>
    </row>
    <row r="134" spans="2:169" ht="5.25" customHeight="1">
      <c r="B134" s="507"/>
      <c r="C134" s="508"/>
      <c r="D134" s="436"/>
      <c r="E134" s="436"/>
      <c r="F134" s="436"/>
      <c r="G134" s="436"/>
      <c r="H134" s="436"/>
      <c r="I134" s="436"/>
      <c r="J134" s="436"/>
      <c r="K134" s="436"/>
      <c r="L134" s="436"/>
      <c r="M134" s="436"/>
      <c r="N134" s="436"/>
      <c r="O134" s="436"/>
      <c r="P134" s="436"/>
      <c r="Q134" s="436"/>
      <c r="R134" s="436"/>
      <c r="S134" s="436"/>
      <c r="T134" s="436"/>
      <c r="U134" s="436"/>
      <c r="V134" s="436"/>
      <c r="W134" s="436"/>
      <c r="X134" s="436"/>
      <c r="Y134" s="436"/>
      <c r="Z134" s="436"/>
      <c r="AA134" s="436"/>
      <c r="AB134" s="436"/>
      <c r="AC134" s="436"/>
      <c r="AD134" s="436"/>
      <c r="AE134" s="436"/>
      <c r="AF134" s="436"/>
      <c r="AG134" s="436"/>
      <c r="AH134" s="436"/>
      <c r="AI134" s="436"/>
      <c r="AJ134" s="436"/>
      <c r="AK134" s="436"/>
      <c r="AL134" s="437"/>
      <c r="AM134" s="536"/>
      <c r="AN134" s="537"/>
      <c r="AO134" s="537"/>
      <c r="AP134" s="537"/>
      <c r="AQ134" s="537"/>
      <c r="AR134" s="537"/>
      <c r="AS134" s="537"/>
      <c r="AT134" s="537"/>
      <c r="AU134" s="537"/>
      <c r="AV134" s="537"/>
      <c r="AW134" s="537"/>
      <c r="AX134" s="538"/>
      <c r="AY134" s="75"/>
      <c r="AZ134" s="507"/>
      <c r="BA134" s="632"/>
      <c r="BB134" s="577"/>
      <c r="BC134" s="578"/>
      <c r="BD134" s="582"/>
      <c r="BE134" s="583"/>
      <c r="BF134" s="583"/>
      <c r="BG134" s="583"/>
      <c r="BH134" s="583"/>
      <c r="BI134" s="583"/>
      <c r="BJ134" s="583"/>
      <c r="BK134" s="583"/>
      <c r="BL134" s="583"/>
      <c r="BM134" s="583"/>
      <c r="BN134" s="583"/>
      <c r="BO134" s="583"/>
      <c r="BP134" s="583"/>
      <c r="BQ134" s="583"/>
      <c r="BR134" s="583"/>
      <c r="BS134" s="583"/>
      <c r="BT134" s="583"/>
      <c r="BU134" s="584"/>
      <c r="BV134" s="594"/>
      <c r="BW134" s="595"/>
      <c r="BX134" s="595"/>
      <c r="BY134" s="595"/>
      <c r="BZ134" s="595"/>
      <c r="CA134" s="595"/>
      <c r="CB134" s="595"/>
      <c r="CC134" s="595"/>
      <c r="CD134" s="595"/>
      <c r="CE134" s="595"/>
      <c r="CF134" s="595"/>
      <c r="CG134" s="595"/>
      <c r="CH134" s="595"/>
      <c r="CI134" s="595"/>
      <c r="CJ134" s="595"/>
      <c r="CK134" s="596"/>
    </row>
    <row r="135" spans="2:169" ht="5.25" customHeight="1">
      <c r="B135" s="507"/>
      <c r="C135" s="508"/>
      <c r="D135" s="436"/>
      <c r="E135" s="436"/>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6"/>
      <c r="AL135" s="437"/>
      <c r="AM135" s="539"/>
      <c r="AN135" s="540"/>
      <c r="AO135" s="540"/>
      <c r="AP135" s="540"/>
      <c r="AQ135" s="540"/>
      <c r="AR135" s="540"/>
      <c r="AS135" s="540"/>
      <c r="AT135" s="540"/>
      <c r="AU135" s="540"/>
      <c r="AV135" s="540"/>
      <c r="AW135" s="540"/>
      <c r="AX135" s="541"/>
      <c r="AY135" s="75"/>
      <c r="AZ135" s="507"/>
      <c r="BA135" s="632"/>
      <c r="BB135" s="577"/>
      <c r="BC135" s="578"/>
      <c r="BD135" s="585"/>
      <c r="BE135" s="586"/>
      <c r="BF135" s="586"/>
      <c r="BG135" s="586"/>
      <c r="BH135" s="586"/>
      <c r="BI135" s="586"/>
      <c r="BJ135" s="586"/>
      <c r="BK135" s="586"/>
      <c r="BL135" s="586"/>
      <c r="BM135" s="586"/>
      <c r="BN135" s="586"/>
      <c r="BO135" s="586"/>
      <c r="BP135" s="586"/>
      <c r="BQ135" s="586"/>
      <c r="BR135" s="586"/>
      <c r="BS135" s="586"/>
      <c r="BT135" s="586"/>
      <c r="BU135" s="587"/>
      <c r="BV135" s="597"/>
      <c r="BW135" s="598"/>
      <c r="BX135" s="598"/>
      <c r="BY135" s="598"/>
      <c r="BZ135" s="598"/>
      <c r="CA135" s="598"/>
      <c r="CB135" s="598"/>
      <c r="CC135" s="598"/>
      <c r="CD135" s="598"/>
      <c r="CE135" s="598"/>
      <c r="CF135" s="598"/>
      <c r="CG135" s="598"/>
      <c r="CH135" s="598"/>
      <c r="CI135" s="598"/>
      <c r="CJ135" s="598"/>
      <c r="CK135" s="599"/>
    </row>
    <row r="136" spans="2:169" ht="5.25" customHeight="1">
      <c r="B136" s="507"/>
      <c r="C136" s="508"/>
      <c r="D136" s="434"/>
      <c r="E136" s="434"/>
      <c r="F136" s="434"/>
      <c r="G136" s="434"/>
      <c r="H136" s="434"/>
      <c r="I136" s="434"/>
      <c r="J136" s="434"/>
      <c r="K136" s="434"/>
      <c r="L136" s="434"/>
      <c r="M136" s="434"/>
      <c r="N136" s="434"/>
      <c r="O136" s="434"/>
      <c r="P136" s="434"/>
      <c r="Q136" s="434"/>
      <c r="R136" s="434"/>
      <c r="S136" s="434"/>
      <c r="T136" s="434"/>
      <c r="U136" s="434"/>
      <c r="V136" s="434"/>
      <c r="W136" s="434"/>
      <c r="X136" s="434"/>
      <c r="Y136" s="434"/>
      <c r="Z136" s="434"/>
      <c r="AA136" s="434"/>
      <c r="AB136" s="434"/>
      <c r="AC136" s="434"/>
      <c r="AD136" s="434"/>
      <c r="AE136" s="434"/>
      <c r="AF136" s="434"/>
      <c r="AG136" s="434"/>
      <c r="AH136" s="434"/>
      <c r="AI136" s="434"/>
      <c r="AJ136" s="434"/>
      <c r="AK136" s="434"/>
      <c r="AL136" s="435"/>
      <c r="AM136" s="542"/>
      <c r="AN136" s="543"/>
      <c r="AO136" s="543"/>
      <c r="AP136" s="543"/>
      <c r="AQ136" s="543"/>
      <c r="AR136" s="543"/>
      <c r="AS136" s="543"/>
      <c r="AT136" s="543"/>
      <c r="AU136" s="543"/>
      <c r="AV136" s="543"/>
      <c r="AW136" s="543"/>
      <c r="AX136" s="544"/>
      <c r="AY136" s="75"/>
      <c r="AZ136" s="507"/>
      <c r="BA136" s="632"/>
      <c r="BB136" s="577"/>
      <c r="BC136" s="578"/>
      <c r="BD136" s="651"/>
      <c r="BE136" s="652"/>
      <c r="BF136" s="652"/>
      <c r="BG136" s="652"/>
      <c r="BH136" s="652"/>
      <c r="BI136" s="652"/>
      <c r="BJ136" s="652"/>
      <c r="BK136" s="652"/>
      <c r="BL136" s="652"/>
      <c r="BM136" s="652"/>
      <c r="BN136" s="652"/>
      <c r="BO136" s="652"/>
      <c r="BP136" s="652"/>
      <c r="BQ136" s="652"/>
      <c r="BR136" s="652"/>
      <c r="BS136" s="652"/>
      <c r="BT136" s="652"/>
      <c r="BU136" s="653"/>
      <c r="BV136" s="659"/>
      <c r="BW136" s="660"/>
      <c r="BX136" s="660"/>
      <c r="BY136" s="660"/>
      <c r="BZ136" s="660"/>
      <c r="CA136" s="660"/>
      <c r="CB136" s="660"/>
      <c r="CC136" s="660"/>
      <c r="CD136" s="660"/>
      <c r="CE136" s="660"/>
      <c r="CF136" s="660"/>
      <c r="CG136" s="660"/>
      <c r="CH136" s="660"/>
      <c r="CI136" s="660"/>
      <c r="CJ136" s="660"/>
      <c r="CK136" s="661"/>
    </row>
    <row r="137" spans="2:169" ht="5.25" customHeight="1">
      <c r="B137" s="507"/>
      <c r="C137" s="508"/>
      <c r="D137" s="436"/>
      <c r="E137" s="436"/>
      <c r="F137" s="436"/>
      <c r="G137" s="436"/>
      <c r="H137" s="436"/>
      <c r="I137" s="436"/>
      <c r="J137" s="436"/>
      <c r="K137" s="436"/>
      <c r="L137" s="436"/>
      <c r="M137" s="436"/>
      <c r="N137" s="436"/>
      <c r="O137" s="436"/>
      <c r="P137" s="436"/>
      <c r="Q137" s="436"/>
      <c r="R137" s="436"/>
      <c r="S137" s="436"/>
      <c r="T137" s="436"/>
      <c r="U137" s="436"/>
      <c r="V137" s="436"/>
      <c r="W137" s="436"/>
      <c r="X137" s="436"/>
      <c r="Y137" s="436"/>
      <c r="Z137" s="436"/>
      <c r="AA137" s="436"/>
      <c r="AB137" s="436"/>
      <c r="AC137" s="436"/>
      <c r="AD137" s="436"/>
      <c r="AE137" s="436"/>
      <c r="AF137" s="436"/>
      <c r="AG137" s="436"/>
      <c r="AH137" s="436"/>
      <c r="AI137" s="436"/>
      <c r="AJ137" s="436"/>
      <c r="AK137" s="436"/>
      <c r="AL137" s="437"/>
      <c r="AM137" s="536"/>
      <c r="AN137" s="537"/>
      <c r="AO137" s="537"/>
      <c r="AP137" s="537"/>
      <c r="AQ137" s="537"/>
      <c r="AR137" s="537"/>
      <c r="AS137" s="537"/>
      <c r="AT137" s="537"/>
      <c r="AU137" s="537"/>
      <c r="AV137" s="537"/>
      <c r="AW137" s="537"/>
      <c r="AX137" s="538"/>
      <c r="AY137" s="75"/>
      <c r="AZ137" s="507"/>
      <c r="BA137" s="632"/>
      <c r="BB137" s="577"/>
      <c r="BC137" s="578"/>
      <c r="BD137" s="577"/>
      <c r="BE137" s="654"/>
      <c r="BF137" s="654"/>
      <c r="BG137" s="654"/>
      <c r="BH137" s="654"/>
      <c r="BI137" s="654"/>
      <c r="BJ137" s="654"/>
      <c r="BK137" s="654"/>
      <c r="BL137" s="654"/>
      <c r="BM137" s="654"/>
      <c r="BN137" s="654"/>
      <c r="BO137" s="654"/>
      <c r="BP137" s="654"/>
      <c r="BQ137" s="654"/>
      <c r="BR137" s="654"/>
      <c r="BS137" s="654"/>
      <c r="BT137" s="654"/>
      <c r="BU137" s="655"/>
      <c r="BV137" s="594"/>
      <c r="BW137" s="595"/>
      <c r="BX137" s="595"/>
      <c r="BY137" s="595"/>
      <c r="BZ137" s="595"/>
      <c r="CA137" s="595"/>
      <c r="CB137" s="595"/>
      <c r="CC137" s="595"/>
      <c r="CD137" s="595"/>
      <c r="CE137" s="595"/>
      <c r="CF137" s="595"/>
      <c r="CG137" s="595"/>
      <c r="CH137" s="595"/>
      <c r="CI137" s="595"/>
      <c r="CJ137" s="595"/>
      <c r="CK137" s="596"/>
    </row>
    <row r="138" spans="2:169" ht="5.25" customHeight="1">
      <c r="B138" s="507"/>
      <c r="C138" s="508"/>
      <c r="D138" s="436"/>
      <c r="E138" s="436"/>
      <c r="F138" s="436"/>
      <c r="G138" s="436"/>
      <c r="H138" s="436"/>
      <c r="I138" s="436"/>
      <c r="J138" s="436"/>
      <c r="K138" s="436"/>
      <c r="L138" s="436"/>
      <c r="M138" s="436"/>
      <c r="N138" s="436"/>
      <c r="O138" s="436"/>
      <c r="P138" s="436"/>
      <c r="Q138" s="436"/>
      <c r="R138" s="436"/>
      <c r="S138" s="436"/>
      <c r="T138" s="436"/>
      <c r="U138" s="436"/>
      <c r="V138" s="436"/>
      <c r="W138" s="436"/>
      <c r="X138" s="436"/>
      <c r="Y138" s="436"/>
      <c r="Z138" s="436"/>
      <c r="AA138" s="436"/>
      <c r="AB138" s="436"/>
      <c r="AC138" s="436"/>
      <c r="AD138" s="436"/>
      <c r="AE138" s="436"/>
      <c r="AF138" s="436"/>
      <c r="AG138" s="436"/>
      <c r="AH138" s="436"/>
      <c r="AI138" s="436"/>
      <c r="AJ138" s="436"/>
      <c r="AK138" s="436"/>
      <c r="AL138" s="437"/>
      <c r="AM138" s="536"/>
      <c r="AN138" s="537"/>
      <c r="AO138" s="537"/>
      <c r="AP138" s="537"/>
      <c r="AQ138" s="537"/>
      <c r="AR138" s="537"/>
      <c r="AS138" s="537"/>
      <c r="AT138" s="537"/>
      <c r="AU138" s="537"/>
      <c r="AV138" s="537"/>
      <c r="AW138" s="537"/>
      <c r="AX138" s="538"/>
      <c r="AY138" s="75"/>
      <c r="AZ138" s="507"/>
      <c r="BA138" s="632"/>
      <c r="BB138" s="577"/>
      <c r="BC138" s="578"/>
      <c r="BD138" s="577"/>
      <c r="BE138" s="654"/>
      <c r="BF138" s="654"/>
      <c r="BG138" s="654"/>
      <c r="BH138" s="654"/>
      <c r="BI138" s="654"/>
      <c r="BJ138" s="654"/>
      <c r="BK138" s="654"/>
      <c r="BL138" s="654"/>
      <c r="BM138" s="654"/>
      <c r="BN138" s="654"/>
      <c r="BO138" s="654"/>
      <c r="BP138" s="654"/>
      <c r="BQ138" s="654"/>
      <c r="BR138" s="654"/>
      <c r="BS138" s="654"/>
      <c r="BT138" s="654"/>
      <c r="BU138" s="655"/>
      <c r="BV138" s="594"/>
      <c r="BW138" s="595"/>
      <c r="BX138" s="595"/>
      <c r="BY138" s="595"/>
      <c r="BZ138" s="595"/>
      <c r="CA138" s="595"/>
      <c r="CB138" s="595"/>
      <c r="CC138" s="595"/>
      <c r="CD138" s="595"/>
      <c r="CE138" s="595"/>
      <c r="CF138" s="595"/>
      <c r="CG138" s="595"/>
      <c r="CH138" s="595"/>
      <c r="CI138" s="595"/>
      <c r="CJ138" s="595"/>
      <c r="CK138" s="596"/>
    </row>
    <row r="139" spans="2:169" ht="5.25" customHeight="1">
      <c r="B139" s="507"/>
      <c r="C139" s="508"/>
      <c r="D139" s="436"/>
      <c r="E139" s="436"/>
      <c r="F139" s="436"/>
      <c r="G139" s="436"/>
      <c r="H139" s="436"/>
      <c r="I139" s="436"/>
      <c r="J139" s="436"/>
      <c r="K139" s="436"/>
      <c r="L139" s="436"/>
      <c r="M139" s="436"/>
      <c r="N139" s="436"/>
      <c r="O139" s="436"/>
      <c r="P139" s="436"/>
      <c r="Q139" s="436"/>
      <c r="R139" s="436"/>
      <c r="S139" s="436"/>
      <c r="T139" s="436"/>
      <c r="U139" s="436"/>
      <c r="V139" s="436"/>
      <c r="W139" s="436"/>
      <c r="X139" s="436"/>
      <c r="Y139" s="436"/>
      <c r="Z139" s="436"/>
      <c r="AA139" s="436"/>
      <c r="AB139" s="436"/>
      <c r="AC139" s="436"/>
      <c r="AD139" s="436"/>
      <c r="AE139" s="436"/>
      <c r="AF139" s="436"/>
      <c r="AG139" s="436"/>
      <c r="AH139" s="436"/>
      <c r="AI139" s="436"/>
      <c r="AJ139" s="436"/>
      <c r="AK139" s="436"/>
      <c r="AL139" s="437"/>
      <c r="AM139" s="536"/>
      <c r="AN139" s="537"/>
      <c r="AO139" s="537"/>
      <c r="AP139" s="537"/>
      <c r="AQ139" s="537"/>
      <c r="AR139" s="537"/>
      <c r="AS139" s="537"/>
      <c r="AT139" s="537"/>
      <c r="AU139" s="537"/>
      <c r="AV139" s="537"/>
      <c r="AW139" s="537"/>
      <c r="AX139" s="538"/>
      <c r="AY139" s="75"/>
      <c r="AZ139" s="507"/>
      <c r="BA139" s="632"/>
      <c r="BB139" s="577"/>
      <c r="BC139" s="578"/>
      <c r="BD139" s="577"/>
      <c r="BE139" s="654"/>
      <c r="BF139" s="654"/>
      <c r="BG139" s="654"/>
      <c r="BH139" s="654"/>
      <c r="BI139" s="654"/>
      <c r="BJ139" s="654"/>
      <c r="BK139" s="654"/>
      <c r="BL139" s="654"/>
      <c r="BM139" s="654"/>
      <c r="BN139" s="654"/>
      <c r="BO139" s="654"/>
      <c r="BP139" s="654"/>
      <c r="BQ139" s="654"/>
      <c r="BR139" s="654"/>
      <c r="BS139" s="654"/>
      <c r="BT139" s="654"/>
      <c r="BU139" s="655"/>
      <c r="BV139" s="594"/>
      <c r="BW139" s="595"/>
      <c r="BX139" s="595"/>
      <c r="BY139" s="595"/>
      <c r="BZ139" s="595"/>
      <c r="CA139" s="595"/>
      <c r="CB139" s="595"/>
      <c r="CC139" s="595"/>
      <c r="CD139" s="595"/>
      <c r="CE139" s="595"/>
      <c r="CF139" s="595"/>
      <c r="CG139" s="595"/>
      <c r="CH139" s="595"/>
      <c r="CI139" s="595"/>
      <c r="CJ139" s="595"/>
      <c r="CK139" s="596"/>
    </row>
    <row r="140" spans="2:169" ht="5.25" customHeight="1" thickBot="1">
      <c r="B140" s="507"/>
      <c r="C140" s="508"/>
      <c r="D140" s="436"/>
      <c r="E140" s="436"/>
      <c r="F140" s="436"/>
      <c r="G140" s="436"/>
      <c r="H140" s="436"/>
      <c r="I140" s="436"/>
      <c r="J140" s="436"/>
      <c r="K140" s="436"/>
      <c r="L140" s="436"/>
      <c r="M140" s="436"/>
      <c r="N140" s="436"/>
      <c r="O140" s="436"/>
      <c r="P140" s="436"/>
      <c r="Q140" s="436"/>
      <c r="R140" s="436"/>
      <c r="S140" s="436"/>
      <c r="T140" s="436"/>
      <c r="U140" s="436"/>
      <c r="V140" s="436"/>
      <c r="W140" s="436"/>
      <c r="X140" s="436"/>
      <c r="Y140" s="436"/>
      <c r="Z140" s="436"/>
      <c r="AA140" s="436"/>
      <c r="AB140" s="436"/>
      <c r="AC140" s="436"/>
      <c r="AD140" s="436"/>
      <c r="AE140" s="436"/>
      <c r="AF140" s="436"/>
      <c r="AG140" s="436"/>
      <c r="AH140" s="436"/>
      <c r="AI140" s="436"/>
      <c r="AJ140" s="436"/>
      <c r="AK140" s="436"/>
      <c r="AL140" s="437"/>
      <c r="AM140" s="648"/>
      <c r="AN140" s="649"/>
      <c r="AO140" s="649"/>
      <c r="AP140" s="649"/>
      <c r="AQ140" s="649"/>
      <c r="AR140" s="649"/>
      <c r="AS140" s="649"/>
      <c r="AT140" s="649"/>
      <c r="AU140" s="649"/>
      <c r="AV140" s="649"/>
      <c r="AW140" s="649"/>
      <c r="AX140" s="650"/>
      <c r="AY140" s="75"/>
      <c r="AZ140" s="507"/>
      <c r="BA140" s="632"/>
      <c r="BB140" s="577"/>
      <c r="BC140" s="578"/>
      <c r="BD140" s="656"/>
      <c r="BE140" s="657"/>
      <c r="BF140" s="657"/>
      <c r="BG140" s="657"/>
      <c r="BH140" s="657"/>
      <c r="BI140" s="657"/>
      <c r="BJ140" s="657"/>
      <c r="BK140" s="657"/>
      <c r="BL140" s="657"/>
      <c r="BM140" s="657"/>
      <c r="BN140" s="657"/>
      <c r="BO140" s="657"/>
      <c r="BP140" s="657"/>
      <c r="BQ140" s="657"/>
      <c r="BR140" s="657"/>
      <c r="BS140" s="657"/>
      <c r="BT140" s="657"/>
      <c r="BU140" s="658"/>
      <c r="BV140" s="662"/>
      <c r="BW140" s="663"/>
      <c r="BX140" s="663"/>
      <c r="BY140" s="663"/>
      <c r="BZ140" s="663"/>
      <c r="CA140" s="663"/>
      <c r="CB140" s="663"/>
      <c r="CC140" s="663"/>
      <c r="CD140" s="663"/>
      <c r="CE140" s="663"/>
      <c r="CF140" s="663"/>
      <c r="CG140" s="663"/>
      <c r="CH140" s="663"/>
      <c r="CI140" s="663"/>
      <c r="CJ140" s="663"/>
      <c r="CK140" s="664"/>
    </row>
    <row r="141" spans="2:169" ht="5.25" customHeight="1">
      <c r="B141" s="471" t="s">
        <v>31</v>
      </c>
      <c r="C141" s="472"/>
      <c r="D141" s="472"/>
      <c r="E141" s="472"/>
      <c r="F141" s="472"/>
      <c r="G141" s="472"/>
      <c r="H141" s="472"/>
      <c r="I141" s="472"/>
      <c r="J141" s="472"/>
      <c r="K141" s="472"/>
      <c r="L141" s="472"/>
      <c r="M141" s="472"/>
      <c r="N141" s="472"/>
      <c r="O141" s="472"/>
      <c r="P141" s="472"/>
      <c r="Q141" s="472"/>
      <c r="R141" s="472"/>
      <c r="S141" s="472"/>
      <c r="T141" s="472"/>
      <c r="U141" s="472"/>
      <c r="V141" s="472"/>
      <c r="W141" s="472"/>
      <c r="X141" s="472"/>
      <c r="Y141" s="472"/>
      <c r="Z141" s="472"/>
      <c r="AA141" s="472"/>
      <c r="AB141" s="472"/>
      <c r="AC141" s="472"/>
      <c r="AD141" s="472"/>
      <c r="AE141" s="472"/>
      <c r="AF141" s="472"/>
      <c r="AG141" s="472"/>
      <c r="AH141" s="472"/>
      <c r="AI141" s="472"/>
      <c r="AJ141" s="472"/>
      <c r="AK141" s="472"/>
      <c r="AL141" s="511"/>
      <c r="AM141" s="554">
        <f>SUM(AM106:AX140)</f>
        <v>0</v>
      </c>
      <c r="AN141" s="555"/>
      <c r="AO141" s="555"/>
      <c r="AP141" s="555"/>
      <c r="AQ141" s="555"/>
      <c r="AR141" s="555"/>
      <c r="AS141" s="555"/>
      <c r="AT141" s="555"/>
      <c r="AU141" s="555"/>
      <c r="AV141" s="555"/>
      <c r="AW141" s="555"/>
      <c r="AX141" s="556"/>
      <c r="AY141" s="75"/>
      <c r="AZ141" s="563" t="s">
        <v>34</v>
      </c>
      <c r="BA141" s="564"/>
      <c r="BB141" s="564"/>
      <c r="BC141" s="564"/>
      <c r="BD141" s="564"/>
      <c r="BE141" s="564"/>
      <c r="BF141" s="564"/>
      <c r="BG141" s="564"/>
      <c r="BH141" s="564"/>
      <c r="BI141" s="564"/>
      <c r="BJ141" s="564"/>
      <c r="BK141" s="564"/>
      <c r="BL141" s="564"/>
      <c r="BM141" s="564"/>
      <c r="BN141" s="564"/>
      <c r="BO141" s="564"/>
      <c r="BP141" s="564"/>
      <c r="BQ141" s="564"/>
      <c r="BR141" s="564"/>
      <c r="BS141" s="564"/>
      <c r="BT141" s="564"/>
      <c r="BU141" s="565"/>
      <c r="BV141" s="572" t="e">
        <f ca="1">SUM(BV106:CK140)</f>
        <v>#DIV/0!</v>
      </c>
      <c r="BW141" s="573"/>
      <c r="BX141" s="573"/>
      <c r="BY141" s="573"/>
      <c r="BZ141" s="573"/>
      <c r="CA141" s="573"/>
      <c r="CB141" s="573"/>
      <c r="CC141" s="573"/>
      <c r="CD141" s="573"/>
      <c r="CE141" s="573"/>
      <c r="CF141" s="573"/>
      <c r="CG141" s="573"/>
      <c r="CH141" s="573"/>
      <c r="CI141" s="573"/>
      <c r="CJ141" s="573"/>
      <c r="CK141" s="574"/>
    </row>
    <row r="142" spans="2:169" ht="5.25" customHeight="1">
      <c r="B142" s="475"/>
      <c r="C142" s="473"/>
      <c r="D142" s="473"/>
      <c r="E142" s="473"/>
      <c r="F142" s="473"/>
      <c r="G142" s="473"/>
      <c r="H142" s="473"/>
      <c r="I142" s="473"/>
      <c r="J142" s="473"/>
      <c r="K142" s="473"/>
      <c r="L142" s="473"/>
      <c r="M142" s="473"/>
      <c r="N142" s="473"/>
      <c r="O142" s="473"/>
      <c r="P142" s="473"/>
      <c r="Q142" s="473"/>
      <c r="R142" s="473"/>
      <c r="S142" s="473"/>
      <c r="T142" s="473"/>
      <c r="U142" s="473"/>
      <c r="V142" s="473"/>
      <c r="W142" s="473"/>
      <c r="X142" s="473"/>
      <c r="Y142" s="473"/>
      <c r="Z142" s="473"/>
      <c r="AA142" s="473"/>
      <c r="AB142" s="473"/>
      <c r="AC142" s="473"/>
      <c r="AD142" s="473"/>
      <c r="AE142" s="473"/>
      <c r="AF142" s="473"/>
      <c r="AG142" s="473"/>
      <c r="AH142" s="473"/>
      <c r="AI142" s="473"/>
      <c r="AJ142" s="473"/>
      <c r="AK142" s="473"/>
      <c r="AL142" s="474"/>
      <c r="AM142" s="557"/>
      <c r="AN142" s="558"/>
      <c r="AO142" s="558"/>
      <c r="AP142" s="558"/>
      <c r="AQ142" s="558"/>
      <c r="AR142" s="558"/>
      <c r="AS142" s="558"/>
      <c r="AT142" s="558"/>
      <c r="AU142" s="558"/>
      <c r="AV142" s="558"/>
      <c r="AW142" s="558"/>
      <c r="AX142" s="559"/>
      <c r="AY142" s="75"/>
      <c r="AZ142" s="566"/>
      <c r="BA142" s="567"/>
      <c r="BB142" s="567"/>
      <c r="BC142" s="567"/>
      <c r="BD142" s="567"/>
      <c r="BE142" s="567"/>
      <c r="BF142" s="567"/>
      <c r="BG142" s="567"/>
      <c r="BH142" s="567"/>
      <c r="BI142" s="567"/>
      <c r="BJ142" s="567"/>
      <c r="BK142" s="567"/>
      <c r="BL142" s="567"/>
      <c r="BM142" s="567"/>
      <c r="BN142" s="567"/>
      <c r="BO142" s="567"/>
      <c r="BP142" s="567"/>
      <c r="BQ142" s="567"/>
      <c r="BR142" s="567"/>
      <c r="BS142" s="567"/>
      <c r="BT142" s="567"/>
      <c r="BU142" s="568"/>
      <c r="BV142" s="456"/>
      <c r="BW142" s="457"/>
      <c r="BX142" s="457"/>
      <c r="BY142" s="457"/>
      <c r="BZ142" s="457"/>
      <c r="CA142" s="457"/>
      <c r="CB142" s="457"/>
      <c r="CC142" s="457"/>
      <c r="CD142" s="457"/>
      <c r="CE142" s="457"/>
      <c r="CF142" s="457"/>
      <c r="CG142" s="457"/>
      <c r="CH142" s="457"/>
      <c r="CI142" s="457"/>
      <c r="CJ142" s="457"/>
      <c r="CK142" s="458"/>
    </row>
    <row r="143" spans="2:169" ht="5.25" customHeight="1">
      <c r="B143" s="475"/>
      <c r="C143" s="473"/>
      <c r="D143" s="473"/>
      <c r="E143" s="473"/>
      <c r="F143" s="473"/>
      <c r="G143" s="473"/>
      <c r="H143" s="473"/>
      <c r="I143" s="473"/>
      <c r="J143" s="473"/>
      <c r="K143" s="473"/>
      <c r="L143" s="473"/>
      <c r="M143" s="473"/>
      <c r="N143" s="473"/>
      <c r="O143" s="473"/>
      <c r="P143" s="473"/>
      <c r="Q143" s="473"/>
      <c r="R143" s="473"/>
      <c r="S143" s="473"/>
      <c r="T143" s="473"/>
      <c r="U143" s="473"/>
      <c r="V143" s="473"/>
      <c r="W143" s="473"/>
      <c r="X143" s="473"/>
      <c r="Y143" s="473"/>
      <c r="Z143" s="473"/>
      <c r="AA143" s="473"/>
      <c r="AB143" s="473"/>
      <c r="AC143" s="473"/>
      <c r="AD143" s="473"/>
      <c r="AE143" s="473"/>
      <c r="AF143" s="473"/>
      <c r="AG143" s="473"/>
      <c r="AH143" s="473"/>
      <c r="AI143" s="473"/>
      <c r="AJ143" s="473"/>
      <c r="AK143" s="473"/>
      <c r="AL143" s="474"/>
      <c r="AM143" s="557"/>
      <c r="AN143" s="558"/>
      <c r="AO143" s="558"/>
      <c r="AP143" s="558"/>
      <c r="AQ143" s="558"/>
      <c r="AR143" s="558"/>
      <c r="AS143" s="558"/>
      <c r="AT143" s="558"/>
      <c r="AU143" s="558"/>
      <c r="AV143" s="558"/>
      <c r="AW143" s="558"/>
      <c r="AX143" s="559"/>
      <c r="AY143" s="75"/>
      <c r="AZ143" s="566"/>
      <c r="BA143" s="567"/>
      <c r="BB143" s="567"/>
      <c r="BC143" s="567"/>
      <c r="BD143" s="567"/>
      <c r="BE143" s="567"/>
      <c r="BF143" s="567"/>
      <c r="BG143" s="567"/>
      <c r="BH143" s="567"/>
      <c r="BI143" s="567"/>
      <c r="BJ143" s="567"/>
      <c r="BK143" s="567"/>
      <c r="BL143" s="567"/>
      <c r="BM143" s="567"/>
      <c r="BN143" s="567"/>
      <c r="BO143" s="567"/>
      <c r="BP143" s="567"/>
      <c r="BQ143" s="567"/>
      <c r="BR143" s="567"/>
      <c r="BS143" s="567"/>
      <c r="BT143" s="567"/>
      <c r="BU143" s="568"/>
      <c r="BV143" s="456"/>
      <c r="BW143" s="457"/>
      <c r="BX143" s="457"/>
      <c r="BY143" s="457"/>
      <c r="BZ143" s="457"/>
      <c r="CA143" s="457"/>
      <c r="CB143" s="457"/>
      <c r="CC143" s="457"/>
      <c r="CD143" s="457"/>
      <c r="CE143" s="457"/>
      <c r="CF143" s="457"/>
      <c r="CG143" s="457"/>
      <c r="CH143" s="457"/>
      <c r="CI143" s="457"/>
      <c r="CJ143" s="457"/>
      <c r="CK143" s="458"/>
    </row>
    <row r="144" spans="2:169" ht="10.5" customHeight="1" thickBot="1">
      <c r="B144" s="476"/>
      <c r="C144" s="477"/>
      <c r="D144" s="477"/>
      <c r="E144" s="477"/>
      <c r="F144" s="477"/>
      <c r="G144" s="477"/>
      <c r="H144" s="477"/>
      <c r="I144" s="477"/>
      <c r="J144" s="477"/>
      <c r="K144" s="477"/>
      <c r="L144" s="477"/>
      <c r="M144" s="477"/>
      <c r="N144" s="477"/>
      <c r="O144" s="477"/>
      <c r="P144" s="477"/>
      <c r="Q144" s="477"/>
      <c r="R144" s="477"/>
      <c r="S144" s="477"/>
      <c r="T144" s="477"/>
      <c r="U144" s="477"/>
      <c r="V144" s="477"/>
      <c r="W144" s="477"/>
      <c r="X144" s="477"/>
      <c r="Y144" s="477"/>
      <c r="Z144" s="477"/>
      <c r="AA144" s="477"/>
      <c r="AB144" s="477"/>
      <c r="AC144" s="477"/>
      <c r="AD144" s="477"/>
      <c r="AE144" s="477"/>
      <c r="AF144" s="477"/>
      <c r="AG144" s="477"/>
      <c r="AH144" s="477"/>
      <c r="AI144" s="477"/>
      <c r="AJ144" s="477"/>
      <c r="AK144" s="477"/>
      <c r="AL144" s="478"/>
      <c r="AM144" s="560"/>
      <c r="AN144" s="561"/>
      <c r="AO144" s="561"/>
      <c r="AP144" s="561"/>
      <c r="AQ144" s="561"/>
      <c r="AR144" s="561"/>
      <c r="AS144" s="561"/>
      <c r="AT144" s="561"/>
      <c r="AU144" s="561"/>
      <c r="AV144" s="561"/>
      <c r="AW144" s="561"/>
      <c r="AX144" s="562"/>
      <c r="AY144" s="75"/>
      <c r="AZ144" s="569"/>
      <c r="BA144" s="570"/>
      <c r="BB144" s="570"/>
      <c r="BC144" s="570"/>
      <c r="BD144" s="570"/>
      <c r="BE144" s="570"/>
      <c r="BF144" s="570"/>
      <c r="BG144" s="570"/>
      <c r="BH144" s="570"/>
      <c r="BI144" s="570"/>
      <c r="BJ144" s="570"/>
      <c r="BK144" s="570"/>
      <c r="BL144" s="570"/>
      <c r="BM144" s="570"/>
      <c r="BN144" s="570"/>
      <c r="BO144" s="570"/>
      <c r="BP144" s="570"/>
      <c r="BQ144" s="570"/>
      <c r="BR144" s="570"/>
      <c r="BS144" s="570"/>
      <c r="BT144" s="570"/>
      <c r="BU144" s="571"/>
      <c r="BV144" s="459"/>
      <c r="BW144" s="460"/>
      <c r="BX144" s="460"/>
      <c r="BY144" s="460"/>
      <c r="BZ144" s="460"/>
      <c r="CA144" s="460"/>
      <c r="CB144" s="460"/>
      <c r="CC144" s="460"/>
      <c r="CD144" s="460"/>
      <c r="CE144" s="460"/>
      <c r="CF144" s="460"/>
      <c r="CG144" s="460"/>
      <c r="CH144" s="460"/>
      <c r="CI144" s="460"/>
      <c r="CJ144" s="460"/>
      <c r="CK144" s="461"/>
    </row>
    <row r="145" spans="2:169" ht="8.1" customHeight="1">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D145" s="90"/>
      <c r="CE145" s="76"/>
      <c r="CF145" s="76"/>
      <c r="CG145" s="76"/>
      <c r="CH145" s="73"/>
      <c r="CI145" s="73"/>
      <c r="CJ145" s="75"/>
      <c r="CK145" s="75"/>
      <c r="CL145" s="75"/>
      <c r="CM145" s="78"/>
      <c r="CN145" s="527"/>
      <c r="CO145" s="527"/>
      <c r="CP145" s="527"/>
      <c r="CQ145" s="527"/>
      <c r="CR145" s="527"/>
      <c r="CS145" s="527"/>
      <c r="CT145" s="527"/>
      <c r="CU145" s="527"/>
      <c r="CV145" s="528"/>
      <c r="CW145" s="528"/>
      <c r="CX145" s="528"/>
      <c r="CY145" s="528"/>
      <c r="CZ145" s="528"/>
      <c r="DA145" s="528"/>
      <c r="DB145" s="528"/>
      <c r="DC145" s="528"/>
      <c r="DD145" s="528"/>
      <c r="DE145" s="528"/>
      <c r="DF145" s="528"/>
      <c r="DG145" s="528"/>
      <c r="DH145" s="528"/>
      <c r="DI145" s="528"/>
      <c r="DJ145" s="528"/>
      <c r="DK145" s="528"/>
      <c r="DL145" s="528"/>
      <c r="DM145" s="527"/>
      <c r="DN145" s="527"/>
      <c r="DO145" s="527"/>
      <c r="DP145" s="527"/>
      <c r="DQ145" s="527"/>
      <c r="DR145" s="527"/>
      <c r="DS145" s="527"/>
      <c r="DT145" s="527"/>
      <c r="DU145" s="527"/>
      <c r="DV145" s="527"/>
      <c r="DW145" s="527"/>
      <c r="DX145" s="527"/>
      <c r="DY145" s="527"/>
      <c r="DZ145" s="527"/>
      <c r="EA145" s="527"/>
      <c r="EB145" s="527"/>
      <c r="EC145" s="527"/>
      <c r="ED145" s="527"/>
      <c r="EE145" s="527"/>
      <c r="EF145" s="527"/>
      <c r="EG145" s="433"/>
      <c r="EH145" s="433"/>
      <c r="EI145" s="433"/>
      <c r="EJ145" s="433"/>
      <c r="EK145" s="433"/>
      <c r="EL145" s="433"/>
      <c r="EM145" s="433"/>
      <c r="EN145" s="433"/>
      <c r="EO145" s="433"/>
      <c r="EP145" s="433"/>
      <c r="EQ145" s="433"/>
      <c r="ER145" s="433"/>
      <c r="ES145" s="530"/>
      <c r="ET145" s="530"/>
      <c r="EU145" s="530"/>
      <c r="EV145" s="530"/>
      <c r="EW145" s="530"/>
      <c r="EX145" s="530"/>
      <c r="EY145" s="530"/>
      <c r="EZ145" s="530"/>
      <c r="FA145" s="530"/>
      <c r="FB145" s="530"/>
      <c r="FC145" s="530"/>
      <c r="FD145" s="530"/>
      <c r="FE145" s="530"/>
      <c r="FF145" s="530"/>
      <c r="FG145" s="530"/>
      <c r="FH145" s="530"/>
      <c r="FI145" s="76"/>
      <c r="FJ145" s="76"/>
      <c r="FK145" s="76"/>
      <c r="FL145" s="76"/>
      <c r="FM145" s="76"/>
    </row>
    <row r="146" spans="2:169" ht="15.75" customHeight="1">
      <c r="B146" s="527"/>
      <c r="C146" s="527"/>
      <c r="D146" s="527"/>
      <c r="E146" s="527"/>
      <c r="F146" s="527"/>
      <c r="G146" s="527"/>
      <c r="H146" s="527"/>
      <c r="I146" s="527"/>
      <c r="J146" s="89"/>
      <c r="K146" s="89"/>
      <c r="L146" s="89"/>
      <c r="M146" s="89"/>
      <c r="N146" s="89"/>
      <c r="O146" s="89"/>
      <c r="P146" s="89"/>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2"/>
      <c r="AY146" s="72"/>
      <c r="AZ146" s="72"/>
      <c r="BA146" s="72"/>
      <c r="BB146" s="72"/>
      <c r="BC146" s="72"/>
      <c r="BD146" s="72"/>
      <c r="BN146" s="527"/>
      <c r="BO146" s="527"/>
      <c r="BP146" s="527"/>
      <c r="BQ146" s="527"/>
      <c r="BR146" s="527"/>
      <c r="BS146" s="527"/>
      <c r="BT146" s="527"/>
      <c r="BU146" s="527"/>
      <c r="BV146" s="527"/>
      <c r="BW146" s="527"/>
      <c r="BX146" s="527"/>
      <c r="BY146" s="527"/>
      <c r="BZ146" s="527"/>
      <c r="CA146" s="527"/>
      <c r="CB146" s="527"/>
      <c r="CC146" s="527"/>
      <c r="CD146" s="527"/>
      <c r="CE146" s="527"/>
      <c r="CF146" s="527"/>
      <c r="CG146" s="527"/>
      <c r="CH146" s="527"/>
      <c r="CI146" s="527"/>
      <c r="CJ146" s="527"/>
      <c r="CK146" s="527"/>
      <c r="CL146" s="78"/>
      <c r="CM146" s="78"/>
      <c r="CN146" s="527"/>
      <c r="CO146" s="527"/>
      <c r="CP146" s="527"/>
      <c r="CQ146" s="527"/>
      <c r="CR146" s="527"/>
      <c r="CS146" s="527"/>
      <c r="CT146" s="527"/>
      <c r="CU146" s="527"/>
      <c r="CV146" s="528"/>
      <c r="CW146" s="528"/>
      <c r="CX146" s="528"/>
      <c r="CY146" s="528"/>
      <c r="CZ146" s="528"/>
      <c r="DA146" s="528"/>
      <c r="DB146" s="528"/>
      <c r="DC146" s="528"/>
      <c r="DD146" s="528"/>
      <c r="DE146" s="528"/>
      <c r="DF146" s="528"/>
      <c r="DG146" s="528"/>
      <c r="DH146" s="528"/>
      <c r="DI146" s="528"/>
      <c r="DJ146" s="528"/>
      <c r="DK146" s="528"/>
      <c r="DL146" s="528"/>
      <c r="DM146" s="527"/>
      <c r="DN146" s="527"/>
      <c r="DO146" s="527"/>
      <c r="DP146" s="527"/>
      <c r="DQ146" s="527"/>
      <c r="DR146" s="527"/>
      <c r="DS146" s="527"/>
      <c r="DT146" s="527"/>
      <c r="DU146" s="527"/>
      <c r="DV146" s="527"/>
      <c r="DW146" s="527"/>
      <c r="DX146" s="527"/>
      <c r="DY146" s="527"/>
      <c r="DZ146" s="527"/>
      <c r="EA146" s="527"/>
      <c r="EB146" s="527"/>
      <c r="EC146" s="527"/>
      <c r="ED146" s="527"/>
      <c r="EE146" s="527"/>
      <c r="EF146" s="527"/>
      <c r="EG146" s="433"/>
      <c r="EH146" s="433"/>
      <c r="EI146" s="433"/>
      <c r="EJ146" s="433"/>
      <c r="EK146" s="433"/>
      <c r="EL146" s="433"/>
      <c r="EM146" s="433"/>
      <c r="EN146" s="433"/>
      <c r="EO146" s="433"/>
      <c r="EP146" s="433"/>
      <c r="EQ146" s="433"/>
      <c r="ER146" s="433"/>
      <c r="ES146" s="530"/>
      <c r="ET146" s="530"/>
      <c r="EU146" s="530"/>
      <c r="EV146" s="530"/>
      <c r="EW146" s="530"/>
      <c r="EX146" s="530"/>
      <c r="EY146" s="530"/>
      <c r="EZ146" s="530"/>
      <c r="FA146" s="530"/>
      <c r="FB146" s="530"/>
      <c r="FC146" s="530"/>
      <c r="FD146" s="530"/>
      <c r="FE146" s="530"/>
      <c r="FF146" s="530"/>
      <c r="FG146" s="530"/>
      <c r="FH146" s="530"/>
      <c r="FI146" s="76"/>
      <c r="FJ146" s="76"/>
      <c r="FK146" s="76"/>
      <c r="FL146" s="76"/>
      <c r="FM146" s="76"/>
    </row>
    <row r="147" spans="2:169" ht="16.5" customHeight="1">
      <c r="CH147" s="95"/>
      <c r="CI147" s="95"/>
      <c r="CJ147" s="433"/>
      <c r="CK147" s="433"/>
      <c r="CL147" s="433"/>
      <c r="CM147" s="433"/>
      <c r="CN147" s="433"/>
      <c r="CO147" s="433"/>
      <c r="CP147" s="433"/>
      <c r="CQ147" s="433"/>
      <c r="CR147" s="433"/>
      <c r="CS147" s="433"/>
      <c r="CT147" s="433"/>
      <c r="CU147" s="433"/>
      <c r="CV147" s="529"/>
      <c r="CW147" s="529"/>
      <c r="CX147" s="529"/>
      <c r="CY147" s="529"/>
      <c r="CZ147" s="529"/>
      <c r="DA147" s="529"/>
      <c r="DB147" s="529"/>
      <c r="DC147" s="529"/>
      <c r="DD147" s="529"/>
      <c r="DE147" s="529"/>
      <c r="DF147" s="529"/>
      <c r="DG147" s="529"/>
      <c r="DH147" s="529"/>
      <c r="DI147" s="529"/>
      <c r="DJ147" s="529"/>
      <c r="DK147" s="529"/>
      <c r="DL147" s="529"/>
      <c r="DM147" s="433"/>
      <c r="DN147" s="433"/>
      <c r="DO147" s="433"/>
      <c r="DP147" s="433"/>
      <c r="DQ147" s="433"/>
      <c r="DR147" s="433"/>
      <c r="DS147" s="433"/>
      <c r="DT147" s="433"/>
      <c r="DU147" s="433"/>
      <c r="DV147" s="433"/>
      <c r="DW147" s="433"/>
      <c r="DX147" s="433"/>
      <c r="DY147" s="433"/>
      <c r="DZ147" s="433"/>
      <c r="EA147" s="433"/>
      <c r="EB147" s="433"/>
      <c r="EC147" s="433"/>
      <c r="ED147" s="433"/>
      <c r="EE147" s="433"/>
      <c r="EF147" s="433"/>
      <c r="EG147" s="433"/>
      <c r="EH147" s="433"/>
      <c r="EI147" s="433"/>
      <c r="EJ147" s="433"/>
      <c r="EK147" s="433"/>
      <c r="EL147" s="433"/>
      <c r="EM147" s="433"/>
      <c r="EN147" s="433"/>
      <c r="EO147" s="433"/>
      <c r="EP147" s="433"/>
      <c r="EQ147" s="433"/>
      <c r="ER147" s="433"/>
      <c r="ES147" s="530"/>
      <c r="ET147" s="530"/>
      <c r="EU147" s="530"/>
      <c r="EV147" s="530"/>
      <c r="EW147" s="530"/>
      <c r="EX147" s="530"/>
      <c r="EY147" s="530"/>
      <c r="EZ147" s="530"/>
      <c r="FA147" s="530"/>
      <c r="FB147" s="530"/>
      <c r="FC147" s="530"/>
      <c r="FD147" s="530"/>
      <c r="FE147" s="530"/>
      <c r="FF147" s="530"/>
      <c r="FG147" s="530"/>
      <c r="FH147" s="530"/>
      <c r="FI147" s="76"/>
      <c r="FJ147" s="76"/>
      <c r="FK147" s="76"/>
      <c r="FL147" s="76"/>
      <c r="FM147" s="76"/>
    </row>
    <row r="148" spans="2:169" ht="16.5" customHeight="1">
      <c r="CH148" s="95"/>
      <c r="CI148" s="95"/>
    </row>
  </sheetData>
  <sheetProtection algorithmName="SHA-512" hashValue="IknKm3QoSQla803FzNN+2nmgyQRG5Ppd3+kZq/7+XTOY29QMs3hcxigl+diNmTuBfZu4+1TTm96GAZ7o4CbHzg==" saltValue="sG4AuDUlWh9OnQaHaaGWHA==" spinCount="100000" sheet="1" objects="1" scenarios="1"/>
  <protectedRanges>
    <protectedRange sqref="D106:AX140" name="範囲2"/>
    <protectedRange sqref="AU32:CK96" name="範囲1"/>
  </protectedRanges>
  <mergeCells count="271">
    <mergeCell ref="AU32:BY36"/>
    <mergeCell ref="BA24:BG25"/>
    <mergeCell ref="BZ57:CK61"/>
    <mergeCell ref="AU37:BY41"/>
    <mergeCell ref="AO24:AP25"/>
    <mergeCell ref="BZ37:CK41"/>
    <mergeCell ref="AI42:AT46"/>
    <mergeCell ref="AU42:BY46"/>
    <mergeCell ref="BZ42:CK46"/>
    <mergeCell ref="BZ29:CK31"/>
    <mergeCell ref="AI32:AT36"/>
    <mergeCell ref="BZ32:CK36"/>
    <mergeCell ref="AI37:AT41"/>
    <mergeCell ref="AO26:AP27"/>
    <mergeCell ref="AQ26:AZ27"/>
    <mergeCell ref="BA26:BD27"/>
    <mergeCell ref="BE26:BG27"/>
    <mergeCell ref="AU29:BY31"/>
    <mergeCell ref="AI29:AT31"/>
    <mergeCell ref="BZ47:CK51"/>
    <mergeCell ref="BZ52:CK56"/>
    <mergeCell ref="AU47:BY51"/>
    <mergeCell ref="AI47:AT51"/>
    <mergeCell ref="R4:T5"/>
    <mergeCell ref="O6:AP7"/>
    <mergeCell ref="BC6:CB7"/>
    <mergeCell ref="B16:I18"/>
    <mergeCell ref="B6:N7"/>
    <mergeCell ref="AN12:AP14"/>
    <mergeCell ref="B8:N11"/>
    <mergeCell ref="B12:N14"/>
    <mergeCell ref="B4:N5"/>
    <mergeCell ref="O4:Q5"/>
    <mergeCell ref="O12:Z14"/>
    <mergeCell ref="AA12:AH14"/>
    <mergeCell ref="AI12:AM14"/>
    <mergeCell ref="AR6:AS23"/>
    <mergeCell ref="AT6:BB7"/>
    <mergeCell ref="O8:AP11"/>
    <mergeCell ref="AE17:AJ18"/>
    <mergeCell ref="BI21:BL23"/>
    <mergeCell ref="BM21:BX23"/>
    <mergeCell ref="BY21:CK23"/>
    <mergeCell ref="AK17:AP18"/>
    <mergeCell ref="AE22:AP23"/>
    <mergeCell ref="CH4:CK5"/>
    <mergeCell ref="B22:I23"/>
    <mergeCell ref="BR2:BY2"/>
    <mergeCell ref="CD2:CG2"/>
    <mergeCell ref="N2:BQ2"/>
    <mergeCell ref="N3:BQ3"/>
    <mergeCell ref="BL26:BU27"/>
    <mergeCell ref="BV26:CC27"/>
    <mergeCell ref="BZ2:CC2"/>
    <mergeCell ref="CH2:CK2"/>
    <mergeCell ref="U4:W5"/>
    <mergeCell ref="X4:Z5"/>
    <mergeCell ref="AA4:AC5"/>
    <mergeCell ref="J16:V18"/>
    <mergeCell ref="W16:AD18"/>
    <mergeCell ref="AE16:AJ16"/>
    <mergeCell ref="AT15:BB19"/>
    <mergeCell ref="BC15:CK20"/>
    <mergeCell ref="AM19:AP21"/>
    <mergeCell ref="AT21:BB23"/>
    <mergeCell ref="AT8:BB14"/>
    <mergeCell ref="BC8:CK14"/>
    <mergeCell ref="CC6:CK7"/>
    <mergeCell ref="AK16:AP16"/>
    <mergeCell ref="AR4:CB5"/>
    <mergeCell ref="J19:O21"/>
    <mergeCell ref="J22:V23"/>
    <mergeCell ref="W22:AD23"/>
    <mergeCell ref="B19:I21"/>
    <mergeCell ref="P19:V21"/>
    <mergeCell ref="W19:AD21"/>
    <mergeCell ref="AE19:AL21"/>
    <mergeCell ref="BC21:BH23"/>
    <mergeCell ref="AC26:AD27"/>
    <mergeCell ref="AE26:AG27"/>
    <mergeCell ref="AI26:AM27"/>
    <mergeCell ref="B24:I25"/>
    <mergeCell ref="J24:K25"/>
    <mergeCell ref="L24:P25"/>
    <mergeCell ref="Q24:R25"/>
    <mergeCell ref="AC24:AD25"/>
    <mergeCell ref="S24:X25"/>
    <mergeCell ref="AK24:AN25"/>
    <mergeCell ref="AE24:AJ25"/>
    <mergeCell ref="Y24:AB25"/>
    <mergeCell ref="B26:I27"/>
    <mergeCell ref="J26:R27"/>
    <mergeCell ref="S26:V27"/>
    <mergeCell ref="W26:AB27"/>
    <mergeCell ref="AQ24:AZ25"/>
    <mergeCell ref="AB52:AH56"/>
    <mergeCell ref="BZ72:CK76"/>
    <mergeCell ref="D52:AA56"/>
    <mergeCell ref="AU52:BY56"/>
    <mergeCell ref="D57:AA61"/>
    <mergeCell ref="CN63:CO63"/>
    <mergeCell ref="AI77:AT81"/>
    <mergeCell ref="AU67:BY71"/>
    <mergeCell ref="BZ67:CK71"/>
    <mergeCell ref="D72:AA76"/>
    <mergeCell ref="AB72:AH76"/>
    <mergeCell ref="D77:AA81"/>
    <mergeCell ref="AB77:AH81"/>
    <mergeCell ref="AU77:BY81"/>
    <mergeCell ref="BZ77:CK81"/>
    <mergeCell ref="BZ62:CK66"/>
    <mergeCell ref="AI62:AT66"/>
    <mergeCell ref="AU57:BY61"/>
    <mergeCell ref="AI67:AT71"/>
    <mergeCell ref="AB62:AH66"/>
    <mergeCell ref="D62:AA66"/>
    <mergeCell ref="D67:AA71"/>
    <mergeCell ref="AB67:AH71"/>
    <mergeCell ref="AB47:AH51"/>
    <mergeCell ref="AI52:AT56"/>
    <mergeCell ref="AU87:BY91"/>
    <mergeCell ref="BB116:BC120"/>
    <mergeCell ref="BD116:BU120"/>
    <mergeCell ref="BV116:CK120"/>
    <mergeCell ref="D121:AL125"/>
    <mergeCell ref="AM121:AX125"/>
    <mergeCell ref="BB121:BC125"/>
    <mergeCell ref="BD121:BU125"/>
    <mergeCell ref="AZ106:BA140"/>
    <mergeCell ref="BB106:BC110"/>
    <mergeCell ref="BD106:BU110"/>
    <mergeCell ref="BV106:CK110"/>
    <mergeCell ref="D111:AL115"/>
    <mergeCell ref="BZ87:CK91"/>
    <mergeCell ref="AM111:AX115"/>
    <mergeCell ref="BZ92:CK96"/>
    <mergeCell ref="BV121:CK125"/>
    <mergeCell ref="AI87:AT91"/>
    <mergeCell ref="AM136:AX140"/>
    <mergeCell ref="BD136:BU140"/>
    <mergeCell ref="BV136:CK140"/>
    <mergeCell ref="BV131:CK135"/>
    <mergeCell ref="AB87:AH91"/>
    <mergeCell ref="B141:AL144"/>
    <mergeCell ref="AM141:AX144"/>
    <mergeCell ref="AZ141:BU144"/>
    <mergeCell ref="BV141:CK144"/>
    <mergeCell ref="D126:AL130"/>
    <mergeCell ref="AM126:AX130"/>
    <mergeCell ref="BB126:BC140"/>
    <mergeCell ref="BD126:BU130"/>
    <mergeCell ref="D131:AL135"/>
    <mergeCell ref="AM131:AX135"/>
    <mergeCell ref="BD131:BU135"/>
    <mergeCell ref="BV126:CK130"/>
    <mergeCell ref="D136:AL140"/>
    <mergeCell ref="B103:C140"/>
    <mergeCell ref="D103:AL105"/>
    <mergeCell ref="AM103:AX105"/>
    <mergeCell ref="D106:AL110"/>
    <mergeCell ref="BB111:BC115"/>
    <mergeCell ref="BV111:CK115"/>
    <mergeCell ref="BZ82:CK86"/>
    <mergeCell ref="AU82:BY86"/>
    <mergeCell ref="AM106:AX110"/>
    <mergeCell ref="AM116:AX120"/>
    <mergeCell ref="EM145:EN145"/>
    <mergeCell ref="EO145:EP145"/>
    <mergeCell ref="EQ145:ER145"/>
    <mergeCell ref="DM145:DN145"/>
    <mergeCell ref="EQ146:ER146"/>
    <mergeCell ref="EO146:EP146"/>
    <mergeCell ref="CV146:DL146"/>
    <mergeCell ref="DM146:DN146"/>
    <mergeCell ref="DO146:DP146"/>
    <mergeCell ref="EM146:EN146"/>
    <mergeCell ref="BT146:BU146"/>
    <mergeCell ref="BV146:BY146"/>
    <mergeCell ref="BZ146:CA146"/>
    <mergeCell ref="CB146:CC146"/>
    <mergeCell ref="CD146:CE146"/>
    <mergeCell ref="CF146:CG146"/>
    <mergeCell ref="CP146:CQ146"/>
    <mergeCell ref="CR146:CS146"/>
    <mergeCell ref="CT146:CU146"/>
    <mergeCell ref="BD111:BU115"/>
    <mergeCell ref="ES145:FH145"/>
    <mergeCell ref="B146:C146"/>
    <mergeCell ref="D146:E146"/>
    <mergeCell ref="F146:I146"/>
    <mergeCell ref="BN146:BO146"/>
    <mergeCell ref="BP146:BQ146"/>
    <mergeCell ref="BR146:BS146"/>
    <mergeCell ref="EA145:EB145"/>
    <mergeCell ref="EC145:ED145"/>
    <mergeCell ref="EE145:EF145"/>
    <mergeCell ref="EG145:EH145"/>
    <mergeCell ref="EI145:EJ145"/>
    <mergeCell ref="EK145:EL145"/>
    <mergeCell ref="DO145:DP145"/>
    <mergeCell ref="DQ145:DR145"/>
    <mergeCell ref="DS145:DT145"/>
    <mergeCell ref="DU145:DV145"/>
    <mergeCell ref="ES146:FH146"/>
    <mergeCell ref="DY146:DZ146"/>
    <mergeCell ref="EA146:EB146"/>
    <mergeCell ref="EC146:ED146"/>
    <mergeCell ref="EE146:EF146"/>
    <mergeCell ref="EG146:EH146"/>
    <mergeCell ref="EI146:EJ146"/>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 ref="CJ147:CK147"/>
    <mergeCell ref="CL147:CM147"/>
    <mergeCell ref="CN147:CO147"/>
    <mergeCell ref="CH146:CK146"/>
    <mergeCell ref="CN146:CO146"/>
    <mergeCell ref="DS147:DT147"/>
    <mergeCell ref="EK146:EL146"/>
    <mergeCell ref="DY145:DZ145"/>
    <mergeCell ref="CN145:CO145"/>
    <mergeCell ref="CP145:CQ145"/>
    <mergeCell ref="CR145:CS145"/>
    <mergeCell ref="CT145:CU145"/>
    <mergeCell ref="CV145:DL145"/>
    <mergeCell ref="DW145:DX145"/>
    <mergeCell ref="CV147:DL147"/>
    <mergeCell ref="DM147:DN147"/>
    <mergeCell ref="DO147:DP147"/>
    <mergeCell ref="DQ147:DR147"/>
    <mergeCell ref="CP147:CQ147"/>
    <mergeCell ref="CR147:CS147"/>
    <mergeCell ref="DQ146:DR146"/>
    <mergeCell ref="DS146:DT146"/>
    <mergeCell ref="DU146:DV146"/>
    <mergeCell ref="DW146:DX146"/>
    <mergeCell ref="CT147:CU147"/>
    <mergeCell ref="D116:AL120"/>
    <mergeCell ref="AB57:AH61"/>
    <mergeCell ref="AI97:AT101"/>
    <mergeCell ref="AI92:AT96"/>
    <mergeCell ref="AU72:BY76"/>
    <mergeCell ref="AI82:AT86"/>
    <mergeCell ref="AU62:BY66"/>
    <mergeCell ref="AI72:AT76"/>
    <mergeCell ref="B97:AH101"/>
    <mergeCell ref="D82:AA86"/>
    <mergeCell ref="D87:AA91"/>
    <mergeCell ref="AB82:AH86"/>
    <mergeCell ref="AI57:AT61"/>
    <mergeCell ref="D92:AH96"/>
    <mergeCell ref="AU92:BY96"/>
    <mergeCell ref="B29:C96"/>
    <mergeCell ref="D29:AH31"/>
    <mergeCell ref="D32:AH36"/>
    <mergeCell ref="D37:AH41"/>
    <mergeCell ref="D42:AA46"/>
    <mergeCell ref="AB42:AH46"/>
    <mergeCell ref="W47:AA51"/>
    <mergeCell ref="D47:V51"/>
  </mergeCells>
  <phoneticPr fontId="3"/>
  <dataValidations count="1">
    <dataValidation type="whole" operator="greaterThanOrEqual" allowBlank="1" showInputMessage="1" showErrorMessage="1" sqref="AE17:AP18 W26:AB27 AI26:AM27" xr:uid="{00000000-0002-0000-0200-000000000000}">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39997558519241921"/>
    <pageSetUpPr fitToPage="1"/>
  </sheetPr>
  <dimension ref="A1:FP148"/>
  <sheetViews>
    <sheetView workbookViewId="0">
      <selection activeCell="O6" sqref="O6:AP7"/>
    </sheetView>
  </sheetViews>
  <sheetFormatPr defaultColWidth="1.25" defaultRowHeight="16.5" customHeight="1"/>
  <cols>
    <col min="1" max="1" width="1" style="68" customWidth="1"/>
    <col min="2" max="256" width="1.125" style="68" customWidth="1"/>
    <col min="257" max="16384" width="1.25" style="68"/>
  </cols>
  <sheetData>
    <row r="1" spans="1:141" ht="12" customHeight="1" thickBot="1">
      <c r="A1" s="67"/>
      <c r="B1" s="67"/>
      <c r="C1" s="67"/>
      <c r="D1" s="67"/>
      <c r="E1" s="67"/>
      <c r="F1" s="67"/>
      <c r="G1" s="67"/>
      <c r="H1" s="67"/>
      <c r="I1" s="67"/>
      <c r="J1" s="67"/>
      <c r="K1" s="67"/>
      <c r="L1" s="67"/>
      <c r="M1" s="67"/>
      <c r="N1" s="67"/>
      <c r="O1" s="67"/>
      <c r="P1" s="67"/>
      <c r="Q1" s="67"/>
      <c r="R1" s="67"/>
      <c r="S1" s="67"/>
      <c r="T1" s="67"/>
      <c r="U1" s="67"/>
      <c r="V1" s="67"/>
      <c r="W1" s="67"/>
      <c r="X1" s="67"/>
      <c r="Y1" s="67"/>
      <c r="Z1" s="67"/>
      <c r="AA1" s="67"/>
      <c r="AB1" s="67"/>
      <c r="AC1" s="67"/>
      <c r="AD1" s="67"/>
      <c r="AE1" s="67"/>
      <c r="AF1" s="67"/>
      <c r="AG1" s="67"/>
      <c r="AH1" s="67"/>
      <c r="AI1" s="67"/>
      <c r="AJ1" s="67"/>
      <c r="AK1" s="67"/>
      <c r="AL1" s="67"/>
      <c r="AM1" s="67"/>
      <c r="AN1" s="67"/>
      <c r="AO1" s="67"/>
      <c r="AP1" s="67"/>
      <c r="AQ1" s="67"/>
      <c r="AR1" s="67"/>
      <c r="AS1" s="67"/>
      <c r="AT1" s="67"/>
      <c r="AU1" s="67"/>
      <c r="AV1" s="67"/>
      <c r="AW1" s="67"/>
      <c r="AX1" s="67"/>
      <c r="AY1" s="67"/>
      <c r="AZ1" s="67"/>
      <c r="BA1" s="67"/>
      <c r="BB1" s="67"/>
      <c r="BC1" s="67"/>
      <c r="BD1" s="67"/>
      <c r="BE1" s="67"/>
      <c r="BF1" s="67"/>
      <c r="BG1" s="67"/>
      <c r="BH1" s="67"/>
      <c r="BI1" s="67"/>
      <c r="BJ1" s="67"/>
      <c r="BK1" s="67"/>
      <c r="BL1" s="67"/>
      <c r="BM1" s="67"/>
      <c r="BN1" s="67"/>
      <c r="BO1" s="67"/>
      <c r="BP1" s="67"/>
      <c r="BQ1" s="67"/>
      <c r="BR1" s="67"/>
      <c r="BS1" s="67"/>
      <c r="BT1" s="67"/>
      <c r="BU1" s="67"/>
      <c r="BV1" s="67"/>
      <c r="BW1" s="67"/>
      <c r="BX1" s="67"/>
      <c r="BY1" s="67"/>
      <c r="BZ1" s="67"/>
      <c r="CA1" s="67"/>
      <c r="CB1" s="67"/>
      <c r="CC1" s="67"/>
      <c r="CD1" s="67"/>
      <c r="CE1" s="67"/>
      <c r="CF1" s="413" t="s">
        <v>1160</v>
      </c>
      <c r="CG1" s="67"/>
      <c r="CH1" s="67"/>
      <c r="CI1" s="67"/>
      <c r="CJ1" s="67"/>
      <c r="CK1" s="67"/>
      <c r="CL1" s="67"/>
    </row>
    <row r="2" spans="1:141" ht="20.100000000000001" customHeight="1" thickBot="1">
      <c r="A2" s="69"/>
      <c r="B2" s="69"/>
      <c r="C2" s="69"/>
      <c r="D2" s="69"/>
      <c r="E2" s="69"/>
      <c r="F2" s="69"/>
      <c r="G2" s="69"/>
      <c r="H2" s="69"/>
      <c r="I2" s="69"/>
      <c r="J2" s="69"/>
      <c r="K2" s="69"/>
      <c r="L2" s="69"/>
      <c r="M2" s="69"/>
      <c r="N2" s="735" t="s">
        <v>19</v>
      </c>
      <c r="O2" s="735"/>
      <c r="P2" s="735"/>
      <c r="Q2" s="735"/>
      <c r="R2" s="735"/>
      <c r="S2" s="735"/>
      <c r="T2" s="735"/>
      <c r="U2" s="735"/>
      <c r="V2" s="735"/>
      <c r="W2" s="735"/>
      <c r="X2" s="735"/>
      <c r="Y2" s="735"/>
      <c r="Z2" s="735"/>
      <c r="AA2" s="735"/>
      <c r="AB2" s="735"/>
      <c r="AC2" s="735"/>
      <c r="AD2" s="735"/>
      <c r="AE2" s="735"/>
      <c r="AF2" s="735"/>
      <c r="AG2" s="735"/>
      <c r="AH2" s="735"/>
      <c r="AI2" s="735"/>
      <c r="AJ2" s="735"/>
      <c r="AK2" s="735"/>
      <c r="AL2" s="735"/>
      <c r="AM2" s="735"/>
      <c r="AN2" s="735"/>
      <c r="AO2" s="735"/>
      <c r="AP2" s="735"/>
      <c r="AQ2" s="735"/>
      <c r="AR2" s="735"/>
      <c r="AS2" s="735"/>
      <c r="AT2" s="735"/>
      <c r="AU2" s="735"/>
      <c r="AV2" s="735"/>
      <c r="AW2" s="735"/>
      <c r="AX2" s="735"/>
      <c r="AY2" s="735"/>
      <c r="AZ2" s="735"/>
      <c r="BA2" s="735"/>
      <c r="BB2" s="735"/>
      <c r="BC2" s="735"/>
      <c r="BD2" s="735"/>
      <c r="BE2" s="735"/>
      <c r="BF2" s="735"/>
      <c r="BG2" s="735"/>
      <c r="BH2" s="735"/>
      <c r="BI2" s="735"/>
      <c r="BJ2" s="735"/>
      <c r="BK2" s="735"/>
      <c r="BL2" s="735"/>
      <c r="BM2" s="735"/>
      <c r="BN2" s="735"/>
      <c r="BO2" s="735"/>
      <c r="BP2" s="735"/>
      <c r="BQ2" s="736"/>
      <c r="BR2" s="730">
        <f>施設情報!C3</f>
        <v>0</v>
      </c>
      <c r="BS2" s="731"/>
      <c r="BT2" s="731"/>
      <c r="BU2" s="731"/>
      <c r="BV2" s="731"/>
      <c r="BW2" s="731"/>
      <c r="BX2" s="731"/>
      <c r="BY2" s="732"/>
      <c r="BZ2" s="747" t="s">
        <v>0</v>
      </c>
      <c r="CA2" s="747"/>
      <c r="CB2" s="747"/>
      <c r="CC2" s="748"/>
      <c r="CD2" s="733">
        <f>施設情報!E3</f>
        <v>0</v>
      </c>
      <c r="CE2" s="731"/>
      <c r="CF2" s="731"/>
      <c r="CG2" s="734"/>
      <c r="CH2" s="749" t="s">
        <v>1</v>
      </c>
      <c r="CI2" s="747"/>
      <c r="CJ2" s="747"/>
      <c r="CK2" s="750"/>
      <c r="CL2" s="69"/>
    </row>
    <row r="3" spans="1:141" ht="26.25" customHeight="1" thickBot="1">
      <c r="A3" s="70"/>
      <c r="B3" s="70"/>
      <c r="C3" s="70"/>
      <c r="D3" s="70"/>
      <c r="E3" s="70"/>
      <c r="F3" s="70"/>
      <c r="G3" s="70"/>
      <c r="H3" s="70"/>
      <c r="I3" s="70"/>
      <c r="J3" s="70"/>
      <c r="K3" s="70"/>
      <c r="L3" s="70"/>
      <c r="M3" s="70"/>
      <c r="N3" s="737" t="s">
        <v>150</v>
      </c>
      <c r="O3" s="737"/>
      <c r="P3" s="737"/>
      <c r="Q3" s="737"/>
      <c r="R3" s="737"/>
      <c r="S3" s="737"/>
      <c r="T3" s="737"/>
      <c r="U3" s="737"/>
      <c r="V3" s="737"/>
      <c r="W3" s="737"/>
      <c r="X3" s="737"/>
      <c r="Y3" s="737"/>
      <c r="Z3" s="737"/>
      <c r="AA3" s="737"/>
      <c r="AB3" s="737"/>
      <c r="AC3" s="737"/>
      <c r="AD3" s="737"/>
      <c r="AE3" s="737"/>
      <c r="AF3" s="737"/>
      <c r="AG3" s="737"/>
      <c r="AH3" s="737"/>
      <c r="AI3" s="737"/>
      <c r="AJ3" s="737"/>
      <c r="AK3" s="737"/>
      <c r="AL3" s="737"/>
      <c r="AM3" s="737"/>
      <c r="AN3" s="737"/>
      <c r="AO3" s="737"/>
      <c r="AP3" s="737"/>
      <c r="AQ3" s="737"/>
      <c r="AR3" s="737"/>
      <c r="AS3" s="737"/>
      <c r="AT3" s="737"/>
      <c r="AU3" s="737"/>
      <c r="AV3" s="737"/>
      <c r="AW3" s="737"/>
      <c r="AX3" s="737"/>
      <c r="AY3" s="737"/>
      <c r="AZ3" s="737"/>
      <c r="BA3" s="737"/>
      <c r="BB3" s="737"/>
      <c r="BC3" s="737"/>
      <c r="BD3" s="737"/>
      <c r="BE3" s="737"/>
      <c r="BF3" s="737"/>
      <c r="BG3" s="737"/>
      <c r="BH3" s="737"/>
      <c r="BI3" s="737"/>
      <c r="BJ3" s="737"/>
      <c r="BK3" s="737"/>
      <c r="BL3" s="737"/>
      <c r="BM3" s="737"/>
      <c r="BN3" s="737"/>
      <c r="BO3" s="737"/>
      <c r="BP3" s="737"/>
      <c r="BQ3" s="737"/>
      <c r="BR3" s="71"/>
      <c r="BS3" s="71"/>
      <c r="BT3" s="71"/>
      <c r="BU3" s="71"/>
      <c r="BV3" s="71"/>
      <c r="BW3" s="71"/>
      <c r="BX3" s="71"/>
      <c r="BY3" s="71"/>
      <c r="BZ3" s="71"/>
      <c r="CA3" s="71"/>
      <c r="CB3" s="71"/>
    </row>
    <row r="4" spans="1:141" ht="9.75" customHeight="1" thickTop="1">
      <c r="B4" s="842" t="s">
        <v>5</v>
      </c>
      <c r="C4" s="843"/>
      <c r="D4" s="843"/>
      <c r="E4" s="843"/>
      <c r="F4" s="843"/>
      <c r="G4" s="843"/>
      <c r="H4" s="843"/>
      <c r="I4" s="843"/>
      <c r="J4" s="843"/>
      <c r="K4" s="843"/>
      <c r="L4" s="843"/>
      <c r="M4" s="843"/>
      <c r="N4" s="843"/>
      <c r="O4" s="846">
        <v>1</v>
      </c>
      <c r="P4" s="751"/>
      <c r="Q4" s="751"/>
      <c r="R4" s="751">
        <v>4</v>
      </c>
      <c r="S4" s="751"/>
      <c r="T4" s="751"/>
      <c r="U4" s="751">
        <v>1</v>
      </c>
      <c r="V4" s="751"/>
      <c r="W4" s="751"/>
      <c r="X4" s="751">
        <v>0</v>
      </c>
      <c r="Y4" s="751"/>
      <c r="Z4" s="751"/>
      <c r="AA4" s="751">
        <v>0</v>
      </c>
      <c r="AB4" s="751"/>
      <c r="AC4" s="753"/>
      <c r="AD4" s="72"/>
      <c r="AE4" s="72"/>
      <c r="AF4" s="72"/>
      <c r="AG4" s="72"/>
      <c r="AH4" s="72"/>
      <c r="AI4" s="72"/>
      <c r="AJ4" s="72"/>
      <c r="AK4" s="72"/>
      <c r="AL4" s="72"/>
      <c r="AM4" s="72"/>
      <c r="AN4" s="72"/>
      <c r="AO4" s="72"/>
      <c r="AP4" s="72"/>
      <c r="AQ4" s="72"/>
      <c r="AR4" s="807" t="s">
        <v>1054</v>
      </c>
      <c r="AS4" s="807"/>
      <c r="AT4" s="807"/>
      <c r="AU4" s="807"/>
      <c r="AV4" s="807"/>
      <c r="AW4" s="807"/>
      <c r="AX4" s="807"/>
      <c r="AY4" s="807"/>
      <c r="AZ4" s="807"/>
      <c r="BA4" s="807"/>
      <c r="BB4" s="807"/>
      <c r="BC4" s="807"/>
      <c r="BD4" s="807"/>
      <c r="BE4" s="807"/>
      <c r="BF4" s="807"/>
      <c r="BG4" s="807"/>
      <c r="BH4" s="807"/>
      <c r="BI4" s="807"/>
      <c r="BJ4" s="807"/>
      <c r="BK4" s="807"/>
      <c r="BL4" s="807"/>
      <c r="BM4" s="807"/>
      <c r="BN4" s="807"/>
      <c r="BO4" s="807"/>
      <c r="BP4" s="807"/>
      <c r="BQ4" s="807"/>
      <c r="BR4" s="807"/>
      <c r="BS4" s="807"/>
      <c r="BT4" s="807"/>
      <c r="BU4" s="807"/>
      <c r="BV4" s="807"/>
      <c r="BW4" s="807"/>
      <c r="BX4" s="807"/>
      <c r="BY4" s="807"/>
      <c r="BZ4" s="807"/>
      <c r="CA4" s="807"/>
      <c r="CB4" s="807"/>
      <c r="CC4" s="76"/>
      <c r="CD4" s="76"/>
      <c r="CE4" s="76"/>
      <c r="CF4" s="76"/>
      <c r="CG4" s="76"/>
      <c r="CH4" s="913">
        <v>1</v>
      </c>
      <c r="CI4" s="914"/>
      <c r="CJ4" s="914"/>
      <c r="CK4" s="915"/>
    </row>
    <row r="5" spans="1:141" ht="10.5" customHeight="1" thickBot="1">
      <c r="B5" s="844"/>
      <c r="C5" s="845"/>
      <c r="D5" s="845"/>
      <c r="E5" s="845"/>
      <c r="F5" s="845"/>
      <c r="G5" s="845"/>
      <c r="H5" s="845"/>
      <c r="I5" s="845"/>
      <c r="J5" s="845"/>
      <c r="K5" s="845"/>
      <c r="L5" s="845"/>
      <c r="M5" s="845"/>
      <c r="N5" s="845"/>
      <c r="O5" s="847"/>
      <c r="P5" s="752"/>
      <c r="Q5" s="752"/>
      <c r="R5" s="752"/>
      <c r="S5" s="752"/>
      <c r="T5" s="752"/>
      <c r="U5" s="752"/>
      <c r="V5" s="752"/>
      <c r="W5" s="752"/>
      <c r="X5" s="752"/>
      <c r="Y5" s="752"/>
      <c r="Z5" s="752"/>
      <c r="AA5" s="752"/>
      <c r="AB5" s="752"/>
      <c r="AC5" s="754"/>
      <c r="AD5" s="72"/>
      <c r="AE5" s="72"/>
      <c r="AF5" s="72"/>
      <c r="AG5" s="72"/>
      <c r="AH5" s="72"/>
      <c r="AI5" s="72"/>
      <c r="AJ5" s="72"/>
      <c r="AK5" s="72"/>
      <c r="AL5" s="72"/>
      <c r="AM5" s="72"/>
      <c r="AN5" s="72"/>
      <c r="AO5" s="72"/>
      <c r="AP5" s="72"/>
      <c r="AQ5" s="72"/>
      <c r="AR5" s="808"/>
      <c r="AS5" s="808"/>
      <c r="AT5" s="808"/>
      <c r="AU5" s="808"/>
      <c r="AV5" s="808"/>
      <c r="AW5" s="808"/>
      <c r="AX5" s="808"/>
      <c r="AY5" s="808"/>
      <c r="AZ5" s="808"/>
      <c r="BA5" s="808"/>
      <c r="BB5" s="808"/>
      <c r="BC5" s="808"/>
      <c r="BD5" s="808"/>
      <c r="BE5" s="808"/>
      <c r="BF5" s="808"/>
      <c r="BG5" s="808"/>
      <c r="BH5" s="808"/>
      <c r="BI5" s="808"/>
      <c r="BJ5" s="808"/>
      <c r="BK5" s="808"/>
      <c r="BL5" s="808"/>
      <c r="BM5" s="808"/>
      <c r="BN5" s="808"/>
      <c r="BO5" s="808"/>
      <c r="BP5" s="808"/>
      <c r="BQ5" s="808"/>
      <c r="BR5" s="808"/>
      <c r="BS5" s="808"/>
      <c r="BT5" s="808"/>
      <c r="BU5" s="808"/>
      <c r="BV5" s="808"/>
      <c r="BW5" s="808"/>
      <c r="BX5" s="808"/>
      <c r="BY5" s="808"/>
      <c r="BZ5" s="808"/>
      <c r="CA5" s="808"/>
      <c r="CB5" s="808"/>
      <c r="CC5" s="76"/>
      <c r="CD5" s="76"/>
      <c r="CE5" s="76"/>
      <c r="CF5" s="76"/>
      <c r="CG5" s="76"/>
      <c r="CH5" s="916"/>
      <c r="CI5" s="917"/>
      <c r="CJ5" s="917"/>
      <c r="CK5" s="918"/>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row>
    <row r="6" spans="1:141" ht="9.75" customHeight="1">
      <c r="B6" s="827" t="s">
        <v>3</v>
      </c>
      <c r="C6" s="828"/>
      <c r="D6" s="828"/>
      <c r="E6" s="828"/>
      <c r="F6" s="828"/>
      <c r="G6" s="828"/>
      <c r="H6" s="828"/>
      <c r="I6" s="828"/>
      <c r="J6" s="828"/>
      <c r="K6" s="828"/>
      <c r="L6" s="828"/>
      <c r="M6" s="828"/>
      <c r="N6" s="829"/>
      <c r="O6" s="809">
        <f>VLOOKUP($CH$4,'児童情報 '!$A:$Q,2,FALSE)</f>
        <v>0</v>
      </c>
      <c r="P6" s="810"/>
      <c r="Q6" s="810"/>
      <c r="R6" s="810"/>
      <c r="S6" s="810"/>
      <c r="T6" s="810"/>
      <c r="U6" s="810"/>
      <c r="V6" s="810"/>
      <c r="W6" s="810"/>
      <c r="X6" s="810"/>
      <c r="Y6" s="810"/>
      <c r="Z6" s="810"/>
      <c r="AA6" s="810"/>
      <c r="AB6" s="810"/>
      <c r="AC6" s="810"/>
      <c r="AD6" s="810"/>
      <c r="AE6" s="810"/>
      <c r="AF6" s="810"/>
      <c r="AG6" s="810"/>
      <c r="AH6" s="810"/>
      <c r="AI6" s="810"/>
      <c r="AJ6" s="810"/>
      <c r="AK6" s="810"/>
      <c r="AL6" s="810"/>
      <c r="AM6" s="810"/>
      <c r="AN6" s="810"/>
      <c r="AO6" s="810"/>
      <c r="AP6" s="811"/>
      <c r="AQ6" s="72"/>
      <c r="AR6" s="864" t="s">
        <v>6</v>
      </c>
      <c r="AS6" s="865"/>
      <c r="AT6" s="868" t="s">
        <v>4</v>
      </c>
      <c r="AU6" s="869"/>
      <c r="AV6" s="869"/>
      <c r="AW6" s="869"/>
      <c r="AX6" s="869"/>
      <c r="AY6" s="869"/>
      <c r="AZ6" s="869"/>
      <c r="BA6" s="869"/>
      <c r="BB6" s="870"/>
      <c r="BC6" s="1057">
        <f>施設情報!C2</f>
        <v>0</v>
      </c>
      <c r="BD6" s="1058"/>
      <c r="BE6" s="1058"/>
      <c r="BF6" s="1058"/>
      <c r="BG6" s="1058"/>
      <c r="BH6" s="1058"/>
      <c r="BI6" s="1058"/>
      <c r="BJ6" s="1058"/>
      <c r="BK6" s="1058"/>
      <c r="BL6" s="1058"/>
      <c r="BM6" s="1058"/>
      <c r="BN6" s="1058"/>
      <c r="BO6" s="1058"/>
      <c r="BP6" s="1058"/>
      <c r="BQ6" s="1058"/>
      <c r="BR6" s="1058"/>
      <c r="BS6" s="1058"/>
      <c r="BT6" s="1058"/>
      <c r="BU6" s="1058"/>
      <c r="BV6" s="1058"/>
      <c r="BW6" s="1058"/>
      <c r="BX6" s="1058"/>
      <c r="BY6" s="1058"/>
      <c r="BZ6" s="1058"/>
      <c r="CA6" s="1058"/>
      <c r="CB6" s="1059"/>
      <c r="CC6" s="798"/>
      <c r="CD6" s="799"/>
      <c r="CE6" s="799"/>
      <c r="CF6" s="799"/>
      <c r="CG6" s="799"/>
      <c r="CH6" s="799"/>
      <c r="CI6" s="799"/>
      <c r="CJ6" s="799"/>
      <c r="CK6" s="800"/>
      <c r="CR6" s="73"/>
      <c r="CS6" s="73"/>
      <c r="CT6" s="74"/>
      <c r="CU6" s="74"/>
      <c r="CV6" s="74"/>
      <c r="CW6" s="74"/>
      <c r="CX6" s="74"/>
      <c r="CY6" s="74"/>
      <c r="CZ6" s="74"/>
      <c r="DA6" s="74"/>
      <c r="DB6" s="74"/>
      <c r="DC6" s="75"/>
      <c r="DD6" s="75"/>
      <c r="DE6" s="75"/>
      <c r="DF6" s="75"/>
      <c r="DG6" s="75"/>
      <c r="DH6" s="75"/>
      <c r="DI6" s="75"/>
      <c r="DJ6" s="75"/>
      <c r="DK6" s="75"/>
      <c r="DL6" s="75"/>
      <c r="DM6" s="75"/>
      <c r="DN6" s="75"/>
      <c r="DO6" s="75"/>
      <c r="DP6" s="75"/>
      <c r="DQ6" s="75"/>
      <c r="DR6" s="75"/>
      <c r="DS6" s="75"/>
      <c r="DT6" s="75"/>
      <c r="DU6" s="75"/>
      <c r="DV6" s="75"/>
      <c r="DW6" s="75"/>
      <c r="DX6" s="75"/>
      <c r="DY6" s="75"/>
      <c r="DZ6" s="75"/>
      <c r="EA6" s="75"/>
      <c r="EB6" s="75"/>
      <c r="EC6" s="76"/>
      <c r="ED6" s="76"/>
      <c r="EE6" s="76"/>
      <c r="EF6" s="76"/>
      <c r="EG6" s="76"/>
      <c r="EH6" s="76"/>
      <c r="EI6" s="76"/>
      <c r="EJ6" s="76"/>
      <c r="EK6" s="76"/>
    </row>
    <row r="7" spans="1:141" ht="9.75" customHeight="1">
      <c r="B7" s="830"/>
      <c r="C7" s="831"/>
      <c r="D7" s="831"/>
      <c r="E7" s="831"/>
      <c r="F7" s="831"/>
      <c r="G7" s="831"/>
      <c r="H7" s="831"/>
      <c r="I7" s="831"/>
      <c r="J7" s="831"/>
      <c r="K7" s="831"/>
      <c r="L7" s="831"/>
      <c r="M7" s="831"/>
      <c r="N7" s="832"/>
      <c r="O7" s="812"/>
      <c r="P7" s="813"/>
      <c r="Q7" s="813"/>
      <c r="R7" s="813"/>
      <c r="S7" s="813"/>
      <c r="T7" s="813"/>
      <c r="U7" s="813"/>
      <c r="V7" s="813"/>
      <c r="W7" s="813"/>
      <c r="X7" s="813"/>
      <c r="Y7" s="813"/>
      <c r="Z7" s="813"/>
      <c r="AA7" s="813"/>
      <c r="AB7" s="813"/>
      <c r="AC7" s="813"/>
      <c r="AD7" s="813"/>
      <c r="AE7" s="813"/>
      <c r="AF7" s="813"/>
      <c r="AG7" s="813"/>
      <c r="AH7" s="813"/>
      <c r="AI7" s="813"/>
      <c r="AJ7" s="813"/>
      <c r="AK7" s="813"/>
      <c r="AL7" s="813"/>
      <c r="AM7" s="813"/>
      <c r="AN7" s="813"/>
      <c r="AO7" s="813"/>
      <c r="AP7" s="814"/>
      <c r="AQ7" s="72"/>
      <c r="AR7" s="866"/>
      <c r="AS7" s="867"/>
      <c r="AT7" s="871"/>
      <c r="AU7" s="872"/>
      <c r="AV7" s="872"/>
      <c r="AW7" s="872"/>
      <c r="AX7" s="872"/>
      <c r="AY7" s="872"/>
      <c r="AZ7" s="872"/>
      <c r="BA7" s="872"/>
      <c r="BB7" s="873"/>
      <c r="BC7" s="1060"/>
      <c r="BD7" s="1061"/>
      <c r="BE7" s="1061"/>
      <c r="BF7" s="1061"/>
      <c r="BG7" s="1061"/>
      <c r="BH7" s="1061"/>
      <c r="BI7" s="1061"/>
      <c r="BJ7" s="1061"/>
      <c r="BK7" s="1061"/>
      <c r="BL7" s="1061"/>
      <c r="BM7" s="1061"/>
      <c r="BN7" s="1061"/>
      <c r="BO7" s="1061"/>
      <c r="BP7" s="1061"/>
      <c r="BQ7" s="1061"/>
      <c r="BR7" s="1061"/>
      <c r="BS7" s="1061"/>
      <c r="BT7" s="1061"/>
      <c r="BU7" s="1061"/>
      <c r="BV7" s="1061"/>
      <c r="BW7" s="1061"/>
      <c r="BX7" s="1061"/>
      <c r="BY7" s="1061"/>
      <c r="BZ7" s="1061"/>
      <c r="CA7" s="1061"/>
      <c r="CB7" s="1062"/>
      <c r="CC7" s="801"/>
      <c r="CD7" s="802"/>
      <c r="CE7" s="802"/>
      <c r="CF7" s="802"/>
      <c r="CG7" s="802"/>
      <c r="CH7" s="802"/>
      <c r="CI7" s="802"/>
      <c r="CJ7" s="802"/>
      <c r="CK7" s="803"/>
      <c r="CR7" s="73"/>
      <c r="CS7" s="73"/>
      <c r="CT7" s="74"/>
      <c r="CU7" s="74"/>
      <c r="CV7" s="74"/>
      <c r="CW7" s="74"/>
      <c r="CX7" s="74"/>
      <c r="CY7" s="74"/>
      <c r="CZ7" s="74"/>
      <c r="DA7" s="74"/>
      <c r="DB7" s="74"/>
      <c r="DC7" s="75"/>
      <c r="DD7" s="75"/>
      <c r="DE7" s="75"/>
      <c r="DF7" s="75"/>
      <c r="DG7" s="75"/>
      <c r="DH7" s="75"/>
      <c r="DI7" s="75"/>
      <c r="DJ7" s="75"/>
      <c r="DK7" s="75"/>
      <c r="DL7" s="75"/>
      <c r="DM7" s="75"/>
      <c r="DN7" s="75"/>
      <c r="DO7" s="75"/>
      <c r="DP7" s="75"/>
      <c r="DQ7" s="75"/>
      <c r="DR7" s="75"/>
      <c r="DS7" s="75"/>
      <c r="DT7" s="75"/>
      <c r="DU7" s="75"/>
      <c r="DV7" s="75"/>
      <c r="DW7" s="75"/>
      <c r="DX7" s="75"/>
      <c r="DY7" s="75"/>
      <c r="DZ7" s="75"/>
      <c r="EA7" s="75"/>
      <c r="EB7" s="75"/>
      <c r="EC7" s="76"/>
      <c r="ED7" s="76"/>
      <c r="EE7" s="76"/>
      <c r="EF7" s="76"/>
      <c r="EG7" s="76"/>
      <c r="EH7" s="76"/>
      <c r="EI7" s="76"/>
      <c r="EJ7" s="76"/>
      <c r="EK7" s="76"/>
    </row>
    <row r="8" spans="1:141" ht="9.75" customHeight="1">
      <c r="B8" s="781" t="s">
        <v>9</v>
      </c>
      <c r="C8" s="782"/>
      <c r="D8" s="782"/>
      <c r="E8" s="782"/>
      <c r="F8" s="782"/>
      <c r="G8" s="782"/>
      <c r="H8" s="782"/>
      <c r="I8" s="782"/>
      <c r="J8" s="782"/>
      <c r="K8" s="782"/>
      <c r="L8" s="782"/>
      <c r="M8" s="782"/>
      <c r="N8" s="783"/>
      <c r="O8" s="874">
        <f>VLOOKUP($CH$4,'児童情報 '!$A:$Q,3,FALSE)</f>
        <v>0</v>
      </c>
      <c r="P8" s="875"/>
      <c r="Q8" s="875"/>
      <c r="R8" s="875"/>
      <c r="S8" s="875"/>
      <c r="T8" s="875"/>
      <c r="U8" s="875"/>
      <c r="V8" s="875"/>
      <c r="W8" s="875"/>
      <c r="X8" s="875"/>
      <c r="Y8" s="875"/>
      <c r="Z8" s="875"/>
      <c r="AA8" s="875"/>
      <c r="AB8" s="875"/>
      <c r="AC8" s="875"/>
      <c r="AD8" s="875"/>
      <c r="AE8" s="875"/>
      <c r="AF8" s="875"/>
      <c r="AG8" s="875"/>
      <c r="AH8" s="875"/>
      <c r="AI8" s="875"/>
      <c r="AJ8" s="875"/>
      <c r="AK8" s="875"/>
      <c r="AL8" s="875"/>
      <c r="AM8" s="875"/>
      <c r="AN8" s="875"/>
      <c r="AO8" s="875"/>
      <c r="AP8" s="876"/>
      <c r="AQ8" s="72"/>
      <c r="AR8" s="866"/>
      <c r="AS8" s="867"/>
      <c r="AT8" s="770" t="s">
        <v>27</v>
      </c>
      <c r="AU8" s="770"/>
      <c r="AV8" s="770"/>
      <c r="AW8" s="770"/>
      <c r="AX8" s="770"/>
      <c r="AY8" s="770"/>
      <c r="AZ8" s="770"/>
      <c r="BA8" s="770"/>
      <c r="BB8" s="786"/>
      <c r="BC8" s="789">
        <f>施設情報!C5</f>
        <v>0</v>
      </c>
      <c r="BD8" s="790"/>
      <c r="BE8" s="790"/>
      <c r="BF8" s="790"/>
      <c r="BG8" s="790"/>
      <c r="BH8" s="790"/>
      <c r="BI8" s="790"/>
      <c r="BJ8" s="790"/>
      <c r="BK8" s="790"/>
      <c r="BL8" s="790"/>
      <c r="BM8" s="790"/>
      <c r="BN8" s="790"/>
      <c r="BO8" s="790"/>
      <c r="BP8" s="790"/>
      <c r="BQ8" s="790"/>
      <c r="BR8" s="790"/>
      <c r="BS8" s="790"/>
      <c r="BT8" s="790"/>
      <c r="BU8" s="790"/>
      <c r="BV8" s="790"/>
      <c r="BW8" s="790"/>
      <c r="BX8" s="790"/>
      <c r="BY8" s="790"/>
      <c r="BZ8" s="790"/>
      <c r="CA8" s="790"/>
      <c r="CB8" s="790"/>
      <c r="CC8" s="790"/>
      <c r="CD8" s="790"/>
      <c r="CE8" s="790"/>
      <c r="CF8" s="790"/>
      <c r="CG8" s="790"/>
      <c r="CH8" s="790"/>
      <c r="CI8" s="790"/>
      <c r="CJ8" s="790"/>
      <c r="CK8" s="791"/>
      <c r="CR8" s="73"/>
      <c r="CS8" s="73"/>
      <c r="CT8" s="75"/>
      <c r="CU8" s="75"/>
      <c r="CV8" s="75"/>
      <c r="CW8" s="75"/>
      <c r="CX8" s="75"/>
      <c r="CY8" s="75"/>
      <c r="CZ8" s="75"/>
      <c r="DA8" s="75"/>
      <c r="DB8" s="75"/>
      <c r="DC8" s="75"/>
      <c r="DD8" s="75"/>
      <c r="DE8" s="75"/>
      <c r="DF8" s="75"/>
      <c r="DG8" s="75"/>
      <c r="DH8" s="75"/>
      <c r="DI8" s="75"/>
      <c r="DJ8" s="75"/>
      <c r="DK8" s="75"/>
      <c r="DL8" s="75"/>
      <c r="DM8" s="75"/>
      <c r="DN8" s="75"/>
      <c r="DO8" s="75"/>
      <c r="DP8" s="75"/>
      <c r="DQ8" s="75"/>
      <c r="DR8" s="75"/>
      <c r="DS8" s="75"/>
      <c r="DT8" s="75"/>
      <c r="DU8" s="75"/>
      <c r="DV8" s="75"/>
      <c r="DW8" s="75"/>
      <c r="DX8" s="75"/>
      <c r="DY8" s="75"/>
      <c r="DZ8" s="75"/>
      <c r="EA8" s="75"/>
      <c r="EB8" s="75"/>
      <c r="EC8" s="75"/>
      <c r="ED8" s="75"/>
      <c r="EE8" s="75"/>
      <c r="EF8" s="75"/>
      <c r="EG8" s="75"/>
      <c r="EH8" s="75"/>
      <c r="EI8" s="75"/>
      <c r="EJ8" s="75"/>
      <c r="EK8" s="75"/>
    </row>
    <row r="9" spans="1:141" ht="9.75" customHeight="1">
      <c r="B9" s="784"/>
      <c r="C9" s="771"/>
      <c r="D9" s="771"/>
      <c r="E9" s="771"/>
      <c r="F9" s="771"/>
      <c r="G9" s="771"/>
      <c r="H9" s="771"/>
      <c r="I9" s="771"/>
      <c r="J9" s="771"/>
      <c r="K9" s="771"/>
      <c r="L9" s="771"/>
      <c r="M9" s="771"/>
      <c r="N9" s="785"/>
      <c r="O9" s="877"/>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9"/>
      <c r="AQ9" s="72"/>
      <c r="AR9" s="866"/>
      <c r="AS9" s="867"/>
      <c r="AT9" s="770"/>
      <c r="AU9" s="770"/>
      <c r="AV9" s="770"/>
      <c r="AW9" s="770"/>
      <c r="AX9" s="770"/>
      <c r="AY9" s="770"/>
      <c r="AZ9" s="770"/>
      <c r="BA9" s="770"/>
      <c r="BB9" s="786"/>
      <c r="BC9" s="792"/>
      <c r="BD9" s="793"/>
      <c r="BE9" s="793"/>
      <c r="BF9" s="793"/>
      <c r="BG9" s="793"/>
      <c r="BH9" s="793"/>
      <c r="BI9" s="793"/>
      <c r="BJ9" s="793"/>
      <c r="BK9" s="793"/>
      <c r="BL9" s="793"/>
      <c r="BM9" s="793"/>
      <c r="BN9" s="793"/>
      <c r="BO9" s="793"/>
      <c r="BP9" s="793"/>
      <c r="BQ9" s="793"/>
      <c r="BR9" s="793"/>
      <c r="BS9" s="793"/>
      <c r="BT9" s="793"/>
      <c r="BU9" s="793"/>
      <c r="BV9" s="793"/>
      <c r="BW9" s="793"/>
      <c r="BX9" s="793"/>
      <c r="BY9" s="793"/>
      <c r="BZ9" s="793"/>
      <c r="CA9" s="793"/>
      <c r="CB9" s="793"/>
      <c r="CC9" s="793"/>
      <c r="CD9" s="793"/>
      <c r="CE9" s="793"/>
      <c r="CF9" s="793"/>
      <c r="CG9" s="793"/>
      <c r="CH9" s="793"/>
      <c r="CI9" s="793"/>
      <c r="CJ9" s="793"/>
      <c r="CK9" s="794"/>
      <c r="CR9" s="73"/>
      <c r="CS9" s="73"/>
      <c r="CT9" s="75"/>
      <c r="CU9" s="75"/>
      <c r="CV9" s="75"/>
      <c r="CW9" s="75"/>
      <c r="CX9" s="75"/>
      <c r="CY9" s="75"/>
      <c r="CZ9" s="75"/>
      <c r="DA9" s="75"/>
      <c r="DB9" s="75"/>
      <c r="DC9" s="75"/>
      <c r="DD9" s="75"/>
      <c r="DE9" s="75"/>
      <c r="DF9" s="75"/>
      <c r="DG9" s="75"/>
      <c r="DH9" s="75"/>
      <c r="DI9" s="75"/>
      <c r="DJ9" s="75"/>
      <c r="DK9" s="75"/>
      <c r="DL9" s="75"/>
      <c r="DM9" s="75"/>
      <c r="DN9" s="75"/>
      <c r="DO9" s="75"/>
      <c r="DP9" s="75"/>
      <c r="DQ9" s="75"/>
      <c r="DR9" s="75"/>
      <c r="DS9" s="75"/>
      <c r="DT9" s="75"/>
      <c r="DU9" s="75"/>
      <c r="DV9" s="75"/>
      <c r="DW9" s="75"/>
      <c r="DX9" s="75"/>
      <c r="DY9" s="75"/>
      <c r="DZ9" s="75"/>
      <c r="EA9" s="75"/>
      <c r="EB9" s="75"/>
      <c r="EC9" s="75"/>
      <c r="ED9" s="75"/>
      <c r="EE9" s="75"/>
      <c r="EF9" s="75"/>
      <c r="EG9" s="75"/>
      <c r="EH9" s="75"/>
      <c r="EI9" s="75"/>
      <c r="EJ9" s="75"/>
      <c r="EK9" s="75"/>
    </row>
    <row r="10" spans="1:141" ht="9.75" customHeight="1">
      <c r="B10" s="784"/>
      <c r="C10" s="771"/>
      <c r="D10" s="771"/>
      <c r="E10" s="771"/>
      <c r="F10" s="771"/>
      <c r="G10" s="771"/>
      <c r="H10" s="771"/>
      <c r="I10" s="771"/>
      <c r="J10" s="771"/>
      <c r="K10" s="771"/>
      <c r="L10" s="771"/>
      <c r="M10" s="771"/>
      <c r="N10" s="785"/>
      <c r="O10" s="877"/>
      <c r="P10" s="878"/>
      <c r="Q10" s="878"/>
      <c r="R10" s="878"/>
      <c r="S10" s="878"/>
      <c r="T10" s="878"/>
      <c r="U10" s="878"/>
      <c r="V10" s="878"/>
      <c r="W10" s="878"/>
      <c r="X10" s="878"/>
      <c r="Y10" s="878"/>
      <c r="Z10" s="878"/>
      <c r="AA10" s="878"/>
      <c r="AB10" s="878"/>
      <c r="AC10" s="878"/>
      <c r="AD10" s="878"/>
      <c r="AE10" s="878"/>
      <c r="AF10" s="878"/>
      <c r="AG10" s="878"/>
      <c r="AH10" s="878"/>
      <c r="AI10" s="878"/>
      <c r="AJ10" s="878"/>
      <c r="AK10" s="878"/>
      <c r="AL10" s="878"/>
      <c r="AM10" s="878"/>
      <c r="AN10" s="878"/>
      <c r="AO10" s="878"/>
      <c r="AP10" s="879"/>
      <c r="AQ10" s="72"/>
      <c r="AR10" s="866"/>
      <c r="AS10" s="867"/>
      <c r="AT10" s="770"/>
      <c r="AU10" s="770"/>
      <c r="AV10" s="770"/>
      <c r="AW10" s="770"/>
      <c r="AX10" s="770"/>
      <c r="AY10" s="770"/>
      <c r="AZ10" s="770"/>
      <c r="BA10" s="770"/>
      <c r="BB10" s="786"/>
      <c r="BC10" s="792"/>
      <c r="BD10" s="793"/>
      <c r="BE10" s="793"/>
      <c r="BF10" s="793"/>
      <c r="BG10" s="793"/>
      <c r="BH10" s="793"/>
      <c r="BI10" s="793"/>
      <c r="BJ10" s="793"/>
      <c r="BK10" s="793"/>
      <c r="BL10" s="793"/>
      <c r="BM10" s="793"/>
      <c r="BN10" s="793"/>
      <c r="BO10" s="793"/>
      <c r="BP10" s="793"/>
      <c r="BQ10" s="793"/>
      <c r="BR10" s="793"/>
      <c r="BS10" s="793"/>
      <c r="BT10" s="793"/>
      <c r="BU10" s="793"/>
      <c r="BV10" s="793"/>
      <c r="BW10" s="793"/>
      <c r="BX10" s="793"/>
      <c r="BY10" s="793"/>
      <c r="BZ10" s="793"/>
      <c r="CA10" s="793"/>
      <c r="CB10" s="793"/>
      <c r="CC10" s="793"/>
      <c r="CD10" s="793"/>
      <c r="CE10" s="793"/>
      <c r="CF10" s="793"/>
      <c r="CG10" s="793"/>
      <c r="CH10" s="793"/>
      <c r="CI10" s="793"/>
      <c r="CJ10" s="793"/>
      <c r="CK10" s="794"/>
      <c r="CR10" s="73"/>
      <c r="CS10" s="73"/>
      <c r="CT10" s="75"/>
      <c r="CU10" s="75"/>
      <c r="CV10" s="75"/>
      <c r="CW10" s="75"/>
      <c r="CX10" s="75"/>
      <c r="CY10" s="75"/>
      <c r="CZ10" s="75"/>
      <c r="DA10" s="75"/>
      <c r="DB10" s="75"/>
      <c r="DC10" s="75"/>
      <c r="DD10" s="75"/>
      <c r="DE10" s="75"/>
      <c r="DF10" s="75"/>
      <c r="DG10" s="75"/>
      <c r="DH10" s="75"/>
      <c r="DI10" s="75"/>
      <c r="DJ10" s="75"/>
      <c r="DK10" s="75"/>
      <c r="DL10" s="75"/>
      <c r="DM10" s="75"/>
      <c r="DN10" s="75"/>
      <c r="DO10" s="75"/>
      <c r="DP10" s="75"/>
      <c r="DQ10" s="75"/>
      <c r="DR10" s="75"/>
      <c r="DS10" s="75"/>
      <c r="DT10" s="75"/>
      <c r="DU10" s="75"/>
      <c r="DV10" s="75"/>
      <c r="DW10" s="75"/>
      <c r="DX10" s="75"/>
      <c r="DY10" s="75"/>
      <c r="DZ10" s="75"/>
      <c r="EA10" s="75"/>
      <c r="EB10" s="75"/>
      <c r="EC10" s="75"/>
      <c r="ED10" s="75"/>
      <c r="EE10" s="75"/>
      <c r="EF10" s="75"/>
      <c r="EG10" s="75"/>
      <c r="EH10" s="75"/>
      <c r="EI10" s="75"/>
      <c r="EJ10" s="75"/>
      <c r="EK10" s="75"/>
    </row>
    <row r="11" spans="1:141" ht="9.75" customHeight="1">
      <c r="B11" s="835"/>
      <c r="C11" s="836"/>
      <c r="D11" s="836"/>
      <c r="E11" s="836"/>
      <c r="F11" s="836"/>
      <c r="G11" s="836"/>
      <c r="H11" s="836"/>
      <c r="I11" s="836"/>
      <c r="J11" s="836"/>
      <c r="K11" s="836"/>
      <c r="L11" s="836"/>
      <c r="M11" s="836"/>
      <c r="N11" s="837"/>
      <c r="O11" s="880"/>
      <c r="P11" s="881"/>
      <c r="Q11" s="881"/>
      <c r="R11" s="881"/>
      <c r="S11" s="881"/>
      <c r="T11" s="881"/>
      <c r="U11" s="881"/>
      <c r="V11" s="881"/>
      <c r="W11" s="881"/>
      <c r="X11" s="881"/>
      <c r="Y11" s="881"/>
      <c r="Z11" s="881"/>
      <c r="AA11" s="881"/>
      <c r="AB11" s="881"/>
      <c r="AC11" s="881"/>
      <c r="AD11" s="881"/>
      <c r="AE11" s="881"/>
      <c r="AF11" s="881"/>
      <c r="AG11" s="881"/>
      <c r="AH11" s="881"/>
      <c r="AI11" s="881"/>
      <c r="AJ11" s="881"/>
      <c r="AK11" s="881"/>
      <c r="AL11" s="881"/>
      <c r="AM11" s="881"/>
      <c r="AN11" s="881"/>
      <c r="AO11" s="881"/>
      <c r="AP11" s="882"/>
      <c r="AQ11" s="72"/>
      <c r="AR11" s="866"/>
      <c r="AS11" s="867"/>
      <c r="AT11" s="770"/>
      <c r="AU11" s="770"/>
      <c r="AV11" s="770"/>
      <c r="AW11" s="770"/>
      <c r="AX11" s="770"/>
      <c r="AY11" s="770"/>
      <c r="AZ11" s="770"/>
      <c r="BA11" s="770"/>
      <c r="BB11" s="786"/>
      <c r="BC11" s="792"/>
      <c r="BD11" s="793"/>
      <c r="BE11" s="793"/>
      <c r="BF11" s="793"/>
      <c r="BG11" s="793"/>
      <c r="BH11" s="793"/>
      <c r="BI11" s="793"/>
      <c r="BJ11" s="793"/>
      <c r="BK11" s="793"/>
      <c r="BL11" s="793"/>
      <c r="BM11" s="793"/>
      <c r="BN11" s="793"/>
      <c r="BO11" s="793"/>
      <c r="BP11" s="793"/>
      <c r="BQ11" s="793"/>
      <c r="BR11" s="793"/>
      <c r="BS11" s="793"/>
      <c r="BT11" s="793"/>
      <c r="BU11" s="793"/>
      <c r="BV11" s="793"/>
      <c r="BW11" s="793"/>
      <c r="BX11" s="793"/>
      <c r="BY11" s="793"/>
      <c r="BZ11" s="793"/>
      <c r="CA11" s="793"/>
      <c r="CB11" s="793"/>
      <c r="CC11" s="793"/>
      <c r="CD11" s="793"/>
      <c r="CE11" s="793"/>
      <c r="CF11" s="793"/>
      <c r="CG11" s="793"/>
      <c r="CH11" s="793"/>
      <c r="CI11" s="793"/>
      <c r="CJ11" s="793"/>
      <c r="CK11" s="794"/>
      <c r="CR11" s="73"/>
      <c r="CS11" s="73"/>
      <c r="CT11" s="75"/>
      <c r="CU11" s="75"/>
      <c r="CV11" s="75"/>
      <c r="CW11" s="75"/>
      <c r="CX11" s="75"/>
      <c r="CY11" s="75"/>
      <c r="CZ11" s="75"/>
      <c r="DA11" s="75"/>
      <c r="DB11" s="75"/>
      <c r="DC11" s="75"/>
      <c r="DD11" s="75"/>
      <c r="DE11" s="75"/>
      <c r="DF11" s="75"/>
      <c r="DG11" s="75"/>
      <c r="DH11" s="75"/>
      <c r="DI11" s="75"/>
      <c r="DJ11" s="75"/>
      <c r="DK11" s="75"/>
      <c r="DL11" s="75"/>
      <c r="DM11" s="75"/>
      <c r="DN11" s="75"/>
      <c r="DO11" s="75"/>
      <c r="DP11" s="75"/>
      <c r="DQ11" s="75"/>
      <c r="DR11" s="75"/>
      <c r="DS11" s="75"/>
      <c r="DT11" s="75"/>
      <c r="DU11" s="75"/>
      <c r="DV11" s="75"/>
      <c r="DW11" s="75"/>
      <c r="DX11" s="75"/>
      <c r="DY11" s="75"/>
      <c r="DZ11" s="75"/>
      <c r="EA11" s="75"/>
      <c r="EB11" s="75"/>
      <c r="EC11" s="75"/>
      <c r="ED11" s="75"/>
      <c r="EE11" s="75"/>
      <c r="EF11" s="75"/>
      <c r="EG11" s="75"/>
      <c r="EH11" s="75"/>
      <c r="EI11" s="75"/>
      <c r="EJ11" s="75"/>
      <c r="EK11" s="75"/>
    </row>
    <row r="12" spans="1:141" ht="9.75" customHeight="1">
      <c r="B12" s="838" t="s">
        <v>8</v>
      </c>
      <c r="C12" s="676"/>
      <c r="D12" s="676"/>
      <c r="E12" s="676"/>
      <c r="F12" s="676"/>
      <c r="G12" s="676"/>
      <c r="H12" s="676"/>
      <c r="I12" s="676"/>
      <c r="J12" s="676"/>
      <c r="K12" s="676"/>
      <c r="L12" s="676"/>
      <c r="M12" s="676"/>
      <c r="N12" s="676"/>
      <c r="O12" s="848">
        <f>VLOOKUP($CH$4,'児童情報 '!$A:$Q,4,FALSE)</f>
        <v>0</v>
      </c>
      <c r="P12" s="849"/>
      <c r="Q12" s="849"/>
      <c r="R12" s="849"/>
      <c r="S12" s="849"/>
      <c r="T12" s="849"/>
      <c r="U12" s="849"/>
      <c r="V12" s="849"/>
      <c r="W12" s="849"/>
      <c r="X12" s="849"/>
      <c r="Y12" s="849"/>
      <c r="Z12" s="850"/>
      <c r="AA12" s="683" t="s">
        <v>7</v>
      </c>
      <c r="AB12" s="683"/>
      <c r="AC12" s="683"/>
      <c r="AD12" s="683"/>
      <c r="AE12" s="683"/>
      <c r="AF12" s="683"/>
      <c r="AG12" s="683"/>
      <c r="AH12" s="683"/>
      <c r="AI12" s="858">
        <f>VLOOKUP($CH$4,'児童情報 '!$A:$Q,5,FALSE)</f>
        <v>0</v>
      </c>
      <c r="AJ12" s="859"/>
      <c r="AK12" s="859"/>
      <c r="AL12" s="859"/>
      <c r="AM12" s="859"/>
      <c r="AN12" s="613" t="s">
        <v>39</v>
      </c>
      <c r="AO12" s="613"/>
      <c r="AP12" s="614"/>
      <c r="AQ12" s="72"/>
      <c r="AR12" s="866"/>
      <c r="AS12" s="867"/>
      <c r="AT12" s="770"/>
      <c r="AU12" s="770"/>
      <c r="AV12" s="770"/>
      <c r="AW12" s="770"/>
      <c r="AX12" s="770"/>
      <c r="AY12" s="770"/>
      <c r="AZ12" s="770"/>
      <c r="BA12" s="770"/>
      <c r="BB12" s="786"/>
      <c r="BC12" s="792"/>
      <c r="BD12" s="793"/>
      <c r="BE12" s="793"/>
      <c r="BF12" s="793"/>
      <c r="BG12" s="793"/>
      <c r="BH12" s="793"/>
      <c r="BI12" s="793"/>
      <c r="BJ12" s="793"/>
      <c r="BK12" s="793"/>
      <c r="BL12" s="793"/>
      <c r="BM12" s="793"/>
      <c r="BN12" s="793"/>
      <c r="BO12" s="793"/>
      <c r="BP12" s="793"/>
      <c r="BQ12" s="793"/>
      <c r="BR12" s="793"/>
      <c r="BS12" s="793"/>
      <c r="BT12" s="793"/>
      <c r="BU12" s="793"/>
      <c r="BV12" s="793"/>
      <c r="BW12" s="793"/>
      <c r="BX12" s="793"/>
      <c r="BY12" s="793"/>
      <c r="BZ12" s="793"/>
      <c r="CA12" s="793"/>
      <c r="CB12" s="793"/>
      <c r="CC12" s="793"/>
      <c r="CD12" s="793"/>
      <c r="CE12" s="793"/>
      <c r="CF12" s="793"/>
      <c r="CG12" s="793"/>
      <c r="CH12" s="793"/>
      <c r="CI12" s="793"/>
      <c r="CJ12" s="793"/>
      <c r="CK12" s="794"/>
      <c r="CR12" s="73"/>
      <c r="CS12" s="73"/>
      <c r="CT12" s="75"/>
      <c r="CU12" s="75"/>
      <c r="CV12" s="75"/>
      <c r="CW12" s="75"/>
      <c r="CX12" s="75"/>
      <c r="CY12" s="75"/>
      <c r="CZ12" s="75"/>
      <c r="DA12" s="75"/>
      <c r="DB12" s="75"/>
      <c r="DC12" s="75"/>
      <c r="DD12" s="75"/>
      <c r="DE12" s="75"/>
      <c r="DF12" s="75"/>
      <c r="DG12" s="75"/>
      <c r="DH12" s="75"/>
      <c r="DI12" s="75"/>
      <c r="DJ12" s="75"/>
      <c r="DK12" s="75"/>
      <c r="DL12" s="75"/>
      <c r="DM12" s="77"/>
      <c r="DN12" s="77"/>
      <c r="DO12" s="77"/>
      <c r="DP12" s="77"/>
      <c r="DQ12" s="77"/>
      <c r="DR12" s="77"/>
      <c r="DS12" s="77"/>
      <c r="DT12" s="77"/>
      <c r="DU12" s="77"/>
      <c r="DV12" s="77"/>
      <c r="DW12" s="77"/>
      <c r="DX12" s="77"/>
      <c r="DY12" s="75"/>
      <c r="DZ12" s="75"/>
      <c r="EA12" s="75"/>
      <c r="EB12" s="75"/>
      <c r="EC12" s="75"/>
      <c r="ED12" s="75"/>
      <c r="EE12" s="75"/>
      <c r="EF12" s="75"/>
      <c r="EG12" s="75"/>
      <c r="EH12" s="75"/>
      <c r="EI12" s="75"/>
      <c r="EJ12" s="75"/>
      <c r="EK12" s="75"/>
    </row>
    <row r="13" spans="1:141" ht="9.75" customHeight="1">
      <c r="B13" s="839"/>
      <c r="C13" s="677"/>
      <c r="D13" s="677"/>
      <c r="E13" s="677"/>
      <c r="F13" s="677"/>
      <c r="G13" s="677"/>
      <c r="H13" s="677"/>
      <c r="I13" s="677"/>
      <c r="J13" s="677"/>
      <c r="K13" s="677"/>
      <c r="L13" s="677"/>
      <c r="M13" s="677"/>
      <c r="N13" s="677"/>
      <c r="O13" s="851"/>
      <c r="P13" s="852"/>
      <c r="Q13" s="852"/>
      <c r="R13" s="852"/>
      <c r="S13" s="852"/>
      <c r="T13" s="852"/>
      <c r="U13" s="852"/>
      <c r="V13" s="852"/>
      <c r="W13" s="852"/>
      <c r="X13" s="852"/>
      <c r="Y13" s="852"/>
      <c r="Z13" s="853"/>
      <c r="AA13" s="683"/>
      <c r="AB13" s="683"/>
      <c r="AC13" s="683"/>
      <c r="AD13" s="683"/>
      <c r="AE13" s="683"/>
      <c r="AF13" s="683"/>
      <c r="AG13" s="683"/>
      <c r="AH13" s="683"/>
      <c r="AI13" s="860"/>
      <c r="AJ13" s="861"/>
      <c r="AK13" s="861"/>
      <c r="AL13" s="861"/>
      <c r="AM13" s="861"/>
      <c r="AN13" s="616"/>
      <c r="AO13" s="616"/>
      <c r="AP13" s="617"/>
      <c r="AQ13" s="72"/>
      <c r="AR13" s="866"/>
      <c r="AS13" s="867"/>
      <c r="AT13" s="770"/>
      <c r="AU13" s="770"/>
      <c r="AV13" s="770"/>
      <c r="AW13" s="770"/>
      <c r="AX13" s="770"/>
      <c r="AY13" s="770"/>
      <c r="AZ13" s="770"/>
      <c r="BA13" s="770"/>
      <c r="BB13" s="786"/>
      <c r="BC13" s="792"/>
      <c r="BD13" s="793"/>
      <c r="BE13" s="793"/>
      <c r="BF13" s="793"/>
      <c r="BG13" s="793"/>
      <c r="BH13" s="793"/>
      <c r="BI13" s="793"/>
      <c r="BJ13" s="793"/>
      <c r="BK13" s="793"/>
      <c r="BL13" s="793"/>
      <c r="BM13" s="793"/>
      <c r="BN13" s="793"/>
      <c r="BO13" s="793"/>
      <c r="BP13" s="793"/>
      <c r="BQ13" s="793"/>
      <c r="BR13" s="793"/>
      <c r="BS13" s="793"/>
      <c r="BT13" s="793"/>
      <c r="BU13" s="793"/>
      <c r="BV13" s="793"/>
      <c r="BW13" s="793"/>
      <c r="BX13" s="793"/>
      <c r="BY13" s="793"/>
      <c r="BZ13" s="793"/>
      <c r="CA13" s="793"/>
      <c r="CB13" s="793"/>
      <c r="CC13" s="793"/>
      <c r="CD13" s="793"/>
      <c r="CE13" s="793"/>
      <c r="CF13" s="793"/>
      <c r="CG13" s="793"/>
      <c r="CH13" s="793"/>
      <c r="CI13" s="793"/>
      <c r="CJ13" s="793"/>
      <c r="CK13" s="794"/>
      <c r="CR13" s="73"/>
      <c r="CS13" s="73"/>
      <c r="CT13" s="75"/>
      <c r="CU13" s="75"/>
      <c r="CV13" s="75"/>
      <c r="CW13" s="75"/>
      <c r="CX13" s="75"/>
      <c r="CY13" s="75"/>
      <c r="CZ13" s="75"/>
      <c r="DA13" s="75"/>
      <c r="DB13" s="75"/>
      <c r="DC13" s="75"/>
      <c r="DD13" s="75"/>
      <c r="DE13" s="75"/>
      <c r="DF13" s="75"/>
      <c r="DG13" s="75"/>
      <c r="DH13" s="75"/>
      <c r="DI13" s="75"/>
      <c r="DJ13" s="75"/>
      <c r="DK13" s="75"/>
      <c r="DL13" s="75"/>
      <c r="DM13" s="77"/>
      <c r="DN13" s="77"/>
      <c r="DO13" s="77"/>
      <c r="DP13" s="77"/>
      <c r="DQ13" s="77"/>
      <c r="DR13" s="77"/>
      <c r="DS13" s="77"/>
      <c r="DT13" s="77"/>
      <c r="DU13" s="77"/>
      <c r="DV13" s="77"/>
      <c r="DW13" s="77"/>
      <c r="DX13" s="77"/>
      <c r="DY13" s="75"/>
      <c r="DZ13" s="75"/>
      <c r="EA13" s="75"/>
      <c r="EB13" s="75"/>
      <c r="EC13" s="75"/>
      <c r="ED13" s="75"/>
      <c r="EE13" s="75"/>
      <c r="EF13" s="75"/>
      <c r="EG13" s="75"/>
      <c r="EH13" s="75"/>
      <c r="EI13" s="75"/>
      <c r="EJ13" s="75"/>
      <c r="EK13" s="75"/>
    </row>
    <row r="14" spans="1:141" ht="9.75" customHeight="1" thickBot="1">
      <c r="B14" s="840"/>
      <c r="C14" s="841"/>
      <c r="D14" s="841"/>
      <c r="E14" s="841"/>
      <c r="F14" s="841"/>
      <c r="G14" s="841"/>
      <c r="H14" s="841"/>
      <c r="I14" s="841"/>
      <c r="J14" s="841"/>
      <c r="K14" s="841"/>
      <c r="L14" s="841"/>
      <c r="M14" s="841"/>
      <c r="N14" s="841"/>
      <c r="O14" s="854"/>
      <c r="P14" s="855"/>
      <c r="Q14" s="855"/>
      <c r="R14" s="855"/>
      <c r="S14" s="855"/>
      <c r="T14" s="855"/>
      <c r="U14" s="855"/>
      <c r="V14" s="855"/>
      <c r="W14" s="855"/>
      <c r="X14" s="855"/>
      <c r="Y14" s="855"/>
      <c r="Z14" s="856"/>
      <c r="AA14" s="857"/>
      <c r="AB14" s="857"/>
      <c r="AC14" s="857"/>
      <c r="AD14" s="857"/>
      <c r="AE14" s="857"/>
      <c r="AF14" s="857"/>
      <c r="AG14" s="857"/>
      <c r="AH14" s="857"/>
      <c r="AI14" s="862"/>
      <c r="AJ14" s="863"/>
      <c r="AK14" s="863"/>
      <c r="AL14" s="863"/>
      <c r="AM14" s="863"/>
      <c r="AN14" s="833"/>
      <c r="AO14" s="833"/>
      <c r="AP14" s="834"/>
      <c r="AQ14" s="72"/>
      <c r="AR14" s="866"/>
      <c r="AS14" s="867"/>
      <c r="AT14" s="787"/>
      <c r="AU14" s="787"/>
      <c r="AV14" s="787"/>
      <c r="AW14" s="787"/>
      <c r="AX14" s="787"/>
      <c r="AY14" s="787"/>
      <c r="AZ14" s="787"/>
      <c r="BA14" s="787"/>
      <c r="BB14" s="788"/>
      <c r="BC14" s="795"/>
      <c r="BD14" s="796"/>
      <c r="BE14" s="796"/>
      <c r="BF14" s="796"/>
      <c r="BG14" s="796"/>
      <c r="BH14" s="796"/>
      <c r="BI14" s="796"/>
      <c r="BJ14" s="796"/>
      <c r="BK14" s="796"/>
      <c r="BL14" s="796"/>
      <c r="BM14" s="796"/>
      <c r="BN14" s="796"/>
      <c r="BO14" s="796"/>
      <c r="BP14" s="796"/>
      <c r="BQ14" s="796"/>
      <c r="BR14" s="796"/>
      <c r="BS14" s="796"/>
      <c r="BT14" s="796"/>
      <c r="BU14" s="796"/>
      <c r="BV14" s="796"/>
      <c r="BW14" s="796"/>
      <c r="BX14" s="796"/>
      <c r="BY14" s="796"/>
      <c r="BZ14" s="796"/>
      <c r="CA14" s="796"/>
      <c r="CB14" s="796"/>
      <c r="CC14" s="796"/>
      <c r="CD14" s="796"/>
      <c r="CE14" s="796"/>
      <c r="CF14" s="796"/>
      <c r="CG14" s="796"/>
      <c r="CH14" s="796"/>
      <c r="CI14" s="796"/>
      <c r="CJ14" s="796"/>
      <c r="CK14" s="797"/>
      <c r="CR14" s="73"/>
      <c r="CS14" s="73"/>
      <c r="CT14" s="75"/>
      <c r="CU14" s="75"/>
      <c r="CV14" s="75"/>
      <c r="CW14" s="75"/>
      <c r="CX14" s="75"/>
      <c r="CY14" s="75"/>
      <c r="CZ14" s="75"/>
      <c r="DA14" s="75"/>
      <c r="DB14" s="75"/>
      <c r="DC14" s="75"/>
      <c r="DD14" s="75"/>
      <c r="DE14" s="75"/>
      <c r="DF14" s="75"/>
      <c r="DG14" s="75"/>
      <c r="DH14" s="75"/>
      <c r="DI14" s="75"/>
      <c r="DJ14" s="75"/>
      <c r="DK14" s="75"/>
      <c r="DL14" s="75"/>
      <c r="DM14" s="77"/>
      <c r="DN14" s="77"/>
      <c r="DO14" s="77"/>
      <c r="DP14" s="77"/>
      <c r="DQ14" s="77"/>
      <c r="DR14" s="77"/>
      <c r="DS14" s="77"/>
      <c r="DT14" s="77"/>
      <c r="DU14" s="77"/>
      <c r="DV14" s="77"/>
      <c r="DW14" s="77"/>
      <c r="DX14" s="77"/>
      <c r="DY14" s="75"/>
      <c r="DZ14" s="75"/>
      <c r="EA14" s="75"/>
      <c r="EB14" s="75"/>
      <c r="EC14" s="75"/>
      <c r="ED14" s="75"/>
      <c r="EE14" s="75"/>
      <c r="EF14" s="75"/>
      <c r="EG14" s="75"/>
      <c r="EH14" s="75"/>
      <c r="EI14" s="75"/>
      <c r="EJ14" s="75"/>
      <c r="EK14" s="75"/>
    </row>
    <row r="15" spans="1:141" ht="9.75" customHeight="1" thickBot="1">
      <c r="A15" s="76"/>
      <c r="B15" s="97"/>
      <c r="C15" s="97"/>
      <c r="D15" s="97"/>
      <c r="E15" s="97"/>
      <c r="F15" s="97"/>
      <c r="G15" s="97"/>
      <c r="H15" s="97"/>
      <c r="I15" s="97"/>
      <c r="J15" s="97"/>
      <c r="K15" s="97"/>
      <c r="L15" s="97"/>
      <c r="M15" s="97"/>
      <c r="N15" s="97"/>
      <c r="O15" s="97"/>
      <c r="P15" s="97"/>
      <c r="Q15" s="97"/>
      <c r="R15" s="97"/>
      <c r="S15" s="97"/>
      <c r="T15" s="97"/>
      <c r="U15" s="97"/>
      <c r="V15" s="97"/>
      <c r="W15" s="97"/>
      <c r="X15" s="97"/>
      <c r="Y15" s="97"/>
      <c r="Z15" s="97"/>
      <c r="AA15" s="97"/>
      <c r="AB15" s="97"/>
      <c r="AC15" s="97"/>
      <c r="AD15" s="97"/>
      <c r="AE15" s="97"/>
      <c r="AF15" s="97"/>
      <c r="AG15" s="97"/>
      <c r="AH15" s="97"/>
      <c r="AI15" s="97"/>
      <c r="AJ15" s="97"/>
      <c r="AK15" s="97"/>
      <c r="AL15" s="97"/>
      <c r="AM15" s="97"/>
      <c r="AN15" s="97"/>
      <c r="AO15" s="97"/>
      <c r="AP15" s="97"/>
      <c r="AQ15" s="75"/>
      <c r="AR15" s="866"/>
      <c r="AS15" s="867"/>
      <c r="AT15" s="770" t="s">
        <v>26</v>
      </c>
      <c r="AU15" s="771"/>
      <c r="AV15" s="771"/>
      <c r="AW15" s="771"/>
      <c r="AX15" s="771"/>
      <c r="AY15" s="771"/>
      <c r="AZ15" s="771"/>
      <c r="BA15" s="771"/>
      <c r="BB15" s="771"/>
      <c r="BC15" s="772">
        <f>施設情報!C4</f>
        <v>0</v>
      </c>
      <c r="BD15" s="773"/>
      <c r="BE15" s="773"/>
      <c r="BF15" s="773"/>
      <c r="BG15" s="773"/>
      <c r="BH15" s="773"/>
      <c r="BI15" s="773"/>
      <c r="BJ15" s="773"/>
      <c r="BK15" s="773"/>
      <c r="BL15" s="773"/>
      <c r="BM15" s="773"/>
      <c r="BN15" s="773"/>
      <c r="BO15" s="773"/>
      <c r="BP15" s="773"/>
      <c r="BQ15" s="773"/>
      <c r="BR15" s="773"/>
      <c r="BS15" s="773"/>
      <c r="BT15" s="773"/>
      <c r="BU15" s="773"/>
      <c r="BV15" s="773"/>
      <c r="BW15" s="773"/>
      <c r="BX15" s="773"/>
      <c r="BY15" s="773"/>
      <c r="BZ15" s="773"/>
      <c r="CA15" s="773"/>
      <c r="CB15" s="773"/>
      <c r="CC15" s="773"/>
      <c r="CD15" s="773"/>
      <c r="CE15" s="773"/>
      <c r="CF15" s="773"/>
      <c r="CG15" s="773"/>
      <c r="CH15" s="773"/>
      <c r="CI15" s="773"/>
      <c r="CJ15" s="773"/>
      <c r="CK15" s="774"/>
      <c r="CR15" s="73"/>
      <c r="CS15" s="73"/>
      <c r="CT15" s="75"/>
      <c r="CU15" s="75"/>
      <c r="CV15" s="75"/>
      <c r="CW15" s="75"/>
      <c r="CX15" s="75"/>
      <c r="CY15" s="75"/>
      <c r="CZ15" s="75"/>
      <c r="DA15" s="75"/>
      <c r="DB15" s="75"/>
      <c r="DC15" s="75"/>
      <c r="DD15" s="75"/>
      <c r="DE15" s="75"/>
      <c r="DF15" s="75"/>
      <c r="DG15" s="75"/>
      <c r="DH15" s="75"/>
      <c r="DI15" s="75"/>
      <c r="DJ15" s="75"/>
      <c r="DK15" s="78"/>
      <c r="DL15" s="75"/>
      <c r="DM15" s="75"/>
      <c r="DN15" s="75"/>
      <c r="DO15" s="75"/>
      <c r="DP15" s="75"/>
      <c r="DQ15" s="75"/>
      <c r="DR15" s="75"/>
      <c r="DS15" s="75"/>
      <c r="DT15" s="75"/>
      <c r="DU15" s="75"/>
      <c r="DV15" s="75"/>
      <c r="DW15" s="75"/>
      <c r="DX15" s="75"/>
      <c r="DY15" s="75"/>
      <c r="DZ15" s="75"/>
      <c r="EA15" s="75"/>
      <c r="EB15" s="75"/>
      <c r="EC15" s="75"/>
      <c r="ED15" s="75"/>
      <c r="EE15" s="75"/>
      <c r="EF15" s="75"/>
      <c r="EG15" s="79"/>
      <c r="EH15" s="75"/>
      <c r="EI15" s="75"/>
      <c r="EJ15" s="75"/>
      <c r="EK15" s="75"/>
    </row>
    <row r="16" spans="1:141" ht="11.1" customHeight="1">
      <c r="B16" s="821" t="s">
        <v>24</v>
      </c>
      <c r="C16" s="822"/>
      <c r="D16" s="822"/>
      <c r="E16" s="822"/>
      <c r="F16" s="822"/>
      <c r="G16" s="822"/>
      <c r="H16" s="822"/>
      <c r="I16" s="822"/>
      <c r="J16" s="755">
        <f>VLOOKUP($CH$4,'児童情報 '!$A:$Q,6,FALSE)</f>
        <v>0</v>
      </c>
      <c r="K16" s="755"/>
      <c r="L16" s="755"/>
      <c r="M16" s="755"/>
      <c r="N16" s="755"/>
      <c r="O16" s="755"/>
      <c r="P16" s="755"/>
      <c r="Q16" s="755"/>
      <c r="R16" s="755"/>
      <c r="S16" s="755"/>
      <c r="T16" s="755"/>
      <c r="U16" s="755"/>
      <c r="V16" s="755"/>
      <c r="W16" s="758" t="s">
        <v>46</v>
      </c>
      <c r="X16" s="759"/>
      <c r="Y16" s="759"/>
      <c r="Z16" s="759"/>
      <c r="AA16" s="759"/>
      <c r="AB16" s="759"/>
      <c r="AC16" s="759"/>
      <c r="AD16" s="760"/>
      <c r="AE16" s="767" t="s">
        <v>179</v>
      </c>
      <c r="AF16" s="768"/>
      <c r="AG16" s="768"/>
      <c r="AH16" s="768"/>
      <c r="AI16" s="768"/>
      <c r="AJ16" s="769"/>
      <c r="AK16" s="804"/>
      <c r="AL16" s="805"/>
      <c r="AM16" s="805"/>
      <c r="AN16" s="805"/>
      <c r="AO16" s="805"/>
      <c r="AP16" s="806"/>
      <c r="AQ16" s="72"/>
      <c r="AR16" s="866"/>
      <c r="AS16" s="867"/>
      <c r="AT16" s="771"/>
      <c r="AU16" s="771"/>
      <c r="AV16" s="771"/>
      <c r="AW16" s="771"/>
      <c r="AX16" s="771"/>
      <c r="AY16" s="771"/>
      <c r="AZ16" s="771"/>
      <c r="BA16" s="771"/>
      <c r="BB16" s="771"/>
      <c r="BC16" s="775"/>
      <c r="BD16" s="776"/>
      <c r="BE16" s="776"/>
      <c r="BF16" s="776"/>
      <c r="BG16" s="776"/>
      <c r="BH16" s="776"/>
      <c r="BI16" s="776"/>
      <c r="BJ16" s="776"/>
      <c r="BK16" s="776"/>
      <c r="BL16" s="776"/>
      <c r="BM16" s="776"/>
      <c r="BN16" s="776"/>
      <c r="BO16" s="776"/>
      <c r="BP16" s="776"/>
      <c r="BQ16" s="776"/>
      <c r="BR16" s="776"/>
      <c r="BS16" s="776"/>
      <c r="BT16" s="776"/>
      <c r="BU16" s="776"/>
      <c r="BV16" s="776"/>
      <c r="BW16" s="776"/>
      <c r="BX16" s="776"/>
      <c r="BY16" s="776"/>
      <c r="BZ16" s="776"/>
      <c r="CA16" s="776"/>
      <c r="CB16" s="776"/>
      <c r="CC16" s="776"/>
      <c r="CD16" s="776"/>
      <c r="CE16" s="776"/>
      <c r="CF16" s="776"/>
      <c r="CG16" s="776"/>
      <c r="CH16" s="776"/>
      <c r="CI16" s="776"/>
      <c r="CJ16" s="776"/>
      <c r="CK16" s="777"/>
      <c r="CR16" s="80"/>
      <c r="CS16" s="80"/>
      <c r="CT16" s="80"/>
      <c r="CU16" s="80"/>
      <c r="CV16" s="80"/>
      <c r="CW16" s="80"/>
      <c r="CX16" s="75"/>
      <c r="CY16" s="75"/>
      <c r="CZ16" s="75"/>
      <c r="DA16" s="75"/>
      <c r="DB16" s="75"/>
      <c r="DC16" s="75"/>
      <c r="DD16" s="75"/>
      <c r="DE16" s="75"/>
      <c r="DF16" s="75"/>
      <c r="DG16" s="75"/>
      <c r="DH16" s="75"/>
      <c r="DI16" s="75"/>
      <c r="DJ16" s="75"/>
      <c r="DK16" s="75"/>
      <c r="DL16" s="75"/>
      <c r="DM16" s="75"/>
      <c r="DN16" s="75"/>
      <c r="DO16" s="75"/>
      <c r="DP16" s="75"/>
      <c r="DQ16" s="75"/>
      <c r="DR16" s="75"/>
      <c r="DS16" s="75"/>
      <c r="DT16" s="75"/>
      <c r="DU16" s="75"/>
      <c r="DV16" s="75"/>
      <c r="DW16" s="75"/>
      <c r="DX16" s="75"/>
      <c r="DY16" s="75"/>
      <c r="DZ16" s="75"/>
      <c r="EA16" s="75"/>
      <c r="EB16" s="75"/>
      <c r="EC16" s="75"/>
      <c r="ED16" s="75"/>
      <c r="EE16" s="75"/>
      <c r="EF16" s="75"/>
      <c r="EG16" s="75"/>
      <c r="EH16" s="75"/>
      <c r="EI16" s="75"/>
      <c r="EJ16" s="75"/>
      <c r="EK16" s="75"/>
    </row>
    <row r="17" spans="1:141" ht="11.1" customHeight="1">
      <c r="B17" s="823"/>
      <c r="C17" s="824"/>
      <c r="D17" s="824"/>
      <c r="E17" s="824"/>
      <c r="F17" s="824"/>
      <c r="G17" s="824"/>
      <c r="H17" s="824"/>
      <c r="I17" s="824"/>
      <c r="J17" s="756"/>
      <c r="K17" s="756"/>
      <c r="L17" s="756"/>
      <c r="M17" s="756"/>
      <c r="N17" s="756"/>
      <c r="O17" s="756"/>
      <c r="P17" s="756"/>
      <c r="Q17" s="756"/>
      <c r="R17" s="756"/>
      <c r="S17" s="756"/>
      <c r="T17" s="756"/>
      <c r="U17" s="756"/>
      <c r="V17" s="756"/>
      <c r="W17" s="761"/>
      <c r="X17" s="762"/>
      <c r="Y17" s="762"/>
      <c r="Z17" s="762"/>
      <c r="AA17" s="762"/>
      <c r="AB17" s="762"/>
      <c r="AC17" s="762"/>
      <c r="AD17" s="763"/>
      <c r="AE17" s="684">
        <f>施設情報!C10</f>
        <v>0</v>
      </c>
      <c r="AF17" s="439"/>
      <c r="AG17" s="439"/>
      <c r="AH17" s="439"/>
      <c r="AI17" s="439"/>
      <c r="AJ17" s="723"/>
      <c r="AK17" s="901"/>
      <c r="AL17" s="902"/>
      <c r="AM17" s="902"/>
      <c r="AN17" s="902"/>
      <c r="AO17" s="902"/>
      <c r="AP17" s="903"/>
      <c r="AQ17" s="72"/>
      <c r="AR17" s="866"/>
      <c r="AS17" s="867"/>
      <c r="AT17" s="771"/>
      <c r="AU17" s="771"/>
      <c r="AV17" s="771"/>
      <c r="AW17" s="771"/>
      <c r="AX17" s="771"/>
      <c r="AY17" s="771"/>
      <c r="AZ17" s="771"/>
      <c r="BA17" s="771"/>
      <c r="BB17" s="771"/>
      <c r="BC17" s="775"/>
      <c r="BD17" s="776"/>
      <c r="BE17" s="776"/>
      <c r="BF17" s="776"/>
      <c r="BG17" s="776"/>
      <c r="BH17" s="776"/>
      <c r="BI17" s="776"/>
      <c r="BJ17" s="776"/>
      <c r="BK17" s="776"/>
      <c r="BL17" s="776"/>
      <c r="BM17" s="776"/>
      <c r="BN17" s="776"/>
      <c r="BO17" s="776"/>
      <c r="BP17" s="776"/>
      <c r="BQ17" s="776"/>
      <c r="BR17" s="776"/>
      <c r="BS17" s="776"/>
      <c r="BT17" s="776"/>
      <c r="BU17" s="776"/>
      <c r="BV17" s="776"/>
      <c r="BW17" s="776"/>
      <c r="BX17" s="776"/>
      <c r="BY17" s="776"/>
      <c r="BZ17" s="776"/>
      <c r="CA17" s="776"/>
      <c r="CB17" s="776"/>
      <c r="CC17" s="776"/>
      <c r="CD17" s="776"/>
      <c r="CE17" s="776"/>
      <c r="CF17" s="776"/>
      <c r="CG17" s="776"/>
      <c r="CH17" s="776"/>
      <c r="CI17" s="776"/>
      <c r="CJ17" s="776"/>
      <c r="CK17" s="777"/>
      <c r="CR17" s="80"/>
      <c r="CS17" s="80"/>
      <c r="CT17" s="80"/>
      <c r="CU17" s="80"/>
      <c r="CV17" s="80"/>
      <c r="CW17" s="80"/>
      <c r="CX17" s="75"/>
      <c r="CY17" s="75"/>
      <c r="CZ17" s="75"/>
      <c r="DA17" s="75"/>
      <c r="DB17" s="75"/>
      <c r="DC17" s="75"/>
      <c r="DD17" s="75"/>
      <c r="DE17" s="75"/>
      <c r="DF17" s="75"/>
      <c r="DG17" s="75"/>
      <c r="DH17" s="75"/>
      <c r="DI17" s="75"/>
      <c r="DJ17" s="75"/>
      <c r="DK17" s="75"/>
      <c r="DL17" s="75"/>
      <c r="DM17" s="75"/>
      <c r="DN17" s="75"/>
      <c r="DO17" s="75"/>
      <c r="DP17" s="75"/>
      <c r="DQ17" s="75"/>
      <c r="DR17" s="75"/>
      <c r="DS17" s="75"/>
      <c r="DT17" s="75"/>
      <c r="DU17" s="75"/>
      <c r="DV17" s="75"/>
      <c r="DW17" s="75"/>
      <c r="DX17" s="75"/>
      <c r="DY17" s="75"/>
      <c r="DZ17" s="75"/>
      <c r="EA17" s="75"/>
      <c r="EB17" s="75"/>
      <c r="EC17" s="75"/>
      <c r="ED17" s="75"/>
      <c r="EE17" s="75"/>
      <c r="EF17" s="75"/>
      <c r="EG17" s="75"/>
      <c r="EH17" s="75"/>
      <c r="EI17" s="75"/>
      <c r="EJ17" s="75"/>
      <c r="EK17" s="75"/>
    </row>
    <row r="18" spans="1:141" ht="11.1" customHeight="1">
      <c r="B18" s="825"/>
      <c r="C18" s="826"/>
      <c r="D18" s="826"/>
      <c r="E18" s="826"/>
      <c r="F18" s="826"/>
      <c r="G18" s="826"/>
      <c r="H18" s="826"/>
      <c r="I18" s="826"/>
      <c r="J18" s="757"/>
      <c r="K18" s="757"/>
      <c r="L18" s="757"/>
      <c r="M18" s="757"/>
      <c r="N18" s="757"/>
      <c r="O18" s="757"/>
      <c r="P18" s="757"/>
      <c r="Q18" s="757"/>
      <c r="R18" s="757"/>
      <c r="S18" s="757"/>
      <c r="T18" s="757"/>
      <c r="U18" s="757"/>
      <c r="V18" s="757"/>
      <c r="W18" s="764"/>
      <c r="X18" s="765"/>
      <c r="Y18" s="765"/>
      <c r="Z18" s="765"/>
      <c r="AA18" s="765"/>
      <c r="AB18" s="765"/>
      <c r="AC18" s="765"/>
      <c r="AD18" s="766"/>
      <c r="AE18" s="686"/>
      <c r="AF18" s="445"/>
      <c r="AG18" s="445"/>
      <c r="AH18" s="445"/>
      <c r="AI18" s="445"/>
      <c r="AJ18" s="883"/>
      <c r="AK18" s="904"/>
      <c r="AL18" s="905"/>
      <c r="AM18" s="905"/>
      <c r="AN18" s="905"/>
      <c r="AO18" s="905"/>
      <c r="AP18" s="906"/>
      <c r="AQ18" s="98"/>
      <c r="AR18" s="866"/>
      <c r="AS18" s="867"/>
      <c r="AT18" s="771"/>
      <c r="AU18" s="771"/>
      <c r="AV18" s="771"/>
      <c r="AW18" s="771"/>
      <c r="AX18" s="771"/>
      <c r="AY18" s="771"/>
      <c r="AZ18" s="771"/>
      <c r="BA18" s="771"/>
      <c r="BB18" s="771"/>
      <c r="BC18" s="775"/>
      <c r="BD18" s="776"/>
      <c r="BE18" s="776"/>
      <c r="BF18" s="776"/>
      <c r="BG18" s="776"/>
      <c r="BH18" s="776"/>
      <c r="BI18" s="776"/>
      <c r="BJ18" s="776"/>
      <c r="BK18" s="776"/>
      <c r="BL18" s="776"/>
      <c r="BM18" s="776"/>
      <c r="BN18" s="776"/>
      <c r="BO18" s="776"/>
      <c r="BP18" s="776"/>
      <c r="BQ18" s="776"/>
      <c r="BR18" s="776"/>
      <c r="BS18" s="776"/>
      <c r="BT18" s="776"/>
      <c r="BU18" s="776"/>
      <c r="BV18" s="776"/>
      <c r="BW18" s="776"/>
      <c r="BX18" s="776"/>
      <c r="BY18" s="776"/>
      <c r="BZ18" s="776"/>
      <c r="CA18" s="776"/>
      <c r="CB18" s="776"/>
      <c r="CC18" s="776"/>
      <c r="CD18" s="776"/>
      <c r="CE18" s="776"/>
      <c r="CF18" s="776"/>
      <c r="CG18" s="776"/>
      <c r="CH18" s="776"/>
      <c r="CI18" s="776"/>
      <c r="CJ18" s="776"/>
      <c r="CK18" s="777"/>
      <c r="CR18" s="80"/>
      <c r="CS18" s="80"/>
      <c r="CT18" s="80"/>
      <c r="CU18" s="80"/>
      <c r="CV18" s="80"/>
      <c r="CW18" s="80"/>
      <c r="CX18" s="75"/>
      <c r="CY18" s="75"/>
      <c r="CZ18" s="75"/>
      <c r="DA18" s="75"/>
      <c r="DB18" s="75"/>
      <c r="DC18" s="75"/>
      <c r="DD18" s="75"/>
      <c r="DE18" s="75"/>
      <c r="DF18" s="75"/>
      <c r="DG18" s="75"/>
      <c r="DH18" s="75"/>
      <c r="DI18" s="75"/>
      <c r="DJ18" s="75"/>
      <c r="DK18" s="75"/>
      <c r="DL18" s="75"/>
      <c r="DM18" s="75"/>
      <c r="DN18" s="75"/>
      <c r="DO18" s="75"/>
      <c r="DP18" s="75"/>
      <c r="DQ18" s="75"/>
      <c r="DR18" s="75"/>
      <c r="DS18" s="75"/>
      <c r="DT18" s="75"/>
      <c r="DU18" s="75"/>
      <c r="DV18" s="75"/>
      <c r="DW18" s="75"/>
      <c r="DX18" s="75"/>
      <c r="DY18" s="75"/>
      <c r="DZ18" s="75"/>
      <c r="EA18" s="75"/>
      <c r="EB18" s="75"/>
      <c r="EC18" s="75"/>
      <c r="ED18" s="75"/>
      <c r="EE18" s="75"/>
      <c r="EF18" s="75"/>
      <c r="EG18" s="75"/>
      <c r="EH18" s="75"/>
      <c r="EI18" s="75"/>
      <c r="EJ18" s="75"/>
      <c r="EK18" s="75"/>
    </row>
    <row r="19" spans="1:141" ht="11.1" customHeight="1">
      <c r="B19" s="678" t="s">
        <v>113</v>
      </c>
      <c r="C19" s="679"/>
      <c r="D19" s="679"/>
      <c r="E19" s="679"/>
      <c r="F19" s="679"/>
      <c r="G19" s="679"/>
      <c r="H19" s="679"/>
      <c r="I19" s="679"/>
      <c r="J19" s="681">
        <f>VLOOKUP($CH$4,'児童情報 '!$A:$Q,7,FALSE)</f>
        <v>0</v>
      </c>
      <c r="K19" s="681"/>
      <c r="L19" s="681"/>
      <c r="M19" s="681"/>
      <c r="N19" s="681"/>
      <c r="O19" s="681"/>
      <c r="P19" s="681">
        <f>VLOOKUP($CH$4,'児童情報 '!$A:$Q,8,FALSE)</f>
        <v>0</v>
      </c>
      <c r="Q19" s="681"/>
      <c r="R19" s="681"/>
      <c r="S19" s="681"/>
      <c r="T19" s="681"/>
      <c r="U19" s="681"/>
      <c r="V19" s="681"/>
      <c r="W19" s="682" t="s">
        <v>35</v>
      </c>
      <c r="X19" s="683"/>
      <c r="Y19" s="683"/>
      <c r="Z19" s="683"/>
      <c r="AA19" s="683"/>
      <c r="AB19" s="683"/>
      <c r="AC19" s="683"/>
      <c r="AD19" s="683"/>
      <c r="AE19" s="684">
        <f>施設情報!C12</f>
        <v>0</v>
      </c>
      <c r="AF19" s="439"/>
      <c r="AG19" s="439"/>
      <c r="AH19" s="439"/>
      <c r="AI19" s="439"/>
      <c r="AJ19" s="439"/>
      <c r="AK19" s="439"/>
      <c r="AL19" s="439"/>
      <c r="AM19" s="613" t="s">
        <v>36</v>
      </c>
      <c r="AN19" s="613"/>
      <c r="AO19" s="613"/>
      <c r="AP19" s="614"/>
      <c r="AQ19" s="98"/>
      <c r="AR19" s="866"/>
      <c r="AS19" s="867"/>
      <c r="AT19" s="771"/>
      <c r="AU19" s="771"/>
      <c r="AV19" s="771"/>
      <c r="AW19" s="771"/>
      <c r="AX19" s="771"/>
      <c r="AY19" s="771"/>
      <c r="AZ19" s="771"/>
      <c r="BA19" s="771"/>
      <c r="BB19" s="771"/>
      <c r="BC19" s="775"/>
      <c r="BD19" s="776"/>
      <c r="BE19" s="776"/>
      <c r="BF19" s="776"/>
      <c r="BG19" s="776"/>
      <c r="BH19" s="776"/>
      <c r="BI19" s="776"/>
      <c r="BJ19" s="776"/>
      <c r="BK19" s="776"/>
      <c r="BL19" s="776"/>
      <c r="BM19" s="776"/>
      <c r="BN19" s="776"/>
      <c r="BO19" s="776"/>
      <c r="BP19" s="776"/>
      <c r="BQ19" s="776"/>
      <c r="BR19" s="776"/>
      <c r="BS19" s="776"/>
      <c r="BT19" s="776"/>
      <c r="BU19" s="776"/>
      <c r="BV19" s="776"/>
      <c r="BW19" s="776"/>
      <c r="BX19" s="776"/>
      <c r="BY19" s="776"/>
      <c r="BZ19" s="776"/>
      <c r="CA19" s="776"/>
      <c r="CB19" s="776"/>
      <c r="CC19" s="776"/>
      <c r="CD19" s="776"/>
      <c r="CE19" s="776"/>
      <c r="CF19" s="776"/>
      <c r="CG19" s="776"/>
      <c r="CH19" s="776"/>
      <c r="CI19" s="776"/>
      <c r="CJ19" s="776"/>
      <c r="CK19" s="777"/>
      <c r="CR19" s="75"/>
      <c r="CS19" s="75"/>
      <c r="CT19" s="75"/>
      <c r="CU19" s="75"/>
      <c r="CV19" s="75"/>
      <c r="CW19" s="75"/>
      <c r="CX19" s="75"/>
      <c r="CY19" s="75"/>
      <c r="CZ19" s="75"/>
      <c r="DA19" s="75"/>
      <c r="DB19" s="75"/>
      <c r="DC19" s="75"/>
      <c r="DD19" s="75"/>
      <c r="DE19" s="75"/>
      <c r="DF19" s="75"/>
      <c r="DG19" s="75"/>
      <c r="DH19" s="75"/>
      <c r="DI19" s="75"/>
      <c r="DJ19" s="75"/>
      <c r="DK19" s="75"/>
      <c r="DL19" s="75"/>
      <c r="DM19" s="75"/>
      <c r="DN19" s="75"/>
      <c r="DO19" s="75"/>
      <c r="DP19" s="75"/>
      <c r="DQ19" s="75"/>
      <c r="DR19" s="75"/>
      <c r="DS19" s="75"/>
      <c r="DT19" s="75"/>
      <c r="DU19" s="75"/>
      <c r="DV19" s="75"/>
      <c r="DW19" s="75"/>
      <c r="DX19" s="75"/>
      <c r="DY19" s="75"/>
      <c r="DZ19" s="75"/>
      <c r="EA19" s="75"/>
      <c r="EB19" s="75"/>
      <c r="EC19" s="75"/>
      <c r="ED19" s="75"/>
      <c r="EE19" s="75"/>
      <c r="EF19" s="75"/>
      <c r="EG19" s="75"/>
      <c r="EH19" s="75"/>
      <c r="EI19" s="75"/>
      <c r="EJ19" s="75"/>
      <c r="EK19" s="75"/>
    </row>
    <row r="20" spans="1:141" ht="11.1" customHeight="1">
      <c r="B20" s="680"/>
      <c r="C20" s="679"/>
      <c r="D20" s="679"/>
      <c r="E20" s="679"/>
      <c r="F20" s="679"/>
      <c r="G20" s="679"/>
      <c r="H20" s="679"/>
      <c r="I20" s="679"/>
      <c r="J20" s="681"/>
      <c r="K20" s="681"/>
      <c r="L20" s="681"/>
      <c r="M20" s="681"/>
      <c r="N20" s="681"/>
      <c r="O20" s="681"/>
      <c r="P20" s="681"/>
      <c r="Q20" s="681"/>
      <c r="R20" s="681"/>
      <c r="S20" s="681"/>
      <c r="T20" s="681"/>
      <c r="U20" s="681"/>
      <c r="V20" s="681"/>
      <c r="W20" s="683"/>
      <c r="X20" s="683"/>
      <c r="Y20" s="683"/>
      <c r="Z20" s="683"/>
      <c r="AA20" s="683"/>
      <c r="AB20" s="683"/>
      <c r="AC20" s="683"/>
      <c r="AD20" s="683"/>
      <c r="AE20" s="685"/>
      <c r="AF20" s="442"/>
      <c r="AG20" s="442"/>
      <c r="AH20" s="442"/>
      <c r="AI20" s="442"/>
      <c r="AJ20" s="442"/>
      <c r="AK20" s="442"/>
      <c r="AL20" s="442"/>
      <c r="AM20" s="616"/>
      <c r="AN20" s="616"/>
      <c r="AO20" s="616"/>
      <c r="AP20" s="617"/>
      <c r="AQ20" s="98"/>
      <c r="AR20" s="866"/>
      <c r="AS20" s="867"/>
      <c r="AT20" s="110"/>
      <c r="AU20" s="110"/>
      <c r="AV20" s="110"/>
      <c r="AW20" s="110"/>
      <c r="AX20" s="110"/>
      <c r="AY20" s="110"/>
      <c r="AZ20" s="110"/>
      <c r="BA20" s="110"/>
      <c r="BB20" s="110"/>
      <c r="BC20" s="778"/>
      <c r="BD20" s="779"/>
      <c r="BE20" s="779"/>
      <c r="BF20" s="779"/>
      <c r="BG20" s="779"/>
      <c r="BH20" s="779"/>
      <c r="BI20" s="779"/>
      <c r="BJ20" s="779"/>
      <c r="BK20" s="779"/>
      <c r="BL20" s="779"/>
      <c r="BM20" s="779"/>
      <c r="BN20" s="779"/>
      <c r="BO20" s="779"/>
      <c r="BP20" s="779"/>
      <c r="BQ20" s="779"/>
      <c r="BR20" s="779"/>
      <c r="BS20" s="779"/>
      <c r="BT20" s="779"/>
      <c r="BU20" s="779"/>
      <c r="BV20" s="779"/>
      <c r="BW20" s="779"/>
      <c r="BX20" s="779"/>
      <c r="BY20" s="779"/>
      <c r="BZ20" s="779"/>
      <c r="CA20" s="779"/>
      <c r="CB20" s="779"/>
      <c r="CC20" s="779"/>
      <c r="CD20" s="779"/>
      <c r="CE20" s="779"/>
      <c r="CF20" s="779"/>
      <c r="CG20" s="779"/>
      <c r="CH20" s="779"/>
      <c r="CI20" s="779"/>
      <c r="CJ20" s="779"/>
      <c r="CK20" s="780"/>
      <c r="CR20" s="75"/>
      <c r="CS20" s="75"/>
      <c r="CT20" s="75"/>
      <c r="CU20" s="75"/>
      <c r="CV20" s="75"/>
      <c r="CW20" s="75"/>
      <c r="CX20" s="75"/>
      <c r="CY20" s="75"/>
      <c r="CZ20" s="75"/>
      <c r="DA20" s="75"/>
      <c r="DB20" s="75"/>
      <c r="DC20" s="75"/>
      <c r="DD20" s="75"/>
      <c r="DE20" s="75"/>
      <c r="DF20" s="75"/>
      <c r="DG20" s="75"/>
      <c r="DH20" s="75"/>
      <c r="DI20" s="75"/>
      <c r="DJ20" s="75"/>
      <c r="DK20" s="75"/>
      <c r="DL20" s="75"/>
      <c r="DM20" s="75"/>
      <c r="DN20" s="75"/>
      <c r="DO20" s="75"/>
      <c r="DP20" s="75"/>
      <c r="DQ20" s="75"/>
      <c r="DR20" s="75"/>
      <c r="DS20" s="75"/>
      <c r="DT20" s="75"/>
      <c r="DU20" s="75"/>
      <c r="DV20" s="75"/>
      <c r="DW20" s="75"/>
      <c r="DX20" s="75"/>
      <c r="DY20" s="75"/>
      <c r="DZ20" s="75"/>
      <c r="EA20" s="75"/>
      <c r="EB20" s="75"/>
      <c r="EC20" s="75"/>
      <c r="ED20" s="75"/>
      <c r="EE20" s="75"/>
      <c r="EF20" s="75"/>
      <c r="EG20" s="75"/>
      <c r="EH20" s="75"/>
      <c r="EI20" s="75"/>
      <c r="EJ20" s="75"/>
      <c r="EK20" s="75"/>
    </row>
    <row r="21" spans="1:141" ht="11.1" customHeight="1">
      <c r="B21" s="680"/>
      <c r="C21" s="679"/>
      <c r="D21" s="679"/>
      <c r="E21" s="679"/>
      <c r="F21" s="679"/>
      <c r="G21" s="679"/>
      <c r="H21" s="679"/>
      <c r="I21" s="679"/>
      <c r="J21" s="681"/>
      <c r="K21" s="681"/>
      <c r="L21" s="681"/>
      <c r="M21" s="681"/>
      <c r="N21" s="681"/>
      <c r="O21" s="681"/>
      <c r="P21" s="681"/>
      <c r="Q21" s="681"/>
      <c r="R21" s="681"/>
      <c r="S21" s="681"/>
      <c r="T21" s="681"/>
      <c r="U21" s="681"/>
      <c r="V21" s="681"/>
      <c r="W21" s="683"/>
      <c r="X21" s="683"/>
      <c r="Y21" s="683"/>
      <c r="Z21" s="683"/>
      <c r="AA21" s="683"/>
      <c r="AB21" s="683"/>
      <c r="AC21" s="683"/>
      <c r="AD21" s="683"/>
      <c r="AE21" s="686"/>
      <c r="AF21" s="445"/>
      <c r="AG21" s="445"/>
      <c r="AH21" s="445"/>
      <c r="AI21" s="445"/>
      <c r="AJ21" s="445"/>
      <c r="AK21" s="445"/>
      <c r="AL21" s="445"/>
      <c r="AM21" s="619"/>
      <c r="AN21" s="619"/>
      <c r="AO21" s="619"/>
      <c r="AP21" s="620"/>
      <c r="AQ21" s="98"/>
      <c r="AR21" s="866"/>
      <c r="AS21" s="867"/>
      <c r="AT21" s="781" t="s">
        <v>17</v>
      </c>
      <c r="AU21" s="782"/>
      <c r="AV21" s="782"/>
      <c r="AW21" s="782"/>
      <c r="AX21" s="782"/>
      <c r="AY21" s="782"/>
      <c r="AZ21" s="782"/>
      <c r="BA21" s="782"/>
      <c r="BB21" s="783"/>
      <c r="BC21" s="684">
        <f>施設情報!C8</f>
        <v>0</v>
      </c>
      <c r="BD21" s="439"/>
      <c r="BE21" s="439"/>
      <c r="BF21" s="439"/>
      <c r="BG21" s="439"/>
      <c r="BH21" s="439"/>
      <c r="BI21" s="613" t="s">
        <v>40</v>
      </c>
      <c r="BJ21" s="613"/>
      <c r="BK21" s="613"/>
      <c r="BL21" s="884"/>
      <c r="BM21" s="887" t="s">
        <v>25</v>
      </c>
      <c r="BN21" s="782"/>
      <c r="BO21" s="782"/>
      <c r="BP21" s="782"/>
      <c r="BQ21" s="782"/>
      <c r="BR21" s="782"/>
      <c r="BS21" s="782"/>
      <c r="BT21" s="782"/>
      <c r="BU21" s="782"/>
      <c r="BV21" s="782"/>
      <c r="BW21" s="782"/>
      <c r="BX21" s="783"/>
      <c r="BY21" s="684" t="str">
        <f>施設情報!C7</f>
        <v>私立</v>
      </c>
      <c r="BZ21" s="439"/>
      <c r="CA21" s="439"/>
      <c r="CB21" s="439"/>
      <c r="CC21" s="439"/>
      <c r="CD21" s="439"/>
      <c r="CE21" s="439"/>
      <c r="CF21" s="439"/>
      <c r="CG21" s="439"/>
      <c r="CH21" s="439"/>
      <c r="CI21" s="439"/>
      <c r="CJ21" s="439"/>
      <c r="CK21" s="440"/>
      <c r="CR21" s="75"/>
      <c r="CS21" s="75"/>
      <c r="CT21" s="75"/>
      <c r="CU21" s="75"/>
      <c r="CV21" s="75"/>
      <c r="CW21" s="75"/>
      <c r="CX21" s="75"/>
      <c r="CY21" s="75"/>
      <c r="CZ21" s="75"/>
      <c r="DA21" s="75"/>
      <c r="DB21" s="75"/>
      <c r="DC21" s="75"/>
      <c r="DD21" s="75"/>
      <c r="DE21" s="75"/>
      <c r="DF21" s="75"/>
      <c r="DG21" s="75"/>
      <c r="DH21" s="75"/>
      <c r="DI21" s="75"/>
      <c r="DJ21" s="75"/>
      <c r="DK21" s="75"/>
      <c r="DL21" s="75"/>
      <c r="DM21" s="75"/>
      <c r="DN21" s="75"/>
      <c r="DO21" s="75"/>
      <c r="DP21" s="75"/>
      <c r="DQ21" s="75"/>
      <c r="DR21" s="75"/>
      <c r="DS21" s="75"/>
      <c r="DT21" s="75"/>
      <c r="DU21" s="75"/>
      <c r="DV21" s="75"/>
      <c r="DW21" s="75"/>
      <c r="DX21" s="75"/>
      <c r="DY21" s="75"/>
      <c r="DZ21" s="75"/>
      <c r="EA21" s="75"/>
      <c r="EB21" s="75"/>
      <c r="EC21" s="75"/>
      <c r="ED21" s="75"/>
      <c r="EE21" s="75"/>
      <c r="EF21" s="75"/>
      <c r="EG21" s="75"/>
      <c r="EH21" s="75"/>
      <c r="EI21" s="75"/>
      <c r="EJ21" s="75"/>
      <c r="EK21" s="75"/>
    </row>
    <row r="22" spans="1:141" ht="11.1" customHeight="1">
      <c r="B22" s="680" t="s">
        <v>13</v>
      </c>
      <c r="C22" s="679"/>
      <c r="D22" s="679"/>
      <c r="E22" s="679"/>
      <c r="F22" s="679"/>
      <c r="G22" s="679"/>
      <c r="H22" s="679"/>
      <c r="I22" s="679"/>
      <c r="J22" s="674"/>
      <c r="K22" s="674"/>
      <c r="L22" s="674"/>
      <c r="M22" s="674"/>
      <c r="N22" s="674"/>
      <c r="O22" s="674"/>
      <c r="P22" s="674"/>
      <c r="Q22" s="674"/>
      <c r="R22" s="674"/>
      <c r="S22" s="674"/>
      <c r="T22" s="674"/>
      <c r="U22" s="674"/>
      <c r="V22" s="674"/>
      <c r="W22" s="676" t="s">
        <v>15</v>
      </c>
      <c r="X22" s="676"/>
      <c r="Y22" s="676"/>
      <c r="Z22" s="676"/>
      <c r="AA22" s="676"/>
      <c r="AB22" s="676"/>
      <c r="AC22" s="676"/>
      <c r="AD22" s="676"/>
      <c r="AE22" s="1043">
        <f>VLOOKUP($CH$4,'児童情報 '!$A:$Q,9,FALSE)</f>
        <v>0</v>
      </c>
      <c r="AF22" s="1044"/>
      <c r="AG22" s="1044"/>
      <c r="AH22" s="1044"/>
      <c r="AI22" s="1044"/>
      <c r="AJ22" s="1044"/>
      <c r="AK22" s="1044"/>
      <c r="AL22" s="1044"/>
      <c r="AM22" s="1044"/>
      <c r="AN22" s="1044"/>
      <c r="AO22" s="1044"/>
      <c r="AP22" s="1045"/>
      <c r="AQ22" s="98"/>
      <c r="AR22" s="866"/>
      <c r="AS22" s="867"/>
      <c r="AT22" s="784"/>
      <c r="AU22" s="771"/>
      <c r="AV22" s="771"/>
      <c r="AW22" s="771"/>
      <c r="AX22" s="771"/>
      <c r="AY22" s="771"/>
      <c r="AZ22" s="771"/>
      <c r="BA22" s="771"/>
      <c r="BB22" s="785"/>
      <c r="BC22" s="685"/>
      <c r="BD22" s="442"/>
      <c r="BE22" s="442"/>
      <c r="BF22" s="442"/>
      <c r="BG22" s="442"/>
      <c r="BH22" s="442"/>
      <c r="BI22" s="616"/>
      <c r="BJ22" s="616"/>
      <c r="BK22" s="616"/>
      <c r="BL22" s="885"/>
      <c r="BM22" s="888"/>
      <c r="BN22" s="771"/>
      <c r="BO22" s="771"/>
      <c r="BP22" s="771"/>
      <c r="BQ22" s="771"/>
      <c r="BR22" s="771"/>
      <c r="BS22" s="771"/>
      <c r="BT22" s="771"/>
      <c r="BU22" s="771"/>
      <c r="BV22" s="771"/>
      <c r="BW22" s="771"/>
      <c r="BX22" s="785"/>
      <c r="BY22" s="685"/>
      <c r="BZ22" s="442"/>
      <c r="CA22" s="442"/>
      <c r="CB22" s="442"/>
      <c r="CC22" s="442"/>
      <c r="CD22" s="442"/>
      <c r="CE22" s="442"/>
      <c r="CF22" s="442"/>
      <c r="CG22" s="442"/>
      <c r="CH22" s="442"/>
      <c r="CI22" s="442"/>
      <c r="CJ22" s="442"/>
      <c r="CK22" s="443"/>
      <c r="CR22" s="75"/>
      <c r="CS22" s="75"/>
      <c r="CT22" s="75"/>
      <c r="CU22" s="75"/>
      <c r="CV22" s="75"/>
      <c r="CW22" s="75"/>
      <c r="CX22" s="75"/>
      <c r="CY22" s="75"/>
      <c r="CZ22" s="75"/>
      <c r="DA22" s="75"/>
      <c r="DB22" s="75"/>
      <c r="DC22" s="75"/>
      <c r="DD22" s="75"/>
      <c r="DE22" s="75"/>
      <c r="DF22" s="75"/>
      <c r="DG22" s="75"/>
      <c r="DH22" s="75"/>
      <c r="DI22" s="75"/>
      <c r="DJ22" s="75"/>
      <c r="DK22" s="75"/>
      <c r="DL22" s="75"/>
      <c r="DM22" s="75"/>
      <c r="DN22" s="75"/>
      <c r="DO22" s="75"/>
      <c r="DP22" s="75"/>
      <c r="DQ22" s="75"/>
      <c r="DR22" s="75"/>
      <c r="DS22" s="75"/>
      <c r="DT22" s="75"/>
      <c r="DU22" s="75"/>
      <c r="DV22" s="75"/>
      <c r="DW22" s="75"/>
      <c r="DX22" s="75"/>
      <c r="DY22" s="75"/>
      <c r="DZ22" s="75"/>
      <c r="EA22" s="75"/>
      <c r="EB22" s="75"/>
      <c r="EC22" s="75"/>
      <c r="ED22" s="75"/>
      <c r="EE22" s="75"/>
      <c r="EF22" s="75"/>
      <c r="EG22" s="75"/>
      <c r="EH22" s="75"/>
      <c r="EI22" s="75"/>
      <c r="EJ22" s="75"/>
      <c r="EK22" s="75"/>
    </row>
    <row r="23" spans="1:141" ht="11.1" customHeight="1" thickBot="1">
      <c r="B23" s="919"/>
      <c r="C23" s="920"/>
      <c r="D23" s="920"/>
      <c r="E23" s="920"/>
      <c r="F23" s="920"/>
      <c r="G23" s="920"/>
      <c r="H23" s="920"/>
      <c r="I23" s="920"/>
      <c r="J23" s="675"/>
      <c r="K23" s="675"/>
      <c r="L23" s="675"/>
      <c r="M23" s="675"/>
      <c r="N23" s="675"/>
      <c r="O23" s="675"/>
      <c r="P23" s="675"/>
      <c r="Q23" s="675"/>
      <c r="R23" s="675"/>
      <c r="S23" s="675"/>
      <c r="T23" s="675"/>
      <c r="U23" s="675"/>
      <c r="V23" s="675"/>
      <c r="W23" s="677"/>
      <c r="X23" s="677"/>
      <c r="Y23" s="677"/>
      <c r="Z23" s="677"/>
      <c r="AA23" s="677"/>
      <c r="AB23" s="677"/>
      <c r="AC23" s="677"/>
      <c r="AD23" s="677"/>
      <c r="AE23" s="1046"/>
      <c r="AF23" s="1047"/>
      <c r="AG23" s="1047"/>
      <c r="AH23" s="1047"/>
      <c r="AI23" s="1047"/>
      <c r="AJ23" s="1047"/>
      <c r="AK23" s="1047"/>
      <c r="AL23" s="1047"/>
      <c r="AM23" s="1047"/>
      <c r="AN23" s="1047"/>
      <c r="AO23" s="1047"/>
      <c r="AP23" s="1048"/>
      <c r="AQ23" s="98"/>
      <c r="AR23" s="1055"/>
      <c r="AS23" s="1056"/>
      <c r="AT23" s="1064"/>
      <c r="AU23" s="890"/>
      <c r="AV23" s="890"/>
      <c r="AW23" s="890"/>
      <c r="AX23" s="890"/>
      <c r="AY23" s="890"/>
      <c r="AZ23" s="890"/>
      <c r="BA23" s="890"/>
      <c r="BB23" s="891"/>
      <c r="BC23" s="724"/>
      <c r="BD23" s="687"/>
      <c r="BE23" s="687"/>
      <c r="BF23" s="687"/>
      <c r="BG23" s="687"/>
      <c r="BH23" s="687"/>
      <c r="BI23" s="833"/>
      <c r="BJ23" s="833"/>
      <c r="BK23" s="833"/>
      <c r="BL23" s="886"/>
      <c r="BM23" s="889"/>
      <c r="BN23" s="890"/>
      <c r="BO23" s="890"/>
      <c r="BP23" s="890"/>
      <c r="BQ23" s="890"/>
      <c r="BR23" s="890"/>
      <c r="BS23" s="890"/>
      <c r="BT23" s="890"/>
      <c r="BU23" s="890"/>
      <c r="BV23" s="890"/>
      <c r="BW23" s="890"/>
      <c r="BX23" s="891"/>
      <c r="BY23" s="724"/>
      <c r="BZ23" s="687"/>
      <c r="CA23" s="687"/>
      <c r="CB23" s="687"/>
      <c r="CC23" s="687"/>
      <c r="CD23" s="687"/>
      <c r="CE23" s="687"/>
      <c r="CF23" s="687"/>
      <c r="CG23" s="687"/>
      <c r="CH23" s="687"/>
      <c r="CI23" s="687"/>
      <c r="CJ23" s="687"/>
      <c r="CK23" s="1063"/>
      <c r="CR23" s="75"/>
      <c r="CS23" s="75"/>
      <c r="CT23" s="75"/>
      <c r="CU23" s="75"/>
      <c r="CV23" s="75"/>
      <c r="CW23" s="75"/>
      <c r="CX23" s="75"/>
      <c r="CY23" s="75"/>
      <c r="CZ23" s="75"/>
      <c r="DA23" s="75"/>
      <c r="DB23" s="75"/>
      <c r="DC23" s="75"/>
      <c r="DD23" s="75"/>
      <c r="DE23" s="75"/>
      <c r="DF23" s="75"/>
      <c r="DG23" s="75"/>
      <c r="DH23" s="75"/>
      <c r="DI23" s="75"/>
      <c r="DJ23" s="75"/>
      <c r="DK23" s="75"/>
      <c r="DL23" s="75"/>
      <c r="DM23" s="75"/>
      <c r="DN23" s="75"/>
      <c r="DO23" s="75"/>
      <c r="DP23" s="75"/>
      <c r="DQ23" s="75"/>
      <c r="DR23" s="75"/>
      <c r="DS23" s="75"/>
      <c r="DT23" s="75"/>
      <c r="DU23" s="75"/>
      <c r="DV23" s="75"/>
      <c r="DW23" s="75"/>
      <c r="DX23" s="75"/>
      <c r="DY23" s="75"/>
      <c r="DZ23" s="75"/>
      <c r="EA23" s="75"/>
      <c r="EB23" s="75"/>
      <c r="EC23" s="75"/>
      <c r="ED23" s="75"/>
      <c r="EE23" s="75"/>
      <c r="EF23" s="75"/>
      <c r="EG23" s="75"/>
      <c r="EH23" s="75"/>
      <c r="EI23" s="75"/>
      <c r="EJ23" s="75"/>
      <c r="EK23" s="75"/>
    </row>
    <row r="24" spans="1:141" s="76" customFormat="1" ht="11.1" customHeight="1">
      <c r="B24" s="717" t="s">
        <v>908</v>
      </c>
      <c r="C24" s="718"/>
      <c r="D24" s="718"/>
      <c r="E24" s="718"/>
      <c r="F24" s="718"/>
      <c r="G24" s="718"/>
      <c r="H24" s="718"/>
      <c r="I24" s="719"/>
      <c r="J24" s="690" t="s">
        <v>41</v>
      </c>
      <c r="K24" s="688"/>
      <c r="L24" s="1026">
        <f ca="1">Y24+AK24</f>
        <v>6</v>
      </c>
      <c r="M24" s="1026"/>
      <c r="N24" s="1026"/>
      <c r="O24" s="1026"/>
      <c r="P24" s="1026"/>
      <c r="Q24" s="688" t="s">
        <v>38</v>
      </c>
      <c r="R24" s="1027"/>
      <c r="S24" s="690" t="s">
        <v>42</v>
      </c>
      <c r="T24" s="688"/>
      <c r="U24" s="688"/>
      <c r="V24" s="688"/>
      <c r="W24" s="688"/>
      <c r="X24" s="688"/>
      <c r="Y24" s="1028">
        <f ca="1">集計【小規模】!G30</f>
        <v>2</v>
      </c>
      <c r="Z24" s="489"/>
      <c r="AA24" s="489"/>
      <c r="AB24" s="489"/>
      <c r="AC24" s="927" t="s">
        <v>38</v>
      </c>
      <c r="AD24" s="927"/>
      <c r="AE24" s="1029" t="s">
        <v>1113</v>
      </c>
      <c r="AF24" s="1030"/>
      <c r="AG24" s="1030"/>
      <c r="AH24" s="1030"/>
      <c r="AI24" s="1030"/>
      <c r="AJ24" s="1030"/>
      <c r="AK24" s="1028">
        <f ca="1">集計【小規模】!G31</f>
        <v>4</v>
      </c>
      <c r="AL24" s="489"/>
      <c r="AM24" s="489"/>
      <c r="AN24" s="489"/>
      <c r="AO24" s="927" t="s">
        <v>38</v>
      </c>
      <c r="AP24" s="928"/>
      <c r="AQ24" s="1049" t="s">
        <v>1156</v>
      </c>
      <c r="AR24" s="1050"/>
      <c r="AS24" s="1050"/>
      <c r="AT24" s="1050"/>
      <c r="AU24" s="1050"/>
      <c r="AV24" s="1050"/>
      <c r="AW24" s="1050"/>
      <c r="AX24" s="1050"/>
      <c r="AY24" s="1050"/>
      <c r="AZ24" s="1051"/>
      <c r="BA24" s="1017">
        <f>施設情報!C14</f>
        <v>0</v>
      </c>
      <c r="BB24" s="1018"/>
      <c r="BC24" s="1018"/>
      <c r="BD24" s="1018"/>
      <c r="BE24" s="1018"/>
      <c r="BF24" s="1018"/>
      <c r="BG24" s="1019"/>
    </row>
    <row r="25" spans="1:141" s="76" customFormat="1" ht="11.1" customHeight="1" thickBot="1">
      <c r="A25" s="81"/>
      <c r="B25" s="1023"/>
      <c r="C25" s="1024"/>
      <c r="D25" s="1024"/>
      <c r="E25" s="1024"/>
      <c r="F25" s="1024"/>
      <c r="G25" s="1024"/>
      <c r="H25" s="1024"/>
      <c r="I25" s="1025"/>
      <c r="J25" s="701"/>
      <c r="K25" s="702"/>
      <c r="L25" s="704"/>
      <c r="M25" s="704"/>
      <c r="N25" s="704"/>
      <c r="O25" s="704"/>
      <c r="P25" s="704"/>
      <c r="Q25" s="702"/>
      <c r="R25" s="706"/>
      <c r="S25" s="701"/>
      <c r="T25" s="702"/>
      <c r="U25" s="702"/>
      <c r="V25" s="702"/>
      <c r="W25" s="702"/>
      <c r="X25" s="702"/>
      <c r="Y25" s="495"/>
      <c r="Z25" s="495"/>
      <c r="AA25" s="495"/>
      <c r="AB25" s="495"/>
      <c r="AC25" s="708"/>
      <c r="AD25" s="708"/>
      <c r="AE25" s="1031"/>
      <c r="AF25" s="1032"/>
      <c r="AG25" s="1032"/>
      <c r="AH25" s="1032"/>
      <c r="AI25" s="1032"/>
      <c r="AJ25" s="1032"/>
      <c r="AK25" s="495"/>
      <c r="AL25" s="495"/>
      <c r="AM25" s="495"/>
      <c r="AN25" s="495"/>
      <c r="AO25" s="708"/>
      <c r="AP25" s="1065"/>
      <c r="AQ25" s="1052"/>
      <c r="AR25" s="1053"/>
      <c r="AS25" s="1053"/>
      <c r="AT25" s="1053"/>
      <c r="AU25" s="1053"/>
      <c r="AV25" s="1053"/>
      <c r="AW25" s="1053"/>
      <c r="AX25" s="1053"/>
      <c r="AY25" s="1053"/>
      <c r="AZ25" s="1054"/>
      <c r="BA25" s="1020"/>
      <c r="BB25" s="1021"/>
      <c r="BC25" s="1021"/>
      <c r="BD25" s="1021"/>
      <c r="BE25" s="1021"/>
      <c r="BF25" s="1021"/>
      <c r="BG25" s="1022"/>
    </row>
    <row r="26" spans="1:141" s="76" customFormat="1" ht="11.1" customHeight="1">
      <c r="B26" s="717" t="s">
        <v>1053</v>
      </c>
      <c r="C26" s="718"/>
      <c r="D26" s="718"/>
      <c r="E26" s="718"/>
      <c r="F26" s="718"/>
      <c r="G26" s="718"/>
      <c r="H26" s="718"/>
      <c r="I26" s="719"/>
      <c r="J26" s="684">
        <f>施設情報!C15</f>
        <v>0</v>
      </c>
      <c r="K26" s="439"/>
      <c r="L26" s="439"/>
      <c r="M26" s="439"/>
      <c r="N26" s="439"/>
      <c r="O26" s="439"/>
      <c r="P26" s="439"/>
      <c r="Q26" s="439"/>
      <c r="R26" s="723"/>
      <c r="S26" s="690" t="s">
        <v>44</v>
      </c>
      <c r="T26" s="688"/>
      <c r="U26" s="688"/>
      <c r="V26" s="688"/>
      <c r="W26" s="489">
        <f>施設情報!C16</f>
        <v>0</v>
      </c>
      <c r="X26" s="489"/>
      <c r="Y26" s="489"/>
      <c r="Z26" s="489"/>
      <c r="AA26" s="489"/>
      <c r="AB26" s="489"/>
      <c r="AC26" s="688" t="s">
        <v>36</v>
      </c>
      <c r="AD26" s="688"/>
      <c r="AE26" s="690" t="s">
        <v>45</v>
      </c>
      <c r="AF26" s="688"/>
      <c r="AG26" s="688"/>
      <c r="AH26" s="91"/>
      <c r="AI26" s="489">
        <f>施設情報!C17</f>
        <v>0</v>
      </c>
      <c r="AJ26" s="489"/>
      <c r="AK26" s="489"/>
      <c r="AL26" s="489"/>
      <c r="AM26" s="489"/>
      <c r="AN26" s="91"/>
      <c r="AO26" s="927" t="s">
        <v>37</v>
      </c>
      <c r="AP26" s="928"/>
      <c r="AQ26" s="1037" t="s">
        <v>901</v>
      </c>
      <c r="AR26" s="1037"/>
      <c r="AS26" s="1037"/>
      <c r="AT26" s="1037"/>
      <c r="AU26" s="1037"/>
      <c r="AV26" s="1037"/>
      <c r="AW26" s="1037"/>
      <c r="AX26" s="1037"/>
      <c r="AY26" s="1037"/>
      <c r="AZ26" s="1038"/>
      <c r="BA26" s="1039">
        <f>施設情報!C13</f>
        <v>0</v>
      </c>
      <c r="BB26" s="1040"/>
      <c r="BC26" s="1040"/>
      <c r="BD26" s="1041"/>
      <c r="BE26" s="1033" t="s">
        <v>902</v>
      </c>
      <c r="BF26" s="1033"/>
      <c r="BG26" s="1034"/>
      <c r="BI26" s="75"/>
      <c r="BJ26" s="693" t="s">
        <v>114</v>
      </c>
      <c r="BK26" s="694"/>
      <c r="BL26" s="694"/>
      <c r="BM26" s="694"/>
      <c r="BN26" s="694"/>
      <c r="BO26" s="694"/>
      <c r="BP26" s="694"/>
      <c r="BQ26" s="694"/>
      <c r="BR26" s="694"/>
      <c r="BS26" s="695"/>
      <c r="BT26" s="998"/>
      <c r="BU26" s="999"/>
      <c r="BV26" s="999"/>
      <c r="BW26" s="999"/>
      <c r="BX26" s="999"/>
      <c r="BY26" s="999"/>
      <c r="BZ26" s="999"/>
      <c r="CA26" s="1000"/>
    </row>
    <row r="27" spans="1:141" ht="11.1" customHeight="1" thickBot="1">
      <c r="B27" s="720"/>
      <c r="C27" s="721"/>
      <c r="D27" s="721"/>
      <c r="E27" s="721"/>
      <c r="F27" s="721"/>
      <c r="G27" s="721"/>
      <c r="H27" s="721"/>
      <c r="I27" s="722"/>
      <c r="J27" s="724"/>
      <c r="K27" s="687"/>
      <c r="L27" s="687"/>
      <c r="M27" s="687"/>
      <c r="N27" s="687"/>
      <c r="O27" s="687"/>
      <c r="P27" s="687"/>
      <c r="Q27" s="687"/>
      <c r="R27" s="725"/>
      <c r="S27" s="691"/>
      <c r="T27" s="689"/>
      <c r="U27" s="689"/>
      <c r="V27" s="689"/>
      <c r="W27" s="692"/>
      <c r="X27" s="692"/>
      <c r="Y27" s="692"/>
      <c r="Z27" s="692"/>
      <c r="AA27" s="692"/>
      <c r="AB27" s="692"/>
      <c r="AC27" s="689"/>
      <c r="AD27" s="689"/>
      <c r="AE27" s="691"/>
      <c r="AF27" s="689"/>
      <c r="AG27" s="689"/>
      <c r="AH27" s="92"/>
      <c r="AI27" s="692"/>
      <c r="AJ27" s="692"/>
      <c r="AK27" s="692"/>
      <c r="AL27" s="692"/>
      <c r="AM27" s="692"/>
      <c r="AN27" s="92"/>
      <c r="AO27" s="929"/>
      <c r="AP27" s="930"/>
      <c r="AQ27" s="935"/>
      <c r="AR27" s="935"/>
      <c r="AS27" s="935"/>
      <c r="AT27" s="935"/>
      <c r="AU27" s="935"/>
      <c r="AV27" s="935"/>
      <c r="AW27" s="935"/>
      <c r="AX27" s="935"/>
      <c r="AY27" s="935"/>
      <c r="AZ27" s="936"/>
      <c r="BA27" s="939"/>
      <c r="BB27" s="940"/>
      <c r="BC27" s="940"/>
      <c r="BD27" s="1042"/>
      <c r="BE27" s="1035"/>
      <c r="BF27" s="1035"/>
      <c r="BG27" s="1036"/>
      <c r="BI27" s="76"/>
      <c r="BJ27" s="738"/>
      <c r="BK27" s="739"/>
      <c r="BL27" s="739"/>
      <c r="BM27" s="739"/>
      <c r="BN27" s="739"/>
      <c r="BO27" s="739"/>
      <c r="BP27" s="739"/>
      <c r="BQ27" s="739"/>
      <c r="BR27" s="739"/>
      <c r="BS27" s="740"/>
      <c r="BT27" s="1001"/>
      <c r="BU27" s="1002"/>
      <c r="BV27" s="1002"/>
      <c r="BW27" s="1002"/>
      <c r="BX27" s="1002"/>
      <c r="BY27" s="1002"/>
      <c r="BZ27" s="1002"/>
      <c r="CA27" s="1003"/>
    </row>
    <row r="28" spans="1:141" s="76" customFormat="1" ht="9.75" customHeight="1" thickBot="1">
      <c r="B28" s="82"/>
      <c r="C28" s="83"/>
      <c r="D28" s="83"/>
      <c r="E28" s="83"/>
      <c r="F28" s="83"/>
      <c r="G28" s="83"/>
      <c r="H28" s="83"/>
      <c r="I28" s="83"/>
      <c r="J28" s="97"/>
      <c r="K28" s="97"/>
      <c r="L28" s="97"/>
      <c r="M28" s="97"/>
      <c r="N28" s="97"/>
      <c r="O28" s="97"/>
      <c r="P28" s="97"/>
      <c r="Q28" s="97"/>
      <c r="R28" s="97"/>
      <c r="S28" s="97"/>
      <c r="T28" s="97"/>
      <c r="U28" s="97"/>
      <c r="V28" s="97"/>
      <c r="W28" s="97"/>
      <c r="X28" s="97"/>
      <c r="Y28" s="97"/>
      <c r="Z28" s="97"/>
      <c r="AA28" s="97"/>
      <c r="AB28" s="97"/>
      <c r="AC28" s="97"/>
      <c r="AD28" s="97"/>
      <c r="AE28" s="97"/>
      <c r="AF28" s="97"/>
      <c r="AG28" s="97"/>
      <c r="AH28" s="97"/>
      <c r="AI28" s="97"/>
      <c r="AJ28" s="97"/>
      <c r="AK28" s="97"/>
      <c r="AL28" s="97"/>
      <c r="AM28" s="97"/>
      <c r="AN28" s="97"/>
      <c r="AO28" s="97"/>
      <c r="AP28" s="97"/>
      <c r="AQ28" s="97"/>
      <c r="AR28" s="97"/>
      <c r="AS28" s="97"/>
      <c r="AT28" s="97"/>
      <c r="AU28" s="97"/>
      <c r="AV28" s="97"/>
      <c r="AW28" s="97"/>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1:141" ht="5.25" customHeight="1">
      <c r="B29" s="505" t="s">
        <v>11</v>
      </c>
      <c r="C29" s="506"/>
      <c r="D29" s="471" t="s">
        <v>14</v>
      </c>
      <c r="E29" s="472"/>
      <c r="F29" s="472"/>
      <c r="G29" s="472"/>
      <c r="H29" s="472"/>
      <c r="I29" s="472"/>
      <c r="J29" s="472"/>
      <c r="K29" s="472"/>
      <c r="L29" s="472"/>
      <c r="M29" s="472"/>
      <c r="N29" s="472"/>
      <c r="O29" s="472"/>
      <c r="P29" s="472"/>
      <c r="Q29" s="472"/>
      <c r="R29" s="472"/>
      <c r="S29" s="472"/>
      <c r="T29" s="472"/>
      <c r="U29" s="472"/>
      <c r="V29" s="472"/>
      <c r="W29" s="472"/>
      <c r="X29" s="472"/>
      <c r="Y29" s="472"/>
      <c r="Z29" s="472"/>
      <c r="AA29" s="472"/>
      <c r="AB29" s="472"/>
      <c r="AC29" s="472"/>
      <c r="AD29" s="472"/>
      <c r="AE29" s="472"/>
      <c r="AF29" s="472"/>
      <c r="AG29" s="472"/>
      <c r="AH29" s="472"/>
      <c r="AI29" s="471" t="s">
        <v>10</v>
      </c>
      <c r="AJ29" s="472"/>
      <c r="AK29" s="472"/>
      <c r="AL29" s="472"/>
      <c r="AM29" s="472"/>
      <c r="AN29" s="472"/>
      <c r="AO29" s="472"/>
      <c r="AP29" s="472"/>
      <c r="AQ29" s="472"/>
      <c r="AR29" s="472"/>
      <c r="AS29" s="472"/>
      <c r="AT29" s="511"/>
      <c r="AU29" s="471" t="s">
        <v>14</v>
      </c>
      <c r="AV29" s="472"/>
      <c r="AW29" s="472"/>
      <c r="AX29" s="472"/>
      <c r="AY29" s="472"/>
      <c r="AZ29" s="472"/>
      <c r="BA29" s="472"/>
      <c r="BB29" s="472"/>
      <c r="BC29" s="472"/>
      <c r="BD29" s="472"/>
      <c r="BE29" s="472"/>
      <c r="BF29" s="472"/>
      <c r="BG29" s="472"/>
      <c r="BH29" s="472"/>
      <c r="BI29" s="472"/>
      <c r="BJ29" s="472"/>
      <c r="BK29" s="472"/>
      <c r="BL29" s="472"/>
      <c r="BM29" s="472"/>
      <c r="BN29" s="472"/>
      <c r="BO29" s="472"/>
      <c r="BP29" s="472"/>
      <c r="BQ29" s="472"/>
      <c r="BR29" s="472"/>
      <c r="BS29" s="472"/>
      <c r="BT29" s="472"/>
      <c r="BU29" s="472"/>
      <c r="BV29" s="472"/>
      <c r="BW29" s="472"/>
      <c r="BX29" s="472"/>
      <c r="BY29" s="511"/>
      <c r="BZ29" s="471" t="s">
        <v>10</v>
      </c>
      <c r="CA29" s="472"/>
      <c r="CB29" s="472"/>
      <c r="CC29" s="472"/>
      <c r="CD29" s="472"/>
      <c r="CE29" s="472"/>
      <c r="CF29" s="472"/>
      <c r="CG29" s="472"/>
      <c r="CH29" s="472"/>
      <c r="CI29" s="472"/>
      <c r="CJ29" s="472"/>
      <c r="CK29" s="511"/>
      <c r="DU29" s="76"/>
      <c r="DV29" s="76"/>
      <c r="DW29" s="76"/>
      <c r="DX29" s="76"/>
      <c r="DY29" s="76"/>
      <c r="DZ29" s="76"/>
      <c r="EA29" s="76"/>
      <c r="EB29" s="76"/>
      <c r="EC29" s="76"/>
      <c r="ED29" s="76"/>
      <c r="EE29" s="76"/>
      <c r="EF29" s="76"/>
      <c r="EG29" s="76"/>
      <c r="EH29" s="76"/>
      <c r="EI29" s="76"/>
      <c r="EJ29" s="76"/>
      <c r="EK29" s="76"/>
    </row>
    <row r="30" spans="1:141" ht="5.25" customHeight="1">
      <c r="B30" s="507"/>
      <c r="C30" s="508"/>
      <c r="D30" s="475"/>
      <c r="E30" s="473"/>
      <c r="F30" s="473"/>
      <c r="G30" s="473"/>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5"/>
      <c r="AJ30" s="473"/>
      <c r="AK30" s="473"/>
      <c r="AL30" s="473"/>
      <c r="AM30" s="473"/>
      <c r="AN30" s="473"/>
      <c r="AO30" s="473"/>
      <c r="AP30" s="473"/>
      <c r="AQ30" s="473"/>
      <c r="AR30" s="473"/>
      <c r="AS30" s="473"/>
      <c r="AT30" s="474"/>
      <c r="AU30" s="475"/>
      <c r="AV30" s="473"/>
      <c r="AW30" s="473"/>
      <c r="AX30" s="473"/>
      <c r="AY30" s="473"/>
      <c r="AZ30" s="473"/>
      <c r="BA30" s="473"/>
      <c r="BB30" s="473"/>
      <c r="BC30" s="473"/>
      <c r="BD30" s="473"/>
      <c r="BE30" s="473"/>
      <c r="BF30" s="473"/>
      <c r="BG30" s="473"/>
      <c r="BH30" s="473"/>
      <c r="BI30" s="473"/>
      <c r="BJ30" s="473"/>
      <c r="BK30" s="473"/>
      <c r="BL30" s="473"/>
      <c r="BM30" s="473"/>
      <c r="BN30" s="473"/>
      <c r="BO30" s="473"/>
      <c r="BP30" s="473"/>
      <c r="BQ30" s="473"/>
      <c r="BR30" s="473"/>
      <c r="BS30" s="473"/>
      <c r="BT30" s="473"/>
      <c r="BU30" s="473"/>
      <c r="BV30" s="473"/>
      <c r="BW30" s="473"/>
      <c r="BX30" s="473"/>
      <c r="BY30" s="474"/>
      <c r="BZ30" s="475"/>
      <c r="CA30" s="473"/>
      <c r="CB30" s="473"/>
      <c r="CC30" s="473"/>
      <c r="CD30" s="473"/>
      <c r="CE30" s="473"/>
      <c r="CF30" s="473"/>
      <c r="CG30" s="473"/>
      <c r="CH30" s="473"/>
      <c r="CI30" s="473"/>
      <c r="CJ30" s="473"/>
      <c r="CK30" s="474"/>
      <c r="DU30" s="76"/>
      <c r="DV30" s="76"/>
      <c r="DW30" s="76"/>
      <c r="DX30" s="76"/>
      <c r="DY30" s="76"/>
      <c r="DZ30" s="76"/>
      <c r="EA30" s="76"/>
      <c r="EB30" s="76"/>
      <c r="EC30" s="76"/>
      <c r="ED30" s="76"/>
      <c r="EE30" s="76"/>
      <c r="EF30" s="76"/>
      <c r="EG30" s="76"/>
      <c r="EH30" s="76"/>
      <c r="EI30" s="76"/>
      <c r="EJ30" s="76"/>
      <c r="EK30" s="76"/>
    </row>
    <row r="31" spans="1:141" ht="5.25" customHeight="1" thickBot="1">
      <c r="B31" s="507"/>
      <c r="C31" s="508"/>
      <c r="D31" s="476"/>
      <c r="E31" s="477"/>
      <c r="F31" s="477"/>
      <c r="G31" s="477"/>
      <c r="H31" s="477"/>
      <c r="I31" s="477"/>
      <c r="J31" s="477"/>
      <c r="K31" s="477"/>
      <c r="L31" s="477"/>
      <c r="M31" s="477"/>
      <c r="N31" s="477"/>
      <c r="O31" s="477"/>
      <c r="P31" s="477"/>
      <c r="Q31" s="477"/>
      <c r="R31" s="477"/>
      <c r="S31" s="477"/>
      <c r="T31" s="477"/>
      <c r="U31" s="477"/>
      <c r="V31" s="477"/>
      <c r="W31" s="477"/>
      <c r="X31" s="477"/>
      <c r="Y31" s="477"/>
      <c r="Z31" s="477"/>
      <c r="AA31" s="477"/>
      <c r="AB31" s="477"/>
      <c r="AC31" s="477"/>
      <c r="AD31" s="477"/>
      <c r="AE31" s="477"/>
      <c r="AF31" s="477"/>
      <c r="AG31" s="477"/>
      <c r="AH31" s="477"/>
      <c r="AI31" s="476"/>
      <c r="AJ31" s="477"/>
      <c r="AK31" s="477"/>
      <c r="AL31" s="477"/>
      <c r="AM31" s="477"/>
      <c r="AN31" s="477"/>
      <c r="AO31" s="477"/>
      <c r="AP31" s="477"/>
      <c r="AQ31" s="477"/>
      <c r="AR31" s="477"/>
      <c r="AS31" s="477"/>
      <c r="AT31" s="478"/>
      <c r="AU31" s="476"/>
      <c r="AV31" s="477"/>
      <c r="AW31" s="477"/>
      <c r="AX31" s="477"/>
      <c r="AY31" s="477"/>
      <c r="AZ31" s="477"/>
      <c r="BA31" s="477"/>
      <c r="BB31" s="477"/>
      <c r="BC31" s="477"/>
      <c r="BD31" s="477"/>
      <c r="BE31" s="477"/>
      <c r="BF31" s="477"/>
      <c r="BG31" s="477"/>
      <c r="BH31" s="477"/>
      <c r="BI31" s="477"/>
      <c r="BJ31" s="477"/>
      <c r="BK31" s="477"/>
      <c r="BL31" s="477"/>
      <c r="BM31" s="477"/>
      <c r="BN31" s="477"/>
      <c r="BO31" s="477"/>
      <c r="BP31" s="477"/>
      <c r="BQ31" s="477"/>
      <c r="BR31" s="477"/>
      <c r="BS31" s="477"/>
      <c r="BT31" s="477"/>
      <c r="BU31" s="477"/>
      <c r="BV31" s="477"/>
      <c r="BW31" s="477"/>
      <c r="BX31" s="477"/>
      <c r="BY31" s="478"/>
      <c r="BZ31" s="476"/>
      <c r="CA31" s="477"/>
      <c r="CB31" s="477"/>
      <c r="CC31" s="477"/>
      <c r="CD31" s="477"/>
      <c r="CE31" s="477"/>
      <c r="CF31" s="477"/>
      <c r="CG31" s="477"/>
      <c r="CH31" s="477"/>
      <c r="CI31" s="477"/>
      <c r="CJ31" s="477"/>
      <c r="CK31" s="478"/>
      <c r="DU31" s="76"/>
      <c r="DV31" s="76"/>
      <c r="DW31" s="76"/>
      <c r="DX31" s="76"/>
      <c r="DY31" s="76"/>
      <c r="DZ31" s="76"/>
      <c r="EA31" s="76"/>
      <c r="EB31" s="76"/>
      <c r="EC31" s="76"/>
      <c r="ED31" s="76"/>
      <c r="EE31" s="76"/>
      <c r="EF31" s="76"/>
      <c r="EG31" s="76"/>
      <c r="EH31" s="76"/>
      <c r="EI31" s="76"/>
      <c r="EJ31" s="76"/>
      <c r="EK31" s="76"/>
    </row>
    <row r="32" spans="1:141" ht="5.25" customHeight="1">
      <c r="B32" s="507"/>
      <c r="C32" s="632"/>
      <c r="D32" s="512" t="s">
        <v>20</v>
      </c>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989">
        <f ca="1">集計【小規模】!K3</f>
        <v>0</v>
      </c>
      <c r="AJ32" s="990"/>
      <c r="AK32" s="990"/>
      <c r="AL32" s="990"/>
      <c r="AM32" s="990"/>
      <c r="AN32" s="990"/>
      <c r="AO32" s="990"/>
      <c r="AP32" s="990"/>
      <c r="AQ32" s="990"/>
      <c r="AR32" s="990"/>
      <c r="AS32" s="990"/>
      <c r="AT32" s="991"/>
      <c r="AU32" s="992"/>
      <c r="AV32" s="993"/>
      <c r="AW32" s="993"/>
      <c r="AX32" s="993"/>
      <c r="AY32" s="993"/>
      <c r="AZ32" s="993"/>
      <c r="BA32" s="993"/>
      <c r="BB32" s="993"/>
      <c r="BC32" s="993"/>
      <c r="BD32" s="993"/>
      <c r="BE32" s="993"/>
      <c r="BF32" s="993"/>
      <c r="BG32" s="993"/>
      <c r="BH32" s="993"/>
      <c r="BI32" s="993"/>
      <c r="BJ32" s="993"/>
      <c r="BK32" s="993"/>
      <c r="BL32" s="993"/>
      <c r="BM32" s="993"/>
      <c r="BN32" s="993"/>
      <c r="BO32" s="993"/>
      <c r="BP32" s="993"/>
      <c r="BQ32" s="993"/>
      <c r="BR32" s="993"/>
      <c r="BS32" s="993"/>
      <c r="BT32" s="993"/>
      <c r="BU32" s="993"/>
      <c r="BV32" s="993"/>
      <c r="BW32" s="993"/>
      <c r="BX32" s="993"/>
      <c r="BY32" s="994"/>
      <c r="BZ32" s="995"/>
      <c r="CA32" s="996"/>
      <c r="CB32" s="996"/>
      <c r="CC32" s="996"/>
      <c r="CD32" s="996"/>
      <c r="CE32" s="996"/>
      <c r="CF32" s="996"/>
      <c r="CG32" s="996"/>
      <c r="CH32" s="996"/>
      <c r="CI32" s="996"/>
      <c r="CJ32" s="996"/>
      <c r="CK32" s="997"/>
      <c r="DU32" s="76"/>
      <c r="DV32" s="76"/>
      <c r="DW32" s="76"/>
      <c r="DX32" s="76"/>
      <c r="DY32" s="76"/>
      <c r="DZ32" s="76"/>
      <c r="EA32" s="76"/>
      <c r="EB32" s="76"/>
      <c r="EC32" s="76"/>
      <c r="ED32" s="76"/>
      <c r="EE32" s="76"/>
      <c r="EF32" s="76"/>
      <c r="EG32" s="76"/>
      <c r="EH32" s="76"/>
      <c r="EI32" s="76"/>
      <c r="EJ32" s="76"/>
      <c r="EK32" s="76"/>
    </row>
    <row r="33" spans="2:141" ht="5.25" customHeight="1">
      <c r="B33" s="507"/>
      <c r="C33" s="632"/>
      <c r="D33" s="497"/>
      <c r="E33" s="498"/>
      <c r="F33" s="498"/>
      <c r="G33" s="498"/>
      <c r="H33" s="498"/>
      <c r="I33" s="498"/>
      <c r="J33" s="498"/>
      <c r="K33" s="498"/>
      <c r="L33" s="498"/>
      <c r="M33" s="498"/>
      <c r="N33" s="498"/>
      <c r="O33" s="498"/>
      <c r="P33" s="498"/>
      <c r="Q33" s="498"/>
      <c r="R33" s="498"/>
      <c r="S33" s="498"/>
      <c r="T33" s="498"/>
      <c r="U33" s="498"/>
      <c r="V33" s="498"/>
      <c r="W33" s="498"/>
      <c r="X33" s="498"/>
      <c r="Y33" s="498"/>
      <c r="Z33" s="498"/>
      <c r="AA33" s="498"/>
      <c r="AB33" s="498"/>
      <c r="AC33" s="498"/>
      <c r="AD33" s="498"/>
      <c r="AE33" s="498"/>
      <c r="AF33" s="498"/>
      <c r="AG33" s="498"/>
      <c r="AH33" s="498"/>
      <c r="AI33" s="962"/>
      <c r="AJ33" s="963"/>
      <c r="AK33" s="963"/>
      <c r="AL33" s="963"/>
      <c r="AM33" s="963"/>
      <c r="AN33" s="963"/>
      <c r="AO33" s="963"/>
      <c r="AP33" s="963"/>
      <c r="AQ33" s="963"/>
      <c r="AR33" s="963"/>
      <c r="AS33" s="963"/>
      <c r="AT33" s="964"/>
      <c r="AU33" s="976"/>
      <c r="AV33" s="977"/>
      <c r="AW33" s="977"/>
      <c r="AX33" s="977"/>
      <c r="AY33" s="977"/>
      <c r="AZ33" s="977"/>
      <c r="BA33" s="977"/>
      <c r="BB33" s="977"/>
      <c r="BC33" s="977"/>
      <c r="BD33" s="977"/>
      <c r="BE33" s="977"/>
      <c r="BF33" s="977"/>
      <c r="BG33" s="977"/>
      <c r="BH33" s="977"/>
      <c r="BI33" s="977"/>
      <c r="BJ33" s="977"/>
      <c r="BK33" s="977"/>
      <c r="BL33" s="977"/>
      <c r="BM33" s="977"/>
      <c r="BN33" s="977"/>
      <c r="BO33" s="977"/>
      <c r="BP33" s="977"/>
      <c r="BQ33" s="977"/>
      <c r="BR33" s="977"/>
      <c r="BS33" s="977"/>
      <c r="BT33" s="977"/>
      <c r="BU33" s="977"/>
      <c r="BV33" s="977"/>
      <c r="BW33" s="977"/>
      <c r="BX33" s="977"/>
      <c r="BY33" s="978"/>
      <c r="BZ33" s="968"/>
      <c r="CA33" s="969"/>
      <c r="CB33" s="969"/>
      <c r="CC33" s="969"/>
      <c r="CD33" s="969"/>
      <c r="CE33" s="969"/>
      <c r="CF33" s="969"/>
      <c r="CG33" s="969"/>
      <c r="CH33" s="969"/>
      <c r="CI33" s="969"/>
      <c r="CJ33" s="969"/>
      <c r="CK33" s="970"/>
      <c r="DU33" s="76"/>
      <c r="DV33" s="76"/>
      <c r="DW33" s="76"/>
      <c r="DX33" s="76"/>
      <c r="DY33" s="76"/>
      <c r="DZ33" s="76"/>
      <c r="EA33" s="76"/>
      <c r="EB33" s="76"/>
      <c r="EC33" s="76"/>
      <c r="ED33" s="76"/>
      <c r="EE33" s="76"/>
      <c r="EF33" s="76"/>
      <c r="EG33" s="76"/>
      <c r="EH33" s="76"/>
      <c r="EI33" s="76"/>
      <c r="EJ33" s="76"/>
      <c r="EK33" s="76"/>
    </row>
    <row r="34" spans="2:141" ht="5.25" customHeight="1">
      <c r="B34" s="507"/>
      <c r="C34" s="632"/>
      <c r="D34" s="497"/>
      <c r="E34" s="498"/>
      <c r="F34" s="498"/>
      <c r="G34" s="498"/>
      <c r="H34" s="498"/>
      <c r="I34" s="498"/>
      <c r="J34" s="498"/>
      <c r="K34" s="498"/>
      <c r="L34" s="498"/>
      <c r="M34" s="498"/>
      <c r="N34" s="498"/>
      <c r="O34" s="498"/>
      <c r="P34" s="498"/>
      <c r="Q34" s="498"/>
      <c r="R34" s="498"/>
      <c r="S34" s="498"/>
      <c r="T34" s="498"/>
      <c r="U34" s="498"/>
      <c r="V34" s="498"/>
      <c r="W34" s="498"/>
      <c r="X34" s="498"/>
      <c r="Y34" s="498"/>
      <c r="Z34" s="498"/>
      <c r="AA34" s="498"/>
      <c r="AB34" s="498"/>
      <c r="AC34" s="498"/>
      <c r="AD34" s="498"/>
      <c r="AE34" s="498"/>
      <c r="AF34" s="498"/>
      <c r="AG34" s="498"/>
      <c r="AH34" s="498"/>
      <c r="AI34" s="962"/>
      <c r="AJ34" s="963"/>
      <c r="AK34" s="963"/>
      <c r="AL34" s="963"/>
      <c r="AM34" s="963"/>
      <c r="AN34" s="963"/>
      <c r="AO34" s="963"/>
      <c r="AP34" s="963"/>
      <c r="AQ34" s="963"/>
      <c r="AR34" s="963"/>
      <c r="AS34" s="963"/>
      <c r="AT34" s="964"/>
      <c r="AU34" s="976"/>
      <c r="AV34" s="977"/>
      <c r="AW34" s="977"/>
      <c r="AX34" s="977"/>
      <c r="AY34" s="977"/>
      <c r="AZ34" s="977"/>
      <c r="BA34" s="977"/>
      <c r="BB34" s="977"/>
      <c r="BC34" s="977"/>
      <c r="BD34" s="977"/>
      <c r="BE34" s="977"/>
      <c r="BF34" s="977"/>
      <c r="BG34" s="977"/>
      <c r="BH34" s="977"/>
      <c r="BI34" s="977"/>
      <c r="BJ34" s="977"/>
      <c r="BK34" s="977"/>
      <c r="BL34" s="977"/>
      <c r="BM34" s="977"/>
      <c r="BN34" s="977"/>
      <c r="BO34" s="977"/>
      <c r="BP34" s="977"/>
      <c r="BQ34" s="977"/>
      <c r="BR34" s="977"/>
      <c r="BS34" s="977"/>
      <c r="BT34" s="977"/>
      <c r="BU34" s="977"/>
      <c r="BV34" s="977"/>
      <c r="BW34" s="977"/>
      <c r="BX34" s="977"/>
      <c r="BY34" s="978"/>
      <c r="BZ34" s="968"/>
      <c r="CA34" s="969"/>
      <c r="CB34" s="969"/>
      <c r="CC34" s="969"/>
      <c r="CD34" s="969"/>
      <c r="CE34" s="969"/>
      <c r="CF34" s="969"/>
      <c r="CG34" s="969"/>
      <c r="CH34" s="969"/>
      <c r="CI34" s="969"/>
      <c r="CJ34" s="969"/>
      <c r="CK34" s="970"/>
      <c r="DU34" s="76"/>
      <c r="DV34" s="76"/>
      <c r="DW34" s="76"/>
      <c r="DX34" s="76"/>
      <c r="DY34" s="76"/>
      <c r="DZ34" s="76"/>
      <c r="EA34" s="76"/>
      <c r="EB34" s="76"/>
      <c r="EC34" s="76"/>
      <c r="ED34" s="76"/>
      <c r="EE34" s="76"/>
      <c r="EF34" s="76"/>
      <c r="EG34" s="76"/>
      <c r="EH34" s="76"/>
      <c r="EI34" s="76"/>
      <c r="EJ34" s="76"/>
      <c r="EK34" s="76"/>
    </row>
    <row r="35" spans="2:141" ht="5.25" customHeight="1">
      <c r="B35" s="507"/>
      <c r="C35" s="632"/>
      <c r="D35" s="497"/>
      <c r="E35" s="498"/>
      <c r="F35" s="498"/>
      <c r="G35" s="498"/>
      <c r="H35" s="498"/>
      <c r="I35" s="498"/>
      <c r="J35" s="498"/>
      <c r="K35" s="498"/>
      <c r="L35" s="498"/>
      <c r="M35" s="498"/>
      <c r="N35" s="498"/>
      <c r="O35" s="498"/>
      <c r="P35" s="498"/>
      <c r="Q35" s="498"/>
      <c r="R35" s="498"/>
      <c r="S35" s="498"/>
      <c r="T35" s="498"/>
      <c r="U35" s="498"/>
      <c r="V35" s="498"/>
      <c r="W35" s="498"/>
      <c r="X35" s="498"/>
      <c r="Y35" s="498"/>
      <c r="Z35" s="498"/>
      <c r="AA35" s="498"/>
      <c r="AB35" s="498"/>
      <c r="AC35" s="498"/>
      <c r="AD35" s="498"/>
      <c r="AE35" s="498"/>
      <c r="AF35" s="498"/>
      <c r="AG35" s="498"/>
      <c r="AH35" s="498"/>
      <c r="AI35" s="962"/>
      <c r="AJ35" s="963"/>
      <c r="AK35" s="963"/>
      <c r="AL35" s="963"/>
      <c r="AM35" s="963"/>
      <c r="AN35" s="963"/>
      <c r="AO35" s="963"/>
      <c r="AP35" s="963"/>
      <c r="AQ35" s="963"/>
      <c r="AR35" s="963"/>
      <c r="AS35" s="963"/>
      <c r="AT35" s="964"/>
      <c r="AU35" s="976"/>
      <c r="AV35" s="977"/>
      <c r="AW35" s="977"/>
      <c r="AX35" s="977"/>
      <c r="AY35" s="977"/>
      <c r="AZ35" s="977"/>
      <c r="BA35" s="977"/>
      <c r="BB35" s="977"/>
      <c r="BC35" s="977"/>
      <c r="BD35" s="977"/>
      <c r="BE35" s="977"/>
      <c r="BF35" s="977"/>
      <c r="BG35" s="977"/>
      <c r="BH35" s="977"/>
      <c r="BI35" s="977"/>
      <c r="BJ35" s="977"/>
      <c r="BK35" s="977"/>
      <c r="BL35" s="977"/>
      <c r="BM35" s="977"/>
      <c r="BN35" s="977"/>
      <c r="BO35" s="977"/>
      <c r="BP35" s="977"/>
      <c r="BQ35" s="977"/>
      <c r="BR35" s="977"/>
      <c r="BS35" s="977"/>
      <c r="BT35" s="977"/>
      <c r="BU35" s="977"/>
      <c r="BV35" s="977"/>
      <c r="BW35" s="977"/>
      <c r="BX35" s="977"/>
      <c r="BY35" s="978"/>
      <c r="BZ35" s="968"/>
      <c r="CA35" s="969"/>
      <c r="CB35" s="969"/>
      <c r="CC35" s="969"/>
      <c r="CD35" s="969"/>
      <c r="CE35" s="969"/>
      <c r="CF35" s="969"/>
      <c r="CG35" s="969"/>
      <c r="CH35" s="969"/>
      <c r="CI35" s="969"/>
      <c r="CJ35" s="969"/>
      <c r="CK35" s="970"/>
      <c r="DU35" s="76"/>
      <c r="DV35" s="76"/>
      <c r="DW35" s="76"/>
      <c r="DX35" s="76"/>
      <c r="DY35" s="76"/>
      <c r="DZ35" s="76"/>
      <c r="EA35" s="76"/>
      <c r="EB35" s="76"/>
      <c r="EC35" s="76"/>
      <c r="ED35" s="76"/>
      <c r="EE35" s="76"/>
      <c r="EF35" s="76"/>
      <c r="EG35" s="76"/>
      <c r="EH35" s="76"/>
      <c r="EI35" s="76"/>
      <c r="EJ35" s="76"/>
      <c r="EK35" s="76"/>
    </row>
    <row r="36" spans="2:141" ht="5.25" customHeight="1">
      <c r="B36" s="507"/>
      <c r="C36" s="632"/>
      <c r="D36" s="497"/>
      <c r="E36" s="498"/>
      <c r="F36" s="498"/>
      <c r="G36" s="498"/>
      <c r="H36" s="498"/>
      <c r="I36" s="498"/>
      <c r="J36" s="498"/>
      <c r="K36" s="498"/>
      <c r="L36" s="498"/>
      <c r="M36" s="498"/>
      <c r="N36" s="498"/>
      <c r="O36" s="498"/>
      <c r="P36" s="498"/>
      <c r="Q36" s="498"/>
      <c r="R36" s="498"/>
      <c r="S36" s="498"/>
      <c r="T36" s="498"/>
      <c r="U36" s="498"/>
      <c r="V36" s="498"/>
      <c r="W36" s="498"/>
      <c r="X36" s="498"/>
      <c r="Y36" s="498"/>
      <c r="Z36" s="498"/>
      <c r="AA36" s="498"/>
      <c r="AB36" s="498"/>
      <c r="AC36" s="498"/>
      <c r="AD36" s="498"/>
      <c r="AE36" s="498"/>
      <c r="AF36" s="498"/>
      <c r="AG36" s="498"/>
      <c r="AH36" s="498"/>
      <c r="AI36" s="962"/>
      <c r="AJ36" s="963"/>
      <c r="AK36" s="963"/>
      <c r="AL36" s="963"/>
      <c r="AM36" s="963"/>
      <c r="AN36" s="963"/>
      <c r="AO36" s="963"/>
      <c r="AP36" s="963"/>
      <c r="AQ36" s="963"/>
      <c r="AR36" s="963"/>
      <c r="AS36" s="963"/>
      <c r="AT36" s="964"/>
      <c r="AU36" s="976"/>
      <c r="AV36" s="977"/>
      <c r="AW36" s="977"/>
      <c r="AX36" s="977"/>
      <c r="AY36" s="977"/>
      <c r="AZ36" s="977"/>
      <c r="BA36" s="977"/>
      <c r="BB36" s="977"/>
      <c r="BC36" s="977"/>
      <c r="BD36" s="977"/>
      <c r="BE36" s="977"/>
      <c r="BF36" s="977"/>
      <c r="BG36" s="977"/>
      <c r="BH36" s="977"/>
      <c r="BI36" s="977"/>
      <c r="BJ36" s="977"/>
      <c r="BK36" s="977"/>
      <c r="BL36" s="977"/>
      <c r="BM36" s="977"/>
      <c r="BN36" s="977"/>
      <c r="BO36" s="977"/>
      <c r="BP36" s="977"/>
      <c r="BQ36" s="977"/>
      <c r="BR36" s="977"/>
      <c r="BS36" s="977"/>
      <c r="BT36" s="977"/>
      <c r="BU36" s="977"/>
      <c r="BV36" s="977"/>
      <c r="BW36" s="977"/>
      <c r="BX36" s="977"/>
      <c r="BY36" s="978"/>
      <c r="BZ36" s="968"/>
      <c r="CA36" s="969"/>
      <c r="CB36" s="969"/>
      <c r="CC36" s="969"/>
      <c r="CD36" s="969"/>
      <c r="CE36" s="969"/>
      <c r="CF36" s="969"/>
      <c r="CG36" s="969"/>
      <c r="CH36" s="969"/>
      <c r="CI36" s="969"/>
      <c r="CJ36" s="969"/>
      <c r="CK36" s="970"/>
      <c r="DU36" s="76"/>
      <c r="DV36" s="76"/>
      <c r="DW36" s="76"/>
      <c r="DX36" s="76"/>
      <c r="DY36" s="76"/>
      <c r="DZ36" s="76"/>
      <c r="EA36" s="76"/>
      <c r="EB36" s="76"/>
      <c r="EC36" s="76"/>
      <c r="ED36" s="76"/>
      <c r="EE36" s="76"/>
      <c r="EF36" s="76"/>
      <c r="EG36" s="76"/>
      <c r="EH36" s="76"/>
      <c r="EI36" s="76"/>
      <c r="EJ36" s="76"/>
      <c r="EK36" s="76"/>
    </row>
    <row r="37" spans="2:141" ht="5.25" customHeight="1">
      <c r="B37" s="507"/>
      <c r="C37" s="632"/>
      <c r="D37" s="497" t="s">
        <v>1152</v>
      </c>
      <c r="E37" s="498"/>
      <c r="F37" s="498"/>
      <c r="G37" s="498"/>
      <c r="H37" s="498"/>
      <c r="I37" s="498"/>
      <c r="J37" s="498"/>
      <c r="K37" s="498"/>
      <c r="L37" s="498"/>
      <c r="M37" s="498"/>
      <c r="N37" s="498"/>
      <c r="O37" s="498"/>
      <c r="P37" s="498"/>
      <c r="Q37" s="498"/>
      <c r="R37" s="498"/>
      <c r="S37" s="498"/>
      <c r="T37" s="498"/>
      <c r="U37" s="498"/>
      <c r="V37" s="498"/>
      <c r="W37" s="498"/>
      <c r="X37" s="498"/>
      <c r="Y37" s="498"/>
      <c r="Z37" s="498"/>
      <c r="AA37" s="498"/>
      <c r="AB37" s="498"/>
      <c r="AC37" s="498"/>
      <c r="AD37" s="498"/>
      <c r="AE37" s="498"/>
      <c r="AF37" s="498"/>
      <c r="AG37" s="498"/>
      <c r="AH37" s="498"/>
      <c r="AI37" s="962">
        <f ca="1">集計【小規模】!K4</f>
        <v>0</v>
      </c>
      <c r="AJ37" s="963"/>
      <c r="AK37" s="963"/>
      <c r="AL37" s="963"/>
      <c r="AM37" s="963"/>
      <c r="AN37" s="963"/>
      <c r="AO37" s="963"/>
      <c r="AP37" s="963"/>
      <c r="AQ37" s="963"/>
      <c r="AR37" s="963"/>
      <c r="AS37" s="963"/>
      <c r="AT37" s="964"/>
      <c r="AU37" s="976"/>
      <c r="AV37" s="977"/>
      <c r="AW37" s="977"/>
      <c r="AX37" s="977"/>
      <c r="AY37" s="977"/>
      <c r="AZ37" s="977"/>
      <c r="BA37" s="977"/>
      <c r="BB37" s="977"/>
      <c r="BC37" s="977"/>
      <c r="BD37" s="977"/>
      <c r="BE37" s="977"/>
      <c r="BF37" s="977"/>
      <c r="BG37" s="977"/>
      <c r="BH37" s="977"/>
      <c r="BI37" s="977"/>
      <c r="BJ37" s="977"/>
      <c r="BK37" s="977"/>
      <c r="BL37" s="977"/>
      <c r="BM37" s="977"/>
      <c r="BN37" s="977"/>
      <c r="BO37" s="977"/>
      <c r="BP37" s="977"/>
      <c r="BQ37" s="977"/>
      <c r="BR37" s="977"/>
      <c r="BS37" s="977"/>
      <c r="BT37" s="977"/>
      <c r="BU37" s="977"/>
      <c r="BV37" s="977"/>
      <c r="BW37" s="977"/>
      <c r="BX37" s="977"/>
      <c r="BY37" s="978"/>
      <c r="BZ37" s="968"/>
      <c r="CA37" s="969"/>
      <c r="CB37" s="969"/>
      <c r="CC37" s="969"/>
      <c r="CD37" s="969"/>
      <c r="CE37" s="969"/>
      <c r="CF37" s="969"/>
      <c r="CG37" s="969"/>
      <c r="CH37" s="969"/>
      <c r="CI37" s="969"/>
      <c r="CJ37" s="969"/>
      <c r="CK37" s="970"/>
    </row>
    <row r="38" spans="2:141" ht="5.25" customHeight="1">
      <c r="B38" s="507"/>
      <c r="C38" s="632"/>
      <c r="D38" s="497"/>
      <c r="E38" s="498"/>
      <c r="F38" s="498"/>
      <c r="G38" s="498"/>
      <c r="H38" s="498"/>
      <c r="I38" s="498"/>
      <c r="J38" s="498"/>
      <c r="K38" s="498"/>
      <c r="L38" s="498"/>
      <c r="M38" s="498"/>
      <c r="N38" s="498"/>
      <c r="O38" s="498"/>
      <c r="P38" s="498"/>
      <c r="Q38" s="498"/>
      <c r="R38" s="498"/>
      <c r="S38" s="498"/>
      <c r="T38" s="498"/>
      <c r="U38" s="498"/>
      <c r="V38" s="498"/>
      <c r="W38" s="498"/>
      <c r="X38" s="498"/>
      <c r="Y38" s="498"/>
      <c r="Z38" s="498"/>
      <c r="AA38" s="498"/>
      <c r="AB38" s="498"/>
      <c r="AC38" s="498"/>
      <c r="AD38" s="498"/>
      <c r="AE38" s="498"/>
      <c r="AF38" s="498"/>
      <c r="AG38" s="498"/>
      <c r="AH38" s="498"/>
      <c r="AI38" s="962"/>
      <c r="AJ38" s="963"/>
      <c r="AK38" s="963"/>
      <c r="AL38" s="963"/>
      <c r="AM38" s="963"/>
      <c r="AN38" s="963"/>
      <c r="AO38" s="963"/>
      <c r="AP38" s="963"/>
      <c r="AQ38" s="963"/>
      <c r="AR38" s="963"/>
      <c r="AS38" s="963"/>
      <c r="AT38" s="964"/>
      <c r="AU38" s="976"/>
      <c r="AV38" s="977"/>
      <c r="AW38" s="977"/>
      <c r="AX38" s="977"/>
      <c r="AY38" s="977"/>
      <c r="AZ38" s="977"/>
      <c r="BA38" s="977"/>
      <c r="BB38" s="977"/>
      <c r="BC38" s="977"/>
      <c r="BD38" s="977"/>
      <c r="BE38" s="977"/>
      <c r="BF38" s="977"/>
      <c r="BG38" s="977"/>
      <c r="BH38" s="977"/>
      <c r="BI38" s="977"/>
      <c r="BJ38" s="977"/>
      <c r="BK38" s="977"/>
      <c r="BL38" s="977"/>
      <c r="BM38" s="977"/>
      <c r="BN38" s="977"/>
      <c r="BO38" s="977"/>
      <c r="BP38" s="977"/>
      <c r="BQ38" s="977"/>
      <c r="BR38" s="977"/>
      <c r="BS38" s="977"/>
      <c r="BT38" s="977"/>
      <c r="BU38" s="977"/>
      <c r="BV38" s="977"/>
      <c r="BW38" s="977"/>
      <c r="BX38" s="977"/>
      <c r="BY38" s="978"/>
      <c r="BZ38" s="968"/>
      <c r="CA38" s="969"/>
      <c r="CB38" s="969"/>
      <c r="CC38" s="969"/>
      <c r="CD38" s="969"/>
      <c r="CE38" s="969"/>
      <c r="CF38" s="969"/>
      <c r="CG38" s="969"/>
      <c r="CH38" s="969"/>
      <c r="CI38" s="969"/>
      <c r="CJ38" s="969"/>
      <c r="CK38" s="970"/>
    </row>
    <row r="39" spans="2:141" ht="5.25" customHeight="1">
      <c r="B39" s="507"/>
      <c r="C39" s="632"/>
      <c r="D39" s="497"/>
      <c r="E39" s="498"/>
      <c r="F39" s="498"/>
      <c r="G39" s="498"/>
      <c r="H39" s="498"/>
      <c r="I39" s="498"/>
      <c r="J39" s="498"/>
      <c r="K39" s="498"/>
      <c r="L39" s="498"/>
      <c r="M39" s="498"/>
      <c r="N39" s="498"/>
      <c r="O39" s="498"/>
      <c r="P39" s="498"/>
      <c r="Q39" s="498"/>
      <c r="R39" s="498"/>
      <c r="S39" s="498"/>
      <c r="T39" s="498"/>
      <c r="U39" s="498"/>
      <c r="V39" s="498"/>
      <c r="W39" s="498"/>
      <c r="X39" s="498"/>
      <c r="Y39" s="498"/>
      <c r="Z39" s="498"/>
      <c r="AA39" s="498"/>
      <c r="AB39" s="498"/>
      <c r="AC39" s="498"/>
      <c r="AD39" s="498"/>
      <c r="AE39" s="498"/>
      <c r="AF39" s="498"/>
      <c r="AG39" s="498"/>
      <c r="AH39" s="498"/>
      <c r="AI39" s="962"/>
      <c r="AJ39" s="963"/>
      <c r="AK39" s="963"/>
      <c r="AL39" s="963"/>
      <c r="AM39" s="963"/>
      <c r="AN39" s="963"/>
      <c r="AO39" s="963"/>
      <c r="AP39" s="963"/>
      <c r="AQ39" s="963"/>
      <c r="AR39" s="963"/>
      <c r="AS39" s="963"/>
      <c r="AT39" s="964"/>
      <c r="AU39" s="976"/>
      <c r="AV39" s="977"/>
      <c r="AW39" s="977"/>
      <c r="AX39" s="977"/>
      <c r="AY39" s="977"/>
      <c r="AZ39" s="977"/>
      <c r="BA39" s="977"/>
      <c r="BB39" s="977"/>
      <c r="BC39" s="977"/>
      <c r="BD39" s="977"/>
      <c r="BE39" s="977"/>
      <c r="BF39" s="977"/>
      <c r="BG39" s="977"/>
      <c r="BH39" s="977"/>
      <c r="BI39" s="977"/>
      <c r="BJ39" s="977"/>
      <c r="BK39" s="977"/>
      <c r="BL39" s="977"/>
      <c r="BM39" s="977"/>
      <c r="BN39" s="977"/>
      <c r="BO39" s="977"/>
      <c r="BP39" s="977"/>
      <c r="BQ39" s="977"/>
      <c r="BR39" s="977"/>
      <c r="BS39" s="977"/>
      <c r="BT39" s="977"/>
      <c r="BU39" s="977"/>
      <c r="BV39" s="977"/>
      <c r="BW39" s="977"/>
      <c r="BX39" s="977"/>
      <c r="BY39" s="978"/>
      <c r="BZ39" s="968"/>
      <c r="CA39" s="969"/>
      <c r="CB39" s="969"/>
      <c r="CC39" s="969"/>
      <c r="CD39" s="969"/>
      <c r="CE39" s="969"/>
      <c r="CF39" s="969"/>
      <c r="CG39" s="969"/>
      <c r="CH39" s="969"/>
      <c r="CI39" s="969"/>
      <c r="CJ39" s="969"/>
      <c r="CK39" s="970"/>
    </row>
    <row r="40" spans="2:141" ht="5.25" customHeight="1">
      <c r="B40" s="507"/>
      <c r="C40" s="632"/>
      <c r="D40" s="497"/>
      <c r="E40" s="498"/>
      <c r="F40" s="498"/>
      <c r="G40" s="498"/>
      <c r="H40" s="498"/>
      <c r="I40" s="498"/>
      <c r="J40" s="498"/>
      <c r="K40" s="498"/>
      <c r="L40" s="498"/>
      <c r="M40" s="498"/>
      <c r="N40" s="498"/>
      <c r="O40" s="498"/>
      <c r="P40" s="498"/>
      <c r="Q40" s="498"/>
      <c r="R40" s="498"/>
      <c r="S40" s="498"/>
      <c r="T40" s="498"/>
      <c r="U40" s="498"/>
      <c r="V40" s="498"/>
      <c r="W40" s="498"/>
      <c r="X40" s="498"/>
      <c r="Y40" s="498"/>
      <c r="Z40" s="498"/>
      <c r="AA40" s="498"/>
      <c r="AB40" s="498"/>
      <c r="AC40" s="498"/>
      <c r="AD40" s="498"/>
      <c r="AE40" s="498"/>
      <c r="AF40" s="498"/>
      <c r="AG40" s="498"/>
      <c r="AH40" s="498"/>
      <c r="AI40" s="962"/>
      <c r="AJ40" s="963"/>
      <c r="AK40" s="963"/>
      <c r="AL40" s="963"/>
      <c r="AM40" s="963"/>
      <c r="AN40" s="963"/>
      <c r="AO40" s="963"/>
      <c r="AP40" s="963"/>
      <c r="AQ40" s="963"/>
      <c r="AR40" s="963"/>
      <c r="AS40" s="963"/>
      <c r="AT40" s="964"/>
      <c r="AU40" s="976"/>
      <c r="AV40" s="977"/>
      <c r="AW40" s="977"/>
      <c r="AX40" s="977"/>
      <c r="AY40" s="977"/>
      <c r="AZ40" s="977"/>
      <c r="BA40" s="977"/>
      <c r="BB40" s="977"/>
      <c r="BC40" s="977"/>
      <c r="BD40" s="977"/>
      <c r="BE40" s="977"/>
      <c r="BF40" s="977"/>
      <c r="BG40" s="977"/>
      <c r="BH40" s="977"/>
      <c r="BI40" s="977"/>
      <c r="BJ40" s="977"/>
      <c r="BK40" s="977"/>
      <c r="BL40" s="977"/>
      <c r="BM40" s="977"/>
      <c r="BN40" s="977"/>
      <c r="BO40" s="977"/>
      <c r="BP40" s="977"/>
      <c r="BQ40" s="977"/>
      <c r="BR40" s="977"/>
      <c r="BS40" s="977"/>
      <c r="BT40" s="977"/>
      <c r="BU40" s="977"/>
      <c r="BV40" s="977"/>
      <c r="BW40" s="977"/>
      <c r="BX40" s="977"/>
      <c r="BY40" s="978"/>
      <c r="BZ40" s="968"/>
      <c r="CA40" s="969"/>
      <c r="CB40" s="969"/>
      <c r="CC40" s="969"/>
      <c r="CD40" s="969"/>
      <c r="CE40" s="969"/>
      <c r="CF40" s="969"/>
      <c r="CG40" s="969"/>
      <c r="CH40" s="969"/>
      <c r="CI40" s="969"/>
      <c r="CJ40" s="969"/>
      <c r="CK40" s="970"/>
    </row>
    <row r="41" spans="2:141" ht="5.25" customHeight="1">
      <c r="B41" s="507"/>
      <c r="C41" s="632"/>
      <c r="D41" s="497"/>
      <c r="E41" s="498"/>
      <c r="F41" s="498"/>
      <c r="G41" s="498"/>
      <c r="H41" s="498"/>
      <c r="I41" s="498"/>
      <c r="J41" s="498"/>
      <c r="K41" s="498"/>
      <c r="L41" s="498"/>
      <c r="M41" s="498"/>
      <c r="N41" s="498"/>
      <c r="O41" s="498"/>
      <c r="P41" s="498"/>
      <c r="Q41" s="498"/>
      <c r="R41" s="498"/>
      <c r="S41" s="498"/>
      <c r="T41" s="498"/>
      <c r="U41" s="498"/>
      <c r="V41" s="498"/>
      <c r="W41" s="498"/>
      <c r="X41" s="498"/>
      <c r="Y41" s="498"/>
      <c r="Z41" s="498"/>
      <c r="AA41" s="498"/>
      <c r="AB41" s="498"/>
      <c r="AC41" s="498"/>
      <c r="AD41" s="498"/>
      <c r="AE41" s="498"/>
      <c r="AF41" s="498"/>
      <c r="AG41" s="498"/>
      <c r="AH41" s="498"/>
      <c r="AI41" s="962"/>
      <c r="AJ41" s="963"/>
      <c r="AK41" s="963"/>
      <c r="AL41" s="963"/>
      <c r="AM41" s="963"/>
      <c r="AN41" s="963"/>
      <c r="AO41" s="963"/>
      <c r="AP41" s="963"/>
      <c r="AQ41" s="963"/>
      <c r="AR41" s="963"/>
      <c r="AS41" s="963"/>
      <c r="AT41" s="964"/>
      <c r="AU41" s="976"/>
      <c r="AV41" s="977"/>
      <c r="AW41" s="977"/>
      <c r="AX41" s="977"/>
      <c r="AY41" s="977"/>
      <c r="AZ41" s="977"/>
      <c r="BA41" s="977"/>
      <c r="BB41" s="977"/>
      <c r="BC41" s="977"/>
      <c r="BD41" s="977"/>
      <c r="BE41" s="977"/>
      <c r="BF41" s="977"/>
      <c r="BG41" s="977"/>
      <c r="BH41" s="977"/>
      <c r="BI41" s="977"/>
      <c r="BJ41" s="977"/>
      <c r="BK41" s="977"/>
      <c r="BL41" s="977"/>
      <c r="BM41" s="977"/>
      <c r="BN41" s="977"/>
      <c r="BO41" s="977"/>
      <c r="BP41" s="977"/>
      <c r="BQ41" s="977"/>
      <c r="BR41" s="977"/>
      <c r="BS41" s="977"/>
      <c r="BT41" s="977"/>
      <c r="BU41" s="977"/>
      <c r="BV41" s="977"/>
      <c r="BW41" s="977"/>
      <c r="BX41" s="977"/>
      <c r="BY41" s="978"/>
      <c r="BZ41" s="968"/>
      <c r="CA41" s="969"/>
      <c r="CB41" s="969"/>
      <c r="CC41" s="969"/>
      <c r="CD41" s="969"/>
      <c r="CE41" s="969"/>
      <c r="CF41" s="969"/>
      <c r="CG41" s="969"/>
      <c r="CH41" s="969"/>
      <c r="CI41" s="969"/>
      <c r="CJ41" s="969"/>
      <c r="CK41" s="970"/>
    </row>
    <row r="42" spans="2:141" ht="5.25" customHeight="1">
      <c r="B42" s="507"/>
      <c r="C42" s="632"/>
      <c r="D42" s="479" t="s">
        <v>1095</v>
      </c>
      <c r="E42" s="480"/>
      <c r="F42" s="480"/>
      <c r="G42" s="480"/>
      <c r="H42" s="480"/>
      <c r="I42" s="480"/>
      <c r="J42" s="480"/>
      <c r="K42" s="480"/>
      <c r="L42" s="480"/>
      <c r="M42" s="480"/>
      <c r="N42" s="480"/>
      <c r="O42" s="480"/>
      <c r="P42" s="480"/>
      <c r="Q42" s="480"/>
      <c r="R42" s="480"/>
      <c r="S42" s="480"/>
      <c r="T42" s="480"/>
      <c r="U42" s="480"/>
      <c r="V42" s="480"/>
      <c r="W42" s="480"/>
      <c r="X42" s="480"/>
      <c r="Y42" s="480"/>
      <c r="Z42" s="480"/>
      <c r="AA42" s="481"/>
      <c r="AB42" s="987" t="str">
        <f>施設情報!C23&amp;""</f>
        <v/>
      </c>
      <c r="AC42" s="988"/>
      <c r="AD42" s="988"/>
      <c r="AE42" s="988"/>
      <c r="AF42" s="988"/>
      <c r="AG42" s="988"/>
      <c r="AH42" s="988"/>
      <c r="AI42" s="962">
        <f>IF(AB42="○",集計【小規模】!K5,0)</f>
        <v>0</v>
      </c>
      <c r="AJ42" s="963"/>
      <c r="AK42" s="963"/>
      <c r="AL42" s="963"/>
      <c r="AM42" s="963"/>
      <c r="AN42" s="963"/>
      <c r="AO42" s="963"/>
      <c r="AP42" s="963"/>
      <c r="AQ42" s="963"/>
      <c r="AR42" s="963"/>
      <c r="AS42" s="963"/>
      <c r="AT42" s="964"/>
      <c r="AU42" s="976"/>
      <c r="AV42" s="977"/>
      <c r="AW42" s="977"/>
      <c r="AX42" s="977"/>
      <c r="AY42" s="977"/>
      <c r="AZ42" s="977"/>
      <c r="BA42" s="977"/>
      <c r="BB42" s="977"/>
      <c r="BC42" s="977"/>
      <c r="BD42" s="977"/>
      <c r="BE42" s="977"/>
      <c r="BF42" s="977"/>
      <c r="BG42" s="977"/>
      <c r="BH42" s="977"/>
      <c r="BI42" s="977"/>
      <c r="BJ42" s="977"/>
      <c r="BK42" s="977"/>
      <c r="BL42" s="977"/>
      <c r="BM42" s="977"/>
      <c r="BN42" s="977"/>
      <c r="BO42" s="977"/>
      <c r="BP42" s="977"/>
      <c r="BQ42" s="977"/>
      <c r="BR42" s="977"/>
      <c r="BS42" s="977"/>
      <c r="BT42" s="977"/>
      <c r="BU42" s="977"/>
      <c r="BV42" s="977"/>
      <c r="BW42" s="977"/>
      <c r="BX42" s="977"/>
      <c r="BY42" s="978"/>
      <c r="BZ42" s="968"/>
      <c r="CA42" s="969"/>
      <c r="CB42" s="969"/>
      <c r="CC42" s="969"/>
      <c r="CD42" s="969"/>
      <c r="CE42" s="969"/>
      <c r="CF42" s="969"/>
      <c r="CG42" s="969"/>
      <c r="CH42" s="969"/>
      <c r="CI42" s="969"/>
      <c r="CJ42" s="969"/>
      <c r="CK42" s="970"/>
    </row>
    <row r="43" spans="2:141" ht="5.25" customHeight="1">
      <c r="B43" s="507"/>
      <c r="C43" s="632"/>
      <c r="D43" s="482"/>
      <c r="E43" s="483"/>
      <c r="F43" s="483"/>
      <c r="G43" s="483"/>
      <c r="H43" s="483"/>
      <c r="I43" s="483"/>
      <c r="J43" s="483"/>
      <c r="K43" s="483"/>
      <c r="L43" s="483"/>
      <c r="M43" s="483"/>
      <c r="N43" s="483"/>
      <c r="O43" s="483"/>
      <c r="P43" s="483"/>
      <c r="Q43" s="483"/>
      <c r="R43" s="483"/>
      <c r="S43" s="483"/>
      <c r="T43" s="483"/>
      <c r="U43" s="483"/>
      <c r="V43" s="483"/>
      <c r="W43" s="483"/>
      <c r="X43" s="483"/>
      <c r="Y43" s="483"/>
      <c r="Z43" s="483"/>
      <c r="AA43" s="484"/>
      <c r="AB43" s="987"/>
      <c r="AC43" s="988"/>
      <c r="AD43" s="988"/>
      <c r="AE43" s="988"/>
      <c r="AF43" s="988"/>
      <c r="AG43" s="988"/>
      <c r="AH43" s="988"/>
      <c r="AI43" s="962"/>
      <c r="AJ43" s="963"/>
      <c r="AK43" s="963"/>
      <c r="AL43" s="963"/>
      <c r="AM43" s="963"/>
      <c r="AN43" s="963"/>
      <c r="AO43" s="963"/>
      <c r="AP43" s="963"/>
      <c r="AQ43" s="963"/>
      <c r="AR43" s="963"/>
      <c r="AS43" s="963"/>
      <c r="AT43" s="964"/>
      <c r="AU43" s="976"/>
      <c r="AV43" s="977"/>
      <c r="AW43" s="977"/>
      <c r="AX43" s="977"/>
      <c r="AY43" s="977"/>
      <c r="AZ43" s="977"/>
      <c r="BA43" s="977"/>
      <c r="BB43" s="977"/>
      <c r="BC43" s="977"/>
      <c r="BD43" s="977"/>
      <c r="BE43" s="977"/>
      <c r="BF43" s="977"/>
      <c r="BG43" s="977"/>
      <c r="BH43" s="977"/>
      <c r="BI43" s="977"/>
      <c r="BJ43" s="977"/>
      <c r="BK43" s="977"/>
      <c r="BL43" s="977"/>
      <c r="BM43" s="977"/>
      <c r="BN43" s="977"/>
      <c r="BO43" s="977"/>
      <c r="BP43" s="977"/>
      <c r="BQ43" s="977"/>
      <c r="BR43" s="977"/>
      <c r="BS43" s="977"/>
      <c r="BT43" s="977"/>
      <c r="BU43" s="977"/>
      <c r="BV43" s="977"/>
      <c r="BW43" s="977"/>
      <c r="BX43" s="977"/>
      <c r="BY43" s="978"/>
      <c r="BZ43" s="968"/>
      <c r="CA43" s="969"/>
      <c r="CB43" s="969"/>
      <c r="CC43" s="969"/>
      <c r="CD43" s="969"/>
      <c r="CE43" s="969"/>
      <c r="CF43" s="969"/>
      <c r="CG43" s="969"/>
      <c r="CH43" s="969"/>
      <c r="CI43" s="969"/>
      <c r="CJ43" s="969"/>
      <c r="CK43" s="970"/>
    </row>
    <row r="44" spans="2:141" ht="5.25" customHeight="1">
      <c r="B44" s="507"/>
      <c r="C44" s="632"/>
      <c r="D44" s="482"/>
      <c r="E44" s="483"/>
      <c r="F44" s="483"/>
      <c r="G44" s="483"/>
      <c r="H44" s="483"/>
      <c r="I44" s="483"/>
      <c r="J44" s="483"/>
      <c r="K44" s="483"/>
      <c r="L44" s="483"/>
      <c r="M44" s="483"/>
      <c r="N44" s="483"/>
      <c r="O44" s="483"/>
      <c r="P44" s="483"/>
      <c r="Q44" s="483"/>
      <c r="R44" s="483"/>
      <c r="S44" s="483"/>
      <c r="T44" s="483"/>
      <c r="U44" s="483"/>
      <c r="V44" s="483"/>
      <c r="W44" s="483"/>
      <c r="X44" s="483"/>
      <c r="Y44" s="483"/>
      <c r="Z44" s="483"/>
      <c r="AA44" s="484"/>
      <c r="AB44" s="987"/>
      <c r="AC44" s="988"/>
      <c r="AD44" s="988"/>
      <c r="AE44" s="988"/>
      <c r="AF44" s="988"/>
      <c r="AG44" s="988"/>
      <c r="AH44" s="988"/>
      <c r="AI44" s="962"/>
      <c r="AJ44" s="963"/>
      <c r="AK44" s="963"/>
      <c r="AL44" s="963"/>
      <c r="AM44" s="963"/>
      <c r="AN44" s="963"/>
      <c r="AO44" s="963"/>
      <c r="AP44" s="963"/>
      <c r="AQ44" s="963"/>
      <c r="AR44" s="963"/>
      <c r="AS44" s="963"/>
      <c r="AT44" s="964"/>
      <c r="AU44" s="976"/>
      <c r="AV44" s="977"/>
      <c r="AW44" s="977"/>
      <c r="AX44" s="977"/>
      <c r="AY44" s="977"/>
      <c r="AZ44" s="977"/>
      <c r="BA44" s="977"/>
      <c r="BB44" s="977"/>
      <c r="BC44" s="977"/>
      <c r="BD44" s="977"/>
      <c r="BE44" s="977"/>
      <c r="BF44" s="977"/>
      <c r="BG44" s="977"/>
      <c r="BH44" s="977"/>
      <c r="BI44" s="977"/>
      <c r="BJ44" s="977"/>
      <c r="BK44" s="977"/>
      <c r="BL44" s="977"/>
      <c r="BM44" s="977"/>
      <c r="BN44" s="977"/>
      <c r="BO44" s="977"/>
      <c r="BP44" s="977"/>
      <c r="BQ44" s="977"/>
      <c r="BR44" s="977"/>
      <c r="BS44" s="977"/>
      <c r="BT44" s="977"/>
      <c r="BU44" s="977"/>
      <c r="BV44" s="977"/>
      <c r="BW44" s="977"/>
      <c r="BX44" s="977"/>
      <c r="BY44" s="978"/>
      <c r="BZ44" s="968"/>
      <c r="CA44" s="969"/>
      <c r="CB44" s="969"/>
      <c r="CC44" s="969"/>
      <c r="CD44" s="969"/>
      <c r="CE44" s="969"/>
      <c r="CF44" s="969"/>
      <c r="CG44" s="969"/>
      <c r="CH44" s="969"/>
      <c r="CI44" s="969"/>
      <c r="CJ44" s="969"/>
      <c r="CK44" s="970"/>
    </row>
    <row r="45" spans="2:141" ht="5.25" customHeight="1">
      <c r="B45" s="507"/>
      <c r="C45" s="632"/>
      <c r="D45" s="482"/>
      <c r="E45" s="483"/>
      <c r="F45" s="483"/>
      <c r="G45" s="483"/>
      <c r="H45" s="483"/>
      <c r="I45" s="483"/>
      <c r="J45" s="483"/>
      <c r="K45" s="483"/>
      <c r="L45" s="483"/>
      <c r="M45" s="483"/>
      <c r="N45" s="483"/>
      <c r="O45" s="483"/>
      <c r="P45" s="483"/>
      <c r="Q45" s="483"/>
      <c r="R45" s="483"/>
      <c r="S45" s="483"/>
      <c r="T45" s="483"/>
      <c r="U45" s="483"/>
      <c r="V45" s="483"/>
      <c r="W45" s="483"/>
      <c r="X45" s="483"/>
      <c r="Y45" s="483"/>
      <c r="Z45" s="483"/>
      <c r="AA45" s="484"/>
      <c r="AB45" s="987"/>
      <c r="AC45" s="988"/>
      <c r="AD45" s="988"/>
      <c r="AE45" s="988"/>
      <c r="AF45" s="988"/>
      <c r="AG45" s="988"/>
      <c r="AH45" s="988"/>
      <c r="AI45" s="962"/>
      <c r="AJ45" s="963"/>
      <c r="AK45" s="963"/>
      <c r="AL45" s="963"/>
      <c r="AM45" s="963"/>
      <c r="AN45" s="963"/>
      <c r="AO45" s="963"/>
      <c r="AP45" s="963"/>
      <c r="AQ45" s="963"/>
      <c r="AR45" s="963"/>
      <c r="AS45" s="963"/>
      <c r="AT45" s="964"/>
      <c r="AU45" s="976"/>
      <c r="AV45" s="977"/>
      <c r="AW45" s="977"/>
      <c r="AX45" s="977"/>
      <c r="AY45" s="977"/>
      <c r="AZ45" s="977"/>
      <c r="BA45" s="977"/>
      <c r="BB45" s="977"/>
      <c r="BC45" s="977"/>
      <c r="BD45" s="977"/>
      <c r="BE45" s="977"/>
      <c r="BF45" s="977"/>
      <c r="BG45" s="977"/>
      <c r="BH45" s="977"/>
      <c r="BI45" s="977"/>
      <c r="BJ45" s="977"/>
      <c r="BK45" s="977"/>
      <c r="BL45" s="977"/>
      <c r="BM45" s="977"/>
      <c r="BN45" s="977"/>
      <c r="BO45" s="977"/>
      <c r="BP45" s="977"/>
      <c r="BQ45" s="977"/>
      <c r="BR45" s="977"/>
      <c r="BS45" s="977"/>
      <c r="BT45" s="977"/>
      <c r="BU45" s="977"/>
      <c r="BV45" s="977"/>
      <c r="BW45" s="977"/>
      <c r="BX45" s="977"/>
      <c r="BY45" s="978"/>
      <c r="BZ45" s="968"/>
      <c r="CA45" s="969"/>
      <c r="CB45" s="969"/>
      <c r="CC45" s="969"/>
      <c r="CD45" s="969"/>
      <c r="CE45" s="969"/>
      <c r="CF45" s="969"/>
      <c r="CG45" s="969"/>
      <c r="CH45" s="969"/>
      <c r="CI45" s="969"/>
      <c r="CJ45" s="969"/>
      <c r="CK45" s="970"/>
    </row>
    <row r="46" spans="2:141" ht="5.25" customHeight="1">
      <c r="B46" s="507"/>
      <c r="C46" s="632"/>
      <c r="D46" s="485"/>
      <c r="E46" s="486"/>
      <c r="F46" s="486"/>
      <c r="G46" s="486"/>
      <c r="H46" s="486"/>
      <c r="I46" s="486"/>
      <c r="J46" s="486"/>
      <c r="K46" s="486"/>
      <c r="L46" s="486"/>
      <c r="M46" s="486"/>
      <c r="N46" s="486"/>
      <c r="O46" s="486"/>
      <c r="P46" s="486"/>
      <c r="Q46" s="486"/>
      <c r="R46" s="486"/>
      <c r="S46" s="486"/>
      <c r="T46" s="486"/>
      <c r="U46" s="486"/>
      <c r="V46" s="486"/>
      <c r="W46" s="486"/>
      <c r="X46" s="486"/>
      <c r="Y46" s="486"/>
      <c r="Z46" s="486"/>
      <c r="AA46" s="487"/>
      <c r="AB46" s="987"/>
      <c r="AC46" s="988"/>
      <c r="AD46" s="988"/>
      <c r="AE46" s="988"/>
      <c r="AF46" s="988"/>
      <c r="AG46" s="988"/>
      <c r="AH46" s="988"/>
      <c r="AI46" s="962"/>
      <c r="AJ46" s="963"/>
      <c r="AK46" s="963"/>
      <c r="AL46" s="963"/>
      <c r="AM46" s="963"/>
      <c r="AN46" s="963"/>
      <c r="AO46" s="963"/>
      <c r="AP46" s="963"/>
      <c r="AQ46" s="963"/>
      <c r="AR46" s="963"/>
      <c r="AS46" s="963"/>
      <c r="AT46" s="964"/>
      <c r="AU46" s="976"/>
      <c r="AV46" s="977"/>
      <c r="AW46" s="977"/>
      <c r="AX46" s="977"/>
      <c r="AY46" s="977"/>
      <c r="AZ46" s="977"/>
      <c r="BA46" s="977"/>
      <c r="BB46" s="977"/>
      <c r="BC46" s="977"/>
      <c r="BD46" s="977"/>
      <c r="BE46" s="977"/>
      <c r="BF46" s="977"/>
      <c r="BG46" s="977"/>
      <c r="BH46" s="977"/>
      <c r="BI46" s="977"/>
      <c r="BJ46" s="977"/>
      <c r="BK46" s="977"/>
      <c r="BL46" s="977"/>
      <c r="BM46" s="977"/>
      <c r="BN46" s="977"/>
      <c r="BO46" s="977"/>
      <c r="BP46" s="977"/>
      <c r="BQ46" s="977"/>
      <c r="BR46" s="977"/>
      <c r="BS46" s="977"/>
      <c r="BT46" s="977"/>
      <c r="BU46" s="977"/>
      <c r="BV46" s="977"/>
      <c r="BW46" s="977"/>
      <c r="BX46" s="977"/>
      <c r="BY46" s="978"/>
      <c r="BZ46" s="968"/>
      <c r="CA46" s="969"/>
      <c r="CB46" s="969"/>
      <c r="CC46" s="969"/>
      <c r="CD46" s="969"/>
      <c r="CE46" s="969"/>
      <c r="CF46" s="969"/>
      <c r="CG46" s="969"/>
      <c r="CH46" s="969"/>
      <c r="CI46" s="969"/>
      <c r="CJ46" s="969"/>
      <c r="CK46" s="970"/>
    </row>
    <row r="47" spans="2:141" ht="5.25" customHeight="1">
      <c r="B47" s="507"/>
      <c r="C47" s="632"/>
      <c r="D47" s="1011" t="s">
        <v>1085</v>
      </c>
      <c r="E47" s="1012"/>
      <c r="F47" s="1012"/>
      <c r="G47" s="1012"/>
      <c r="H47" s="1012"/>
      <c r="I47" s="1012"/>
      <c r="J47" s="1012"/>
      <c r="K47" s="1012"/>
      <c r="L47" s="1012"/>
      <c r="M47" s="1012"/>
      <c r="N47" s="1012"/>
      <c r="O47" s="1012"/>
      <c r="P47" s="1012"/>
      <c r="Q47" s="1012"/>
      <c r="R47" s="1012"/>
      <c r="S47" s="1012"/>
      <c r="T47" s="1012"/>
      <c r="U47" s="1012"/>
      <c r="V47" s="1012"/>
      <c r="W47" s="1012"/>
      <c r="X47" s="1012"/>
      <c r="Y47" s="1012"/>
      <c r="Z47" s="1012"/>
      <c r="AA47" s="1012"/>
      <c r="AB47" s="987" t="str">
        <f>施設情報!C29&amp;""</f>
        <v/>
      </c>
      <c r="AC47" s="988"/>
      <c r="AD47" s="988"/>
      <c r="AE47" s="988"/>
      <c r="AF47" s="988"/>
      <c r="AG47" s="988"/>
      <c r="AH47" s="988"/>
      <c r="AI47" s="962">
        <f>IF(AB47="○",集計【小規模】!K6,0)</f>
        <v>0</v>
      </c>
      <c r="AJ47" s="963"/>
      <c r="AK47" s="963"/>
      <c r="AL47" s="963"/>
      <c r="AM47" s="963"/>
      <c r="AN47" s="963"/>
      <c r="AO47" s="963"/>
      <c r="AP47" s="963"/>
      <c r="AQ47" s="963"/>
      <c r="AR47" s="963"/>
      <c r="AS47" s="963"/>
      <c r="AT47" s="964"/>
      <c r="AU47" s="976"/>
      <c r="AV47" s="977"/>
      <c r="AW47" s="977"/>
      <c r="AX47" s="977"/>
      <c r="AY47" s="977"/>
      <c r="AZ47" s="977"/>
      <c r="BA47" s="977"/>
      <c r="BB47" s="977"/>
      <c r="BC47" s="977"/>
      <c r="BD47" s="977"/>
      <c r="BE47" s="977"/>
      <c r="BF47" s="977"/>
      <c r="BG47" s="977"/>
      <c r="BH47" s="977"/>
      <c r="BI47" s="977"/>
      <c r="BJ47" s="977"/>
      <c r="BK47" s="977"/>
      <c r="BL47" s="977"/>
      <c r="BM47" s="977"/>
      <c r="BN47" s="977"/>
      <c r="BO47" s="977"/>
      <c r="BP47" s="977"/>
      <c r="BQ47" s="977"/>
      <c r="BR47" s="977"/>
      <c r="BS47" s="977"/>
      <c r="BT47" s="977"/>
      <c r="BU47" s="977"/>
      <c r="BV47" s="977"/>
      <c r="BW47" s="977"/>
      <c r="BX47" s="977"/>
      <c r="BY47" s="978"/>
      <c r="BZ47" s="968"/>
      <c r="CA47" s="969"/>
      <c r="CB47" s="969"/>
      <c r="CC47" s="969"/>
      <c r="CD47" s="969"/>
      <c r="CE47" s="969"/>
      <c r="CF47" s="969"/>
      <c r="CG47" s="969"/>
      <c r="CH47" s="969"/>
      <c r="CI47" s="969"/>
      <c r="CJ47" s="969"/>
      <c r="CK47" s="970"/>
    </row>
    <row r="48" spans="2:141" ht="5.25" customHeight="1">
      <c r="B48" s="507"/>
      <c r="C48" s="632"/>
      <c r="D48" s="1013"/>
      <c r="E48" s="1014"/>
      <c r="F48" s="1014"/>
      <c r="G48" s="1014"/>
      <c r="H48" s="1014"/>
      <c r="I48" s="1014"/>
      <c r="J48" s="1014"/>
      <c r="K48" s="1014"/>
      <c r="L48" s="1014"/>
      <c r="M48" s="1014"/>
      <c r="N48" s="1014"/>
      <c r="O48" s="1014"/>
      <c r="P48" s="1014"/>
      <c r="Q48" s="1014"/>
      <c r="R48" s="1014"/>
      <c r="S48" s="1014"/>
      <c r="T48" s="1014"/>
      <c r="U48" s="1014"/>
      <c r="V48" s="1014"/>
      <c r="W48" s="1014"/>
      <c r="X48" s="1014"/>
      <c r="Y48" s="1014"/>
      <c r="Z48" s="1014"/>
      <c r="AA48" s="1014"/>
      <c r="AB48" s="987"/>
      <c r="AC48" s="988"/>
      <c r="AD48" s="988"/>
      <c r="AE48" s="988"/>
      <c r="AF48" s="988"/>
      <c r="AG48" s="988"/>
      <c r="AH48" s="988"/>
      <c r="AI48" s="962"/>
      <c r="AJ48" s="963"/>
      <c r="AK48" s="963"/>
      <c r="AL48" s="963"/>
      <c r="AM48" s="963"/>
      <c r="AN48" s="963"/>
      <c r="AO48" s="963"/>
      <c r="AP48" s="963"/>
      <c r="AQ48" s="963"/>
      <c r="AR48" s="963"/>
      <c r="AS48" s="963"/>
      <c r="AT48" s="964"/>
      <c r="AU48" s="976"/>
      <c r="AV48" s="977"/>
      <c r="AW48" s="977"/>
      <c r="AX48" s="977"/>
      <c r="AY48" s="977"/>
      <c r="AZ48" s="977"/>
      <c r="BA48" s="977"/>
      <c r="BB48" s="977"/>
      <c r="BC48" s="977"/>
      <c r="BD48" s="977"/>
      <c r="BE48" s="977"/>
      <c r="BF48" s="977"/>
      <c r="BG48" s="977"/>
      <c r="BH48" s="977"/>
      <c r="BI48" s="977"/>
      <c r="BJ48" s="977"/>
      <c r="BK48" s="977"/>
      <c r="BL48" s="977"/>
      <c r="BM48" s="977"/>
      <c r="BN48" s="977"/>
      <c r="BO48" s="977"/>
      <c r="BP48" s="977"/>
      <c r="BQ48" s="977"/>
      <c r="BR48" s="977"/>
      <c r="BS48" s="977"/>
      <c r="BT48" s="977"/>
      <c r="BU48" s="977"/>
      <c r="BV48" s="977"/>
      <c r="BW48" s="977"/>
      <c r="BX48" s="977"/>
      <c r="BY48" s="978"/>
      <c r="BZ48" s="968"/>
      <c r="CA48" s="969"/>
      <c r="CB48" s="969"/>
      <c r="CC48" s="969"/>
      <c r="CD48" s="969"/>
      <c r="CE48" s="969"/>
      <c r="CF48" s="969"/>
      <c r="CG48" s="969"/>
      <c r="CH48" s="969"/>
      <c r="CI48" s="969"/>
      <c r="CJ48" s="969"/>
      <c r="CK48" s="970"/>
    </row>
    <row r="49" spans="2:172" ht="5.25" customHeight="1">
      <c r="B49" s="507"/>
      <c r="C49" s="632"/>
      <c r="D49" s="1013"/>
      <c r="E49" s="1014"/>
      <c r="F49" s="1014"/>
      <c r="G49" s="1014"/>
      <c r="H49" s="1014"/>
      <c r="I49" s="1014"/>
      <c r="J49" s="1014"/>
      <c r="K49" s="1014"/>
      <c r="L49" s="1014"/>
      <c r="M49" s="1014"/>
      <c r="N49" s="1014"/>
      <c r="O49" s="1014"/>
      <c r="P49" s="1014"/>
      <c r="Q49" s="1014"/>
      <c r="R49" s="1014"/>
      <c r="S49" s="1014"/>
      <c r="T49" s="1014"/>
      <c r="U49" s="1014"/>
      <c r="V49" s="1014"/>
      <c r="W49" s="1014"/>
      <c r="X49" s="1014"/>
      <c r="Y49" s="1014"/>
      <c r="Z49" s="1014"/>
      <c r="AA49" s="1014"/>
      <c r="AB49" s="987"/>
      <c r="AC49" s="988"/>
      <c r="AD49" s="988"/>
      <c r="AE49" s="988"/>
      <c r="AF49" s="988"/>
      <c r="AG49" s="988"/>
      <c r="AH49" s="988"/>
      <c r="AI49" s="962"/>
      <c r="AJ49" s="963"/>
      <c r="AK49" s="963"/>
      <c r="AL49" s="963"/>
      <c r="AM49" s="963"/>
      <c r="AN49" s="963"/>
      <c r="AO49" s="963"/>
      <c r="AP49" s="963"/>
      <c r="AQ49" s="963"/>
      <c r="AR49" s="963"/>
      <c r="AS49" s="963"/>
      <c r="AT49" s="964"/>
      <c r="AU49" s="976"/>
      <c r="AV49" s="977"/>
      <c r="AW49" s="977"/>
      <c r="AX49" s="977"/>
      <c r="AY49" s="977"/>
      <c r="AZ49" s="977"/>
      <c r="BA49" s="977"/>
      <c r="BB49" s="977"/>
      <c r="BC49" s="977"/>
      <c r="BD49" s="977"/>
      <c r="BE49" s="977"/>
      <c r="BF49" s="977"/>
      <c r="BG49" s="977"/>
      <c r="BH49" s="977"/>
      <c r="BI49" s="977"/>
      <c r="BJ49" s="977"/>
      <c r="BK49" s="977"/>
      <c r="BL49" s="977"/>
      <c r="BM49" s="977"/>
      <c r="BN49" s="977"/>
      <c r="BO49" s="977"/>
      <c r="BP49" s="977"/>
      <c r="BQ49" s="977"/>
      <c r="BR49" s="977"/>
      <c r="BS49" s="977"/>
      <c r="BT49" s="977"/>
      <c r="BU49" s="977"/>
      <c r="BV49" s="977"/>
      <c r="BW49" s="977"/>
      <c r="BX49" s="977"/>
      <c r="BY49" s="978"/>
      <c r="BZ49" s="968"/>
      <c r="CA49" s="969"/>
      <c r="CB49" s="969"/>
      <c r="CC49" s="969"/>
      <c r="CD49" s="969"/>
      <c r="CE49" s="969"/>
      <c r="CF49" s="969"/>
      <c r="CG49" s="969"/>
      <c r="CH49" s="969"/>
      <c r="CI49" s="969"/>
      <c r="CJ49" s="969"/>
      <c r="CK49" s="970"/>
    </row>
    <row r="50" spans="2:172" ht="5.25" customHeight="1">
      <c r="B50" s="507"/>
      <c r="C50" s="632"/>
      <c r="D50" s="1013"/>
      <c r="E50" s="1014"/>
      <c r="F50" s="1014"/>
      <c r="G50" s="1014"/>
      <c r="H50" s="1014"/>
      <c r="I50" s="1014"/>
      <c r="J50" s="1014"/>
      <c r="K50" s="1014"/>
      <c r="L50" s="1014"/>
      <c r="M50" s="1014"/>
      <c r="N50" s="1014"/>
      <c r="O50" s="1014"/>
      <c r="P50" s="1014"/>
      <c r="Q50" s="1014"/>
      <c r="R50" s="1014"/>
      <c r="S50" s="1014"/>
      <c r="T50" s="1014"/>
      <c r="U50" s="1014"/>
      <c r="V50" s="1014"/>
      <c r="W50" s="1014"/>
      <c r="X50" s="1014"/>
      <c r="Y50" s="1014"/>
      <c r="Z50" s="1014"/>
      <c r="AA50" s="1014"/>
      <c r="AB50" s="987"/>
      <c r="AC50" s="988"/>
      <c r="AD50" s="988"/>
      <c r="AE50" s="988"/>
      <c r="AF50" s="988"/>
      <c r="AG50" s="988"/>
      <c r="AH50" s="988"/>
      <c r="AI50" s="962"/>
      <c r="AJ50" s="963"/>
      <c r="AK50" s="963"/>
      <c r="AL50" s="963"/>
      <c r="AM50" s="963"/>
      <c r="AN50" s="963"/>
      <c r="AO50" s="963"/>
      <c r="AP50" s="963"/>
      <c r="AQ50" s="963"/>
      <c r="AR50" s="963"/>
      <c r="AS50" s="963"/>
      <c r="AT50" s="964"/>
      <c r="AU50" s="976"/>
      <c r="AV50" s="977"/>
      <c r="AW50" s="977"/>
      <c r="AX50" s="977"/>
      <c r="AY50" s="977"/>
      <c r="AZ50" s="977"/>
      <c r="BA50" s="977"/>
      <c r="BB50" s="977"/>
      <c r="BC50" s="977"/>
      <c r="BD50" s="977"/>
      <c r="BE50" s="977"/>
      <c r="BF50" s="977"/>
      <c r="BG50" s="977"/>
      <c r="BH50" s="977"/>
      <c r="BI50" s="977"/>
      <c r="BJ50" s="977"/>
      <c r="BK50" s="977"/>
      <c r="BL50" s="977"/>
      <c r="BM50" s="977"/>
      <c r="BN50" s="977"/>
      <c r="BO50" s="977"/>
      <c r="BP50" s="977"/>
      <c r="BQ50" s="977"/>
      <c r="BR50" s="977"/>
      <c r="BS50" s="977"/>
      <c r="BT50" s="977"/>
      <c r="BU50" s="977"/>
      <c r="BV50" s="977"/>
      <c r="BW50" s="977"/>
      <c r="BX50" s="977"/>
      <c r="BY50" s="978"/>
      <c r="BZ50" s="968"/>
      <c r="CA50" s="969"/>
      <c r="CB50" s="969"/>
      <c r="CC50" s="969"/>
      <c r="CD50" s="969"/>
      <c r="CE50" s="969"/>
      <c r="CF50" s="969"/>
      <c r="CG50" s="969"/>
      <c r="CH50" s="969"/>
      <c r="CI50" s="969"/>
      <c r="CJ50" s="969"/>
      <c r="CK50" s="970"/>
      <c r="FL50" s="84"/>
      <c r="FM50" s="84"/>
      <c r="FN50" s="84"/>
      <c r="FO50" s="84"/>
      <c r="FP50" s="84"/>
    </row>
    <row r="51" spans="2:172" ht="5.25" customHeight="1">
      <c r="B51" s="507"/>
      <c r="C51" s="632"/>
      <c r="D51" s="1015"/>
      <c r="E51" s="1016"/>
      <c r="F51" s="1016"/>
      <c r="G51" s="1016"/>
      <c r="H51" s="1016"/>
      <c r="I51" s="1016"/>
      <c r="J51" s="1016"/>
      <c r="K51" s="1016"/>
      <c r="L51" s="1016"/>
      <c r="M51" s="1016"/>
      <c r="N51" s="1016"/>
      <c r="O51" s="1016"/>
      <c r="P51" s="1016"/>
      <c r="Q51" s="1016"/>
      <c r="R51" s="1016"/>
      <c r="S51" s="1016"/>
      <c r="T51" s="1016"/>
      <c r="U51" s="1016"/>
      <c r="V51" s="1016"/>
      <c r="W51" s="1016"/>
      <c r="X51" s="1016"/>
      <c r="Y51" s="1016"/>
      <c r="Z51" s="1016"/>
      <c r="AA51" s="1016"/>
      <c r="AB51" s="987"/>
      <c r="AC51" s="988"/>
      <c r="AD51" s="988"/>
      <c r="AE51" s="988"/>
      <c r="AF51" s="988"/>
      <c r="AG51" s="988"/>
      <c r="AH51" s="988"/>
      <c r="AI51" s="962"/>
      <c r="AJ51" s="963"/>
      <c r="AK51" s="963"/>
      <c r="AL51" s="963"/>
      <c r="AM51" s="963"/>
      <c r="AN51" s="963"/>
      <c r="AO51" s="963"/>
      <c r="AP51" s="963"/>
      <c r="AQ51" s="963"/>
      <c r="AR51" s="963"/>
      <c r="AS51" s="963"/>
      <c r="AT51" s="964"/>
      <c r="AU51" s="976"/>
      <c r="AV51" s="977"/>
      <c r="AW51" s="977"/>
      <c r="AX51" s="977"/>
      <c r="AY51" s="977"/>
      <c r="AZ51" s="977"/>
      <c r="BA51" s="977"/>
      <c r="BB51" s="977"/>
      <c r="BC51" s="977"/>
      <c r="BD51" s="977"/>
      <c r="BE51" s="977"/>
      <c r="BF51" s="977"/>
      <c r="BG51" s="977"/>
      <c r="BH51" s="977"/>
      <c r="BI51" s="977"/>
      <c r="BJ51" s="977"/>
      <c r="BK51" s="977"/>
      <c r="BL51" s="977"/>
      <c r="BM51" s="977"/>
      <c r="BN51" s="977"/>
      <c r="BO51" s="977"/>
      <c r="BP51" s="977"/>
      <c r="BQ51" s="977"/>
      <c r="BR51" s="977"/>
      <c r="BS51" s="977"/>
      <c r="BT51" s="977"/>
      <c r="BU51" s="977"/>
      <c r="BV51" s="977"/>
      <c r="BW51" s="977"/>
      <c r="BX51" s="977"/>
      <c r="BY51" s="978"/>
      <c r="BZ51" s="968"/>
      <c r="CA51" s="969"/>
      <c r="CB51" s="969"/>
      <c r="CC51" s="969"/>
      <c r="CD51" s="969"/>
      <c r="CE51" s="969"/>
      <c r="CF51" s="969"/>
      <c r="CG51" s="969"/>
      <c r="CH51" s="969"/>
      <c r="CI51" s="969"/>
      <c r="CJ51" s="969"/>
      <c r="CK51" s="970"/>
    </row>
    <row r="52" spans="2:172" ht="5.25" customHeight="1">
      <c r="B52" s="507"/>
      <c r="C52" s="632"/>
      <c r="D52" s="479" t="s">
        <v>88</v>
      </c>
      <c r="E52" s="480"/>
      <c r="F52" s="480"/>
      <c r="G52" s="480"/>
      <c r="H52" s="480"/>
      <c r="I52" s="480"/>
      <c r="J52" s="480"/>
      <c r="K52" s="480"/>
      <c r="L52" s="480"/>
      <c r="M52" s="480"/>
      <c r="N52" s="480"/>
      <c r="O52" s="480"/>
      <c r="P52" s="480"/>
      <c r="Q52" s="480"/>
      <c r="R52" s="480"/>
      <c r="S52" s="480"/>
      <c r="T52" s="480"/>
      <c r="U52" s="480"/>
      <c r="V52" s="480"/>
      <c r="W52" s="480"/>
      <c r="X52" s="480"/>
      <c r="Y52" s="480"/>
      <c r="Z52" s="480"/>
      <c r="AA52" s="481"/>
      <c r="AB52" s="987" t="str">
        <f>施設情報!C27&amp;""</f>
        <v/>
      </c>
      <c r="AC52" s="988"/>
      <c r="AD52" s="988"/>
      <c r="AE52" s="988"/>
      <c r="AF52" s="988"/>
      <c r="AG52" s="988"/>
      <c r="AH52" s="988"/>
      <c r="AI52" s="962">
        <f ca="1">集計【小規模】!K7</f>
        <v>0</v>
      </c>
      <c r="AJ52" s="963"/>
      <c r="AK52" s="963"/>
      <c r="AL52" s="963"/>
      <c r="AM52" s="963"/>
      <c r="AN52" s="963"/>
      <c r="AO52" s="963"/>
      <c r="AP52" s="963"/>
      <c r="AQ52" s="963"/>
      <c r="AR52" s="963"/>
      <c r="AS52" s="963"/>
      <c r="AT52" s="964"/>
      <c r="AU52" s="976"/>
      <c r="AV52" s="977"/>
      <c r="AW52" s="977"/>
      <c r="AX52" s="977"/>
      <c r="AY52" s="977"/>
      <c r="AZ52" s="977"/>
      <c r="BA52" s="977"/>
      <c r="BB52" s="977"/>
      <c r="BC52" s="977"/>
      <c r="BD52" s="977"/>
      <c r="BE52" s="977"/>
      <c r="BF52" s="977"/>
      <c r="BG52" s="977"/>
      <c r="BH52" s="977"/>
      <c r="BI52" s="977"/>
      <c r="BJ52" s="977"/>
      <c r="BK52" s="977"/>
      <c r="BL52" s="977"/>
      <c r="BM52" s="977"/>
      <c r="BN52" s="977"/>
      <c r="BO52" s="977"/>
      <c r="BP52" s="977"/>
      <c r="BQ52" s="977"/>
      <c r="BR52" s="977"/>
      <c r="BS52" s="977"/>
      <c r="BT52" s="977"/>
      <c r="BU52" s="977"/>
      <c r="BV52" s="977"/>
      <c r="BW52" s="977"/>
      <c r="BX52" s="977"/>
      <c r="BY52" s="978"/>
      <c r="BZ52" s="968"/>
      <c r="CA52" s="969"/>
      <c r="CB52" s="969"/>
      <c r="CC52" s="969"/>
      <c r="CD52" s="969"/>
      <c r="CE52" s="969"/>
      <c r="CF52" s="969"/>
      <c r="CG52" s="969"/>
      <c r="CH52" s="969"/>
      <c r="CI52" s="969"/>
      <c r="CJ52" s="969"/>
      <c r="CK52" s="970"/>
      <c r="FL52" s="85"/>
      <c r="FM52" s="85"/>
      <c r="FN52" s="85"/>
      <c r="FO52" s="85"/>
      <c r="FP52" s="85"/>
    </row>
    <row r="53" spans="2:172" ht="5.25" customHeight="1">
      <c r="B53" s="507"/>
      <c r="C53" s="632"/>
      <c r="D53" s="482"/>
      <c r="E53" s="483"/>
      <c r="F53" s="483"/>
      <c r="G53" s="483"/>
      <c r="H53" s="483"/>
      <c r="I53" s="483"/>
      <c r="J53" s="483"/>
      <c r="K53" s="483"/>
      <c r="L53" s="483"/>
      <c r="M53" s="483"/>
      <c r="N53" s="483"/>
      <c r="O53" s="483"/>
      <c r="P53" s="483"/>
      <c r="Q53" s="483"/>
      <c r="R53" s="483"/>
      <c r="S53" s="483"/>
      <c r="T53" s="483"/>
      <c r="U53" s="483"/>
      <c r="V53" s="483"/>
      <c r="W53" s="483"/>
      <c r="X53" s="483"/>
      <c r="Y53" s="483"/>
      <c r="Z53" s="483"/>
      <c r="AA53" s="484"/>
      <c r="AB53" s="987"/>
      <c r="AC53" s="988"/>
      <c r="AD53" s="988"/>
      <c r="AE53" s="988"/>
      <c r="AF53" s="988"/>
      <c r="AG53" s="988"/>
      <c r="AH53" s="988"/>
      <c r="AI53" s="962"/>
      <c r="AJ53" s="963"/>
      <c r="AK53" s="963"/>
      <c r="AL53" s="963"/>
      <c r="AM53" s="963"/>
      <c r="AN53" s="963"/>
      <c r="AO53" s="963"/>
      <c r="AP53" s="963"/>
      <c r="AQ53" s="963"/>
      <c r="AR53" s="963"/>
      <c r="AS53" s="963"/>
      <c r="AT53" s="964"/>
      <c r="AU53" s="976"/>
      <c r="AV53" s="977"/>
      <c r="AW53" s="977"/>
      <c r="AX53" s="977"/>
      <c r="AY53" s="977"/>
      <c r="AZ53" s="977"/>
      <c r="BA53" s="977"/>
      <c r="BB53" s="977"/>
      <c r="BC53" s="977"/>
      <c r="BD53" s="977"/>
      <c r="BE53" s="977"/>
      <c r="BF53" s="977"/>
      <c r="BG53" s="977"/>
      <c r="BH53" s="977"/>
      <c r="BI53" s="977"/>
      <c r="BJ53" s="977"/>
      <c r="BK53" s="977"/>
      <c r="BL53" s="977"/>
      <c r="BM53" s="977"/>
      <c r="BN53" s="977"/>
      <c r="BO53" s="977"/>
      <c r="BP53" s="977"/>
      <c r="BQ53" s="977"/>
      <c r="BR53" s="977"/>
      <c r="BS53" s="977"/>
      <c r="BT53" s="977"/>
      <c r="BU53" s="977"/>
      <c r="BV53" s="977"/>
      <c r="BW53" s="977"/>
      <c r="BX53" s="977"/>
      <c r="BY53" s="978"/>
      <c r="BZ53" s="968"/>
      <c r="CA53" s="969"/>
      <c r="CB53" s="969"/>
      <c r="CC53" s="969"/>
      <c r="CD53" s="969"/>
      <c r="CE53" s="969"/>
      <c r="CF53" s="969"/>
      <c r="CG53" s="969"/>
      <c r="CH53" s="969"/>
      <c r="CI53" s="969"/>
      <c r="CJ53" s="969"/>
      <c r="CK53" s="970"/>
    </row>
    <row r="54" spans="2:172" ht="5.25" customHeight="1">
      <c r="B54" s="507"/>
      <c r="C54" s="632"/>
      <c r="D54" s="482"/>
      <c r="E54" s="483"/>
      <c r="F54" s="483"/>
      <c r="G54" s="483"/>
      <c r="H54" s="483"/>
      <c r="I54" s="483"/>
      <c r="J54" s="483"/>
      <c r="K54" s="483"/>
      <c r="L54" s="483"/>
      <c r="M54" s="483"/>
      <c r="N54" s="483"/>
      <c r="O54" s="483"/>
      <c r="P54" s="483"/>
      <c r="Q54" s="483"/>
      <c r="R54" s="483"/>
      <c r="S54" s="483"/>
      <c r="T54" s="483"/>
      <c r="U54" s="483"/>
      <c r="V54" s="483"/>
      <c r="W54" s="483"/>
      <c r="X54" s="483"/>
      <c r="Y54" s="483"/>
      <c r="Z54" s="483"/>
      <c r="AA54" s="484"/>
      <c r="AB54" s="987"/>
      <c r="AC54" s="988"/>
      <c r="AD54" s="988"/>
      <c r="AE54" s="988"/>
      <c r="AF54" s="988"/>
      <c r="AG54" s="988"/>
      <c r="AH54" s="988"/>
      <c r="AI54" s="962"/>
      <c r="AJ54" s="963"/>
      <c r="AK54" s="963"/>
      <c r="AL54" s="963"/>
      <c r="AM54" s="963"/>
      <c r="AN54" s="963"/>
      <c r="AO54" s="963"/>
      <c r="AP54" s="963"/>
      <c r="AQ54" s="963"/>
      <c r="AR54" s="963"/>
      <c r="AS54" s="963"/>
      <c r="AT54" s="964"/>
      <c r="AU54" s="976"/>
      <c r="AV54" s="977"/>
      <c r="AW54" s="977"/>
      <c r="AX54" s="977"/>
      <c r="AY54" s="977"/>
      <c r="AZ54" s="977"/>
      <c r="BA54" s="977"/>
      <c r="BB54" s="977"/>
      <c r="BC54" s="977"/>
      <c r="BD54" s="977"/>
      <c r="BE54" s="977"/>
      <c r="BF54" s="977"/>
      <c r="BG54" s="977"/>
      <c r="BH54" s="977"/>
      <c r="BI54" s="977"/>
      <c r="BJ54" s="977"/>
      <c r="BK54" s="977"/>
      <c r="BL54" s="977"/>
      <c r="BM54" s="977"/>
      <c r="BN54" s="977"/>
      <c r="BO54" s="977"/>
      <c r="BP54" s="977"/>
      <c r="BQ54" s="977"/>
      <c r="BR54" s="977"/>
      <c r="BS54" s="977"/>
      <c r="BT54" s="977"/>
      <c r="BU54" s="977"/>
      <c r="BV54" s="977"/>
      <c r="BW54" s="977"/>
      <c r="BX54" s="977"/>
      <c r="BY54" s="978"/>
      <c r="BZ54" s="968"/>
      <c r="CA54" s="969"/>
      <c r="CB54" s="969"/>
      <c r="CC54" s="969"/>
      <c r="CD54" s="969"/>
      <c r="CE54" s="969"/>
      <c r="CF54" s="969"/>
      <c r="CG54" s="969"/>
      <c r="CH54" s="969"/>
      <c r="CI54" s="969"/>
      <c r="CJ54" s="969"/>
      <c r="CK54" s="970"/>
    </row>
    <row r="55" spans="2:172" ht="5.25" customHeight="1">
      <c r="B55" s="507"/>
      <c r="C55" s="632"/>
      <c r="D55" s="482"/>
      <c r="E55" s="483"/>
      <c r="F55" s="483"/>
      <c r="G55" s="483"/>
      <c r="H55" s="483"/>
      <c r="I55" s="483"/>
      <c r="J55" s="483"/>
      <c r="K55" s="483"/>
      <c r="L55" s="483"/>
      <c r="M55" s="483"/>
      <c r="N55" s="483"/>
      <c r="O55" s="483"/>
      <c r="P55" s="483"/>
      <c r="Q55" s="483"/>
      <c r="R55" s="483"/>
      <c r="S55" s="483"/>
      <c r="T55" s="483"/>
      <c r="U55" s="483"/>
      <c r="V55" s="483"/>
      <c r="W55" s="483"/>
      <c r="X55" s="483"/>
      <c r="Y55" s="483"/>
      <c r="Z55" s="483"/>
      <c r="AA55" s="484"/>
      <c r="AB55" s="987"/>
      <c r="AC55" s="988"/>
      <c r="AD55" s="988"/>
      <c r="AE55" s="988"/>
      <c r="AF55" s="988"/>
      <c r="AG55" s="988"/>
      <c r="AH55" s="988"/>
      <c r="AI55" s="962"/>
      <c r="AJ55" s="963"/>
      <c r="AK55" s="963"/>
      <c r="AL55" s="963"/>
      <c r="AM55" s="963"/>
      <c r="AN55" s="963"/>
      <c r="AO55" s="963"/>
      <c r="AP55" s="963"/>
      <c r="AQ55" s="963"/>
      <c r="AR55" s="963"/>
      <c r="AS55" s="963"/>
      <c r="AT55" s="964"/>
      <c r="AU55" s="976"/>
      <c r="AV55" s="977"/>
      <c r="AW55" s="977"/>
      <c r="AX55" s="977"/>
      <c r="AY55" s="977"/>
      <c r="AZ55" s="977"/>
      <c r="BA55" s="977"/>
      <c r="BB55" s="977"/>
      <c r="BC55" s="977"/>
      <c r="BD55" s="977"/>
      <c r="BE55" s="977"/>
      <c r="BF55" s="977"/>
      <c r="BG55" s="977"/>
      <c r="BH55" s="977"/>
      <c r="BI55" s="977"/>
      <c r="BJ55" s="977"/>
      <c r="BK55" s="977"/>
      <c r="BL55" s="977"/>
      <c r="BM55" s="977"/>
      <c r="BN55" s="977"/>
      <c r="BO55" s="977"/>
      <c r="BP55" s="977"/>
      <c r="BQ55" s="977"/>
      <c r="BR55" s="977"/>
      <c r="BS55" s="977"/>
      <c r="BT55" s="977"/>
      <c r="BU55" s="977"/>
      <c r="BV55" s="977"/>
      <c r="BW55" s="977"/>
      <c r="BX55" s="977"/>
      <c r="BY55" s="978"/>
      <c r="BZ55" s="968"/>
      <c r="CA55" s="969"/>
      <c r="CB55" s="969"/>
      <c r="CC55" s="969"/>
      <c r="CD55" s="969"/>
      <c r="CE55" s="969"/>
      <c r="CF55" s="969"/>
      <c r="CG55" s="969"/>
      <c r="CH55" s="969"/>
      <c r="CI55" s="969"/>
      <c r="CJ55" s="969"/>
      <c r="CK55" s="970"/>
      <c r="ES55" s="76"/>
      <c r="ET55" s="76"/>
      <c r="EU55" s="76"/>
      <c r="EV55" s="76"/>
      <c r="EW55" s="76"/>
      <c r="EX55" s="76"/>
      <c r="EY55" s="76"/>
      <c r="EZ55" s="76"/>
      <c r="FA55" s="76"/>
      <c r="FB55" s="76"/>
      <c r="FC55" s="76"/>
      <c r="FD55" s="76"/>
      <c r="FE55" s="76"/>
      <c r="FF55" s="76"/>
      <c r="FG55" s="76"/>
      <c r="FH55" s="76"/>
      <c r="FI55" s="76"/>
      <c r="FJ55" s="76"/>
      <c r="FK55" s="76"/>
      <c r="FL55" s="76"/>
      <c r="FM55" s="76"/>
    </row>
    <row r="56" spans="2:172" ht="5.25" customHeight="1">
      <c r="B56" s="507"/>
      <c r="C56" s="632"/>
      <c r="D56" s="485"/>
      <c r="E56" s="486"/>
      <c r="F56" s="486"/>
      <c r="G56" s="486"/>
      <c r="H56" s="486"/>
      <c r="I56" s="486"/>
      <c r="J56" s="486"/>
      <c r="K56" s="486"/>
      <c r="L56" s="486"/>
      <c r="M56" s="486"/>
      <c r="N56" s="486"/>
      <c r="O56" s="486"/>
      <c r="P56" s="486"/>
      <c r="Q56" s="486"/>
      <c r="R56" s="486"/>
      <c r="S56" s="486"/>
      <c r="T56" s="486"/>
      <c r="U56" s="486"/>
      <c r="V56" s="486"/>
      <c r="W56" s="486"/>
      <c r="X56" s="486"/>
      <c r="Y56" s="486"/>
      <c r="Z56" s="486"/>
      <c r="AA56" s="487"/>
      <c r="AB56" s="987"/>
      <c r="AC56" s="988"/>
      <c r="AD56" s="988"/>
      <c r="AE56" s="988"/>
      <c r="AF56" s="988"/>
      <c r="AG56" s="988"/>
      <c r="AH56" s="988"/>
      <c r="AI56" s="962"/>
      <c r="AJ56" s="963"/>
      <c r="AK56" s="963"/>
      <c r="AL56" s="963"/>
      <c r="AM56" s="963"/>
      <c r="AN56" s="963"/>
      <c r="AO56" s="963"/>
      <c r="AP56" s="963"/>
      <c r="AQ56" s="963"/>
      <c r="AR56" s="963"/>
      <c r="AS56" s="963"/>
      <c r="AT56" s="964"/>
      <c r="AU56" s="976"/>
      <c r="AV56" s="977"/>
      <c r="AW56" s="977"/>
      <c r="AX56" s="977"/>
      <c r="AY56" s="977"/>
      <c r="AZ56" s="977"/>
      <c r="BA56" s="977"/>
      <c r="BB56" s="977"/>
      <c r="BC56" s="977"/>
      <c r="BD56" s="977"/>
      <c r="BE56" s="977"/>
      <c r="BF56" s="977"/>
      <c r="BG56" s="977"/>
      <c r="BH56" s="977"/>
      <c r="BI56" s="977"/>
      <c r="BJ56" s="977"/>
      <c r="BK56" s="977"/>
      <c r="BL56" s="977"/>
      <c r="BM56" s="977"/>
      <c r="BN56" s="977"/>
      <c r="BO56" s="977"/>
      <c r="BP56" s="977"/>
      <c r="BQ56" s="977"/>
      <c r="BR56" s="977"/>
      <c r="BS56" s="977"/>
      <c r="BT56" s="977"/>
      <c r="BU56" s="977"/>
      <c r="BV56" s="977"/>
      <c r="BW56" s="977"/>
      <c r="BX56" s="977"/>
      <c r="BY56" s="978"/>
      <c r="BZ56" s="968"/>
      <c r="CA56" s="969"/>
      <c r="CB56" s="969"/>
      <c r="CC56" s="969"/>
      <c r="CD56" s="969"/>
      <c r="CE56" s="969"/>
      <c r="CF56" s="969"/>
      <c r="CG56" s="969"/>
      <c r="CH56" s="969"/>
      <c r="CI56" s="969"/>
      <c r="CJ56" s="969"/>
      <c r="CK56" s="970"/>
      <c r="ES56" s="76"/>
      <c r="ET56" s="76"/>
      <c r="EU56" s="76"/>
      <c r="EV56" s="76"/>
      <c r="EW56" s="76"/>
      <c r="EX56" s="76"/>
      <c r="EY56" s="76"/>
      <c r="EZ56" s="76"/>
      <c r="FA56" s="76"/>
      <c r="FB56" s="76"/>
      <c r="FC56" s="76"/>
      <c r="FD56" s="76"/>
      <c r="FE56" s="76"/>
      <c r="FF56" s="76"/>
      <c r="FG56" s="76"/>
      <c r="FH56" s="76"/>
      <c r="FI56" s="76"/>
      <c r="FJ56" s="76"/>
      <c r="FK56" s="76"/>
      <c r="FL56" s="76"/>
      <c r="FM56" s="76"/>
    </row>
    <row r="57" spans="2:172" ht="5.25" customHeight="1">
      <c r="B57" s="507"/>
      <c r="C57" s="632"/>
      <c r="D57" s="497" t="s">
        <v>122</v>
      </c>
      <c r="E57" s="498"/>
      <c r="F57" s="498"/>
      <c r="G57" s="498"/>
      <c r="H57" s="498"/>
      <c r="I57" s="498"/>
      <c r="J57" s="498"/>
      <c r="K57" s="498"/>
      <c r="L57" s="498"/>
      <c r="M57" s="498"/>
      <c r="N57" s="498"/>
      <c r="O57" s="498"/>
      <c r="P57" s="498"/>
      <c r="Q57" s="498"/>
      <c r="R57" s="498"/>
      <c r="S57" s="498"/>
      <c r="T57" s="498"/>
      <c r="U57" s="498"/>
      <c r="V57" s="498"/>
      <c r="W57" s="498"/>
      <c r="X57" s="498"/>
      <c r="Y57" s="498"/>
      <c r="Z57" s="498"/>
      <c r="AA57" s="498"/>
      <c r="AB57" s="987" t="str">
        <f>施設情報!C28&amp;""</f>
        <v/>
      </c>
      <c r="AC57" s="988"/>
      <c r="AD57" s="988"/>
      <c r="AE57" s="988"/>
      <c r="AF57" s="988"/>
      <c r="AG57" s="988"/>
      <c r="AH57" s="988"/>
      <c r="AI57" s="962">
        <f ca="1">集計【小規模】!K8</f>
        <v>0</v>
      </c>
      <c r="AJ57" s="963"/>
      <c r="AK57" s="963"/>
      <c r="AL57" s="963"/>
      <c r="AM57" s="963"/>
      <c r="AN57" s="963"/>
      <c r="AO57" s="963"/>
      <c r="AP57" s="963"/>
      <c r="AQ57" s="963"/>
      <c r="AR57" s="963"/>
      <c r="AS57" s="963"/>
      <c r="AT57" s="964"/>
      <c r="AU57" s="976"/>
      <c r="AV57" s="977"/>
      <c r="AW57" s="977"/>
      <c r="AX57" s="977"/>
      <c r="AY57" s="977"/>
      <c r="AZ57" s="977"/>
      <c r="BA57" s="977"/>
      <c r="BB57" s="977"/>
      <c r="BC57" s="977"/>
      <c r="BD57" s="977"/>
      <c r="BE57" s="977"/>
      <c r="BF57" s="977"/>
      <c r="BG57" s="977"/>
      <c r="BH57" s="977"/>
      <c r="BI57" s="977"/>
      <c r="BJ57" s="977"/>
      <c r="BK57" s="977"/>
      <c r="BL57" s="977"/>
      <c r="BM57" s="977"/>
      <c r="BN57" s="977"/>
      <c r="BO57" s="977"/>
      <c r="BP57" s="977"/>
      <c r="BQ57" s="977"/>
      <c r="BR57" s="977"/>
      <c r="BS57" s="977"/>
      <c r="BT57" s="977"/>
      <c r="BU57" s="977"/>
      <c r="BV57" s="977"/>
      <c r="BW57" s="977"/>
      <c r="BX57" s="977"/>
      <c r="BY57" s="978"/>
      <c r="BZ57" s="968"/>
      <c r="CA57" s="969"/>
      <c r="CB57" s="969"/>
      <c r="CC57" s="969"/>
      <c r="CD57" s="969"/>
      <c r="CE57" s="969"/>
      <c r="CF57" s="969"/>
      <c r="CG57" s="969"/>
      <c r="CH57" s="969"/>
      <c r="CI57" s="969"/>
      <c r="CJ57" s="969"/>
      <c r="CK57" s="970"/>
      <c r="ES57" s="76"/>
      <c r="ET57" s="76"/>
      <c r="EU57" s="76"/>
      <c r="EV57" s="76"/>
      <c r="EW57" s="76"/>
      <c r="EX57" s="76"/>
      <c r="EY57" s="76"/>
      <c r="EZ57" s="76"/>
      <c r="FA57" s="76"/>
      <c r="FB57" s="76"/>
      <c r="FC57" s="76"/>
      <c r="FD57" s="76"/>
      <c r="FE57" s="76"/>
      <c r="FF57" s="76"/>
      <c r="FG57" s="76"/>
      <c r="FH57" s="76"/>
      <c r="FI57" s="76"/>
      <c r="FJ57" s="76"/>
      <c r="FK57" s="76"/>
      <c r="FL57" s="76"/>
      <c r="FM57" s="76"/>
    </row>
    <row r="58" spans="2:172" ht="5.25" customHeight="1">
      <c r="B58" s="507"/>
      <c r="C58" s="632"/>
      <c r="D58" s="497"/>
      <c r="E58" s="498"/>
      <c r="F58" s="498"/>
      <c r="G58" s="498"/>
      <c r="H58" s="498"/>
      <c r="I58" s="498"/>
      <c r="J58" s="498"/>
      <c r="K58" s="498"/>
      <c r="L58" s="498"/>
      <c r="M58" s="498"/>
      <c r="N58" s="498"/>
      <c r="O58" s="498"/>
      <c r="P58" s="498"/>
      <c r="Q58" s="498"/>
      <c r="R58" s="498"/>
      <c r="S58" s="498"/>
      <c r="T58" s="498"/>
      <c r="U58" s="498"/>
      <c r="V58" s="498"/>
      <c r="W58" s="498"/>
      <c r="X58" s="498"/>
      <c r="Y58" s="498"/>
      <c r="Z58" s="498"/>
      <c r="AA58" s="498"/>
      <c r="AB58" s="987"/>
      <c r="AC58" s="988"/>
      <c r="AD58" s="988"/>
      <c r="AE58" s="988"/>
      <c r="AF58" s="988"/>
      <c r="AG58" s="988"/>
      <c r="AH58" s="988"/>
      <c r="AI58" s="962"/>
      <c r="AJ58" s="963"/>
      <c r="AK58" s="963"/>
      <c r="AL58" s="963"/>
      <c r="AM58" s="963"/>
      <c r="AN58" s="963"/>
      <c r="AO58" s="963"/>
      <c r="AP58" s="963"/>
      <c r="AQ58" s="963"/>
      <c r="AR58" s="963"/>
      <c r="AS58" s="963"/>
      <c r="AT58" s="964"/>
      <c r="AU58" s="976"/>
      <c r="AV58" s="977"/>
      <c r="AW58" s="977"/>
      <c r="AX58" s="977"/>
      <c r="AY58" s="977"/>
      <c r="AZ58" s="977"/>
      <c r="BA58" s="977"/>
      <c r="BB58" s="977"/>
      <c r="BC58" s="977"/>
      <c r="BD58" s="977"/>
      <c r="BE58" s="977"/>
      <c r="BF58" s="977"/>
      <c r="BG58" s="977"/>
      <c r="BH58" s="977"/>
      <c r="BI58" s="977"/>
      <c r="BJ58" s="977"/>
      <c r="BK58" s="977"/>
      <c r="BL58" s="977"/>
      <c r="BM58" s="977"/>
      <c r="BN58" s="977"/>
      <c r="BO58" s="977"/>
      <c r="BP58" s="977"/>
      <c r="BQ58" s="977"/>
      <c r="BR58" s="977"/>
      <c r="BS58" s="977"/>
      <c r="BT58" s="977"/>
      <c r="BU58" s="977"/>
      <c r="BV58" s="977"/>
      <c r="BW58" s="977"/>
      <c r="BX58" s="977"/>
      <c r="BY58" s="978"/>
      <c r="BZ58" s="968"/>
      <c r="CA58" s="969"/>
      <c r="CB58" s="969"/>
      <c r="CC58" s="969"/>
      <c r="CD58" s="969"/>
      <c r="CE58" s="969"/>
      <c r="CF58" s="969"/>
      <c r="CG58" s="969"/>
      <c r="CH58" s="969"/>
      <c r="CI58" s="969"/>
      <c r="CJ58" s="969"/>
      <c r="CK58" s="970"/>
      <c r="CL58" s="97"/>
      <c r="CM58" s="96"/>
      <c r="CN58" s="96"/>
      <c r="CO58" s="96"/>
      <c r="CP58" s="96"/>
      <c r="DU58" s="75"/>
      <c r="DV58" s="75"/>
      <c r="DW58" s="75"/>
      <c r="DX58" s="75"/>
      <c r="DY58" s="75"/>
      <c r="DZ58" s="75"/>
      <c r="EA58" s="75"/>
      <c r="EB58" s="75"/>
      <c r="EC58" s="75"/>
      <c r="ED58" s="75"/>
      <c r="EE58" s="75"/>
      <c r="EF58" s="75"/>
      <c r="EG58" s="75"/>
      <c r="EH58" s="75"/>
      <c r="EI58" s="75"/>
      <c r="EJ58" s="75"/>
      <c r="EK58" s="75"/>
      <c r="EL58" s="75"/>
      <c r="EM58" s="75"/>
      <c r="EN58" s="75"/>
      <c r="EO58" s="75"/>
      <c r="EP58" s="75"/>
      <c r="EQ58" s="75"/>
      <c r="ER58" s="75"/>
      <c r="ES58" s="75"/>
      <c r="ET58" s="86"/>
      <c r="EU58" s="86"/>
      <c r="EV58" s="86"/>
      <c r="EW58" s="86"/>
      <c r="EX58" s="75"/>
      <c r="EY58" s="75"/>
      <c r="EZ58" s="75"/>
      <c r="FA58" s="75"/>
      <c r="FB58" s="75"/>
      <c r="FC58" s="75"/>
      <c r="FD58" s="75"/>
      <c r="FE58" s="75"/>
      <c r="FF58" s="75"/>
      <c r="FG58" s="75"/>
      <c r="FH58" s="75"/>
      <c r="FI58" s="75"/>
      <c r="FJ58" s="76"/>
      <c r="FK58" s="76"/>
      <c r="FL58" s="76"/>
      <c r="FM58" s="76"/>
    </row>
    <row r="59" spans="2:172" ht="5.25" customHeight="1">
      <c r="B59" s="507"/>
      <c r="C59" s="632"/>
      <c r="D59" s="497"/>
      <c r="E59" s="498"/>
      <c r="F59" s="498"/>
      <c r="G59" s="498"/>
      <c r="H59" s="498"/>
      <c r="I59" s="498"/>
      <c r="J59" s="498"/>
      <c r="K59" s="498"/>
      <c r="L59" s="498"/>
      <c r="M59" s="498"/>
      <c r="N59" s="498"/>
      <c r="O59" s="498"/>
      <c r="P59" s="498"/>
      <c r="Q59" s="498"/>
      <c r="R59" s="498"/>
      <c r="S59" s="498"/>
      <c r="T59" s="498"/>
      <c r="U59" s="498"/>
      <c r="V59" s="498"/>
      <c r="W59" s="498"/>
      <c r="X59" s="498"/>
      <c r="Y59" s="498"/>
      <c r="Z59" s="498"/>
      <c r="AA59" s="498"/>
      <c r="AB59" s="987"/>
      <c r="AC59" s="988"/>
      <c r="AD59" s="988"/>
      <c r="AE59" s="988"/>
      <c r="AF59" s="988"/>
      <c r="AG59" s="988"/>
      <c r="AH59" s="988"/>
      <c r="AI59" s="962"/>
      <c r="AJ59" s="963"/>
      <c r="AK59" s="963"/>
      <c r="AL59" s="963"/>
      <c r="AM59" s="963"/>
      <c r="AN59" s="963"/>
      <c r="AO59" s="963"/>
      <c r="AP59" s="963"/>
      <c r="AQ59" s="963"/>
      <c r="AR59" s="963"/>
      <c r="AS59" s="963"/>
      <c r="AT59" s="964"/>
      <c r="AU59" s="976"/>
      <c r="AV59" s="977"/>
      <c r="AW59" s="977"/>
      <c r="AX59" s="977"/>
      <c r="AY59" s="977"/>
      <c r="AZ59" s="977"/>
      <c r="BA59" s="977"/>
      <c r="BB59" s="977"/>
      <c r="BC59" s="977"/>
      <c r="BD59" s="977"/>
      <c r="BE59" s="977"/>
      <c r="BF59" s="977"/>
      <c r="BG59" s="977"/>
      <c r="BH59" s="977"/>
      <c r="BI59" s="977"/>
      <c r="BJ59" s="977"/>
      <c r="BK59" s="977"/>
      <c r="BL59" s="977"/>
      <c r="BM59" s="977"/>
      <c r="BN59" s="977"/>
      <c r="BO59" s="977"/>
      <c r="BP59" s="977"/>
      <c r="BQ59" s="977"/>
      <c r="BR59" s="977"/>
      <c r="BS59" s="977"/>
      <c r="BT59" s="977"/>
      <c r="BU59" s="977"/>
      <c r="BV59" s="977"/>
      <c r="BW59" s="977"/>
      <c r="BX59" s="977"/>
      <c r="BY59" s="978"/>
      <c r="BZ59" s="968"/>
      <c r="CA59" s="969"/>
      <c r="CB59" s="969"/>
      <c r="CC59" s="969"/>
      <c r="CD59" s="969"/>
      <c r="CE59" s="969"/>
      <c r="CF59" s="969"/>
      <c r="CG59" s="969"/>
      <c r="CH59" s="969"/>
      <c r="CI59" s="969"/>
      <c r="CJ59" s="969"/>
      <c r="CK59" s="970"/>
      <c r="CL59" s="97"/>
      <c r="CM59" s="96"/>
      <c r="CN59" s="96"/>
      <c r="CO59" s="96"/>
      <c r="CP59" s="96"/>
      <c r="DU59" s="75"/>
      <c r="DV59" s="75"/>
      <c r="DW59" s="75"/>
      <c r="DX59" s="75"/>
      <c r="DY59" s="75"/>
      <c r="DZ59" s="75"/>
      <c r="EA59" s="75"/>
      <c r="EB59" s="75"/>
      <c r="EC59" s="75"/>
      <c r="ED59" s="75"/>
      <c r="EE59" s="75"/>
      <c r="EF59" s="75"/>
      <c r="EG59" s="75"/>
      <c r="EH59" s="75"/>
      <c r="EI59" s="75"/>
      <c r="EJ59" s="75"/>
      <c r="EK59" s="75"/>
      <c r="EL59" s="75"/>
      <c r="EM59" s="75"/>
      <c r="EN59" s="75"/>
      <c r="EO59" s="75"/>
      <c r="EP59" s="75"/>
      <c r="EQ59" s="75"/>
      <c r="ER59" s="75"/>
      <c r="ES59" s="75"/>
      <c r="ET59" s="86"/>
      <c r="EU59" s="86"/>
      <c r="EV59" s="86"/>
      <c r="EW59" s="86"/>
      <c r="EX59" s="75"/>
      <c r="EY59" s="75"/>
      <c r="EZ59" s="75"/>
      <c r="FA59" s="75"/>
      <c r="FB59" s="75"/>
      <c r="FC59" s="75"/>
      <c r="FD59" s="75"/>
      <c r="FE59" s="75"/>
      <c r="FF59" s="75"/>
      <c r="FG59" s="75"/>
      <c r="FH59" s="75"/>
      <c r="FI59" s="75"/>
      <c r="FJ59" s="76"/>
      <c r="FK59" s="76"/>
      <c r="FL59" s="76"/>
      <c r="FM59" s="76"/>
    </row>
    <row r="60" spans="2:172" ht="5.25" customHeight="1">
      <c r="B60" s="507"/>
      <c r="C60" s="632"/>
      <c r="D60" s="497"/>
      <c r="E60" s="498"/>
      <c r="F60" s="498"/>
      <c r="G60" s="498"/>
      <c r="H60" s="498"/>
      <c r="I60" s="498"/>
      <c r="J60" s="498"/>
      <c r="K60" s="498"/>
      <c r="L60" s="498"/>
      <c r="M60" s="498"/>
      <c r="N60" s="498"/>
      <c r="O60" s="498"/>
      <c r="P60" s="498"/>
      <c r="Q60" s="498"/>
      <c r="R60" s="498"/>
      <c r="S60" s="498"/>
      <c r="T60" s="498"/>
      <c r="U60" s="498"/>
      <c r="V60" s="498"/>
      <c r="W60" s="498"/>
      <c r="X60" s="498"/>
      <c r="Y60" s="498"/>
      <c r="Z60" s="498"/>
      <c r="AA60" s="498"/>
      <c r="AB60" s="987"/>
      <c r="AC60" s="988"/>
      <c r="AD60" s="988"/>
      <c r="AE60" s="988"/>
      <c r="AF60" s="988"/>
      <c r="AG60" s="988"/>
      <c r="AH60" s="988"/>
      <c r="AI60" s="962"/>
      <c r="AJ60" s="963"/>
      <c r="AK60" s="963"/>
      <c r="AL60" s="963"/>
      <c r="AM60" s="963"/>
      <c r="AN60" s="963"/>
      <c r="AO60" s="963"/>
      <c r="AP60" s="963"/>
      <c r="AQ60" s="963"/>
      <c r="AR60" s="963"/>
      <c r="AS60" s="963"/>
      <c r="AT60" s="964"/>
      <c r="AU60" s="976"/>
      <c r="AV60" s="977"/>
      <c r="AW60" s="977"/>
      <c r="AX60" s="977"/>
      <c r="AY60" s="977"/>
      <c r="AZ60" s="977"/>
      <c r="BA60" s="977"/>
      <c r="BB60" s="977"/>
      <c r="BC60" s="977"/>
      <c r="BD60" s="977"/>
      <c r="BE60" s="977"/>
      <c r="BF60" s="977"/>
      <c r="BG60" s="977"/>
      <c r="BH60" s="977"/>
      <c r="BI60" s="977"/>
      <c r="BJ60" s="977"/>
      <c r="BK60" s="977"/>
      <c r="BL60" s="977"/>
      <c r="BM60" s="977"/>
      <c r="BN60" s="977"/>
      <c r="BO60" s="977"/>
      <c r="BP60" s="977"/>
      <c r="BQ60" s="977"/>
      <c r="BR60" s="977"/>
      <c r="BS60" s="977"/>
      <c r="BT60" s="977"/>
      <c r="BU60" s="977"/>
      <c r="BV60" s="977"/>
      <c r="BW60" s="977"/>
      <c r="BX60" s="977"/>
      <c r="BY60" s="978"/>
      <c r="BZ60" s="968"/>
      <c r="CA60" s="969"/>
      <c r="CB60" s="969"/>
      <c r="CC60" s="969"/>
      <c r="CD60" s="969"/>
      <c r="CE60" s="969"/>
      <c r="CF60" s="969"/>
      <c r="CG60" s="969"/>
      <c r="CH60" s="969"/>
      <c r="CI60" s="969"/>
      <c r="CJ60" s="969"/>
      <c r="CK60" s="970"/>
      <c r="CL60" s="97"/>
      <c r="CM60" s="96"/>
      <c r="CN60" s="96"/>
      <c r="CO60" s="96"/>
      <c r="CP60" s="96"/>
      <c r="DU60" s="75"/>
      <c r="DV60" s="75"/>
      <c r="DW60" s="75"/>
      <c r="DX60" s="75"/>
      <c r="DY60" s="75"/>
      <c r="DZ60" s="75"/>
      <c r="EA60" s="75"/>
      <c r="EB60" s="75"/>
      <c r="EC60" s="75"/>
      <c r="ED60" s="75"/>
      <c r="EE60" s="75"/>
      <c r="EF60" s="75"/>
      <c r="EG60" s="75"/>
      <c r="EH60" s="75"/>
      <c r="EI60" s="75"/>
      <c r="EJ60" s="75"/>
      <c r="EK60" s="75"/>
      <c r="EL60" s="75"/>
      <c r="EM60" s="75"/>
      <c r="EN60" s="75"/>
      <c r="EO60" s="75"/>
      <c r="EP60" s="75"/>
      <c r="EQ60" s="75"/>
      <c r="ER60" s="75"/>
      <c r="ES60" s="75"/>
      <c r="ET60" s="86"/>
      <c r="EU60" s="86"/>
      <c r="EV60" s="86"/>
      <c r="EW60" s="86"/>
      <c r="EX60" s="75"/>
      <c r="EY60" s="75"/>
      <c r="EZ60" s="75"/>
      <c r="FA60" s="75"/>
      <c r="FB60" s="75"/>
      <c r="FC60" s="75"/>
      <c r="FD60" s="75"/>
      <c r="FE60" s="75"/>
      <c r="FF60" s="75"/>
      <c r="FG60" s="75"/>
      <c r="FH60" s="75"/>
      <c r="FI60" s="75"/>
      <c r="FJ60" s="76"/>
      <c r="FK60" s="76"/>
      <c r="FL60" s="76"/>
      <c r="FM60" s="76"/>
    </row>
    <row r="61" spans="2:172" ht="5.25" customHeight="1">
      <c r="B61" s="507"/>
      <c r="C61" s="632"/>
      <c r="D61" s="497"/>
      <c r="E61" s="498"/>
      <c r="F61" s="498"/>
      <c r="G61" s="498"/>
      <c r="H61" s="498"/>
      <c r="I61" s="498"/>
      <c r="J61" s="498"/>
      <c r="K61" s="498"/>
      <c r="L61" s="498"/>
      <c r="M61" s="498"/>
      <c r="N61" s="498"/>
      <c r="O61" s="498"/>
      <c r="P61" s="498"/>
      <c r="Q61" s="498"/>
      <c r="R61" s="498"/>
      <c r="S61" s="498"/>
      <c r="T61" s="498"/>
      <c r="U61" s="498"/>
      <c r="V61" s="498"/>
      <c r="W61" s="498"/>
      <c r="X61" s="498"/>
      <c r="Y61" s="498"/>
      <c r="Z61" s="498"/>
      <c r="AA61" s="498"/>
      <c r="AB61" s="987"/>
      <c r="AC61" s="988"/>
      <c r="AD61" s="988"/>
      <c r="AE61" s="988"/>
      <c r="AF61" s="988"/>
      <c r="AG61" s="988"/>
      <c r="AH61" s="988"/>
      <c r="AI61" s="962"/>
      <c r="AJ61" s="963"/>
      <c r="AK61" s="963"/>
      <c r="AL61" s="963"/>
      <c r="AM61" s="963"/>
      <c r="AN61" s="963"/>
      <c r="AO61" s="963"/>
      <c r="AP61" s="963"/>
      <c r="AQ61" s="963"/>
      <c r="AR61" s="963"/>
      <c r="AS61" s="963"/>
      <c r="AT61" s="964"/>
      <c r="AU61" s="976"/>
      <c r="AV61" s="977"/>
      <c r="AW61" s="977"/>
      <c r="AX61" s="977"/>
      <c r="AY61" s="977"/>
      <c r="AZ61" s="977"/>
      <c r="BA61" s="977"/>
      <c r="BB61" s="977"/>
      <c r="BC61" s="977"/>
      <c r="BD61" s="977"/>
      <c r="BE61" s="977"/>
      <c r="BF61" s="977"/>
      <c r="BG61" s="977"/>
      <c r="BH61" s="977"/>
      <c r="BI61" s="977"/>
      <c r="BJ61" s="977"/>
      <c r="BK61" s="977"/>
      <c r="BL61" s="977"/>
      <c r="BM61" s="977"/>
      <c r="BN61" s="977"/>
      <c r="BO61" s="977"/>
      <c r="BP61" s="977"/>
      <c r="BQ61" s="977"/>
      <c r="BR61" s="977"/>
      <c r="BS61" s="977"/>
      <c r="BT61" s="977"/>
      <c r="BU61" s="977"/>
      <c r="BV61" s="977"/>
      <c r="BW61" s="977"/>
      <c r="BX61" s="977"/>
      <c r="BY61" s="978"/>
      <c r="BZ61" s="968"/>
      <c r="CA61" s="969"/>
      <c r="CB61" s="969"/>
      <c r="CC61" s="969"/>
      <c r="CD61" s="969"/>
      <c r="CE61" s="969"/>
      <c r="CF61" s="969"/>
      <c r="CG61" s="969"/>
      <c r="CH61" s="969"/>
      <c r="CI61" s="969"/>
      <c r="CJ61" s="969"/>
      <c r="CK61" s="970"/>
      <c r="CL61" s="97"/>
      <c r="CM61" s="96"/>
      <c r="CN61" s="96"/>
      <c r="CO61" s="96"/>
      <c r="CP61" s="96"/>
      <c r="DU61" s="75"/>
      <c r="DV61" s="75"/>
      <c r="DW61" s="75"/>
      <c r="DX61" s="75"/>
      <c r="DY61" s="75"/>
      <c r="DZ61" s="75"/>
      <c r="EA61" s="75"/>
      <c r="EB61" s="75"/>
      <c r="EC61" s="75"/>
      <c r="ED61" s="75"/>
      <c r="EE61" s="75"/>
      <c r="EF61" s="75"/>
      <c r="EG61" s="75"/>
      <c r="EH61" s="75"/>
      <c r="EI61" s="75"/>
      <c r="EJ61" s="75"/>
      <c r="EK61" s="75"/>
      <c r="EL61" s="75"/>
      <c r="EM61" s="75"/>
      <c r="EN61" s="75"/>
      <c r="EO61" s="75"/>
      <c r="EP61" s="75"/>
      <c r="EQ61" s="75"/>
      <c r="ER61" s="75"/>
      <c r="ES61" s="75"/>
      <c r="ET61" s="86"/>
      <c r="EU61" s="86"/>
      <c r="EV61" s="86"/>
      <c r="EW61" s="86"/>
      <c r="EX61" s="75"/>
      <c r="EY61" s="75"/>
      <c r="EZ61" s="75"/>
      <c r="FA61" s="75"/>
      <c r="FB61" s="75"/>
      <c r="FC61" s="75"/>
      <c r="FD61" s="75"/>
      <c r="FE61" s="75"/>
      <c r="FF61" s="75"/>
      <c r="FG61" s="75"/>
      <c r="FH61" s="75"/>
      <c r="FI61" s="75"/>
      <c r="FJ61" s="76"/>
      <c r="FK61" s="76"/>
      <c r="FL61" s="76"/>
      <c r="FM61" s="76"/>
    </row>
    <row r="62" spans="2:172" ht="5.25" customHeight="1">
      <c r="B62" s="507"/>
      <c r="C62" s="632"/>
      <c r="D62" s="479" t="s">
        <v>1112</v>
      </c>
      <c r="E62" s="480"/>
      <c r="F62" s="480"/>
      <c r="G62" s="480"/>
      <c r="H62" s="480"/>
      <c r="I62" s="480"/>
      <c r="J62" s="480"/>
      <c r="K62" s="480"/>
      <c r="L62" s="480"/>
      <c r="M62" s="480"/>
      <c r="N62" s="480"/>
      <c r="O62" s="480"/>
      <c r="P62" s="480"/>
      <c r="Q62" s="480"/>
      <c r="R62" s="480"/>
      <c r="S62" s="480"/>
      <c r="T62" s="480"/>
      <c r="U62" s="480"/>
      <c r="V62" s="480"/>
      <c r="W62" s="480"/>
      <c r="X62" s="480"/>
      <c r="Y62" s="480"/>
      <c r="Z62" s="480"/>
      <c r="AA62" s="481"/>
      <c r="AB62" s="985">
        <f>施設情報!C15</f>
        <v>0</v>
      </c>
      <c r="AC62" s="986"/>
      <c r="AD62" s="986"/>
      <c r="AE62" s="986"/>
      <c r="AF62" s="986"/>
      <c r="AG62" s="986"/>
      <c r="AH62" s="986"/>
      <c r="AI62" s="962" t="e">
        <f ca="1">集計【小規模】!K9</f>
        <v>#DIV/0!</v>
      </c>
      <c r="AJ62" s="963"/>
      <c r="AK62" s="963"/>
      <c r="AL62" s="963"/>
      <c r="AM62" s="963"/>
      <c r="AN62" s="963"/>
      <c r="AO62" s="963"/>
      <c r="AP62" s="963"/>
      <c r="AQ62" s="963"/>
      <c r="AR62" s="963"/>
      <c r="AS62" s="963"/>
      <c r="AT62" s="964"/>
      <c r="AU62" s="976"/>
      <c r="AV62" s="977"/>
      <c r="AW62" s="977"/>
      <c r="AX62" s="977"/>
      <c r="AY62" s="977"/>
      <c r="AZ62" s="977"/>
      <c r="BA62" s="977"/>
      <c r="BB62" s="977"/>
      <c r="BC62" s="977"/>
      <c r="BD62" s="977"/>
      <c r="BE62" s="977"/>
      <c r="BF62" s="977"/>
      <c r="BG62" s="977"/>
      <c r="BH62" s="977"/>
      <c r="BI62" s="977"/>
      <c r="BJ62" s="977"/>
      <c r="BK62" s="977"/>
      <c r="BL62" s="977"/>
      <c r="BM62" s="977"/>
      <c r="BN62" s="977"/>
      <c r="BO62" s="977"/>
      <c r="BP62" s="977"/>
      <c r="BQ62" s="977"/>
      <c r="BR62" s="977"/>
      <c r="BS62" s="977"/>
      <c r="BT62" s="977"/>
      <c r="BU62" s="977"/>
      <c r="BV62" s="977"/>
      <c r="BW62" s="977"/>
      <c r="BX62" s="977"/>
      <c r="BY62" s="978"/>
      <c r="BZ62" s="968"/>
      <c r="CA62" s="969"/>
      <c r="CB62" s="969"/>
      <c r="CC62" s="969"/>
      <c r="CD62" s="969"/>
      <c r="CE62" s="969"/>
      <c r="CF62" s="969"/>
      <c r="CG62" s="969"/>
      <c r="CH62" s="969"/>
      <c r="CI62" s="969"/>
      <c r="CJ62" s="969"/>
      <c r="CK62" s="970"/>
      <c r="CL62" s="97"/>
      <c r="CM62" s="96"/>
      <c r="CN62" s="96"/>
      <c r="CO62" s="96"/>
      <c r="CP62" s="96"/>
      <c r="DU62" s="75"/>
      <c r="DV62" s="75"/>
      <c r="DW62" s="75"/>
      <c r="DX62" s="75"/>
      <c r="DY62" s="75"/>
      <c r="DZ62" s="75"/>
      <c r="EA62" s="75"/>
      <c r="EB62" s="75"/>
      <c r="EC62" s="75"/>
      <c r="ED62" s="75"/>
      <c r="EE62" s="75"/>
      <c r="EF62" s="75"/>
      <c r="EG62" s="75"/>
      <c r="EH62" s="75"/>
      <c r="EI62" s="75"/>
      <c r="EJ62" s="75"/>
      <c r="EK62" s="75"/>
      <c r="EL62" s="75"/>
      <c r="EM62" s="75"/>
      <c r="EN62" s="75"/>
      <c r="EO62" s="75"/>
      <c r="EP62" s="75"/>
      <c r="EQ62" s="75"/>
      <c r="ER62" s="75"/>
      <c r="ES62" s="75"/>
      <c r="ET62" s="86"/>
      <c r="EU62" s="86"/>
      <c r="EV62" s="86"/>
      <c r="EW62" s="86"/>
      <c r="EX62" s="75"/>
      <c r="EY62" s="75"/>
      <c r="EZ62" s="75"/>
      <c r="FA62" s="75"/>
      <c r="FB62" s="75"/>
      <c r="FC62" s="75"/>
      <c r="FD62" s="75"/>
      <c r="FE62" s="75"/>
      <c r="FF62" s="75"/>
      <c r="FG62" s="75"/>
      <c r="FH62" s="75"/>
      <c r="FI62" s="75"/>
      <c r="FJ62" s="76"/>
      <c r="FK62" s="76"/>
      <c r="FL62" s="76"/>
      <c r="FM62" s="76"/>
    </row>
    <row r="63" spans="2:172" ht="5.25" customHeight="1">
      <c r="B63" s="507"/>
      <c r="C63" s="632"/>
      <c r="D63" s="482"/>
      <c r="E63" s="483"/>
      <c r="F63" s="483"/>
      <c r="G63" s="483"/>
      <c r="H63" s="483"/>
      <c r="I63" s="483"/>
      <c r="J63" s="483"/>
      <c r="K63" s="483"/>
      <c r="L63" s="483"/>
      <c r="M63" s="483"/>
      <c r="N63" s="483"/>
      <c r="O63" s="483"/>
      <c r="P63" s="483"/>
      <c r="Q63" s="483"/>
      <c r="R63" s="483"/>
      <c r="S63" s="483"/>
      <c r="T63" s="483"/>
      <c r="U63" s="483"/>
      <c r="V63" s="483"/>
      <c r="W63" s="483"/>
      <c r="X63" s="483"/>
      <c r="Y63" s="483"/>
      <c r="Z63" s="483"/>
      <c r="AA63" s="484"/>
      <c r="AB63" s="985"/>
      <c r="AC63" s="986"/>
      <c r="AD63" s="986"/>
      <c r="AE63" s="986"/>
      <c r="AF63" s="986"/>
      <c r="AG63" s="986"/>
      <c r="AH63" s="986"/>
      <c r="AI63" s="962"/>
      <c r="AJ63" s="963"/>
      <c r="AK63" s="963"/>
      <c r="AL63" s="963"/>
      <c r="AM63" s="963"/>
      <c r="AN63" s="963"/>
      <c r="AO63" s="963"/>
      <c r="AP63" s="963"/>
      <c r="AQ63" s="963"/>
      <c r="AR63" s="963"/>
      <c r="AS63" s="963"/>
      <c r="AT63" s="964"/>
      <c r="AU63" s="976"/>
      <c r="AV63" s="977"/>
      <c r="AW63" s="977"/>
      <c r="AX63" s="977"/>
      <c r="AY63" s="977"/>
      <c r="AZ63" s="977"/>
      <c r="BA63" s="977"/>
      <c r="BB63" s="977"/>
      <c r="BC63" s="977"/>
      <c r="BD63" s="977"/>
      <c r="BE63" s="977"/>
      <c r="BF63" s="977"/>
      <c r="BG63" s="977"/>
      <c r="BH63" s="977"/>
      <c r="BI63" s="977"/>
      <c r="BJ63" s="977"/>
      <c r="BK63" s="977"/>
      <c r="BL63" s="977"/>
      <c r="BM63" s="977"/>
      <c r="BN63" s="977"/>
      <c r="BO63" s="977"/>
      <c r="BP63" s="977"/>
      <c r="BQ63" s="977"/>
      <c r="BR63" s="977"/>
      <c r="BS63" s="977"/>
      <c r="BT63" s="977"/>
      <c r="BU63" s="977"/>
      <c r="BV63" s="977"/>
      <c r="BW63" s="977"/>
      <c r="BX63" s="977"/>
      <c r="BY63" s="978"/>
      <c r="BZ63" s="968"/>
      <c r="CA63" s="969"/>
      <c r="CB63" s="969"/>
      <c r="CC63" s="969"/>
      <c r="CD63" s="969"/>
      <c r="CE63" s="969"/>
      <c r="CF63" s="969"/>
      <c r="CG63" s="969"/>
      <c r="CH63" s="969"/>
      <c r="CI63" s="969"/>
      <c r="CJ63" s="969"/>
      <c r="CK63" s="970"/>
      <c r="CL63" s="75"/>
      <c r="CM63" s="78"/>
      <c r="CN63" s="527"/>
      <c r="CO63" s="527"/>
      <c r="CP63" s="78"/>
      <c r="DU63" s="87"/>
      <c r="DV63" s="87"/>
      <c r="DW63" s="87"/>
      <c r="DX63" s="87"/>
      <c r="DY63" s="87"/>
      <c r="DZ63" s="87"/>
      <c r="EA63" s="87"/>
      <c r="EB63" s="87"/>
      <c r="EC63" s="87"/>
      <c r="ED63" s="87"/>
      <c r="EE63" s="87"/>
      <c r="EF63" s="87"/>
      <c r="EG63" s="87"/>
      <c r="EH63" s="87"/>
      <c r="EI63" s="87"/>
      <c r="EJ63" s="87"/>
      <c r="EK63" s="87"/>
      <c r="EL63" s="87"/>
      <c r="EM63" s="87"/>
      <c r="EN63" s="87"/>
      <c r="EO63" s="87"/>
      <c r="EP63" s="87"/>
      <c r="EQ63" s="87"/>
      <c r="ER63" s="75"/>
      <c r="ES63" s="75"/>
      <c r="ET63" s="86"/>
      <c r="EU63" s="86"/>
      <c r="EV63" s="86"/>
      <c r="EW63" s="86"/>
      <c r="EX63" s="75"/>
      <c r="EY63" s="75"/>
      <c r="EZ63" s="75"/>
      <c r="FA63" s="75"/>
      <c r="FB63" s="75"/>
      <c r="FC63" s="75"/>
      <c r="FD63" s="75"/>
      <c r="FE63" s="75"/>
      <c r="FF63" s="75"/>
      <c r="FG63" s="75"/>
      <c r="FH63" s="75"/>
      <c r="FI63" s="75"/>
      <c r="FJ63" s="76"/>
      <c r="FK63" s="76"/>
      <c r="FL63" s="76"/>
      <c r="FM63" s="76"/>
    </row>
    <row r="64" spans="2:172" ht="5.25" customHeight="1">
      <c r="B64" s="507"/>
      <c r="C64" s="632"/>
      <c r="D64" s="482"/>
      <c r="E64" s="483"/>
      <c r="F64" s="483"/>
      <c r="G64" s="483"/>
      <c r="H64" s="483"/>
      <c r="I64" s="483"/>
      <c r="J64" s="483"/>
      <c r="K64" s="483"/>
      <c r="L64" s="483"/>
      <c r="M64" s="483"/>
      <c r="N64" s="483"/>
      <c r="O64" s="483"/>
      <c r="P64" s="483"/>
      <c r="Q64" s="483"/>
      <c r="R64" s="483"/>
      <c r="S64" s="483"/>
      <c r="T64" s="483"/>
      <c r="U64" s="483"/>
      <c r="V64" s="483"/>
      <c r="W64" s="483"/>
      <c r="X64" s="483"/>
      <c r="Y64" s="483"/>
      <c r="Z64" s="483"/>
      <c r="AA64" s="484"/>
      <c r="AB64" s="985"/>
      <c r="AC64" s="986"/>
      <c r="AD64" s="986"/>
      <c r="AE64" s="986"/>
      <c r="AF64" s="986"/>
      <c r="AG64" s="986"/>
      <c r="AH64" s="986"/>
      <c r="AI64" s="962"/>
      <c r="AJ64" s="963"/>
      <c r="AK64" s="963"/>
      <c r="AL64" s="963"/>
      <c r="AM64" s="963"/>
      <c r="AN64" s="963"/>
      <c r="AO64" s="963"/>
      <c r="AP64" s="963"/>
      <c r="AQ64" s="963"/>
      <c r="AR64" s="963"/>
      <c r="AS64" s="963"/>
      <c r="AT64" s="964"/>
      <c r="AU64" s="976"/>
      <c r="AV64" s="977"/>
      <c r="AW64" s="977"/>
      <c r="AX64" s="977"/>
      <c r="AY64" s="977"/>
      <c r="AZ64" s="977"/>
      <c r="BA64" s="977"/>
      <c r="BB64" s="977"/>
      <c r="BC64" s="977"/>
      <c r="BD64" s="977"/>
      <c r="BE64" s="977"/>
      <c r="BF64" s="977"/>
      <c r="BG64" s="977"/>
      <c r="BH64" s="977"/>
      <c r="BI64" s="977"/>
      <c r="BJ64" s="977"/>
      <c r="BK64" s="977"/>
      <c r="BL64" s="977"/>
      <c r="BM64" s="977"/>
      <c r="BN64" s="977"/>
      <c r="BO64" s="977"/>
      <c r="BP64" s="977"/>
      <c r="BQ64" s="977"/>
      <c r="BR64" s="977"/>
      <c r="BS64" s="977"/>
      <c r="BT64" s="977"/>
      <c r="BU64" s="977"/>
      <c r="BV64" s="977"/>
      <c r="BW64" s="977"/>
      <c r="BX64" s="977"/>
      <c r="BY64" s="978"/>
      <c r="BZ64" s="968"/>
      <c r="CA64" s="969"/>
      <c r="CB64" s="969"/>
      <c r="CC64" s="969"/>
      <c r="CD64" s="969"/>
      <c r="CE64" s="969"/>
      <c r="CF64" s="969"/>
      <c r="CG64" s="969"/>
      <c r="CH64" s="969"/>
      <c r="CI64" s="969"/>
      <c r="CJ64" s="969"/>
      <c r="CK64" s="970"/>
    </row>
    <row r="65" spans="2:89" ht="5.25" customHeight="1">
      <c r="B65" s="507"/>
      <c r="C65" s="632"/>
      <c r="D65" s="482"/>
      <c r="E65" s="483"/>
      <c r="F65" s="483"/>
      <c r="G65" s="483"/>
      <c r="H65" s="483"/>
      <c r="I65" s="483"/>
      <c r="J65" s="483"/>
      <c r="K65" s="483"/>
      <c r="L65" s="483"/>
      <c r="M65" s="483"/>
      <c r="N65" s="483"/>
      <c r="O65" s="483"/>
      <c r="P65" s="483"/>
      <c r="Q65" s="483"/>
      <c r="R65" s="483"/>
      <c r="S65" s="483"/>
      <c r="T65" s="483"/>
      <c r="U65" s="483"/>
      <c r="V65" s="483"/>
      <c r="W65" s="483"/>
      <c r="X65" s="483"/>
      <c r="Y65" s="483"/>
      <c r="Z65" s="483"/>
      <c r="AA65" s="484"/>
      <c r="AB65" s="985"/>
      <c r="AC65" s="986"/>
      <c r="AD65" s="986"/>
      <c r="AE65" s="986"/>
      <c r="AF65" s="986"/>
      <c r="AG65" s="986"/>
      <c r="AH65" s="986"/>
      <c r="AI65" s="962"/>
      <c r="AJ65" s="963"/>
      <c r="AK65" s="963"/>
      <c r="AL65" s="963"/>
      <c r="AM65" s="963"/>
      <c r="AN65" s="963"/>
      <c r="AO65" s="963"/>
      <c r="AP65" s="963"/>
      <c r="AQ65" s="963"/>
      <c r="AR65" s="963"/>
      <c r="AS65" s="963"/>
      <c r="AT65" s="964"/>
      <c r="AU65" s="976"/>
      <c r="AV65" s="977"/>
      <c r="AW65" s="977"/>
      <c r="AX65" s="977"/>
      <c r="AY65" s="977"/>
      <c r="AZ65" s="977"/>
      <c r="BA65" s="977"/>
      <c r="BB65" s="977"/>
      <c r="BC65" s="977"/>
      <c r="BD65" s="977"/>
      <c r="BE65" s="977"/>
      <c r="BF65" s="977"/>
      <c r="BG65" s="977"/>
      <c r="BH65" s="977"/>
      <c r="BI65" s="977"/>
      <c r="BJ65" s="977"/>
      <c r="BK65" s="977"/>
      <c r="BL65" s="977"/>
      <c r="BM65" s="977"/>
      <c r="BN65" s="977"/>
      <c r="BO65" s="977"/>
      <c r="BP65" s="977"/>
      <c r="BQ65" s="977"/>
      <c r="BR65" s="977"/>
      <c r="BS65" s="977"/>
      <c r="BT65" s="977"/>
      <c r="BU65" s="977"/>
      <c r="BV65" s="977"/>
      <c r="BW65" s="977"/>
      <c r="BX65" s="977"/>
      <c r="BY65" s="978"/>
      <c r="BZ65" s="968"/>
      <c r="CA65" s="969"/>
      <c r="CB65" s="969"/>
      <c r="CC65" s="969"/>
      <c r="CD65" s="969"/>
      <c r="CE65" s="969"/>
      <c r="CF65" s="969"/>
      <c r="CG65" s="969"/>
      <c r="CH65" s="969"/>
      <c r="CI65" s="969"/>
      <c r="CJ65" s="969"/>
      <c r="CK65" s="970"/>
    </row>
    <row r="66" spans="2:89" ht="5.25" customHeight="1">
      <c r="B66" s="507"/>
      <c r="C66" s="632"/>
      <c r="D66" s="485"/>
      <c r="E66" s="486"/>
      <c r="F66" s="486"/>
      <c r="G66" s="486"/>
      <c r="H66" s="486"/>
      <c r="I66" s="486"/>
      <c r="J66" s="486"/>
      <c r="K66" s="486"/>
      <c r="L66" s="486"/>
      <c r="M66" s="486"/>
      <c r="N66" s="486"/>
      <c r="O66" s="486"/>
      <c r="P66" s="486"/>
      <c r="Q66" s="486"/>
      <c r="R66" s="486"/>
      <c r="S66" s="486"/>
      <c r="T66" s="486"/>
      <c r="U66" s="486"/>
      <c r="V66" s="486"/>
      <c r="W66" s="486"/>
      <c r="X66" s="486"/>
      <c r="Y66" s="486"/>
      <c r="Z66" s="486"/>
      <c r="AA66" s="487"/>
      <c r="AB66" s="985"/>
      <c r="AC66" s="986"/>
      <c r="AD66" s="986"/>
      <c r="AE66" s="986"/>
      <c r="AF66" s="986"/>
      <c r="AG66" s="986"/>
      <c r="AH66" s="986"/>
      <c r="AI66" s="962"/>
      <c r="AJ66" s="963"/>
      <c r="AK66" s="963"/>
      <c r="AL66" s="963"/>
      <c r="AM66" s="963"/>
      <c r="AN66" s="963"/>
      <c r="AO66" s="963"/>
      <c r="AP66" s="963"/>
      <c r="AQ66" s="963"/>
      <c r="AR66" s="963"/>
      <c r="AS66" s="963"/>
      <c r="AT66" s="964"/>
      <c r="AU66" s="976"/>
      <c r="AV66" s="977"/>
      <c r="AW66" s="977"/>
      <c r="AX66" s="977"/>
      <c r="AY66" s="977"/>
      <c r="AZ66" s="977"/>
      <c r="BA66" s="977"/>
      <c r="BB66" s="977"/>
      <c r="BC66" s="977"/>
      <c r="BD66" s="977"/>
      <c r="BE66" s="977"/>
      <c r="BF66" s="977"/>
      <c r="BG66" s="977"/>
      <c r="BH66" s="977"/>
      <c r="BI66" s="977"/>
      <c r="BJ66" s="977"/>
      <c r="BK66" s="977"/>
      <c r="BL66" s="977"/>
      <c r="BM66" s="977"/>
      <c r="BN66" s="977"/>
      <c r="BO66" s="977"/>
      <c r="BP66" s="977"/>
      <c r="BQ66" s="977"/>
      <c r="BR66" s="977"/>
      <c r="BS66" s="977"/>
      <c r="BT66" s="977"/>
      <c r="BU66" s="977"/>
      <c r="BV66" s="977"/>
      <c r="BW66" s="977"/>
      <c r="BX66" s="977"/>
      <c r="BY66" s="978"/>
      <c r="BZ66" s="968"/>
      <c r="CA66" s="969"/>
      <c r="CB66" s="969"/>
      <c r="CC66" s="969"/>
      <c r="CD66" s="969"/>
      <c r="CE66" s="969"/>
      <c r="CF66" s="969"/>
      <c r="CG66" s="969"/>
      <c r="CH66" s="969"/>
      <c r="CI66" s="969"/>
      <c r="CJ66" s="969"/>
      <c r="CK66" s="970"/>
    </row>
    <row r="67" spans="2:89" ht="5.25" customHeight="1">
      <c r="B67" s="507"/>
      <c r="C67" s="632"/>
      <c r="D67" s="497"/>
      <c r="E67" s="498"/>
      <c r="F67" s="498"/>
      <c r="G67" s="498"/>
      <c r="H67" s="498"/>
      <c r="I67" s="498"/>
      <c r="J67" s="498"/>
      <c r="K67" s="498"/>
      <c r="L67" s="498"/>
      <c r="M67" s="498"/>
      <c r="N67" s="498"/>
      <c r="O67" s="498"/>
      <c r="P67" s="498"/>
      <c r="Q67" s="498"/>
      <c r="R67" s="498"/>
      <c r="S67" s="498"/>
      <c r="T67" s="498"/>
      <c r="U67" s="498"/>
      <c r="V67" s="498"/>
      <c r="W67" s="498"/>
      <c r="X67" s="498"/>
      <c r="Y67" s="498"/>
      <c r="Z67" s="498"/>
      <c r="AA67" s="498"/>
      <c r="AB67" s="974"/>
      <c r="AC67" s="975"/>
      <c r="AD67" s="975"/>
      <c r="AE67" s="975"/>
      <c r="AF67" s="975"/>
      <c r="AG67" s="975"/>
      <c r="AH67" s="975"/>
      <c r="AI67" s="962"/>
      <c r="AJ67" s="963"/>
      <c r="AK67" s="963"/>
      <c r="AL67" s="963"/>
      <c r="AM67" s="963"/>
      <c r="AN67" s="963"/>
      <c r="AO67" s="963"/>
      <c r="AP67" s="963"/>
      <c r="AQ67" s="963"/>
      <c r="AR67" s="963"/>
      <c r="AS67" s="963"/>
      <c r="AT67" s="964"/>
      <c r="AU67" s="976"/>
      <c r="AV67" s="977"/>
      <c r="AW67" s="977"/>
      <c r="AX67" s="977"/>
      <c r="AY67" s="977"/>
      <c r="AZ67" s="977"/>
      <c r="BA67" s="977"/>
      <c r="BB67" s="977"/>
      <c r="BC67" s="977"/>
      <c r="BD67" s="977"/>
      <c r="BE67" s="977"/>
      <c r="BF67" s="977"/>
      <c r="BG67" s="977"/>
      <c r="BH67" s="977"/>
      <c r="BI67" s="977"/>
      <c r="BJ67" s="977"/>
      <c r="BK67" s="977"/>
      <c r="BL67" s="977"/>
      <c r="BM67" s="977"/>
      <c r="BN67" s="977"/>
      <c r="BO67" s="977"/>
      <c r="BP67" s="977"/>
      <c r="BQ67" s="977"/>
      <c r="BR67" s="977"/>
      <c r="BS67" s="977"/>
      <c r="BT67" s="977"/>
      <c r="BU67" s="977"/>
      <c r="BV67" s="977"/>
      <c r="BW67" s="977"/>
      <c r="BX67" s="977"/>
      <c r="BY67" s="978"/>
      <c r="BZ67" s="968"/>
      <c r="CA67" s="969"/>
      <c r="CB67" s="969"/>
      <c r="CC67" s="969"/>
      <c r="CD67" s="969"/>
      <c r="CE67" s="969"/>
      <c r="CF67" s="969"/>
      <c r="CG67" s="969"/>
      <c r="CH67" s="969"/>
      <c r="CI67" s="969"/>
      <c r="CJ67" s="969"/>
      <c r="CK67" s="970"/>
    </row>
    <row r="68" spans="2:89" ht="5.25" customHeight="1">
      <c r="B68" s="507"/>
      <c r="C68" s="632"/>
      <c r="D68" s="497"/>
      <c r="E68" s="498"/>
      <c r="F68" s="498"/>
      <c r="G68" s="498"/>
      <c r="H68" s="498"/>
      <c r="I68" s="498"/>
      <c r="J68" s="498"/>
      <c r="K68" s="498"/>
      <c r="L68" s="498"/>
      <c r="M68" s="498"/>
      <c r="N68" s="498"/>
      <c r="O68" s="498"/>
      <c r="P68" s="498"/>
      <c r="Q68" s="498"/>
      <c r="R68" s="498"/>
      <c r="S68" s="498"/>
      <c r="T68" s="498"/>
      <c r="U68" s="498"/>
      <c r="V68" s="498"/>
      <c r="W68" s="498"/>
      <c r="X68" s="498"/>
      <c r="Y68" s="498"/>
      <c r="Z68" s="498"/>
      <c r="AA68" s="498"/>
      <c r="AB68" s="974"/>
      <c r="AC68" s="975"/>
      <c r="AD68" s="975"/>
      <c r="AE68" s="975"/>
      <c r="AF68" s="975"/>
      <c r="AG68" s="975"/>
      <c r="AH68" s="975"/>
      <c r="AI68" s="962"/>
      <c r="AJ68" s="963"/>
      <c r="AK68" s="963"/>
      <c r="AL68" s="963"/>
      <c r="AM68" s="963"/>
      <c r="AN68" s="963"/>
      <c r="AO68" s="963"/>
      <c r="AP68" s="963"/>
      <c r="AQ68" s="963"/>
      <c r="AR68" s="963"/>
      <c r="AS68" s="963"/>
      <c r="AT68" s="964"/>
      <c r="AU68" s="976"/>
      <c r="AV68" s="977"/>
      <c r="AW68" s="977"/>
      <c r="AX68" s="977"/>
      <c r="AY68" s="977"/>
      <c r="AZ68" s="977"/>
      <c r="BA68" s="977"/>
      <c r="BB68" s="977"/>
      <c r="BC68" s="977"/>
      <c r="BD68" s="977"/>
      <c r="BE68" s="977"/>
      <c r="BF68" s="977"/>
      <c r="BG68" s="977"/>
      <c r="BH68" s="977"/>
      <c r="BI68" s="977"/>
      <c r="BJ68" s="977"/>
      <c r="BK68" s="977"/>
      <c r="BL68" s="977"/>
      <c r="BM68" s="977"/>
      <c r="BN68" s="977"/>
      <c r="BO68" s="977"/>
      <c r="BP68" s="977"/>
      <c r="BQ68" s="977"/>
      <c r="BR68" s="977"/>
      <c r="BS68" s="977"/>
      <c r="BT68" s="977"/>
      <c r="BU68" s="977"/>
      <c r="BV68" s="977"/>
      <c r="BW68" s="977"/>
      <c r="BX68" s="977"/>
      <c r="BY68" s="978"/>
      <c r="BZ68" s="968"/>
      <c r="CA68" s="969"/>
      <c r="CB68" s="969"/>
      <c r="CC68" s="969"/>
      <c r="CD68" s="969"/>
      <c r="CE68" s="969"/>
      <c r="CF68" s="969"/>
      <c r="CG68" s="969"/>
      <c r="CH68" s="969"/>
      <c r="CI68" s="969"/>
      <c r="CJ68" s="969"/>
      <c r="CK68" s="970"/>
    </row>
    <row r="69" spans="2:89" ht="5.25" customHeight="1">
      <c r="B69" s="507"/>
      <c r="C69" s="632"/>
      <c r="D69" s="497"/>
      <c r="E69" s="498"/>
      <c r="F69" s="498"/>
      <c r="G69" s="498"/>
      <c r="H69" s="498"/>
      <c r="I69" s="498"/>
      <c r="J69" s="498"/>
      <c r="K69" s="498"/>
      <c r="L69" s="498"/>
      <c r="M69" s="498"/>
      <c r="N69" s="498"/>
      <c r="O69" s="498"/>
      <c r="P69" s="498"/>
      <c r="Q69" s="498"/>
      <c r="R69" s="498"/>
      <c r="S69" s="498"/>
      <c r="T69" s="498"/>
      <c r="U69" s="498"/>
      <c r="V69" s="498"/>
      <c r="W69" s="498"/>
      <c r="X69" s="498"/>
      <c r="Y69" s="498"/>
      <c r="Z69" s="498"/>
      <c r="AA69" s="498"/>
      <c r="AB69" s="974"/>
      <c r="AC69" s="975"/>
      <c r="AD69" s="975"/>
      <c r="AE69" s="975"/>
      <c r="AF69" s="975"/>
      <c r="AG69" s="975"/>
      <c r="AH69" s="975"/>
      <c r="AI69" s="962"/>
      <c r="AJ69" s="963"/>
      <c r="AK69" s="963"/>
      <c r="AL69" s="963"/>
      <c r="AM69" s="963"/>
      <c r="AN69" s="963"/>
      <c r="AO69" s="963"/>
      <c r="AP69" s="963"/>
      <c r="AQ69" s="963"/>
      <c r="AR69" s="963"/>
      <c r="AS69" s="963"/>
      <c r="AT69" s="964"/>
      <c r="AU69" s="976"/>
      <c r="AV69" s="977"/>
      <c r="AW69" s="977"/>
      <c r="AX69" s="977"/>
      <c r="AY69" s="977"/>
      <c r="AZ69" s="977"/>
      <c r="BA69" s="977"/>
      <c r="BB69" s="977"/>
      <c r="BC69" s="977"/>
      <c r="BD69" s="977"/>
      <c r="BE69" s="977"/>
      <c r="BF69" s="977"/>
      <c r="BG69" s="977"/>
      <c r="BH69" s="977"/>
      <c r="BI69" s="977"/>
      <c r="BJ69" s="977"/>
      <c r="BK69" s="977"/>
      <c r="BL69" s="977"/>
      <c r="BM69" s="977"/>
      <c r="BN69" s="977"/>
      <c r="BO69" s="977"/>
      <c r="BP69" s="977"/>
      <c r="BQ69" s="977"/>
      <c r="BR69" s="977"/>
      <c r="BS69" s="977"/>
      <c r="BT69" s="977"/>
      <c r="BU69" s="977"/>
      <c r="BV69" s="977"/>
      <c r="BW69" s="977"/>
      <c r="BX69" s="977"/>
      <c r="BY69" s="978"/>
      <c r="BZ69" s="968"/>
      <c r="CA69" s="969"/>
      <c r="CB69" s="969"/>
      <c r="CC69" s="969"/>
      <c r="CD69" s="969"/>
      <c r="CE69" s="969"/>
      <c r="CF69" s="969"/>
      <c r="CG69" s="969"/>
      <c r="CH69" s="969"/>
      <c r="CI69" s="969"/>
      <c r="CJ69" s="969"/>
      <c r="CK69" s="970"/>
    </row>
    <row r="70" spans="2:89" ht="5.25" customHeight="1">
      <c r="B70" s="507"/>
      <c r="C70" s="632"/>
      <c r="D70" s="497"/>
      <c r="E70" s="498"/>
      <c r="F70" s="498"/>
      <c r="G70" s="498"/>
      <c r="H70" s="498"/>
      <c r="I70" s="498"/>
      <c r="J70" s="498"/>
      <c r="K70" s="498"/>
      <c r="L70" s="498"/>
      <c r="M70" s="498"/>
      <c r="N70" s="498"/>
      <c r="O70" s="498"/>
      <c r="P70" s="498"/>
      <c r="Q70" s="498"/>
      <c r="R70" s="498"/>
      <c r="S70" s="498"/>
      <c r="T70" s="498"/>
      <c r="U70" s="498"/>
      <c r="V70" s="498"/>
      <c r="W70" s="498"/>
      <c r="X70" s="498"/>
      <c r="Y70" s="498"/>
      <c r="Z70" s="498"/>
      <c r="AA70" s="498"/>
      <c r="AB70" s="974"/>
      <c r="AC70" s="975"/>
      <c r="AD70" s="975"/>
      <c r="AE70" s="975"/>
      <c r="AF70" s="975"/>
      <c r="AG70" s="975"/>
      <c r="AH70" s="975"/>
      <c r="AI70" s="962"/>
      <c r="AJ70" s="963"/>
      <c r="AK70" s="963"/>
      <c r="AL70" s="963"/>
      <c r="AM70" s="963"/>
      <c r="AN70" s="963"/>
      <c r="AO70" s="963"/>
      <c r="AP70" s="963"/>
      <c r="AQ70" s="963"/>
      <c r="AR70" s="963"/>
      <c r="AS70" s="963"/>
      <c r="AT70" s="964"/>
      <c r="AU70" s="976"/>
      <c r="AV70" s="977"/>
      <c r="AW70" s="977"/>
      <c r="AX70" s="977"/>
      <c r="AY70" s="977"/>
      <c r="AZ70" s="977"/>
      <c r="BA70" s="977"/>
      <c r="BB70" s="977"/>
      <c r="BC70" s="977"/>
      <c r="BD70" s="977"/>
      <c r="BE70" s="977"/>
      <c r="BF70" s="977"/>
      <c r="BG70" s="977"/>
      <c r="BH70" s="977"/>
      <c r="BI70" s="977"/>
      <c r="BJ70" s="977"/>
      <c r="BK70" s="977"/>
      <c r="BL70" s="977"/>
      <c r="BM70" s="977"/>
      <c r="BN70" s="977"/>
      <c r="BO70" s="977"/>
      <c r="BP70" s="977"/>
      <c r="BQ70" s="977"/>
      <c r="BR70" s="977"/>
      <c r="BS70" s="977"/>
      <c r="BT70" s="977"/>
      <c r="BU70" s="977"/>
      <c r="BV70" s="977"/>
      <c r="BW70" s="977"/>
      <c r="BX70" s="977"/>
      <c r="BY70" s="978"/>
      <c r="BZ70" s="968"/>
      <c r="CA70" s="969"/>
      <c r="CB70" s="969"/>
      <c r="CC70" s="969"/>
      <c r="CD70" s="969"/>
      <c r="CE70" s="969"/>
      <c r="CF70" s="969"/>
      <c r="CG70" s="969"/>
      <c r="CH70" s="969"/>
      <c r="CI70" s="969"/>
      <c r="CJ70" s="969"/>
      <c r="CK70" s="970"/>
    </row>
    <row r="71" spans="2:89" ht="5.25" customHeight="1">
      <c r="B71" s="507"/>
      <c r="C71" s="632"/>
      <c r="D71" s="497"/>
      <c r="E71" s="498"/>
      <c r="F71" s="498"/>
      <c r="G71" s="498"/>
      <c r="H71" s="498"/>
      <c r="I71" s="498"/>
      <c r="J71" s="498"/>
      <c r="K71" s="498"/>
      <c r="L71" s="498"/>
      <c r="M71" s="498"/>
      <c r="N71" s="498"/>
      <c r="O71" s="498"/>
      <c r="P71" s="498"/>
      <c r="Q71" s="498"/>
      <c r="R71" s="498"/>
      <c r="S71" s="498"/>
      <c r="T71" s="498"/>
      <c r="U71" s="498"/>
      <c r="V71" s="498"/>
      <c r="W71" s="498"/>
      <c r="X71" s="498"/>
      <c r="Y71" s="498"/>
      <c r="Z71" s="498"/>
      <c r="AA71" s="498"/>
      <c r="AB71" s="974"/>
      <c r="AC71" s="975"/>
      <c r="AD71" s="975"/>
      <c r="AE71" s="975"/>
      <c r="AF71" s="975"/>
      <c r="AG71" s="975"/>
      <c r="AH71" s="975"/>
      <c r="AI71" s="962"/>
      <c r="AJ71" s="963"/>
      <c r="AK71" s="963"/>
      <c r="AL71" s="963"/>
      <c r="AM71" s="963"/>
      <c r="AN71" s="963"/>
      <c r="AO71" s="963"/>
      <c r="AP71" s="963"/>
      <c r="AQ71" s="963"/>
      <c r="AR71" s="963"/>
      <c r="AS71" s="963"/>
      <c r="AT71" s="964"/>
      <c r="AU71" s="976"/>
      <c r="AV71" s="977"/>
      <c r="AW71" s="977"/>
      <c r="AX71" s="977"/>
      <c r="AY71" s="977"/>
      <c r="AZ71" s="977"/>
      <c r="BA71" s="977"/>
      <c r="BB71" s="977"/>
      <c r="BC71" s="977"/>
      <c r="BD71" s="977"/>
      <c r="BE71" s="977"/>
      <c r="BF71" s="977"/>
      <c r="BG71" s="977"/>
      <c r="BH71" s="977"/>
      <c r="BI71" s="977"/>
      <c r="BJ71" s="977"/>
      <c r="BK71" s="977"/>
      <c r="BL71" s="977"/>
      <c r="BM71" s="977"/>
      <c r="BN71" s="977"/>
      <c r="BO71" s="977"/>
      <c r="BP71" s="977"/>
      <c r="BQ71" s="977"/>
      <c r="BR71" s="977"/>
      <c r="BS71" s="977"/>
      <c r="BT71" s="977"/>
      <c r="BU71" s="977"/>
      <c r="BV71" s="977"/>
      <c r="BW71" s="977"/>
      <c r="BX71" s="977"/>
      <c r="BY71" s="978"/>
      <c r="BZ71" s="968"/>
      <c r="CA71" s="969"/>
      <c r="CB71" s="969"/>
      <c r="CC71" s="969"/>
      <c r="CD71" s="969"/>
      <c r="CE71" s="969"/>
      <c r="CF71" s="969"/>
      <c r="CG71" s="969"/>
      <c r="CH71" s="969"/>
      <c r="CI71" s="969"/>
      <c r="CJ71" s="969"/>
      <c r="CK71" s="970"/>
    </row>
    <row r="72" spans="2:89" ht="5.25" customHeight="1">
      <c r="B72" s="507"/>
      <c r="C72" s="632"/>
      <c r="D72" s="479"/>
      <c r="E72" s="480"/>
      <c r="F72" s="480"/>
      <c r="G72" s="480"/>
      <c r="H72" s="480"/>
      <c r="I72" s="480"/>
      <c r="J72" s="480"/>
      <c r="K72" s="480"/>
      <c r="L72" s="480"/>
      <c r="M72" s="480"/>
      <c r="N72" s="480"/>
      <c r="O72" s="480"/>
      <c r="P72" s="480"/>
      <c r="Q72" s="480"/>
      <c r="R72" s="480"/>
      <c r="S72" s="480"/>
      <c r="T72" s="480"/>
      <c r="U72" s="480"/>
      <c r="V72" s="480"/>
      <c r="W72" s="480"/>
      <c r="X72" s="480"/>
      <c r="Y72" s="480"/>
      <c r="Z72" s="480"/>
      <c r="AA72" s="481"/>
      <c r="AB72" s="974"/>
      <c r="AC72" s="975"/>
      <c r="AD72" s="975"/>
      <c r="AE72" s="975"/>
      <c r="AF72" s="975"/>
      <c r="AG72" s="975"/>
      <c r="AH72" s="975"/>
      <c r="AI72" s="962"/>
      <c r="AJ72" s="963"/>
      <c r="AK72" s="963"/>
      <c r="AL72" s="963"/>
      <c r="AM72" s="963"/>
      <c r="AN72" s="963"/>
      <c r="AO72" s="963"/>
      <c r="AP72" s="963"/>
      <c r="AQ72" s="963"/>
      <c r="AR72" s="963"/>
      <c r="AS72" s="963"/>
      <c r="AT72" s="964"/>
      <c r="AU72" s="976"/>
      <c r="AV72" s="977"/>
      <c r="AW72" s="977"/>
      <c r="AX72" s="977"/>
      <c r="AY72" s="977"/>
      <c r="AZ72" s="977"/>
      <c r="BA72" s="977"/>
      <c r="BB72" s="977"/>
      <c r="BC72" s="977"/>
      <c r="BD72" s="977"/>
      <c r="BE72" s="977"/>
      <c r="BF72" s="977"/>
      <c r="BG72" s="977"/>
      <c r="BH72" s="977"/>
      <c r="BI72" s="977"/>
      <c r="BJ72" s="977"/>
      <c r="BK72" s="977"/>
      <c r="BL72" s="977"/>
      <c r="BM72" s="977"/>
      <c r="BN72" s="977"/>
      <c r="BO72" s="977"/>
      <c r="BP72" s="977"/>
      <c r="BQ72" s="977"/>
      <c r="BR72" s="977"/>
      <c r="BS72" s="977"/>
      <c r="BT72" s="977"/>
      <c r="BU72" s="977"/>
      <c r="BV72" s="977"/>
      <c r="BW72" s="977"/>
      <c r="BX72" s="977"/>
      <c r="BY72" s="978"/>
      <c r="BZ72" s="968"/>
      <c r="CA72" s="969"/>
      <c r="CB72" s="969"/>
      <c r="CC72" s="969"/>
      <c r="CD72" s="969"/>
      <c r="CE72" s="969"/>
      <c r="CF72" s="969"/>
      <c r="CG72" s="969"/>
      <c r="CH72" s="969"/>
      <c r="CI72" s="969"/>
      <c r="CJ72" s="969"/>
      <c r="CK72" s="970"/>
    </row>
    <row r="73" spans="2:89" ht="5.25" customHeight="1">
      <c r="B73" s="507"/>
      <c r="C73" s="632"/>
      <c r="D73" s="482"/>
      <c r="E73" s="483"/>
      <c r="F73" s="483"/>
      <c r="G73" s="483"/>
      <c r="H73" s="483"/>
      <c r="I73" s="483"/>
      <c r="J73" s="483"/>
      <c r="K73" s="483"/>
      <c r="L73" s="483"/>
      <c r="M73" s="483"/>
      <c r="N73" s="483"/>
      <c r="O73" s="483"/>
      <c r="P73" s="483"/>
      <c r="Q73" s="483"/>
      <c r="R73" s="483"/>
      <c r="S73" s="483"/>
      <c r="T73" s="483"/>
      <c r="U73" s="483"/>
      <c r="V73" s="483"/>
      <c r="W73" s="483"/>
      <c r="X73" s="483"/>
      <c r="Y73" s="483"/>
      <c r="Z73" s="483"/>
      <c r="AA73" s="484"/>
      <c r="AB73" s="974"/>
      <c r="AC73" s="975"/>
      <c r="AD73" s="975"/>
      <c r="AE73" s="975"/>
      <c r="AF73" s="975"/>
      <c r="AG73" s="975"/>
      <c r="AH73" s="975"/>
      <c r="AI73" s="962"/>
      <c r="AJ73" s="963"/>
      <c r="AK73" s="963"/>
      <c r="AL73" s="963"/>
      <c r="AM73" s="963"/>
      <c r="AN73" s="963"/>
      <c r="AO73" s="963"/>
      <c r="AP73" s="963"/>
      <c r="AQ73" s="963"/>
      <c r="AR73" s="963"/>
      <c r="AS73" s="963"/>
      <c r="AT73" s="964"/>
      <c r="AU73" s="976"/>
      <c r="AV73" s="977"/>
      <c r="AW73" s="977"/>
      <c r="AX73" s="977"/>
      <c r="AY73" s="977"/>
      <c r="AZ73" s="977"/>
      <c r="BA73" s="977"/>
      <c r="BB73" s="977"/>
      <c r="BC73" s="977"/>
      <c r="BD73" s="977"/>
      <c r="BE73" s="977"/>
      <c r="BF73" s="977"/>
      <c r="BG73" s="977"/>
      <c r="BH73" s="977"/>
      <c r="BI73" s="977"/>
      <c r="BJ73" s="977"/>
      <c r="BK73" s="977"/>
      <c r="BL73" s="977"/>
      <c r="BM73" s="977"/>
      <c r="BN73" s="977"/>
      <c r="BO73" s="977"/>
      <c r="BP73" s="977"/>
      <c r="BQ73" s="977"/>
      <c r="BR73" s="977"/>
      <c r="BS73" s="977"/>
      <c r="BT73" s="977"/>
      <c r="BU73" s="977"/>
      <c r="BV73" s="977"/>
      <c r="BW73" s="977"/>
      <c r="BX73" s="977"/>
      <c r="BY73" s="978"/>
      <c r="BZ73" s="968"/>
      <c r="CA73" s="969"/>
      <c r="CB73" s="969"/>
      <c r="CC73" s="969"/>
      <c r="CD73" s="969"/>
      <c r="CE73" s="969"/>
      <c r="CF73" s="969"/>
      <c r="CG73" s="969"/>
      <c r="CH73" s="969"/>
      <c r="CI73" s="969"/>
      <c r="CJ73" s="969"/>
      <c r="CK73" s="970"/>
    </row>
    <row r="74" spans="2:89" ht="5.25" customHeight="1">
      <c r="B74" s="507"/>
      <c r="C74" s="632"/>
      <c r="D74" s="482"/>
      <c r="E74" s="483"/>
      <c r="F74" s="483"/>
      <c r="G74" s="483"/>
      <c r="H74" s="483"/>
      <c r="I74" s="483"/>
      <c r="J74" s="483"/>
      <c r="K74" s="483"/>
      <c r="L74" s="483"/>
      <c r="M74" s="483"/>
      <c r="N74" s="483"/>
      <c r="O74" s="483"/>
      <c r="P74" s="483"/>
      <c r="Q74" s="483"/>
      <c r="R74" s="483"/>
      <c r="S74" s="483"/>
      <c r="T74" s="483"/>
      <c r="U74" s="483"/>
      <c r="V74" s="483"/>
      <c r="W74" s="483"/>
      <c r="X74" s="483"/>
      <c r="Y74" s="483"/>
      <c r="Z74" s="483"/>
      <c r="AA74" s="484"/>
      <c r="AB74" s="974"/>
      <c r="AC74" s="975"/>
      <c r="AD74" s="975"/>
      <c r="AE74" s="975"/>
      <c r="AF74" s="975"/>
      <c r="AG74" s="975"/>
      <c r="AH74" s="975"/>
      <c r="AI74" s="962"/>
      <c r="AJ74" s="963"/>
      <c r="AK74" s="963"/>
      <c r="AL74" s="963"/>
      <c r="AM74" s="963"/>
      <c r="AN74" s="963"/>
      <c r="AO74" s="963"/>
      <c r="AP74" s="963"/>
      <c r="AQ74" s="963"/>
      <c r="AR74" s="963"/>
      <c r="AS74" s="963"/>
      <c r="AT74" s="964"/>
      <c r="AU74" s="976"/>
      <c r="AV74" s="977"/>
      <c r="AW74" s="977"/>
      <c r="AX74" s="977"/>
      <c r="AY74" s="977"/>
      <c r="AZ74" s="977"/>
      <c r="BA74" s="977"/>
      <c r="BB74" s="977"/>
      <c r="BC74" s="977"/>
      <c r="BD74" s="977"/>
      <c r="BE74" s="977"/>
      <c r="BF74" s="977"/>
      <c r="BG74" s="977"/>
      <c r="BH74" s="977"/>
      <c r="BI74" s="977"/>
      <c r="BJ74" s="977"/>
      <c r="BK74" s="977"/>
      <c r="BL74" s="977"/>
      <c r="BM74" s="977"/>
      <c r="BN74" s="977"/>
      <c r="BO74" s="977"/>
      <c r="BP74" s="977"/>
      <c r="BQ74" s="977"/>
      <c r="BR74" s="977"/>
      <c r="BS74" s="977"/>
      <c r="BT74" s="977"/>
      <c r="BU74" s="977"/>
      <c r="BV74" s="977"/>
      <c r="BW74" s="977"/>
      <c r="BX74" s="977"/>
      <c r="BY74" s="978"/>
      <c r="BZ74" s="968"/>
      <c r="CA74" s="969"/>
      <c r="CB74" s="969"/>
      <c r="CC74" s="969"/>
      <c r="CD74" s="969"/>
      <c r="CE74" s="969"/>
      <c r="CF74" s="969"/>
      <c r="CG74" s="969"/>
      <c r="CH74" s="969"/>
      <c r="CI74" s="969"/>
      <c r="CJ74" s="969"/>
      <c r="CK74" s="970"/>
    </row>
    <row r="75" spans="2:89" ht="5.25" customHeight="1">
      <c r="B75" s="507"/>
      <c r="C75" s="632"/>
      <c r="D75" s="482"/>
      <c r="E75" s="483"/>
      <c r="F75" s="483"/>
      <c r="G75" s="483"/>
      <c r="H75" s="483"/>
      <c r="I75" s="483"/>
      <c r="J75" s="483"/>
      <c r="K75" s="483"/>
      <c r="L75" s="483"/>
      <c r="M75" s="483"/>
      <c r="N75" s="483"/>
      <c r="O75" s="483"/>
      <c r="P75" s="483"/>
      <c r="Q75" s="483"/>
      <c r="R75" s="483"/>
      <c r="S75" s="483"/>
      <c r="T75" s="483"/>
      <c r="U75" s="483"/>
      <c r="V75" s="483"/>
      <c r="W75" s="483"/>
      <c r="X75" s="483"/>
      <c r="Y75" s="483"/>
      <c r="Z75" s="483"/>
      <c r="AA75" s="484"/>
      <c r="AB75" s="974"/>
      <c r="AC75" s="975"/>
      <c r="AD75" s="975"/>
      <c r="AE75" s="975"/>
      <c r="AF75" s="975"/>
      <c r="AG75" s="975"/>
      <c r="AH75" s="975"/>
      <c r="AI75" s="962"/>
      <c r="AJ75" s="963"/>
      <c r="AK75" s="963"/>
      <c r="AL75" s="963"/>
      <c r="AM75" s="963"/>
      <c r="AN75" s="963"/>
      <c r="AO75" s="963"/>
      <c r="AP75" s="963"/>
      <c r="AQ75" s="963"/>
      <c r="AR75" s="963"/>
      <c r="AS75" s="963"/>
      <c r="AT75" s="964"/>
      <c r="AU75" s="976"/>
      <c r="AV75" s="977"/>
      <c r="AW75" s="977"/>
      <c r="AX75" s="977"/>
      <c r="AY75" s="977"/>
      <c r="AZ75" s="977"/>
      <c r="BA75" s="977"/>
      <c r="BB75" s="977"/>
      <c r="BC75" s="977"/>
      <c r="BD75" s="977"/>
      <c r="BE75" s="977"/>
      <c r="BF75" s="977"/>
      <c r="BG75" s="977"/>
      <c r="BH75" s="977"/>
      <c r="BI75" s="977"/>
      <c r="BJ75" s="977"/>
      <c r="BK75" s="977"/>
      <c r="BL75" s="977"/>
      <c r="BM75" s="977"/>
      <c r="BN75" s="977"/>
      <c r="BO75" s="977"/>
      <c r="BP75" s="977"/>
      <c r="BQ75" s="977"/>
      <c r="BR75" s="977"/>
      <c r="BS75" s="977"/>
      <c r="BT75" s="977"/>
      <c r="BU75" s="977"/>
      <c r="BV75" s="977"/>
      <c r="BW75" s="977"/>
      <c r="BX75" s="977"/>
      <c r="BY75" s="978"/>
      <c r="BZ75" s="968"/>
      <c r="CA75" s="969"/>
      <c r="CB75" s="969"/>
      <c r="CC75" s="969"/>
      <c r="CD75" s="969"/>
      <c r="CE75" s="969"/>
      <c r="CF75" s="969"/>
      <c r="CG75" s="969"/>
      <c r="CH75" s="969"/>
      <c r="CI75" s="969"/>
      <c r="CJ75" s="969"/>
      <c r="CK75" s="970"/>
    </row>
    <row r="76" spans="2:89" ht="5.25" customHeight="1">
      <c r="B76" s="507"/>
      <c r="C76" s="632"/>
      <c r="D76" s="485"/>
      <c r="E76" s="486"/>
      <c r="F76" s="486"/>
      <c r="G76" s="486"/>
      <c r="H76" s="486"/>
      <c r="I76" s="486"/>
      <c r="J76" s="486"/>
      <c r="K76" s="486"/>
      <c r="L76" s="486"/>
      <c r="M76" s="486"/>
      <c r="N76" s="486"/>
      <c r="O76" s="486"/>
      <c r="P76" s="486"/>
      <c r="Q76" s="486"/>
      <c r="R76" s="486"/>
      <c r="S76" s="486"/>
      <c r="T76" s="486"/>
      <c r="U76" s="486"/>
      <c r="V76" s="486"/>
      <c r="W76" s="486"/>
      <c r="X76" s="486"/>
      <c r="Y76" s="486"/>
      <c r="Z76" s="486"/>
      <c r="AA76" s="487"/>
      <c r="AB76" s="974"/>
      <c r="AC76" s="975"/>
      <c r="AD76" s="975"/>
      <c r="AE76" s="975"/>
      <c r="AF76" s="975"/>
      <c r="AG76" s="975"/>
      <c r="AH76" s="975"/>
      <c r="AI76" s="962"/>
      <c r="AJ76" s="963"/>
      <c r="AK76" s="963"/>
      <c r="AL76" s="963"/>
      <c r="AM76" s="963"/>
      <c r="AN76" s="963"/>
      <c r="AO76" s="963"/>
      <c r="AP76" s="963"/>
      <c r="AQ76" s="963"/>
      <c r="AR76" s="963"/>
      <c r="AS76" s="963"/>
      <c r="AT76" s="964"/>
      <c r="AU76" s="976"/>
      <c r="AV76" s="977"/>
      <c r="AW76" s="977"/>
      <c r="AX76" s="977"/>
      <c r="AY76" s="977"/>
      <c r="AZ76" s="977"/>
      <c r="BA76" s="977"/>
      <c r="BB76" s="977"/>
      <c r="BC76" s="977"/>
      <c r="BD76" s="977"/>
      <c r="BE76" s="977"/>
      <c r="BF76" s="977"/>
      <c r="BG76" s="977"/>
      <c r="BH76" s="977"/>
      <c r="BI76" s="977"/>
      <c r="BJ76" s="977"/>
      <c r="BK76" s="977"/>
      <c r="BL76" s="977"/>
      <c r="BM76" s="977"/>
      <c r="BN76" s="977"/>
      <c r="BO76" s="977"/>
      <c r="BP76" s="977"/>
      <c r="BQ76" s="977"/>
      <c r="BR76" s="977"/>
      <c r="BS76" s="977"/>
      <c r="BT76" s="977"/>
      <c r="BU76" s="977"/>
      <c r="BV76" s="977"/>
      <c r="BW76" s="977"/>
      <c r="BX76" s="977"/>
      <c r="BY76" s="978"/>
      <c r="BZ76" s="968"/>
      <c r="CA76" s="969"/>
      <c r="CB76" s="969"/>
      <c r="CC76" s="969"/>
      <c r="CD76" s="969"/>
      <c r="CE76" s="969"/>
      <c r="CF76" s="969"/>
      <c r="CG76" s="969"/>
      <c r="CH76" s="969"/>
      <c r="CI76" s="969"/>
      <c r="CJ76" s="969"/>
      <c r="CK76" s="970"/>
    </row>
    <row r="77" spans="2:89" ht="5.25" customHeight="1">
      <c r="B77" s="507"/>
      <c r="C77" s="632"/>
      <c r="D77" s="497"/>
      <c r="E77" s="498"/>
      <c r="F77" s="498"/>
      <c r="G77" s="498"/>
      <c r="H77" s="498"/>
      <c r="I77" s="498"/>
      <c r="J77" s="498"/>
      <c r="K77" s="498"/>
      <c r="L77" s="498"/>
      <c r="M77" s="498"/>
      <c r="N77" s="498"/>
      <c r="O77" s="498"/>
      <c r="P77" s="498"/>
      <c r="Q77" s="498"/>
      <c r="R77" s="498"/>
      <c r="S77" s="498"/>
      <c r="T77" s="498"/>
      <c r="U77" s="498"/>
      <c r="V77" s="498"/>
      <c r="W77" s="498"/>
      <c r="X77" s="498"/>
      <c r="Y77" s="498"/>
      <c r="Z77" s="498"/>
      <c r="AA77" s="498"/>
      <c r="AB77" s="974"/>
      <c r="AC77" s="975"/>
      <c r="AD77" s="975"/>
      <c r="AE77" s="975"/>
      <c r="AF77" s="975"/>
      <c r="AG77" s="975"/>
      <c r="AH77" s="975"/>
      <c r="AI77" s="962"/>
      <c r="AJ77" s="963"/>
      <c r="AK77" s="963"/>
      <c r="AL77" s="963"/>
      <c r="AM77" s="963"/>
      <c r="AN77" s="963"/>
      <c r="AO77" s="963"/>
      <c r="AP77" s="963"/>
      <c r="AQ77" s="963"/>
      <c r="AR77" s="963"/>
      <c r="AS77" s="963"/>
      <c r="AT77" s="964"/>
      <c r="AU77" s="976"/>
      <c r="AV77" s="977"/>
      <c r="AW77" s="977"/>
      <c r="AX77" s="977"/>
      <c r="AY77" s="977"/>
      <c r="AZ77" s="977"/>
      <c r="BA77" s="977"/>
      <c r="BB77" s="977"/>
      <c r="BC77" s="977"/>
      <c r="BD77" s="977"/>
      <c r="BE77" s="977"/>
      <c r="BF77" s="977"/>
      <c r="BG77" s="977"/>
      <c r="BH77" s="977"/>
      <c r="BI77" s="977"/>
      <c r="BJ77" s="977"/>
      <c r="BK77" s="977"/>
      <c r="BL77" s="977"/>
      <c r="BM77" s="977"/>
      <c r="BN77" s="977"/>
      <c r="BO77" s="977"/>
      <c r="BP77" s="977"/>
      <c r="BQ77" s="977"/>
      <c r="BR77" s="977"/>
      <c r="BS77" s="977"/>
      <c r="BT77" s="977"/>
      <c r="BU77" s="977"/>
      <c r="BV77" s="977"/>
      <c r="BW77" s="977"/>
      <c r="BX77" s="977"/>
      <c r="BY77" s="978"/>
      <c r="BZ77" s="968"/>
      <c r="CA77" s="969"/>
      <c r="CB77" s="969"/>
      <c r="CC77" s="969"/>
      <c r="CD77" s="969"/>
      <c r="CE77" s="969"/>
      <c r="CF77" s="969"/>
      <c r="CG77" s="969"/>
      <c r="CH77" s="969"/>
      <c r="CI77" s="969"/>
      <c r="CJ77" s="969"/>
      <c r="CK77" s="970"/>
    </row>
    <row r="78" spans="2:89" ht="5.25" customHeight="1">
      <c r="B78" s="507"/>
      <c r="C78" s="632"/>
      <c r="D78" s="497"/>
      <c r="E78" s="498"/>
      <c r="F78" s="498"/>
      <c r="G78" s="498"/>
      <c r="H78" s="498"/>
      <c r="I78" s="498"/>
      <c r="J78" s="498"/>
      <c r="K78" s="498"/>
      <c r="L78" s="498"/>
      <c r="M78" s="498"/>
      <c r="N78" s="498"/>
      <c r="O78" s="498"/>
      <c r="P78" s="498"/>
      <c r="Q78" s="498"/>
      <c r="R78" s="498"/>
      <c r="S78" s="498"/>
      <c r="T78" s="498"/>
      <c r="U78" s="498"/>
      <c r="V78" s="498"/>
      <c r="W78" s="498"/>
      <c r="X78" s="498"/>
      <c r="Y78" s="498"/>
      <c r="Z78" s="498"/>
      <c r="AA78" s="498"/>
      <c r="AB78" s="974"/>
      <c r="AC78" s="975"/>
      <c r="AD78" s="975"/>
      <c r="AE78" s="975"/>
      <c r="AF78" s="975"/>
      <c r="AG78" s="975"/>
      <c r="AH78" s="975"/>
      <c r="AI78" s="962"/>
      <c r="AJ78" s="963"/>
      <c r="AK78" s="963"/>
      <c r="AL78" s="963"/>
      <c r="AM78" s="963"/>
      <c r="AN78" s="963"/>
      <c r="AO78" s="963"/>
      <c r="AP78" s="963"/>
      <c r="AQ78" s="963"/>
      <c r="AR78" s="963"/>
      <c r="AS78" s="963"/>
      <c r="AT78" s="964"/>
      <c r="AU78" s="976"/>
      <c r="AV78" s="977"/>
      <c r="AW78" s="977"/>
      <c r="AX78" s="977"/>
      <c r="AY78" s="977"/>
      <c r="AZ78" s="977"/>
      <c r="BA78" s="977"/>
      <c r="BB78" s="977"/>
      <c r="BC78" s="977"/>
      <c r="BD78" s="977"/>
      <c r="BE78" s="977"/>
      <c r="BF78" s="977"/>
      <c r="BG78" s="977"/>
      <c r="BH78" s="977"/>
      <c r="BI78" s="977"/>
      <c r="BJ78" s="977"/>
      <c r="BK78" s="977"/>
      <c r="BL78" s="977"/>
      <c r="BM78" s="977"/>
      <c r="BN78" s="977"/>
      <c r="BO78" s="977"/>
      <c r="BP78" s="977"/>
      <c r="BQ78" s="977"/>
      <c r="BR78" s="977"/>
      <c r="BS78" s="977"/>
      <c r="BT78" s="977"/>
      <c r="BU78" s="977"/>
      <c r="BV78" s="977"/>
      <c r="BW78" s="977"/>
      <c r="BX78" s="977"/>
      <c r="BY78" s="978"/>
      <c r="BZ78" s="968"/>
      <c r="CA78" s="969"/>
      <c r="CB78" s="969"/>
      <c r="CC78" s="969"/>
      <c r="CD78" s="969"/>
      <c r="CE78" s="969"/>
      <c r="CF78" s="969"/>
      <c r="CG78" s="969"/>
      <c r="CH78" s="969"/>
      <c r="CI78" s="969"/>
      <c r="CJ78" s="969"/>
      <c r="CK78" s="970"/>
    </row>
    <row r="79" spans="2:89" ht="5.25" customHeight="1">
      <c r="B79" s="507"/>
      <c r="C79" s="632"/>
      <c r="D79" s="497"/>
      <c r="E79" s="498"/>
      <c r="F79" s="498"/>
      <c r="G79" s="498"/>
      <c r="H79" s="498"/>
      <c r="I79" s="498"/>
      <c r="J79" s="498"/>
      <c r="K79" s="498"/>
      <c r="L79" s="498"/>
      <c r="M79" s="498"/>
      <c r="N79" s="498"/>
      <c r="O79" s="498"/>
      <c r="P79" s="498"/>
      <c r="Q79" s="498"/>
      <c r="R79" s="498"/>
      <c r="S79" s="498"/>
      <c r="T79" s="498"/>
      <c r="U79" s="498"/>
      <c r="V79" s="498"/>
      <c r="W79" s="498"/>
      <c r="X79" s="498"/>
      <c r="Y79" s="498"/>
      <c r="Z79" s="498"/>
      <c r="AA79" s="498"/>
      <c r="AB79" s="974"/>
      <c r="AC79" s="975"/>
      <c r="AD79" s="975"/>
      <c r="AE79" s="975"/>
      <c r="AF79" s="975"/>
      <c r="AG79" s="975"/>
      <c r="AH79" s="975"/>
      <c r="AI79" s="962"/>
      <c r="AJ79" s="963"/>
      <c r="AK79" s="963"/>
      <c r="AL79" s="963"/>
      <c r="AM79" s="963"/>
      <c r="AN79" s="963"/>
      <c r="AO79" s="963"/>
      <c r="AP79" s="963"/>
      <c r="AQ79" s="963"/>
      <c r="AR79" s="963"/>
      <c r="AS79" s="963"/>
      <c r="AT79" s="964"/>
      <c r="AU79" s="976"/>
      <c r="AV79" s="977"/>
      <c r="AW79" s="977"/>
      <c r="AX79" s="977"/>
      <c r="AY79" s="977"/>
      <c r="AZ79" s="977"/>
      <c r="BA79" s="977"/>
      <c r="BB79" s="977"/>
      <c r="BC79" s="977"/>
      <c r="BD79" s="977"/>
      <c r="BE79" s="977"/>
      <c r="BF79" s="977"/>
      <c r="BG79" s="977"/>
      <c r="BH79" s="977"/>
      <c r="BI79" s="977"/>
      <c r="BJ79" s="977"/>
      <c r="BK79" s="977"/>
      <c r="BL79" s="977"/>
      <c r="BM79" s="977"/>
      <c r="BN79" s="977"/>
      <c r="BO79" s="977"/>
      <c r="BP79" s="977"/>
      <c r="BQ79" s="977"/>
      <c r="BR79" s="977"/>
      <c r="BS79" s="977"/>
      <c r="BT79" s="977"/>
      <c r="BU79" s="977"/>
      <c r="BV79" s="977"/>
      <c r="BW79" s="977"/>
      <c r="BX79" s="977"/>
      <c r="BY79" s="978"/>
      <c r="BZ79" s="968"/>
      <c r="CA79" s="969"/>
      <c r="CB79" s="969"/>
      <c r="CC79" s="969"/>
      <c r="CD79" s="969"/>
      <c r="CE79" s="969"/>
      <c r="CF79" s="969"/>
      <c r="CG79" s="969"/>
      <c r="CH79" s="969"/>
      <c r="CI79" s="969"/>
      <c r="CJ79" s="969"/>
      <c r="CK79" s="970"/>
    </row>
    <row r="80" spans="2:89" ht="5.25" customHeight="1">
      <c r="B80" s="507"/>
      <c r="C80" s="632"/>
      <c r="D80" s="497"/>
      <c r="E80" s="498"/>
      <c r="F80" s="498"/>
      <c r="G80" s="498"/>
      <c r="H80" s="498"/>
      <c r="I80" s="498"/>
      <c r="J80" s="498"/>
      <c r="K80" s="498"/>
      <c r="L80" s="498"/>
      <c r="M80" s="498"/>
      <c r="N80" s="498"/>
      <c r="O80" s="498"/>
      <c r="P80" s="498"/>
      <c r="Q80" s="498"/>
      <c r="R80" s="498"/>
      <c r="S80" s="498"/>
      <c r="T80" s="498"/>
      <c r="U80" s="498"/>
      <c r="V80" s="498"/>
      <c r="W80" s="498"/>
      <c r="X80" s="498"/>
      <c r="Y80" s="498"/>
      <c r="Z80" s="498"/>
      <c r="AA80" s="498"/>
      <c r="AB80" s="974"/>
      <c r="AC80" s="975"/>
      <c r="AD80" s="975"/>
      <c r="AE80" s="975"/>
      <c r="AF80" s="975"/>
      <c r="AG80" s="975"/>
      <c r="AH80" s="975"/>
      <c r="AI80" s="962"/>
      <c r="AJ80" s="963"/>
      <c r="AK80" s="963"/>
      <c r="AL80" s="963"/>
      <c r="AM80" s="963"/>
      <c r="AN80" s="963"/>
      <c r="AO80" s="963"/>
      <c r="AP80" s="963"/>
      <c r="AQ80" s="963"/>
      <c r="AR80" s="963"/>
      <c r="AS80" s="963"/>
      <c r="AT80" s="964"/>
      <c r="AU80" s="976"/>
      <c r="AV80" s="977"/>
      <c r="AW80" s="977"/>
      <c r="AX80" s="977"/>
      <c r="AY80" s="977"/>
      <c r="AZ80" s="977"/>
      <c r="BA80" s="977"/>
      <c r="BB80" s="977"/>
      <c r="BC80" s="977"/>
      <c r="BD80" s="977"/>
      <c r="BE80" s="977"/>
      <c r="BF80" s="977"/>
      <c r="BG80" s="977"/>
      <c r="BH80" s="977"/>
      <c r="BI80" s="977"/>
      <c r="BJ80" s="977"/>
      <c r="BK80" s="977"/>
      <c r="BL80" s="977"/>
      <c r="BM80" s="977"/>
      <c r="BN80" s="977"/>
      <c r="BO80" s="977"/>
      <c r="BP80" s="977"/>
      <c r="BQ80" s="977"/>
      <c r="BR80" s="977"/>
      <c r="BS80" s="977"/>
      <c r="BT80" s="977"/>
      <c r="BU80" s="977"/>
      <c r="BV80" s="977"/>
      <c r="BW80" s="977"/>
      <c r="BX80" s="977"/>
      <c r="BY80" s="978"/>
      <c r="BZ80" s="968"/>
      <c r="CA80" s="969"/>
      <c r="CB80" s="969"/>
      <c r="CC80" s="969"/>
      <c r="CD80" s="969"/>
      <c r="CE80" s="969"/>
      <c r="CF80" s="969"/>
      <c r="CG80" s="969"/>
      <c r="CH80" s="969"/>
      <c r="CI80" s="969"/>
      <c r="CJ80" s="969"/>
      <c r="CK80" s="970"/>
    </row>
    <row r="81" spans="2:172" ht="5.25" customHeight="1">
      <c r="B81" s="507"/>
      <c r="C81" s="632"/>
      <c r="D81" s="497"/>
      <c r="E81" s="498"/>
      <c r="F81" s="498"/>
      <c r="G81" s="498"/>
      <c r="H81" s="498"/>
      <c r="I81" s="498"/>
      <c r="J81" s="498"/>
      <c r="K81" s="498"/>
      <c r="L81" s="498"/>
      <c r="M81" s="498"/>
      <c r="N81" s="498"/>
      <c r="O81" s="498"/>
      <c r="P81" s="498"/>
      <c r="Q81" s="498"/>
      <c r="R81" s="498"/>
      <c r="S81" s="498"/>
      <c r="T81" s="498"/>
      <c r="U81" s="498"/>
      <c r="V81" s="498"/>
      <c r="W81" s="498"/>
      <c r="X81" s="498"/>
      <c r="Y81" s="498"/>
      <c r="Z81" s="498"/>
      <c r="AA81" s="498"/>
      <c r="AB81" s="974"/>
      <c r="AC81" s="975"/>
      <c r="AD81" s="975"/>
      <c r="AE81" s="975"/>
      <c r="AF81" s="975"/>
      <c r="AG81" s="975"/>
      <c r="AH81" s="975"/>
      <c r="AI81" s="962"/>
      <c r="AJ81" s="963"/>
      <c r="AK81" s="963"/>
      <c r="AL81" s="963"/>
      <c r="AM81" s="963"/>
      <c r="AN81" s="963"/>
      <c r="AO81" s="963"/>
      <c r="AP81" s="963"/>
      <c r="AQ81" s="963"/>
      <c r="AR81" s="963"/>
      <c r="AS81" s="963"/>
      <c r="AT81" s="964"/>
      <c r="AU81" s="976"/>
      <c r="AV81" s="977"/>
      <c r="AW81" s="977"/>
      <c r="AX81" s="977"/>
      <c r="AY81" s="977"/>
      <c r="AZ81" s="977"/>
      <c r="BA81" s="977"/>
      <c r="BB81" s="977"/>
      <c r="BC81" s="977"/>
      <c r="BD81" s="977"/>
      <c r="BE81" s="977"/>
      <c r="BF81" s="977"/>
      <c r="BG81" s="977"/>
      <c r="BH81" s="977"/>
      <c r="BI81" s="977"/>
      <c r="BJ81" s="977"/>
      <c r="BK81" s="977"/>
      <c r="BL81" s="977"/>
      <c r="BM81" s="977"/>
      <c r="BN81" s="977"/>
      <c r="BO81" s="977"/>
      <c r="BP81" s="977"/>
      <c r="BQ81" s="977"/>
      <c r="BR81" s="977"/>
      <c r="BS81" s="977"/>
      <c r="BT81" s="977"/>
      <c r="BU81" s="977"/>
      <c r="BV81" s="977"/>
      <c r="BW81" s="977"/>
      <c r="BX81" s="977"/>
      <c r="BY81" s="978"/>
      <c r="BZ81" s="968"/>
      <c r="CA81" s="969"/>
      <c r="CB81" s="969"/>
      <c r="CC81" s="969"/>
      <c r="CD81" s="969"/>
      <c r="CE81" s="969"/>
      <c r="CF81" s="969"/>
      <c r="CG81" s="969"/>
      <c r="CH81" s="969"/>
      <c r="CI81" s="969"/>
      <c r="CJ81" s="969"/>
      <c r="CK81" s="970"/>
    </row>
    <row r="82" spans="2:172" ht="5.25" customHeight="1">
      <c r="B82" s="507"/>
      <c r="C82" s="632"/>
      <c r="D82" s="479"/>
      <c r="E82" s="480"/>
      <c r="F82" s="480"/>
      <c r="G82" s="480"/>
      <c r="H82" s="480"/>
      <c r="I82" s="480"/>
      <c r="J82" s="480"/>
      <c r="K82" s="480"/>
      <c r="L82" s="480"/>
      <c r="M82" s="480"/>
      <c r="N82" s="480"/>
      <c r="O82" s="480"/>
      <c r="P82" s="480"/>
      <c r="Q82" s="480"/>
      <c r="R82" s="480"/>
      <c r="S82" s="480"/>
      <c r="T82" s="480"/>
      <c r="U82" s="480"/>
      <c r="V82" s="480"/>
      <c r="W82" s="480"/>
      <c r="X82" s="480"/>
      <c r="Y82" s="480"/>
      <c r="Z82" s="480"/>
      <c r="AA82" s="480"/>
      <c r="AB82" s="979"/>
      <c r="AC82" s="980"/>
      <c r="AD82" s="980"/>
      <c r="AE82" s="980"/>
      <c r="AF82" s="980"/>
      <c r="AG82" s="980"/>
      <c r="AH82" s="980"/>
      <c r="AI82" s="962"/>
      <c r="AJ82" s="963"/>
      <c r="AK82" s="963"/>
      <c r="AL82" s="963"/>
      <c r="AM82" s="963"/>
      <c r="AN82" s="963"/>
      <c r="AO82" s="963"/>
      <c r="AP82" s="963"/>
      <c r="AQ82" s="963"/>
      <c r="AR82" s="963"/>
      <c r="AS82" s="963"/>
      <c r="AT82" s="964"/>
      <c r="AU82" s="976"/>
      <c r="AV82" s="977"/>
      <c r="AW82" s="977"/>
      <c r="AX82" s="977"/>
      <c r="AY82" s="977"/>
      <c r="AZ82" s="977"/>
      <c r="BA82" s="977"/>
      <c r="BB82" s="977"/>
      <c r="BC82" s="977"/>
      <c r="BD82" s="977"/>
      <c r="BE82" s="977"/>
      <c r="BF82" s="977"/>
      <c r="BG82" s="977"/>
      <c r="BH82" s="977"/>
      <c r="BI82" s="977"/>
      <c r="BJ82" s="977"/>
      <c r="BK82" s="977"/>
      <c r="BL82" s="977"/>
      <c r="BM82" s="977"/>
      <c r="BN82" s="977"/>
      <c r="BO82" s="977"/>
      <c r="BP82" s="977"/>
      <c r="BQ82" s="977"/>
      <c r="BR82" s="977"/>
      <c r="BS82" s="977"/>
      <c r="BT82" s="977"/>
      <c r="BU82" s="977"/>
      <c r="BV82" s="977"/>
      <c r="BW82" s="977"/>
      <c r="BX82" s="977"/>
      <c r="BY82" s="978"/>
      <c r="BZ82" s="968"/>
      <c r="CA82" s="969"/>
      <c r="CB82" s="969"/>
      <c r="CC82" s="969"/>
      <c r="CD82" s="969"/>
      <c r="CE82" s="969"/>
      <c r="CF82" s="969"/>
      <c r="CG82" s="969"/>
      <c r="CH82" s="969"/>
      <c r="CI82" s="969"/>
      <c r="CJ82" s="969"/>
      <c r="CK82" s="970"/>
    </row>
    <row r="83" spans="2:172" ht="5.25" customHeight="1">
      <c r="B83" s="507"/>
      <c r="C83" s="632"/>
      <c r="D83" s="482"/>
      <c r="E83" s="483"/>
      <c r="F83" s="483"/>
      <c r="G83" s="483"/>
      <c r="H83" s="483"/>
      <c r="I83" s="483"/>
      <c r="J83" s="483"/>
      <c r="K83" s="483"/>
      <c r="L83" s="483"/>
      <c r="M83" s="483"/>
      <c r="N83" s="483"/>
      <c r="O83" s="483"/>
      <c r="P83" s="483"/>
      <c r="Q83" s="483"/>
      <c r="R83" s="483"/>
      <c r="S83" s="483"/>
      <c r="T83" s="483"/>
      <c r="U83" s="483"/>
      <c r="V83" s="483"/>
      <c r="W83" s="483"/>
      <c r="X83" s="483"/>
      <c r="Y83" s="483"/>
      <c r="Z83" s="483"/>
      <c r="AA83" s="483"/>
      <c r="AB83" s="981"/>
      <c r="AC83" s="982"/>
      <c r="AD83" s="982"/>
      <c r="AE83" s="982"/>
      <c r="AF83" s="982"/>
      <c r="AG83" s="982"/>
      <c r="AH83" s="982"/>
      <c r="AI83" s="962"/>
      <c r="AJ83" s="963"/>
      <c r="AK83" s="963"/>
      <c r="AL83" s="963"/>
      <c r="AM83" s="963"/>
      <c r="AN83" s="963"/>
      <c r="AO83" s="963"/>
      <c r="AP83" s="963"/>
      <c r="AQ83" s="963"/>
      <c r="AR83" s="963"/>
      <c r="AS83" s="963"/>
      <c r="AT83" s="964"/>
      <c r="AU83" s="976"/>
      <c r="AV83" s="977"/>
      <c r="AW83" s="977"/>
      <c r="AX83" s="977"/>
      <c r="AY83" s="977"/>
      <c r="AZ83" s="977"/>
      <c r="BA83" s="977"/>
      <c r="BB83" s="977"/>
      <c r="BC83" s="977"/>
      <c r="BD83" s="977"/>
      <c r="BE83" s="977"/>
      <c r="BF83" s="977"/>
      <c r="BG83" s="977"/>
      <c r="BH83" s="977"/>
      <c r="BI83" s="977"/>
      <c r="BJ83" s="977"/>
      <c r="BK83" s="977"/>
      <c r="BL83" s="977"/>
      <c r="BM83" s="977"/>
      <c r="BN83" s="977"/>
      <c r="BO83" s="977"/>
      <c r="BP83" s="977"/>
      <c r="BQ83" s="977"/>
      <c r="BR83" s="977"/>
      <c r="BS83" s="977"/>
      <c r="BT83" s="977"/>
      <c r="BU83" s="977"/>
      <c r="BV83" s="977"/>
      <c r="BW83" s="977"/>
      <c r="BX83" s="977"/>
      <c r="BY83" s="978"/>
      <c r="BZ83" s="968"/>
      <c r="CA83" s="969"/>
      <c r="CB83" s="969"/>
      <c r="CC83" s="969"/>
      <c r="CD83" s="969"/>
      <c r="CE83" s="969"/>
      <c r="CF83" s="969"/>
      <c r="CG83" s="969"/>
      <c r="CH83" s="969"/>
      <c r="CI83" s="969"/>
      <c r="CJ83" s="969"/>
      <c r="CK83" s="970"/>
    </row>
    <row r="84" spans="2:172" ht="5.25" customHeight="1">
      <c r="B84" s="507"/>
      <c r="C84" s="632"/>
      <c r="D84" s="482"/>
      <c r="E84" s="483"/>
      <c r="F84" s="483"/>
      <c r="G84" s="483"/>
      <c r="H84" s="483"/>
      <c r="I84" s="483"/>
      <c r="J84" s="483"/>
      <c r="K84" s="483"/>
      <c r="L84" s="483"/>
      <c r="M84" s="483"/>
      <c r="N84" s="483"/>
      <c r="O84" s="483"/>
      <c r="P84" s="483"/>
      <c r="Q84" s="483"/>
      <c r="R84" s="483"/>
      <c r="S84" s="483"/>
      <c r="T84" s="483"/>
      <c r="U84" s="483"/>
      <c r="V84" s="483"/>
      <c r="W84" s="483"/>
      <c r="X84" s="483"/>
      <c r="Y84" s="483"/>
      <c r="Z84" s="483"/>
      <c r="AA84" s="483"/>
      <c r="AB84" s="981"/>
      <c r="AC84" s="982"/>
      <c r="AD84" s="982"/>
      <c r="AE84" s="982"/>
      <c r="AF84" s="982"/>
      <c r="AG84" s="982"/>
      <c r="AH84" s="982"/>
      <c r="AI84" s="962"/>
      <c r="AJ84" s="963"/>
      <c r="AK84" s="963"/>
      <c r="AL84" s="963"/>
      <c r="AM84" s="963"/>
      <c r="AN84" s="963"/>
      <c r="AO84" s="963"/>
      <c r="AP84" s="963"/>
      <c r="AQ84" s="963"/>
      <c r="AR84" s="963"/>
      <c r="AS84" s="963"/>
      <c r="AT84" s="964"/>
      <c r="AU84" s="976"/>
      <c r="AV84" s="977"/>
      <c r="AW84" s="977"/>
      <c r="AX84" s="977"/>
      <c r="AY84" s="977"/>
      <c r="AZ84" s="977"/>
      <c r="BA84" s="977"/>
      <c r="BB84" s="977"/>
      <c r="BC84" s="977"/>
      <c r="BD84" s="977"/>
      <c r="BE84" s="977"/>
      <c r="BF84" s="977"/>
      <c r="BG84" s="977"/>
      <c r="BH84" s="977"/>
      <c r="BI84" s="977"/>
      <c r="BJ84" s="977"/>
      <c r="BK84" s="977"/>
      <c r="BL84" s="977"/>
      <c r="BM84" s="977"/>
      <c r="BN84" s="977"/>
      <c r="BO84" s="977"/>
      <c r="BP84" s="977"/>
      <c r="BQ84" s="977"/>
      <c r="BR84" s="977"/>
      <c r="BS84" s="977"/>
      <c r="BT84" s="977"/>
      <c r="BU84" s="977"/>
      <c r="BV84" s="977"/>
      <c r="BW84" s="977"/>
      <c r="BX84" s="977"/>
      <c r="BY84" s="978"/>
      <c r="BZ84" s="968"/>
      <c r="CA84" s="969"/>
      <c r="CB84" s="969"/>
      <c r="CC84" s="969"/>
      <c r="CD84" s="969"/>
      <c r="CE84" s="969"/>
      <c r="CF84" s="969"/>
      <c r="CG84" s="969"/>
      <c r="CH84" s="969"/>
      <c r="CI84" s="969"/>
      <c r="CJ84" s="969"/>
      <c r="CK84" s="970"/>
      <c r="FL84" s="84"/>
      <c r="FM84" s="84"/>
      <c r="FN84" s="84"/>
      <c r="FO84" s="84"/>
      <c r="FP84" s="84"/>
    </row>
    <row r="85" spans="2:172" ht="5.25" customHeight="1">
      <c r="B85" s="507"/>
      <c r="C85" s="632"/>
      <c r="D85" s="482"/>
      <c r="E85" s="483"/>
      <c r="F85" s="483"/>
      <c r="G85" s="483"/>
      <c r="H85" s="483"/>
      <c r="I85" s="483"/>
      <c r="J85" s="483"/>
      <c r="K85" s="483"/>
      <c r="L85" s="483"/>
      <c r="M85" s="483"/>
      <c r="N85" s="483"/>
      <c r="O85" s="483"/>
      <c r="P85" s="483"/>
      <c r="Q85" s="483"/>
      <c r="R85" s="483"/>
      <c r="S85" s="483"/>
      <c r="T85" s="483"/>
      <c r="U85" s="483"/>
      <c r="V85" s="483"/>
      <c r="W85" s="483"/>
      <c r="X85" s="483"/>
      <c r="Y85" s="483"/>
      <c r="Z85" s="483"/>
      <c r="AA85" s="483"/>
      <c r="AB85" s="981"/>
      <c r="AC85" s="982"/>
      <c r="AD85" s="982"/>
      <c r="AE85" s="982"/>
      <c r="AF85" s="982"/>
      <c r="AG85" s="982"/>
      <c r="AH85" s="982"/>
      <c r="AI85" s="962"/>
      <c r="AJ85" s="963"/>
      <c r="AK85" s="963"/>
      <c r="AL85" s="963"/>
      <c r="AM85" s="963"/>
      <c r="AN85" s="963"/>
      <c r="AO85" s="963"/>
      <c r="AP85" s="963"/>
      <c r="AQ85" s="963"/>
      <c r="AR85" s="963"/>
      <c r="AS85" s="963"/>
      <c r="AT85" s="964"/>
      <c r="AU85" s="976"/>
      <c r="AV85" s="977"/>
      <c r="AW85" s="977"/>
      <c r="AX85" s="977"/>
      <c r="AY85" s="977"/>
      <c r="AZ85" s="977"/>
      <c r="BA85" s="977"/>
      <c r="BB85" s="977"/>
      <c r="BC85" s="977"/>
      <c r="BD85" s="977"/>
      <c r="BE85" s="977"/>
      <c r="BF85" s="977"/>
      <c r="BG85" s="977"/>
      <c r="BH85" s="977"/>
      <c r="BI85" s="977"/>
      <c r="BJ85" s="977"/>
      <c r="BK85" s="977"/>
      <c r="BL85" s="977"/>
      <c r="BM85" s="977"/>
      <c r="BN85" s="977"/>
      <c r="BO85" s="977"/>
      <c r="BP85" s="977"/>
      <c r="BQ85" s="977"/>
      <c r="BR85" s="977"/>
      <c r="BS85" s="977"/>
      <c r="BT85" s="977"/>
      <c r="BU85" s="977"/>
      <c r="BV85" s="977"/>
      <c r="BW85" s="977"/>
      <c r="BX85" s="977"/>
      <c r="BY85" s="978"/>
      <c r="BZ85" s="968"/>
      <c r="CA85" s="969"/>
      <c r="CB85" s="969"/>
      <c r="CC85" s="969"/>
      <c r="CD85" s="969"/>
      <c r="CE85" s="969"/>
      <c r="CF85" s="969"/>
      <c r="CG85" s="969"/>
      <c r="CH85" s="969"/>
      <c r="CI85" s="969"/>
      <c r="CJ85" s="969"/>
      <c r="CK85" s="970"/>
    </row>
    <row r="86" spans="2:172" ht="5.25" customHeight="1">
      <c r="B86" s="507"/>
      <c r="C86" s="632"/>
      <c r="D86" s="485"/>
      <c r="E86" s="486"/>
      <c r="F86" s="486"/>
      <c r="G86" s="486"/>
      <c r="H86" s="486"/>
      <c r="I86" s="486"/>
      <c r="J86" s="486"/>
      <c r="K86" s="486"/>
      <c r="L86" s="486"/>
      <c r="M86" s="486"/>
      <c r="N86" s="486"/>
      <c r="O86" s="486"/>
      <c r="P86" s="486"/>
      <c r="Q86" s="486"/>
      <c r="R86" s="486"/>
      <c r="S86" s="486"/>
      <c r="T86" s="486"/>
      <c r="U86" s="486"/>
      <c r="V86" s="486"/>
      <c r="W86" s="486"/>
      <c r="X86" s="486"/>
      <c r="Y86" s="486"/>
      <c r="Z86" s="486"/>
      <c r="AA86" s="486"/>
      <c r="AB86" s="983"/>
      <c r="AC86" s="984"/>
      <c r="AD86" s="984"/>
      <c r="AE86" s="984"/>
      <c r="AF86" s="984"/>
      <c r="AG86" s="984"/>
      <c r="AH86" s="984"/>
      <c r="AI86" s="962"/>
      <c r="AJ86" s="963"/>
      <c r="AK86" s="963"/>
      <c r="AL86" s="963"/>
      <c r="AM86" s="963"/>
      <c r="AN86" s="963"/>
      <c r="AO86" s="963"/>
      <c r="AP86" s="963"/>
      <c r="AQ86" s="963"/>
      <c r="AR86" s="963"/>
      <c r="AS86" s="963"/>
      <c r="AT86" s="964"/>
      <c r="AU86" s="976"/>
      <c r="AV86" s="977"/>
      <c r="AW86" s="977"/>
      <c r="AX86" s="977"/>
      <c r="AY86" s="977"/>
      <c r="AZ86" s="977"/>
      <c r="BA86" s="977"/>
      <c r="BB86" s="977"/>
      <c r="BC86" s="977"/>
      <c r="BD86" s="977"/>
      <c r="BE86" s="977"/>
      <c r="BF86" s="977"/>
      <c r="BG86" s="977"/>
      <c r="BH86" s="977"/>
      <c r="BI86" s="977"/>
      <c r="BJ86" s="977"/>
      <c r="BK86" s="977"/>
      <c r="BL86" s="977"/>
      <c r="BM86" s="977"/>
      <c r="BN86" s="977"/>
      <c r="BO86" s="977"/>
      <c r="BP86" s="977"/>
      <c r="BQ86" s="977"/>
      <c r="BR86" s="977"/>
      <c r="BS86" s="977"/>
      <c r="BT86" s="977"/>
      <c r="BU86" s="977"/>
      <c r="BV86" s="977"/>
      <c r="BW86" s="977"/>
      <c r="BX86" s="977"/>
      <c r="BY86" s="978"/>
      <c r="BZ86" s="968"/>
      <c r="CA86" s="969"/>
      <c r="CB86" s="969"/>
      <c r="CC86" s="969"/>
      <c r="CD86" s="969"/>
      <c r="CE86" s="969"/>
      <c r="CF86" s="969"/>
      <c r="CG86" s="969"/>
      <c r="CH86" s="969"/>
      <c r="CI86" s="969"/>
      <c r="CJ86" s="969"/>
      <c r="CK86" s="970"/>
    </row>
    <row r="87" spans="2:172" ht="5.25" customHeight="1">
      <c r="B87" s="507"/>
      <c r="C87" s="632"/>
      <c r="D87" s="479"/>
      <c r="E87" s="480"/>
      <c r="F87" s="480"/>
      <c r="G87" s="480"/>
      <c r="H87" s="480"/>
      <c r="I87" s="480"/>
      <c r="J87" s="480"/>
      <c r="K87" s="480"/>
      <c r="L87" s="480"/>
      <c r="M87" s="480"/>
      <c r="N87" s="480"/>
      <c r="O87" s="480"/>
      <c r="P87" s="480"/>
      <c r="Q87" s="480"/>
      <c r="R87" s="480"/>
      <c r="S87" s="480"/>
      <c r="T87" s="480"/>
      <c r="U87" s="480"/>
      <c r="V87" s="480"/>
      <c r="W87" s="480"/>
      <c r="X87" s="480"/>
      <c r="Y87" s="480"/>
      <c r="Z87" s="480"/>
      <c r="AA87" s="480"/>
      <c r="AB87" s="974"/>
      <c r="AC87" s="975"/>
      <c r="AD87" s="975"/>
      <c r="AE87" s="975"/>
      <c r="AF87" s="975"/>
      <c r="AG87" s="975"/>
      <c r="AH87" s="975"/>
      <c r="AI87" s="962"/>
      <c r="AJ87" s="963"/>
      <c r="AK87" s="963"/>
      <c r="AL87" s="963"/>
      <c r="AM87" s="963"/>
      <c r="AN87" s="963"/>
      <c r="AO87" s="963"/>
      <c r="AP87" s="963"/>
      <c r="AQ87" s="963"/>
      <c r="AR87" s="963"/>
      <c r="AS87" s="963"/>
      <c r="AT87" s="964"/>
      <c r="AU87" s="976"/>
      <c r="AV87" s="977"/>
      <c r="AW87" s="977"/>
      <c r="AX87" s="977"/>
      <c r="AY87" s="977"/>
      <c r="AZ87" s="977"/>
      <c r="BA87" s="977"/>
      <c r="BB87" s="977"/>
      <c r="BC87" s="977"/>
      <c r="BD87" s="977"/>
      <c r="BE87" s="977"/>
      <c r="BF87" s="977"/>
      <c r="BG87" s="977"/>
      <c r="BH87" s="977"/>
      <c r="BI87" s="977"/>
      <c r="BJ87" s="977"/>
      <c r="BK87" s="977"/>
      <c r="BL87" s="977"/>
      <c r="BM87" s="977"/>
      <c r="BN87" s="977"/>
      <c r="BO87" s="977"/>
      <c r="BP87" s="977"/>
      <c r="BQ87" s="977"/>
      <c r="BR87" s="977"/>
      <c r="BS87" s="977"/>
      <c r="BT87" s="977"/>
      <c r="BU87" s="977"/>
      <c r="BV87" s="977"/>
      <c r="BW87" s="977"/>
      <c r="BX87" s="977"/>
      <c r="BY87" s="978"/>
      <c r="BZ87" s="968"/>
      <c r="CA87" s="969"/>
      <c r="CB87" s="969"/>
      <c r="CC87" s="969"/>
      <c r="CD87" s="969"/>
      <c r="CE87" s="969"/>
      <c r="CF87" s="969"/>
      <c r="CG87" s="969"/>
      <c r="CH87" s="969"/>
      <c r="CI87" s="969"/>
      <c r="CJ87" s="969"/>
      <c r="CK87" s="970"/>
    </row>
    <row r="88" spans="2:172" ht="5.25" customHeight="1">
      <c r="B88" s="507"/>
      <c r="C88" s="632"/>
      <c r="D88" s="482"/>
      <c r="E88" s="483"/>
      <c r="F88" s="483"/>
      <c r="G88" s="483"/>
      <c r="H88" s="483"/>
      <c r="I88" s="483"/>
      <c r="J88" s="483"/>
      <c r="K88" s="483"/>
      <c r="L88" s="483"/>
      <c r="M88" s="483"/>
      <c r="N88" s="483"/>
      <c r="O88" s="483"/>
      <c r="P88" s="483"/>
      <c r="Q88" s="483"/>
      <c r="R88" s="483"/>
      <c r="S88" s="483"/>
      <c r="T88" s="483"/>
      <c r="U88" s="483"/>
      <c r="V88" s="483"/>
      <c r="W88" s="483"/>
      <c r="X88" s="483"/>
      <c r="Y88" s="483"/>
      <c r="Z88" s="483"/>
      <c r="AA88" s="483"/>
      <c r="AB88" s="974"/>
      <c r="AC88" s="975"/>
      <c r="AD88" s="975"/>
      <c r="AE88" s="975"/>
      <c r="AF88" s="975"/>
      <c r="AG88" s="975"/>
      <c r="AH88" s="975"/>
      <c r="AI88" s="962"/>
      <c r="AJ88" s="963"/>
      <c r="AK88" s="963"/>
      <c r="AL88" s="963"/>
      <c r="AM88" s="963"/>
      <c r="AN88" s="963"/>
      <c r="AO88" s="963"/>
      <c r="AP88" s="963"/>
      <c r="AQ88" s="963"/>
      <c r="AR88" s="963"/>
      <c r="AS88" s="963"/>
      <c r="AT88" s="964"/>
      <c r="AU88" s="976"/>
      <c r="AV88" s="977"/>
      <c r="AW88" s="977"/>
      <c r="AX88" s="977"/>
      <c r="AY88" s="977"/>
      <c r="AZ88" s="977"/>
      <c r="BA88" s="977"/>
      <c r="BB88" s="977"/>
      <c r="BC88" s="977"/>
      <c r="BD88" s="977"/>
      <c r="BE88" s="977"/>
      <c r="BF88" s="977"/>
      <c r="BG88" s="977"/>
      <c r="BH88" s="977"/>
      <c r="BI88" s="977"/>
      <c r="BJ88" s="977"/>
      <c r="BK88" s="977"/>
      <c r="BL88" s="977"/>
      <c r="BM88" s="977"/>
      <c r="BN88" s="977"/>
      <c r="BO88" s="977"/>
      <c r="BP88" s="977"/>
      <c r="BQ88" s="977"/>
      <c r="BR88" s="977"/>
      <c r="BS88" s="977"/>
      <c r="BT88" s="977"/>
      <c r="BU88" s="977"/>
      <c r="BV88" s="977"/>
      <c r="BW88" s="977"/>
      <c r="BX88" s="977"/>
      <c r="BY88" s="978"/>
      <c r="BZ88" s="968"/>
      <c r="CA88" s="969"/>
      <c r="CB88" s="969"/>
      <c r="CC88" s="969"/>
      <c r="CD88" s="969"/>
      <c r="CE88" s="969"/>
      <c r="CF88" s="969"/>
      <c r="CG88" s="969"/>
      <c r="CH88" s="969"/>
      <c r="CI88" s="969"/>
      <c r="CJ88" s="969"/>
      <c r="CK88" s="970"/>
    </row>
    <row r="89" spans="2:172" ht="5.25" customHeight="1">
      <c r="B89" s="507"/>
      <c r="C89" s="632"/>
      <c r="D89" s="482"/>
      <c r="E89" s="483"/>
      <c r="F89" s="483"/>
      <c r="G89" s="483"/>
      <c r="H89" s="483"/>
      <c r="I89" s="483"/>
      <c r="J89" s="483"/>
      <c r="K89" s="483"/>
      <c r="L89" s="483"/>
      <c r="M89" s="483"/>
      <c r="N89" s="483"/>
      <c r="O89" s="483"/>
      <c r="P89" s="483"/>
      <c r="Q89" s="483"/>
      <c r="R89" s="483"/>
      <c r="S89" s="483"/>
      <c r="T89" s="483"/>
      <c r="U89" s="483"/>
      <c r="V89" s="483"/>
      <c r="W89" s="483"/>
      <c r="X89" s="483"/>
      <c r="Y89" s="483"/>
      <c r="Z89" s="483"/>
      <c r="AA89" s="483"/>
      <c r="AB89" s="974"/>
      <c r="AC89" s="975"/>
      <c r="AD89" s="975"/>
      <c r="AE89" s="975"/>
      <c r="AF89" s="975"/>
      <c r="AG89" s="975"/>
      <c r="AH89" s="975"/>
      <c r="AI89" s="962"/>
      <c r="AJ89" s="963"/>
      <c r="AK89" s="963"/>
      <c r="AL89" s="963"/>
      <c r="AM89" s="963"/>
      <c r="AN89" s="963"/>
      <c r="AO89" s="963"/>
      <c r="AP89" s="963"/>
      <c r="AQ89" s="963"/>
      <c r="AR89" s="963"/>
      <c r="AS89" s="963"/>
      <c r="AT89" s="964"/>
      <c r="AU89" s="976"/>
      <c r="AV89" s="977"/>
      <c r="AW89" s="977"/>
      <c r="AX89" s="977"/>
      <c r="AY89" s="977"/>
      <c r="AZ89" s="977"/>
      <c r="BA89" s="977"/>
      <c r="BB89" s="977"/>
      <c r="BC89" s="977"/>
      <c r="BD89" s="977"/>
      <c r="BE89" s="977"/>
      <c r="BF89" s="977"/>
      <c r="BG89" s="977"/>
      <c r="BH89" s="977"/>
      <c r="BI89" s="977"/>
      <c r="BJ89" s="977"/>
      <c r="BK89" s="977"/>
      <c r="BL89" s="977"/>
      <c r="BM89" s="977"/>
      <c r="BN89" s="977"/>
      <c r="BO89" s="977"/>
      <c r="BP89" s="977"/>
      <c r="BQ89" s="977"/>
      <c r="BR89" s="977"/>
      <c r="BS89" s="977"/>
      <c r="BT89" s="977"/>
      <c r="BU89" s="977"/>
      <c r="BV89" s="977"/>
      <c r="BW89" s="977"/>
      <c r="BX89" s="977"/>
      <c r="BY89" s="978"/>
      <c r="BZ89" s="968"/>
      <c r="CA89" s="969"/>
      <c r="CB89" s="969"/>
      <c r="CC89" s="969"/>
      <c r="CD89" s="969"/>
      <c r="CE89" s="969"/>
      <c r="CF89" s="969"/>
      <c r="CG89" s="969"/>
      <c r="CH89" s="969"/>
      <c r="CI89" s="969"/>
      <c r="CJ89" s="969"/>
      <c r="CK89" s="970"/>
      <c r="ES89" s="76"/>
      <c r="ET89" s="76"/>
      <c r="EU89" s="76"/>
      <c r="EV89" s="76"/>
      <c r="EW89" s="76"/>
      <c r="EX89" s="76"/>
      <c r="EY89" s="76"/>
      <c r="EZ89" s="76"/>
      <c r="FA89" s="76"/>
      <c r="FB89" s="76"/>
      <c r="FC89" s="76"/>
      <c r="FD89" s="76"/>
      <c r="FE89" s="76"/>
      <c r="FF89" s="76"/>
      <c r="FG89" s="76"/>
      <c r="FH89" s="76"/>
      <c r="FI89" s="76"/>
      <c r="FJ89" s="76"/>
      <c r="FK89" s="76"/>
      <c r="FL89" s="76"/>
      <c r="FM89" s="76"/>
    </row>
    <row r="90" spans="2:172" ht="5.25" customHeight="1">
      <c r="B90" s="507"/>
      <c r="C90" s="632"/>
      <c r="D90" s="482"/>
      <c r="E90" s="483"/>
      <c r="F90" s="483"/>
      <c r="G90" s="483"/>
      <c r="H90" s="483"/>
      <c r="I90" s="483"/>
      <c r="J90" s="483"/>
      <c r="K90" s="483"/>
      <c r="L90" s="483"/>
      <c r="M90" s="483"/>
      <c r="N90" s="483"/>
      <c r="O90" s="483"/>
      <c r="P90" s="483"/>
      <c r="Q90" s="483"/>
      <c r="R90" s="483"/>
      <c r="S90" s="483"/>
      <c r="T90" s="483"/>
      <c r="U90" s="483"/>
      <c r="V90" s="483"/>
      <c r="W90" s="483"/>
      <c r="X90" s="483"/>
      <c r="Y90" s="483"/>
      <c r="Z90" s="483"/>
      <c r="AA90" s="483"/>
      <c r="AB90" s="974"/>
      <c r="AC90" s="975"/>
      <c r="AD90" s="975"/>
      <c r="AE90" s="975"/>
      <c r="AF90" s="975"/>
      <c r="AG90" s="975"/>
      <c r="AH90" s="975"/>
      <c r="AI90" s="962"/>
      <c r="AJ90" s="963"/>
      <c r="AK90" s="963"/>
      <c r="AL90" s="963"/>
      <c r="AM90" s="963"/>
      <c r="AN90" s="963"/>
      <c r="AO90" s="963"/>
      <c r="AP90" s="963"/>
      <c r="AQ90" s="963"/>
      <c r="AR90" s="963"/>
      <c r="AS90" s="963"/>
      <c r="AT90" s="964"/>
      <c r="AU90" s="976"/>
      <c r="AV90" s="977"/>
      <c r="AW90" s="977"/>
      <c r="AX90" s="977"/>
      <c r="AY90" s="977"/>
      <c r="AZ90" s="977"/>
      <c r="BA90" s="977"/>
      <c r="BB90" s="977"/>
      <c r="BC90" s="977"/>
      <c r="BD90" s="977"/>
      <c r="BE90" s="977"/>
      <c r="BF90" s="977"/>
      <c r="BG90" s="977"/>
      <c r="BH90" s="977"/>
      <c r="BI90" s="977"/>
      <c r="BJ90" s="977"/>
      <c r="BK90" s="977"/>
      <c r="BL90" s="977"/>
      <c r="BM90" s="977"/>
      <c r="BN90" s="977"/>
      <c r="BO90" s="977"/>
      <c r="BP90" s="977"/>
      <c r="BQ90" s="977"/>
      <c r="BR90" s="977"/>
      <c r="BS90" s="977"/>
      <c r="BT90" s="977"/>
      <c r="BU90" s="977"/>
      <c r="BV90" s="977"/>
      <c r="BW90" s="977"/>
      <c r="BX90" s="977"/>
      <c r="BY90" s="978"/>
      <c r="BZ90" s="968"/>
      <c r="CA90" s="969"/>
      <c r="CB90" s="969"/>
      <c r="CC90" s="969"/>
      <c r="CD90" s="969"/>
      <c r="CE90" s="969"/>
      <c r="CF90" s="969"/>
      <c r="CG90" s="969"/>
      <c r="CH90" s="969"/>
      <c r="CI90" s="969"/>
      <c r="CJ90" s="969"/>
      <c r="CK90" s="970"/>
      <c r="ES90" s="76"/>
      <c r="ET90" s="76"/>
      <c r="EU90" s="76"/>
      <c r="EV90" s="76"/>
      <c r="EW90" s="76"/>
      <c r="EX90" s="76"/>
      <c r="EY90" s="76"/>
      <c r="EZ90" s="76"/>
      <c r="FA90" s="76"/>
      <c r="FB90" s="76"/>
      <c r="FC90" s="76"/>
      <c r="FD90" s="76"/>
      <c r="FE90" s="76"/>
      <c r="FF90" s="76"/>
      <c r="FG90" s="76"/>
      <c r="FH90" s="76"/>
      <c r="FI90" s="76"/>
      <c r="FJ90" s="76"/>
      <c r="FK90" s="76"/>
      <c r="FL90" s="76"/>
      <c r="FM90" s="76"/>
    </row>
    <row r="91" spans="2:172" ht="5.25" customHeight="1">
      <c r="B91" s="507"/>
      <c r="C91" s="632"/>
      <c r="D91" s="485"/>
      <c r="E91" s="486"/>
      <c r="F91" s="486"/>
      <c r="G91" s="486"/>
      <c r="H91" s="486"/>
      <c r="I91" s="486"/>
      <c r="J91" s="486"/>
      <c r="K91" s="486"/>
      <c r="L91" s="486"/>
      <c r="M91" s="486"/>
      <c r="N91" s="486"/>
      <c r="O91" s="486"/>
      <c r="P91" s="486"/>
      <c r="Q91" s="486"/>
      <c r="R91" s="486"/>
      <c r="S91" s="486"/>
      <c r="T91" s="486"/>
      <c r="U91" s="486"/>
      <c r="V91" s="486"/>
      <c r="W91" s="486"/>
      <c r="X91" s="486"/>
      <c r="Y91" s="486"/>
      <c r="Z91" s="486"/>
      <c r="AA91" s="486"/>
      <c r="AB91" s="974"/>
      <c r="AC91" s="975"/>
      <c r="AD91" s="975"/>
      <c r="AE91" s="975"/>
      <c r="AF91" s="975"/>
      <c r="AG91" s="975"/>
      <c r="AH91" s="975"/>
      <c r="AI91" s="962"/>
      <c r="AJ91" s="963"/>
      <c r="AK91" s="963"/>
      <c r="AL91" s="963"/>
      <c r="AM91" s="963"/>
      <c r="AN91" s="963"/>
      <c r="AO91" s="963"/>
      <c r="AP91" s="963"/>
      <c r="AQ91" s="963"/>
      <c r="AR91" s="963"/>
      <c r="AS91" s="963"/>
      <c r="AT91" s="964"/>
      <c r="AU91" s="976"/>
      <c r="AV91" s="977"/>
      <c r="AW91" s="977"/>
      <c r="AX91" s="977"/>
      <c r="AY91" s="977"/>
      <c r="AZ91" s="977"/>
      <c r="BA91" s="977"/>
      <c r="BB91" s="977"/>
      <c r="BC91" s="977"/>
      <c r="BD91" s="977"/>
      <c r="BE91" s="977"/>
      <c r="BF91" s="977"/>
      <c r="BG91" s="977"/>
      <c r="BH91" s="977"/>
      <c r="BI91" s="977"/>
      <c r="BJ91" s="977"/>
      <c r="BK91" s="977"/>
      <c r="BL91" s="977"/>
      <c r="BM91" s="977"/>
      <c r="BN91" s="977"/>
      <c r="BO91" s="977"/>
      <c r="BP91" s="977"/>
      <c r="BQ91" s="977"/>
      <c r="BR91" s="977"/>
      <c r="BS91" s="977"/>
      <c r="BT91" s="977"/>
      <c r="BU91" s="977"/>
      <c r="BV91" s="977"/>
      <c r="BW91" s="977"/>
      <c r="BX91" s="977"/>
      <c r="BY91" s="978"/>
      <c r="BZ91" s="968"/>
      <c r="CA91" s="969"/>
      <c r="CB91" s="969"/>
      <c r="CC91" s="969"/>
      <c r="CD91" s="969"/>
      <c r="CE91" s="969"/>
      <c r="CF91" s="969"/>
      <c r="CG91" s="969"/>
      <c r="CH91" s="969"/>
      <c r="CI91" s="969"/>
      <c r="CJ91" s="969"/>
      <c r="CK91" s="970"/>
      <c r="ES91" s="76"/>
      <c r="ET91" s="76"/>
      <c r="EU91" s="76"/>
      <c r="EV91" s="76"/>
      <c r="EW91" s="76"/>
      <c r="EX91" s="76"/>
      <c r="EY91" s="76"/>
      <c r="EZ91" s="76"/>
      <c r="FA91" s="76"/>
      <c r="FB91" s="76"/>
      <c r="FC91" s="76"/>
      <c r="FD91" s="76"/>
      <c r="FE91" s="76"/>
      <c r="FF91" s="76"/>
      <c r="FG91" s="76"/>
      <c r="FH91" s="76"/>
      <c r="FI91" s="76"/>
      <c r="FJ91" s="76"/>
      <c r="FK91" s="76"/>
      <c r="FL91" s="76"/>
      <c r="FM91" s="76"/>
    </row>
    <row r="92" spans="2:172" ht="5.25" customHeight="1">
      <c r="B92" s="507"/>
      <c r="C92" s="632"/>
      <c r="D92" s="1004"/>
      <c r="E92" s="1005"/>
      <c r="F92" s="1005"/>
      <c r="G92" s="1005"/>
      <c r="H92" s="1005"/>
      <c r="I92" s="1005"/>
      <c r="J92" s="1005"/>
      <c r="K92" s="1005"/>
      <c r="L92" s="1005"/>
      <c r="M92" s="1005"/>
      <c r="N92" s="1005"/>
      <c r="O92" s="1005"/>
      <c r="P92" s="1005"/>
      <c r="Q92" s="1005"/>
      <c r="R92" s="1005"/>
      <c r="S92" s="1005"/>
      <c r="T92" s="1005"/>
      <c r="U92" s="1005"/>
      <c r="V92" s="1005"/>
      <c r="W92" s="1005"/>
      <c r="X92" s="1005"/>
      <c r="Y92" s="1005"/>
      <c r="Z92" s="1005"/>
      <c r="AA92" s="1005"/>
      <c r="AB92" s="1005"/>
      <c r="AC92" s="1005"/>
      <c r="AD92" s="1005"/>
      <c r="AE92" s="1005"/>
      <c r="AF92" s="1005"/>
      <c r="AG92" s="1005"/>
      <c r="AH92" s="1005"/>
      <c r="AI92" s="962"/>
      <c r="AJ92" s="963"/>
      <c r="AK92" s="963"/>
      <c r="AL92" s="963"/>
      <c r="AM92" s="963"/>
      <c r="AN92" s="963"/>
      <c r="AO92" s="963"/>
      <c r="AP92" s="963"/>
      <c r="AQ92" s="963"/>
      <c r="AR92" s="963"/>
      <c r="AS92" s="963"/>
      <c r="AT92" s="964"/>
      <c r="AU92" s="976"/>
      <c r="AV92" s="977"/>
      <c r="AW92" s="977"/>
      <c r="AX92" s="977"/>
      <c r="AY92" s="977"/>
      <c r="AZ92" s="977"/>
      <c r="BA92" s="977"/>
      <c r="BB92" s="977"/>
      <c r="BC92" s="977"/>
      <c r="BD92" s="977"/>
      <c r="BE92" s="977"/>
      <c r="BF92" s="977"/>
      <c r="BG92" s="977"/>
      <c r="BH92" s="977"/>
      <c r="BI92" s="977"/>
      <c r="BJ92" s="977"/>
      <c r="BK92" s="977"/>
      <c r="BL92" s="977"/>
      <c r="BM92" s="977"/>
      <c r="BN92" s="977"/>
      <c r="BO92" s="977"/>
      <c r="BP92" s="977"/>
      <c r="BQ92" s="977"/>
      <c r="BR92" s="977"/>
      <c r="BS92" s="977"/>
      <c r="BT92" s="977"/>
      <c r="BU92" s="977"/>
      <c r="BV92" s="977"/>
      <c r="BW92" s="977"/>
      <c r="BX92" s="977"/>
      <c r="BY92" s="978"/>
      <c r="BZ92" s="968"/>
      <c r="CA92" s="969"/>
      <c r="CB92" s="969"/>
      <c r="CC92" s="969"/>
      <c r="CD92" s="969"/>
      <c r="CE92" s="969"/>
      <c r="CF92" s="969"/>
      <c r="CG92" s="969"/>
      <c r="CH92" s="969"/>
      <c r="CI92" s="969"/>
      <c r="CJ92" s="969"/>
      <c r="CK92" s="970"/>
      <c r="CL92" s="97"/>
      <c r="CM92" s="96"/>
      <c r="CN92" s="96"/>
      <c r="CO92" s="96"/>
      <c r="CP92" s="96"/>
      <c r="DU92" s="75"/>
      <c r="DV92" s="75"/>
      <c r="DW92" s="75"/>
      <c r="DX92" s="75"/>
      <c r="DY92" s="75"/>
      <c r="DZ92" s="75"/>
      <c r="EA92" s="75"/>
      <c r="EB92" s="75"/>
      <c r="EC92" s="75"/>
      <c r="ED92" s="75"/>
      <c r="EE92" s="75"/>
      <c r="EF92" s="75"/>
      <c r="EG92" s="75"/>
      <c r="EH92" s="75"/>
      <c r="EI92" s="75"/>
      <c r="EJ92" s="75"/>
      <c r="EK92" s="75"/>
      <c r="EL92" s="75"/>
      <c r="EM92" s="75"/>
      <c r="EN92" s="75"/>
      <c r="EO92" s="75"/>
      <c r="EP92" s="75"/>
      <c r="EQ92" s="75"/>
      <c r="ER92" s="75"/>
      <c r="ES92" s="75"/>
      <c r="ET92" s="86"/>
      <c r="EU92" s="86"/>
      <c r="EV92" s="86"/>
      <c r="EW92" s="86"/>
      <c r="EX92" s="75"/>
      <c r="EY92" s="75"/>
      <c r="EZ92" s="75"/>
      <c r="FA92" s="75"/>
      <c r="FB92" s="75"/>
      <c r="FC92" s="75"/>
      <c r="FD92" s="75"/>
      <c r="FE92" s="75"/>
      <c r="FF92" s="75"/>
      <c r="FG92" s="75"/>
      <c r="FH92" s="75"/>
      <c r="FI92" s="75"/>
      <c r="FJ92" s="76"/>
      <c r="FK92" s="76"/>
      <c r="FL92" s="76"/>
      <c r="FM92" s="76"/>
    </row>
    <row r="93" spans="2:172" ht="5.25" customHeight="1">
      <c r="B93" s="507"/>
      <c r="C93" s="632"/>
      <c r="D93" s="1004"/>
      <c r="E93" s="1005"/>
      <c r="F93" s="1005"/>
      <c r="G93" s="1005"/>
      <c r="H93" s="1005"/>
      <c r="I93" s="1005"/>
      <c r="J93" s="1005"/>
      <c r="K93" s="1005"/>
      <c r="L93" s="1005"/>
      <c r="M93" s="1005"/>
      <c r="N93" s="1005"/>
      <c r="O93" s="1005"/>
      <c r="P93" s="1005"/>
      <c r="Q93" s="1005"/>
      <c r="R93" s="1005"/>
      <c r="S93" s="1005"/>
      <c r="T93" s="1005"/>
      <c r="U93" s="1005"/>
      <c r="V93" s="1005"/>
      <c r="W93" s="1005"/>
      <c r="X93" s="1005"/>
      <c r="Y93" s="1005"/>
      <c r="Z93" s="1005"/>
      <c r="AA93" s="1005"/>
      <c r="AB93" s="1005"/>
      <c r="AC93" s="1005"/>
      <c r="AD93" s="1005"/>
      <c r="AE93" s="1005"/>
      <c r="AF93" s="1005"/>
      <c r="AG93" s="1005"/>
      <c r="AH93" s="1005"/>
      <c r="AI93" s="962"/>
      <c r="AJ93" s="963"/>
      <c r="AK93" s="963"/>
      <c r="AL93" s="963"/>
      <c r="AM93" s="963"/>
      <c r="AN93" s="963"/>
      <c r="AO93" s="963"/>
      <c r="AP93" s="963"/>
      <c r="AQ93" s="963"/>
      <c r="AR93" s="963"/>
      <c r="AS93" s="963"/>
      <c r="AT93" s="964"/>
      <c r="AU93" s="976"/>
      <c r="AV93" s="977"/>
      <c r="AW93" s="977"/>
      <c r="AX93" s="977"/>
      <c r="AY93" s="977"/>
      <c r="AZ93" s="977"/>
      <c r="BA93" s="977"/>
      <c r="BB93" s="977"/>
      <c r="BC93" s="977"/>
      <c r="BD93" s="977"/>
      <c r="BE93" s="977"/>
      <c r="BF93" s="977"/>
      <c r="BG93" s="977"/>
      <c r="BH93" s="977"/>
      <c r="BI93" s="977"/>
      <c r="BJ93" s="977"/>
      <c r="BK93" s="977"/>
      <c r="BL93" s="977"/>
      <c r="BM93" s="977"/>
      <c r="BN93" s="977"/>
      <c r="BO93" s="977"/>
      <c r="BP93" s="977"/>
      <c r="BQ93" s="977"/>
      <c r="BR93" s="977"/>
      <c r="BS93" s="977"/>
      <c r="BT93" s="977"/>
      <c r="BU93" s="977"/>
      <c r="BV93" s="977"/>
      <c r="BW93" s="977"/>
      <c r="BX93" s="977"/>
      <c r="BY93" s="978"/>
      <c r="BZ93" s="968"/>
      <c r="CA93" s="969"/>
      <c r="CB93" s="969"/>
      <c r="CC93" s="969"/>
      <c r="CD93" s="969"/>
      <c r="CE93" s="969"/>
      <c r="CF93" s="969"/>
      <c r="CG93" s="969"/>
      <c r="CH93" s="969"/>
      <c r="CI93" s="969"/>
      <c r="CJ93" s="969"/>
      <c r="CK93" s="970"/>
      <c r="CL93" s="97"/>
      <c r="CM93" s="96"/>
      <c r="CN93" s="96"/>
      <c r="CO93" s="96"/>
      <c r="CP93" s="96"/>
      <c r="DU93" s="75"/>
      <c r="DV93" s="75"/>
      <c r="DW93" s="75"/>
      <c r="DX93" s="75"/>
      <c r="DY93" s="75"/>
      <c r="DZ93" s="75"/>
      <c r="EA93" s="75"/>
      <c r="EB93" s="75"/>
      <c r="EC93" s="75"/>
      <c r="ED93" s="75"/>
      <c r="EE93" s="75"/>
      <c r="EF93" s="75"/>
      <c r="EG93" s="75"/>
      <c r="EH93" s="75"/>
      <c r="EI93" s="75"/>
      <c r="EJ93" s="75"/>
      <c r="EK93" s="75"/>
      <c r="EL93" s="75"/>
      <c r="EM93" s="75"/>
      <c r="EN93" s="75"/>
      <c r="EO93" s="75"/>
      <c r="EP93" s="75"/>
      <c r="EQ93" s="75"/>
      <c r="ER93" s="75"/>
      <c r="ES93" s="75"/>
      <c r="ET93" s="86"/>
      <c r="EU93" s="86"/>
      <c r="EV93" s="86"/>
      <c r="EW93" s="86"/>
      <c r="EX93" s="75"/>
      <c r="EY93" s="75"/>
      <c r="EZ93" s="75"/>
      <c r="FA93" s="75"/>
      <c r="FB93" s="75"/>
      <c r="FC93" s="75"/>
      <c r="FD93" s="75"/>
      <c r="FE93" s="75"/>
      <c r="FF93" s="75"/>
      <c r="FG93" s="75"/>
      <c r="FH93" s="75"/>
      <c r="FI93" s="75"/>
      <c r="FJ93" s="76"/>
      <c r="FK93" s="76"/>
      <c r="FL93" s="76"/>
      <c r="FM93" s="76"/>
    </row>
    <row r="94" spans="2:172" ht="5.25" customHeight="1">
      <c r="B94" s="507"/>
      <c r="C94" s="632"/>
      <c r="D94" s="1004"/>
      <c r="E94" s="1005"/>
      <c r="F94" s="1005"/>
      <c r="G94" s="1005"/>
      <c r="H94" s="1005"/>
      <c r="I94" s="1005"/>
      <c r="J94" s="1005"/>
      <c r="K94" s="1005"/>
      <c r="L94" s="1005"/>
      <c r="M94" s="1005"/>
      <c r="N94" s="1005"/>
      <c r="O94" s="1005"/>
      <c r="P94" s="1005"/>
      <c r="Q94" s="1005"/>
      <c r="R94" s="1005"/>
      <c r="S94" s="1005"/>
      <c r="T94" s="1005"/>
      <c r="U94" s="1005"/>
      <c r="V94" s="1005"/>
      <c r="W94" s="1005"/>
      <c r="X94" s="1005"/>
      <c r="Y94" s="1005"/>
      <c r="Z94" s="1005"/>
      <c r="AA94" s="1005"/>
      <c r="AB94" s="1005"/>
      <c r="AC94" s="1005"/>
      <c r="AD94" s="1005"/>
      <c r="AE94" s="1005"/>
      <c r="AF94" s="1005"/>
      <c r="AG94" s="1005"/>
      <c r="AH94" s="1005"/>
      <c r="AI94" s="962"/>
      <c r="AJ94" s="963"/>
      <c r="AK94" s="963"/>
      <c r="AL94" s="963"/>
      <c r="AM94" s="963"/>
      <c r="AN94" s="963"/>
      <c r="AO94" s="963"/>
      <c r="AP94" s="963"/>
      <c r="AQ94" s="963"/>
      <c r="AR94" s="963"/>
      <c r="AS94" s="963"/>
      <c r="AT94" s="964"/>
      <c r="AU94" s="976"/>
      <c r="AV94" s="977"/>
      <c r="AW94" s="977"/>
      <c r="AX94" s="977"/>
      <c r="AY94" s="977"/>
      <c r="AZ94" s="977"/>
      <c r="BA94" s="977"/>
      <c r="BB94" s="977"/>
      <c r="BC94" s="977"/>
      <c r="BD94" s="977"/>
      <c r="BE94" s="977"/>
      <c r="BF94" s="977"/>
      <c r="BG94" s="977"/>
      <c r="BH94" s="977"/>
      <c r="BI94" s="977"/>
      <c r="BJ94" s="977"/>
      <c r="BK94" s="977"/>
      <c r="BL94" s="977"/>
      <c r="BM94" s="977"/>
      <c r="BN94" s="977"/>
      <c r="BO94" s="977"/>
      <c r="BP94" s="977"/>
      <c r="BQ94" s="977"/>
      <c r="BR94" s="977"/>
      <c r="BS94" s="977"/>
      <c r="BT94" s="977"/>
      <c r="BU94" s="977"/>
      <c r="BV94" s="977"/>
      <c r="BW94" s="977"/>
      <c r="BX94" s="977"/>
      <c r="BY94" s="978"/>
      <c r="BZ94" s="968"/>
      <c r="CA94" s="969"/>
      <c r="CB94" s="969"/>
      <c r="CC94" s="969"/>
      <c r="CD94" s="969"/>
      <c r="CE94" s="969"/>
      <c r="CF94" s="969"/>
      <c r="CG94" s="969"/>
      <c r="CH94" s="969"/>
      <c r="CI94" s="969"/>
      <c r="CJ94" s="969"/>
      <c r="CK94" s="970"/>
      <c r="CL94" s="97"/>
      <c r="CM94" s="96"/>
      <c r="CN94" s="96"/>
      <c r="CO94" s="96"/>
      <c r="CP94" s="96"/>
      <c r="DU94" s="75"/>
      <c r="DV94" s="75"/>
      <c r="DW94" s="75"/>
      <c r="DX94" s="75"/>
      <c r="DY94" s="75"/>
      <c r="DZ94" s="75"/>
      <c r="EA94" s="75"/>
      <c r="EB94" s="75"/>
      <c r="EC94" s="75"/>
      <c r="ED94" s="75"/>
      <c r="EE94" s="75"/>
      <c r="EF94" s="75"/>
      <c r="EG94" s="75"/>
      <c r="EH94" s="75"/>
      <c r="EI94" s="75"/>
      <c r="EJ94" s="75"/>
      <c r="EK94" s="75"/>
      <c r="EL94" s="75"/>
      <c r="EM94" s="75"/>
      <c r="EN94" s="75"/>
      <c r="EO94" s="75"/>
      <c r="EP94" s="75"/>
      <c r="EQ94" s="75"/>
      <c r="ER94" s="75"/>
      <c r="ES94" s="75"/>
      <c r="ET94" s="86"/>
      <c r="EU94" s="86"/>
      <c r="EV94" s="86"/>
      <c r="EW94" s="86"/>
      <c r="EX94" s="75"/>
      <c r="EY94" s="75"/>
      <c r="EZ94" s="75"/>
      <c r="FA94" s="75"/>
      <c r="FB94" s="75"/>
      <c r="FC94" s="75"/>
      <c r="FD94" s="75"/>
      <c r="FE94" s="75"/>
      <c r="FF94" s="75"/>
      <c r="FG94" s="75"/>
      <c r="FH94" s="75"/>
      <c r="FI94" s="75"/>
      <c r="FJ94" s="76"/>
      <c r="FK94" s="76"/>
      <c r="FL94" s="76"/>
      <c r="FM94" s="76"/>
    </row>
    <row r="95" spans="2:172" ht="5.25" customHeight="1">
      <c r="B95" s="507"/>
      <c r="C95" s="632"/>
      <c r="D95" s="1004"/>
      <c r="E95" s="1005"/>
      <c r="F95" s="1005"/>
      <c r="G95" s="1005"/>
      <c r="H95" s="1005"/>
      <c r="I95" s="1005"/>
      <c r="J95" s="1005"/>
      <c r="K95" s="1005"/>
      <c r="L95" s="1005"/>
      <c r="M95" s="1005"/>
      <c r="N95" s="1005"/>
      <c r="O95" s="1005"/>
      <c r="P95" s="1005"/>
      <c r="Q95" s="1005"/>
      <c r="R95" s="1005"/>
      <c r="S95" s="1005"/>
      <c r="T95" s="1005"/>
      <c r="U95" s="1005"/>
      <c r="V95" s="1005"/>
      <c r="W95" s="1005"/>
      <c r="X95" s="1005"/>
      <c r="Y95" s="1005"/>
      <c r="Z95" s="1005"/>
      <c r="AA95" s="1005"/>
      <c r="AB95" s="1005"/>
      <c r="AC95" s="1005"/>
      <c r="AD95" s="1005"/>
      <c r="AE95" s="1005"/>
      <c r="AF95" s="1005"/>
      <c r="AG95" s="1005"/>
      <c r="AH95" s="1005"/>
      <c r="AI95" s="962"/>
      <c r="AJ95" s="963"/>
      <c r="AK95" s="963"/>
      <c r="AL95" s="963"/>
      <c r="AM95" s="963"/>
      <c r="AN95" s="963"/>
      <c r="AO95" s="963"/>
      <c r="AP95" s="963"/>
      <c r="AQ95" s="963"/>
      <c r="AR95" s="963"/>
      <c r="AS95" s="963"/>
      <c r="AT95" s="964"/>
      <c r="AU95" s="976"/>
      <c r="AV95" s="977"/>
      <c r="AW95" s="977"/>
      <c r="AX95" s="977"/>
      <c r="AY95" s="977"/>
      <c r="AZ95" s="977"/>
      <c r="BA95" s="977"/>
      <c r="BB95" s="977"/>
      <c r="BC95" s="977"/>
      <c r="BD95" s="977"/>
      <c r="BE95" s="977"/>
      <c r="BF95" s="977"/>
      <c r="BG95" s="977"/>
      <c r="BH95" s="977"/>
      <c r="BI95" s="977"/>
      <c r="BJ95" s="977"/>
      <c r="BK95" s="977"/>
      <c r="BL95" s="977"/>
      <c r="BM95" s="977"/>
      <c r="BN95" s="977"/>
      <c r="BO95" s="977"/>
      <c r="BP95" s="977"/>
      <c r="BQ95" s="977"/>
      <c r="BR95" s="977"/>
      <c r="BS95" s="977"/>
      <c r="BT95" s="977"/>
      <c r="BU95" s="977"/>
      <c r="BV95" s="977"/>
      <c r="BW95" s="977"/>
      <c r="BX95" s="977"/>
      <c r="BY95" s="978"/>
      <c r="BZ95" s="968"/>
      <c r="CA95" s="969"/>
      <c r="CB95" s="969"/>
      <c r="CC95" s="969"/>
      <c r="CD95" s="969"/>
      <c r="CE95" s="969"/>
      <c r="CF95" s="969"/>
      <c r="CG95" s="969"/>
      <c r="CH95" s="969"/>
      <c r="CI95" s="969"/>
      <c r="CJ95" s="969"/>
      <c r="CK95" s="970"/>
      <c r="CL95" s="97"/>
      <c r="CM95" s="96"/>
      <c r="CN95" s="96"/>
      <c r="CO95" s="96"/>
      <c r="CP95" s="96"/>
      <c r="DU95" s="75"/>
      <c r="DV95" s="75"/>
      <c r="DW95" s="75"/>
      <c r="DX95" s="75"/>
      <c r="DY95" s="75"/>
      <c r="DZ95" s="75"/>
      <c r="EA95" s="75"/>
      <c r="EB95" s="75"/>
      <c r="EC95" s="75"/>
      <c r="ED95" s="75"/>
      <c r="EE95" s="75"/>
      <c r="EF95" s="75"/>
      <c r="EG95" s="75"/>
      <c r="EH95" s="75"/>
      <c r="EI95" s="75"/>
      <c r="EJ95" s="75"/>
      <c r="EK95" s="75"/>
      <c r="EL95" s="75"/>
      <c r="EM95" s="75"/>
      <c r="EN95" s="75"/>
      <c r="EO95" s="75"/>
      <c r="EP95" s="75"/>
      <c r="EQ95" s="75"/>
      <c r="ER95" s="75"/>
      <c r="ES95" s="75"/>
      <c r="ET95" s="86"/>
      <c r="EU95" s="86"/>
      <c r="EV95" s="86"/>
      <c r="EW95" s="86"/>
      <c r="EX95" s="75"/>
      <c r="EY95" s="75"/>
      <c r="EZ95" s="75"/>
      <c r="FA95" s="75"/>
      <c r="FB95" s="75"/>
      <c r="FC95" s="75"/>
      <c r="FD95" s="75"/>
      <c r="FE95" s="75"/>
      <c r="FF95" s="75"/>
      <c r="FG95" s="75"/>
      <c r="FH95" s="75"/>
      <c r="FI95" s="75"/>
      <c r="FJ95" s="76"/>
      <c r="FK95" s="76"/>
      <c r="FL95" s="76"/>
      <c r="FM95" s="76"/>
    </row>
    <row r="96" spans="2:172" ht="5.25" customHeight="1" thickBot="1">
      <c r="B96" s="507"/>
      <c r="C96" s="632"/>
      <c r="D96" s="1006"/>
      <c r="E96" s="1007"/>
      <c r="F96" s="1007"/>
      <c r="G96" s="1007"/>
      <c r="H96" s="1007"/>
      <c r="I96" s="1007"/>
      <c r="J96" s="1007"/>
      <c r="K96" s="1007"/>
      <c r="L96" s="1007"/>
      <c r="M96" s="1007"/>
      <c r="N96" s="1007"/>
      <c r="O96" s="1007"/>
      <c r="P96" s="1007"/>
      <c r="Q96" s="1007"/>
      <c r="R96" s="1007"/>
      <c r="S96" s="1007"/>
      <c r="T96" s="1007"/>
      <c r="U96" s="1007"/>
      <c r="V96" s="1007"/>
      <c r="W96" s="1007"/>
      <c r="X96" s="1007"/>
      <c r="Y96" s="1007"/>
      <c r="Z96" s="1007"/>
      <c r="AA96" s="1007"/>
      <c r="AB96" s="1007"/>
      <c r="AC96" s="1007"/>
      <c r="AD96" s="1007"/>
      <c r="AE96" s="1007"/>
      <c r="AF96" s="1007"/>
      <c r="AG96" s="1007"/>
      <c r="AH96" s="1007"/>
      <c r="AI96" s="965"/>
      <c r="AJ96" s="966"/>
      <c r="AK96" s="966"/>
      <c r="AL96" s="966"/>
      <c r="AM96" s="966"/>
      <c r="AN96" s="966"/>
      <c r="AO96" s="966"/>
      <c r="AP96" s="966"/>
      <c r="AQ96" s="966"/>
      <c r="AR96" s="966"/>
      <c r="AS96" s="966"/>
      <c r="AT96" s="967"/>
      <c r="AU96" s="1008"/>
      <c r="AV96" s="1009"/>
      <c r="AW96" s="1009"/>
      <c r="AX96" s="1009"/>
      <c r="AY96" s="1009"/>
      <c r="AZ96" s="1009"/>
      <c r="BA96" s="1009"/>
      <c r="BB96" s="1009"/>
      <c r="BC96" s="1009"/>
      <c r="BD96" s="1009"/>
      <c r="BE96" s="1009"/>
      <c r="BF96" s="1009"/>
      <c r="BG96" s="1009"/>
      <c r="BH96" s="1009"/>
      <c r="BI96" s="1009"/>
      <c r="BJ96" s="1009"/>
      <c r="BK96" s="1009"/>
      <c r="BL96" s="1009"/>
      <c r="BM96" s="1009"/>
      <c r="BN96" s="1009"/>
      <c r="BO96" s="1009"/>
      <c r="BP96" s="1009"/>
      <c r="BQ96" s="1009"/>
      <c r="BR96" s="1009"/>
      <c r="BS96" s="1009"/>
      <c r="BT96" s="1009"/>
      <c r="BU96" s="1009"/>
      <c r="BV96" s="1009"/>
      <c r="BW96" s="1009"/>
      <c r="BX96" s="1009"/>
      <c r="BY96" s="1010"/>
      <c r="BZ96" s="971"/>
      <c r="CA96" s="972"/>
      <c r="CB96" s="972"/>
      <c r="CC96" s="972"/>
      <c r="CD96" s="972"/>
      <c r="CE96" s="972"/>
      <c r="CF96" s="972"/>
      <c r="CG96" s="972"/>
      <c r="CH96" s="972"/>
      <c r="CI96" s="972"/>
      <c r="CJ96" s="972"/>
      <c r="CK96" s="973"/>
      <c r="CL96" s="97"/>
      <c r="CM96" s="96"/>
      <c r="CN96" s="96"/>
      <c r="CO96" s="96"/>
      <c r="CP96" s="96"/>
      <c r="DU96" s="75"/>
      <c r="DV96" s="75"/>
      <c r="DW96" s="75"/>
      <c r="DX96" s="75"/>
      <c r="DY96" s="75"/>
      <c r="DZ96" s="75"/>
      <c r="EA96" s="75"/>
      <c r="EB96" s="75"/>
      <c r="EC96" s="75"/>
      <c r="ED96" s="75"/>
      <c r="EE96" s="75"/>
      <c r="EF96" s="75"/>
      <c r="EG96" s="75"/>
      <c r="EH96" s="75"/>
      <c r="EI96" s="75"/>
      <c r="EJ96" s="75"/>
      <c r="EK96" s="75"/>
      <c r="EL96" s="75"/>
      <c r="EM96" s="75"/>
      <c r="EN96" s="75"/>
      <c r="EO96" s="75"/>
      <c r="EP96" s="75"/>
      <c r="EQ96" s="75"/>
      <c r="ER96" s="75"/>
      <c r="ES96" s="75"/>
      <c r="ET96" s="86"/>
      <c r="EU96" s="86"/>
      <c r="EV96" s="86"/>
      <c r="EW96" s="86"/>
      <c r="EX96" s="75"/>
      <c r="EY96" s="75"/>
      <c r="EZ96" s="75"/>
      <c r="FA96" s="75"/>
      <c r="FB96" s="75"/>
      <c r="FC96" s="75"/>
      <c r="FD96" s="75"/>
      <c r="FE96" s="75"/>
      <c r="FF96" s="75"/>
      <c r="FG96" s="75"/>
      <c r="FH96" s="75"/>
      <c r="FI96" s="75"/>
      <c r="FJ96" s="76"/>
      <c r="FK96" s="76"/>
      <c r="FL96" s="76"/>
      <c r="FM96" s="76"/>
    </row>
    <row r="97" spans="2:151" ht="5.25" customHeight="1">
      <c r="B97" s="471" t="s">
        <v>16</v>
      </c>
      <c r="C97" s="472"/>
      <c r="D97" s="473"/>
      <c r="E97" s="473"/>
      <c r="F97" s="473"/>
      <c r="G97" s="473"/>
      <c r="H97" s="473"/>
      <c r="I97" s="473"/>
      <c r="J97" s="473"/>
      <c r="K97" s="473"/>
      <c r="L97" s="473"/>
      <c r="M97" s="473"/>
      <c r="N97" s="473"/>
      <c r="O97" s="473"/>
      <c r="P97" s="473"/>
      <c r="Q97" s="473"/>
      <c r="R97" s="473"/>
      <c r="S97" s="473"/>
      <c r="T97" s="473"/>
      <c r="U97" s="473"/>
      <c r="V97" s="473"/>
      <c r="W97" s="473"/>
      <c r="X97" s="473"/>
      <c r="Y97" s="473"/>
      <c r="Z97" s="473"/>
      <c r="AA97" s="473"/>
      <c r="AB97" s="473"/>
      <c r="AC97" s="473"/>
      <c r="AD97" s="473"/>
      <c r="AE97" s="473"/>
      <c r="AF97" s="473"/>
      <c r="AG97" s="473"/>
      <c r="AH97" s="474"/>
      <c r="AI97" s="468" t="e">
        <f ca="1">SUM(AI32:AT96,BZ32:CK96)</f>
        <v>#DIV/0!</v>
      </c>
      <c r="AJ97" s="469"/>
      <c r="AK97" s="469">
        <v>5</v>
      </c>
      <c r="AL97" s="469"/>
      <c r="AM97" s="469">
        <v>7</v>
      </c>
      <c r="AN97" s="469"/>
      <c r="AO97" s="469">
        <v>7</v>
      </c>
      <c r="AP97" s="469"/>
      <c r="AQ97" s="469">
        <v>1</v>
      </c>
      <c r="AR97" s="469"/>
      <c r="AS97" s="469">
        <v>0</v>
      </c>
      <c r="AT97" s="470"/>
      <c r="AU97" s="88"/>
      <c r="AV97" s="88"/>
      <c r="AW97" s="88"/>
      <c r="AX97" s="88"/>
      <c r="AY97" s="75"/>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row>
    <row r="98" spans="2:151" ht="5.25" customHeight="1">
      <c r="B98" s="475"/>
      <c r="C98" s="473"/>
      <c r="D98" s="473"/>
      <c r="E98" s="473"/>
      <c r="F98" s="473"/>
      <c r="G98" s="473"/>
      <c r="H98" s="473"/>
      <c r="I98" s="473"/>
      <c r="J98" s="473"/>
      <c r="K98" s="473"/>
      <c r="L98" s="473"/>
      <c r="M98" s="473"/>
      <c r="N98" s="473"/>
      <c r="O98" s="473"/>
      <c r="P98" s="473"/>
      <c r="Q98" s="473"/>
      <c r="R98" s="473"/>
      <c r="S98" s="473"/>
      <c r="T98" s="473"/>
      <c r="U98" s="473"/>
      <c r="V98" s="473"/>
      <c r="W98" s="473"/>
      <c r="X98" s="473"/>
      <c r="Y98" s="473"/>
      <c r="Z98" s="473"/>
      <c r="AA98" s="473"/>
      <c r="AB98" s="473"/>
      <c r="AC98" s="473"/>
      <c r="AD98" s="473"/>
      <c r="AE98" s="473"/>
      <c r="AF98" s="473"/>
      <c r="AG98" s="473"/>
      <c r="AH98" s="474"/>
      <c r="AI98" s="962"/>
      <c r="AJ98" s="963"/>
      <c r="AK98" s="963"/>
      <c r="AL98" s="963"/>
      <c r="AM98" s="963"/>
      <c r="AN98" s="963"/>
      <c r="AO98" s="963"/>
      <c r="AP98" s="963"/>
      <c r="AQ98" s="963"/>
      <c r="AR98" s="963"/>
      <c r="AS98" s="963"/>
      <c r="AT98" s="964"/>
      <c r="AU98" s="88"/>
      <c r="AV98" s="88"/>
      <c r="AW98" s="88"/>
      <c r="AX98" s="88"/>
      <c r="AY98" s="75"/>
      <c r="AZ98" s="88"/>
      <c r="BA98" s="88"/>
      <c r="BB98" s="88"/>
      <c r="BC98" s="88"/>
      <c r="BD98" s="88"/>
      <c r="BE98" s="88"/>
      <c r="BF98" s="88"/>
      <c r="BG98" s="88"/>
      <c r="BH98" s="88"/>
      <c r="BI98" s="88"/>
      <c r="BJ98" s="88"/>
      <c r="BK98" s="88"/>
      <c r="BL98" s="88"/>
      <c r="BM98" s="88"/>
      <c r="BN98" s="88"/>
      <c r="BO98" s="88"/>
      <c r="BP98" s="88"/>
      <c r="BQ98" s="88"/>
      <c r="BR98" s="88"/>
      <c r="BS98" s="88"/>
      <c r="BT98" s="88"/>
      <c r="BU98" s="88"/>
      <c r="BV98" s="88"/>
      <c r="BW98" s="88"/>
      <c r="BX98" s="88"/>
      <c r="BY98" s="88"/>
      <c r="BZ98" s="88"/>
      <c r="CA98" s="88"/>
      <c r="CB98" s="88"/>
    </row>
    <row r="99" spans="2:151" ht="5.25" customHeight="1">
      <c r="B99" s="475"/>
      <c r="C99" s="473"/>
      <c r="D99" s="473"/>
      <c r="E99" s="473"/>
      <c r="F99" s="473"/>
      <c r="G99" s="473"/>
      <c r="H99" s="473"/>
      <c r="I99" s="473"/>
      <c r="J99" s="473"/>
      <c r="K99" s="473"/>
      <c r="L99" s="473"/>
      <c r="M99" s="473"/>
      <c r="N99" s="473"/>
      <c r="O99" s="473"/>
      <c r="P99" s="473"/>
      <c r="Q99" s="473"/>
      <c r="R99" s="473"/>
      <c r="S99" s="473"/>
      <c r="T99" s="473"/>
      <c r="U99" s="473"/>
      <c r="V99" s="473"/>
      <c r="W99" s="473"/>
      <c r="X99" s="473"/>
      <c r="Y99" s="473"/>
      <c r="Z99" s="473"/>
      <c r="AA99" s="473"/>
      <c r="AB99" s="473"/>
      <c r="AC99" s="473"/>
      <c r="AD99" s="473"/>
      <c r="AE99" s="473"/>
      <c r="AF99" s="473"/>
      <c r="AG99" s="473"/>
      <c r="AH99" s="474"/>
      <c r="AI99" s="962"/>
      <c r="AJ99" s="963"/>
      <c r="AK99" s="963"/>
      <c r="AL99" s="963"/>
      <c r="AM99" s="963"/>
      <c r="AN99" s="963"/>
      <c r="AO99" s="963"/>
      <c r="AP99" s="963"/>
      <c r="AQ99" s="963"/>
      <c r="AR99" s="963"/>
      <c r="AS99" s="963"/>
      <c r="AT99" s="964"/>
      <c r="AU99" s="88"/>
      <c r="AV99" s="88"/>
      <c r="AW99" s="88"/>
      <c r="AX99" s="88"/>
      <c r="AY99" s="75"/>
      <c r="AZ99" s="88"/>
      <c r="BA99" s="88"/>
      <c r="BB99" s="88"/>
      <c r="BC99" s="88"/>
      <c r="BD99" s="88"/>
      <c r="BE99" s="88"/>
      <c r="BF99" s="88"/>
      <c r="BG99" s="88"/>
      <c r="BH99" s="88"/>
      <c r="BI99" s="88"/>
      <c r="BJ99" s="88"/>
      <c r="BK99" s="88"/>
      <c r="BL99" s="88"/>
      <c r="BM99" s="88"/>
      <c r="BN99" s="88"/>
      <c r="BO99" s="88"/>
      <c r="BP99" s="88"/>
      <c r="BQ99" s="88"/>
      <c r="BR99" s="88"/>
      <c r="BS99" s="88"/>
      <c r="BT99" s="88"/>
      <c r="BU99" s="88"/>
      <c r="BV99" s="88"/>
      <c r="BW99" s="88"/>
      <c r="BX99" s="88"/>
      <c r="BY99" s="88"/>
      <c r="BZ99" s="88"/>
      <c r="CA99" s="88"/>
      <c r="CB99" s="88"/>
    </row>
    <row r="100" spans="2:151" ht="5.25" customHeight="1">
      <c r="B100" s="475"/>
      <c r="C100" s="473"/>
      <c r="D100" s="473"/>
      <c r="E100" s="473"/>
      <c r="F100" s="473"/>
      <c r="G100" s="473"/>
      <c r="H100" s="473"/>
      <c r="I100" s="473"/>
      <c r="J100" s="473"/>
      <c r="K100" s="473"/>
      <c r="L100" s="473"/>
      <c r="M100" s="473"/>
      <c r="N100" s="473"/>
      <c r="O100" s="473"/>
      <c r="P100" s="473"/>
      <c r="Q100" s="473"/>
      <c r="R100" s="473"/>
      <c r="S100" s="473"/>
      <c r="T100" s="473"/>
      <c r="U100" s="473"/>
      <c r="V100" s="473"/>
      <c r="W100" s="473"/>
      <c r="X100" s="473"/>
      <c r="Y100" s="473"/>
      <c r="Z100" s="473"/>
      <c r="AA100" s="473"/>
      <c r="AB100" s="473"/>
      <c r="AC100" s="473"/>
      <c r="AD100" s="473"/>
      <c r="AE100" s="473"/>
      <c r="AF100" s="473"/>
      <c r="AG100" s="473"/>
      <c r="AH100" s="474"/>
      <c r="AI100" s="962"/>
      <c r="AJ100" s="963"/>
      <c r="AK100" s="963"/>
      <c r="AL100" s="963"/>
      <c r="AM100" s="963"/>
      <c r="AN100" s="963"/>
      <c r="AO100" s="963"/>
      <c r="AP100" s="963"/>
      <c r="AQ100" s="963"/>
      <c r="AR100" s="963"/>
      <c r="AS100" s="963"/>
      <c r="AT100" s="964"/>
      <c r="AU100" s="88"/>
      <c r="AV100" s="88"/>
      <c r="AW100" s="88"/>
      <c r="AX100" s="88"/>
      <c r="AY100" s="75"/>
      <c r="AZ100" s="88"/>
      <c r="BA100" s="88"/>
      <c r="BB100" s="88"/>
      <c r="BC100" s="88"/>
      <c r="BD100" s="88"/>
      <c r="BE100" s="88"/>
      <c r="BF100" s="88"/>
      <c r="BG100" s="88"/>
      <c r="BH100" s="88"/>
      <c r="BI100" s="88"/>
      <c r="BJ100" s="88"/>
      <c r="BK100" s="88"/>
      <c r="BL100" s="88"/>
      <c r="BM100" s="88"/>
      <c r="BN100" s="88"/>
      <c r="BO100" s="88"/>
      <c r="BP100" s="88"/>
      <c r="BQ100" s="88"/>
      <c r="BR100" s="88"/>
      <c r="BS100" s="88"/>
      <c r="BT100" s="88"/>
      <c r="BU100" s="88"/>
      <c r="BV100" s="88"/>
      <c r="BW100" s="88"/>
      <c r="BX100" s="88"/>
      <c r="BY100" s="88"/>
      <c r="BZ100" s="88"/>
      <c r="CA100" s="88"/>
      <c r="CB100" s="88"/>
    </row>
    <row r="101" spans="2:151" ht="5.25" customHeight="1" thickBot="1">
      <c r="B101" s="476"/>
      <c r="C101" s="477"/>
      <c r="D101" s="477"/>
      <c r="E101" s="477"/>
      <c r="F101" s="477"/>
      <c r="G101" s="477"/>
      <c r="H101" s="477"/>
      <c r="I101" s="477"/>
      <c r="J101" s="477"/>
      <c r="K101" s="477"/>
      <c r="L101" s="477"/>
      <c r="M101" s="477"/>
      <c r="N101" s="477"/>
      <c r="O101" s="477"/>
      <c r="P101" s="477"/>
      <c r="Q101" s="477"/>
      <c r="R101" s="477"/>
      <c r="S101" s="477"/>
      <c r="T101" s="477"/>
      <c r="U101" s="477"/>
      <c r="V101" s="477"/>
      <c r="W101" s="477"/>
      <c r="X101" s="477"/>
      <c r="Y101" s="477"/>
      <c r="Z101" s="477"/>
      <c r="AA101" s="477"/>
      <c r="AB101" s="477"/>
      <c r="AC101" s="477"/>
      <c r="AD101" s="477"/>
      <c r="AE101" s="477"/>
      <c r="AF101" s="477"/>
      <c r="AG101" s="477"/>
      <c r="AH101" s="478"/>
      <c r="AI101" s="965"/>
      <c r="AJ101" s="966"/>
      <c r="AK101" s="966"/>
      <c r="AL101" s="966"/>
      <c r="AM101" s="966"/>
      <c r="AN101" s="966"/>
      <c r="AO101" s="966"/>
      <c r="AP101" s="966"/>
      <c r="AQ101" s="966"/>
      <c r="AR101" s="966"/>
      <c r="AS101" s="966"/>
      <c r="AT101" s="967"/>
      <c r="AU101" s="88"/>
      <c r="AV101" s="88"/>
      <c r="AW101" s="88"/>
      <c r="AX101" s="88"/>
      <c r="AY101" s="75"/>
      <c r="AZ101" s="88"/>
      <c r="BA101" s="88"/>
      <c r="BB101" s="88"/>
      <c r="BC101" s="88"/>
      <c r="BD101" s="88"/>
      <c r="BE101" s="88"/>
      <c r="BF101" s="88"/>
      <c r="BG101" s="88"/>
      <c r="BH101" s="88"/>
      <c r="BI101" s="88"/>
      <c r="BJ101" s="88"/>
      <c r="BK101" s="88"/>
      <c r="BL101" s="88"/>
      <c r="BM101" s="88"/>
      <c r="BN101" s="88"/>
      <c r="BO101" s="88"/>
      <c r="BP101" s="88"/>
      <c r="BQ101" s="88"/>
      <c r="BR101" s="88"/>
      <c r="BS101" s="88"/>
      <c r="BT101" s="88"/>
      <c r="BU101" s="88"/>
      <c r="BV101" s="88"/>
      <c r="BW101" s="88"/>
      <c r="BX101" s="88"/>
      <c r="BY101" s="88"/>
      <c r="BZ101" s="88"/>
      <c r="CA101" s="88"/>
      <c r="CB101" s="88"/>
      <c r="DU101" s="76"/>
      <c r="DV101" s="76"/>
      <c r="DW101" s="76"/>
      <c r="DX101" s="76"/>
      <c r="DY101" s="76"/>
      <c r="DZ101" s="76"/>
      <c r="EA101" s="76"/>
      <c r="EB101" s="76"/>
      <c r="EC101" s="76"/>
      <c r="ED101" s="76"/>
      <c r="EE101" s="76"/>
      <c r="EF101" s="76"/>
      <c r="EG101" s="76"/>
      <c r="EH101" s="76"/>
      <c r="EI101" s="76"/>
      <c r="EJ101" s="75"/>
      <c r="EK101" s="75"/>
      <c r="EL101" s="75"/>
      <c r="EM101" s="75"/>
      <c r="EN101" s="75"/>
      <c r="EO101" s="75"/>
      <c r="EP101" s="75"/>
      <c r="EQ101" s="75"/>
      <c r="ER101" s="75"/>
      <c r="ES101" s="75"/>
      <c r="ET101" s="75"/>
      <c r="EU101" s="75"/>
    </row>
    <row r="102" spans="2:151" ht="5.25" customHeight="1" thickBot="1">
      <c r="B102" s="73"/>
      <c r="C102" s="73"/>
      <c r="D102" s="75"/>
      <c r="E102" s="75"/>
      <c r="F102" s="75"/>
      <c r="G102" s="75"/>
      <c r="H102" s="75"/>
      <c r="I102" s="75"/>
      <c r="J102" s="75"/>
      <c r="K102" s="75"/>
      <c r="L102" s="75"/>
      <c r="M102" s="75"/>
      <c r="N102" s="75"/>
      <c r="O102" s="75"/>
      <c r="P102" s="75"/>
      <c r="Q102" s="75"/>
      <c r="R102" s="76"/>
      <c r="S102" s="76"/>
      <c r="T102" s="76"/>
      <c r="U102" s="76"/>
      <c r="V102" s="76"/>
      <c r="W102" s="76"/>
      <c r="X102" s="76"/>
      <c r="Y102" s="76"/>
      <c r="Z102" s="76"/>
      <c r="AA102" s="76"/>
      <c r="AB102" s="76"/>
      <c r="AC102" s="76"/>
      <c r="AD102" s="76"/>
      <c r="AE102" s="76"/>
      <c r="AF102" s="76"/>
      <c r="AG102" s="76"/>
      <c r="AH102" s="76"/>
      <c r="AI102" s="76"/>
      <c r="AJ102" s="76"/>
      <c r="AK102" s="76"/>
      <c r="AL102" s="76"/>
      <c r="AM102" s="75"/>
      <c r="AN102" s="75"/>
      <c r="AO102" s="75"/>
      <c r="AP102" s="75"/>
      <c r="AQ102" s="75"/>
      <c r="AR102" s="75"/>
      <c r="AS102" s="75"/>
      <c r="AT102" s="75"/>
      <c r="AU102" s="75"/>
      <c r="AV102" s="75"/>
      <c r="AW102" s="75"/>
      <c r="AX102" s="75"/>
      <c r="AY102" s="75"/>
      <c r="AZ102" s="88"/>
      <c r="BA102" s="88"/>
      <c r="BB102" s="88"/>
      <c r="BC102" s="88"/>
      <c r="BD102" s="88"/>
      <c r="BE102" s="88"/>
      <c r="BF102" s="88"/>
      <c r="BG102" s="88"/>
      <c r="BH102" s="88"/>
      <c r="BI102" s="88"/>
      <c r="BJ102" s="88"/>
      <c r="BK102" s="88"/>
      <c r="BL102" s="88"/>
      <c r="BM102" s="88"/>
      <c r="BN102" s="88"/>
      <c r="BO102" s="88"/>
      <c r="BP102" s="88"/>
      <c r="BQ102" s="88"/>
      <c r="BR102" s="88"/>
      <c r="BS102" s="88"/>
      <c r="BT102" s="88"/>
      <c r="BU102" s="88"/>
      <c r="BV102" s="88"/>
      <c r="BW102" s="88"/>
      <c r="BX102" s="88"/>
      <c r="BY102" s="88"/>
      <c r="BZ102" s="88"/>
      <c r="CA102" s="88"/>
      <c r="CB102" s="88"/>
      <c r="DU102" s="76"/>
      <c r="DV102" s="76"/>
      <c r="DW102" s="76"/>
      <c r="DX102" s="76"/>
      <c r="DY102" s="76"/>
      <c r="DZ102" s="76"/>
      <c r="EA102" s="76"/>
      <c r="EB102" s="76"/>
      <c r="EC102" s="76"/>
      <c r="ED102" s="76"/>
      <c r="EE102" s="76"/>
      <c r="EF102" s="76"/>
      <c r="EG102" s="76"/>
      <c r="EH102" s="76"/>
      <c r="EI102" s="76"/>
      <c r="EJ102" s="75"/>
      <c r="EK102" s="75"/>
      <c r="EL102" s="75"/>
      <c r="EM102" s="75"/>
      <c r="EN102" s="75"/>
      <c r="EO102" s="75"/>
      <c r="EP102" s="75"/>
      <c r="EQ102" s="75"/>
      <c r="ER102" s="75"/>
      <c r="ES102" s="75"/>
      <c r="ET102" s="75"/>
      <c r="EU102" s="75"/>
    </row>
    <row r="103" spans="2:151" ht="5.25" customHeight="1">
      <c r="B103" s="505" t="s">
        <v>33</v>
      </c>
      <c r="C103" s="506"/>
      <c r="D103" s="472" t="s">
        <v>14</v>
      </c>
      <c r="E103" s="472"/>
      <c r="F103" s="472"/>
      <c r="G103" s="472"/>
      <c r="H103" s="472"/>
      <c r="I103" s="472"/>
      <c r="J103" s="472"/>
      <c r="K103" s="472"/>
      <c r="L103" s="472"/>
      <c r="M103" s="472"/>
      <c r="N103" s="472"/>
      <c r="O103" s="472"/>
      <c r="P103" s="472"/>
      <c r="Q103" s="472"/>
      <c r="R103" s="472"/>
      <c r="S103" s="472"/>
      <c r="T103" s="472"/>
      <c r="U103" s="472"/>
      <c r="V103" s="472"/>
      <c r="W103" s="472"/>
      <c r="X103" s="472"/>
      <c r="Y103" s="472"/>
      <c r="Z103" s="472"/>
      <c r="AA103" s="472"/>
      <c r="AB103" s="472"/>
      <c r="AC103" s="472"/>
      <c r="AD103" s="472"/>
      <c r="AE103" s="472"/>
      <c r="AF103" s="472"/>
      <c r="AG103" s="472"/>
      <c r="AH103" s="472"/>
      <c r="AI103" s="472"/>
      <c r="AJ103" s="472"/>
      <c r="AK103" s="472"/>
      <c r="AL103" s="511"/>
      <c r="AM103" s="472" t="s">
        <v>10</v>
      </c>
      <c r="AN103" s="472"/>
      <c r="AO103" s="472"/>
      <c r="AP103" s="472"/>
      <c r="AQ103" s="472"/>
      <c r="AR103" s="472"/>
      <c r="AS103" s="472"/>
      <c r="AT103" s="472"/>
      <c r="AU103" s="472"/>
      <c r="AV103" s="472"/>
      <c r="AW103" s="472"/>
      <c r="AX103" s="511"/>
      <c r="AY103" s="75"/>
      <c r="AZ103" s="88"/>
      <c r="BA103" s="88"/>
      <c r="BB103" s="88"/>
      <c r="BC103" s="88"/>
      <c r="BD103" s="88"/>
      <c r="BE103" s="88"/>
      <c r="BF103" s="88"/>
      <c r="BG103" s="88"/>
      <c r="BH103" s="88"/>
      <c r="BI103" s="88"/>
      <c r="BJ103" s="88"/>
      <c r="BK103" s="88"/>
      <c r="BL103" s="88"/>
      <c r="BM103" s="88"/>
      <c r="BN103" s="88"/>
      <c r="BO103" s="88"/>
      <c r="BP103" s="88"/>
      <c r="BQ103" s="88"/>
      <c r="BR103" s="88"/>
      <c r="BS103" s="88"/>
      <c r="BT103" s="88"/>
      <c r="BU103" s="88"/>
      <c r="BV103" s="88"/>
      <c r="BW103" s="88"/>
      <c r="BX103" s="88"/>
      <c r="BY103" s="88"/>
      <c r="BZ103" s="88"/>
      <c r="CA103" s="88"/>
      <c r="CB103" s="88"/>
      <c r="DU103" s="76"/>
      <c r="DV103" s="76"/>
      <c r="DW103" s="76"/>
      <c r="DX103" s="76"/>
      <c r="DY103" s="76"/>
      <c r="DZ103" s="76"/>
      <c r="EA103" s="76"/>
      <c r="EB103" s="76"/>
      <c r="EC103" s="76"/>
      <c r="ED103" s="76"/>
      <c r="EE103" s="76"/>
      <c r="EF103" s="76"/>
      <c r="EG103" s="76"/>
      <c r="EH103" s="76"/>
      <c r="EI103" s="76"/>
      <c r="EJ103" s="75"/>
      <c r="EK103" s="75"/>
      <c r="EL103" s="75"/>
      <c r="EM103" s="75"/>
      <c r="EN103" s="75"/>
      <c r="EO103" s="75"/>
      <c r="EP103" s="75"/>
      <c r="EQ103" s="75"/>
      <c r="ER103" s="75"/>
      <c r="ES103" s="75"/>
      <c r="ET103" s="75"/>
      <c r="EU103" s="75"/>
    </row>
    <row r="104" spans="2:151" ht="5.25" customHeight="1">
      <c r="B104" s="507"/>
      <c r="C104" s="508"/>
      <c r="D104" s="473"/>
      <c r="E104" s="473"/>
      <c r="F104" s="473"/>
      <c r="G104" s="473"/>
      <c r="H104" s="473"/>
      <c r="I104" s="473"/>
      <c r="J104" s="473"/>
      <c r="K104" s="473"/>
      <c r="L104" s="473"/>
      <c r="M104" s="473"/>
      <c r="N104" s="473"/>
      <c r="O104" s="473"/>
      <c r="P104" s="473"/>
      <c r="Q104" s="473"/>
      <c r="R104" s="473"/>
      <c r="S104" s="473"/>
      <c r="T104" s="473"/>
      <c r="U104" s="473"/>
      <c r="V104" s="473"/>
      <c r="W104" s="473"/>
      <c r="X104" s="473"/>
      <c r="Y104" s="473"/>
      <c r="Z104" s="473"/>
      <c r="AA104" s="473"/>
      <c r="AB104" s="473"/>
      <c r="AC104" s="473"/>
      <c r="AD104" s="473"/>
      <c r="AE104" s="473"/>
      <c r="AF104" s="473"/>
      <c r="AG104" s="473"/>
      <c r="AH104" s="473"/>
      <c r="AI104" s="473"/>
      <c r="AJ104" s="473"/>
      <c r="AK104" s="473"/>
      <c r="AL104" s="474"/>
      <c r="AM104" s="473"/>
      <c r="AN104" s="473"/>
      <c r="AO104" s="473"/>
      <c r="AP104" s="473"/>
      <c r="AQ104" s="473"/>
      <c r="AR104" s="473"/>
      <c r="AS104" s="473"/>
      <c r="AT104" s="473"/>
      <c r="AU104" s="473"/>
      <c r="AV104" s="473"/>
      <c r="AW104" s="473"/>
      <c r="AX104" s="474"/>
      <c r="AY104" s="75"/>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row>
    <row r="105" spans="2:151" ht="5.25" customHeight="1" thickBot="1">
      <c r="B105" s="507"/>
      <c r="C105" s="508"/>
      <c r="D105" s="477"/>
      <c r="E105" s="477"/>
      <c r="F105" s="477"/>
      <c r="G105" s="477"/>
      <c r="H105" s="477"/>
      <c r="I105" s="477"/>
      <c r="J105" s="477"/>
      <c r="K105" s="477"/>
      <c r="L105" s="477"/>
      <c r="M105" s="477"/>
      <c r="N105" s="477"/>
      <c r="O105" s="477"/>
      <c r="P105" s="477"/>
      <c r="Q105" s="477"/>
      <c r="R105" s="477"/>
      <c r="S105" s="477"/>
      <c r="T105" s="477"/>
      <c r="U105" s="477"/>
      <c r="V105" s="477"/>
      <c r="W105" s="477"/>
      <c r="X105" s="477"/>
      <c r="Y105" s="477"/>
      <c r="Z105" s="477"/>
      <c r="AA105" s="477"/>
      <c r="AB105" s="477"/>
      <c r="AC105" s="477"/>
      <c r="AD105" s="477"/>
      <c r="AE105" s="477"/>
      <c r="AF105" s="477"/>
      <c r="AG105" s="477"/>
      <c r="AH105" s="477"/>
      <c r="AI105" s="477"/>
      <c r="AJ105" s="477"/>
      <c r="AK105" s="477"/>
      <c r="AL105" s="478"/>
      <c r="AM105" s="477"/>
      <c r="AN105" s="477"/>
      <c r="AO105" s="477"/>
      <c r="AP105" s="477"/>
      <c r="AQ105" s="477"/>
      <c r="AR105" s="477"/>
      <c r="AS105" s="477"/>
      <c r="AT105" s="477"/>
      <c r="AU105" s="477"/>
      <c r="AV105" s="477"/>
      <c r="AW105" s="477"/>
      <c r="AX105" s="478"/>
      <c r="AY105" s="75"/>
      <c r="AZ105" s="88"/>
      <c r="BA105" s="88"/>
      <c r="BB105" s="88"/>
      <c r="BC105" s="88"/>
      <c r="BD105" s="88"/>
      <c r="BE105" s="88"/>
      <c r="BF105" s="88"/>
      <c r="BG105" s="88"/>
      <c r="BH105" s="88"/>
      <c r="BI105" s="88"/>
      <c r="BJ105" s="88"/>
      <c r="BK105" s="88"/>
      <c r="BL105" s="88"/>
      <c r="BM105" s="88"/>
      <c r="BN105" s="88"/>
      <c r="BO105" s="88"/>
      <c r="BP105" s="88"/>
      <c r="BQ105" s="88"/>
      <c r="BR105" s="88"/>
      <c r="BS105" s="88"/>
      <c r="BT105" s="88"/>
      <c r="BU105" s="88"/>
      <c r="BV105" s="88"/>
      <c r="BW105" s="88"/>
      <c r="BX105" s="88"/>
      <c r="BY105" s="88"/>
      <c r="BZ105" s="88"/>
      <c r="CA105" s="88"/>
      <c r="CB105" s="88"/>
    </row>
    <row r="106" spans="2:151" ht="5.25" customHeight="1">
      <c r="B106" s="507"/>
      <c r="C106" s="508"/>
      <c r="D106" s="600"/>
      <c r="E106" s="600"/>
      <c r="F106" s="600"/>
      <c r="G106" s="600"/>
      <c r="H106" s="600"/>
      <c r="I106" s="600"/>
      <c r="J106" s="600"/>
      <c r="K106" s="600"/>
      <c r="L106" s="600"/>
      <c r="M106" s="600"/>
      <c r="N106" s="600"/>
      <c r="O106" s="600"/>
      <c r="P106" s="600"/>
      <c r="Q106" s="600"/>
      <c r="R106" s="600"/>
      <c r="S106" s="600"/>
      <c r="T106" s="600"/>
      <c r="U106" s="600"/>
      <c r="V106" s="600"/>
      <c r="W106" s="600"/>
      <c r="X106" s="600"/>
      <c r="Y106" s="600"/>
      <c r="Z106" s="600"/>
      <c r="AA106" s="600"/>
      <c r="AB106" s="600"/>
      <c r="AC106" s="600"/>
      <c r="AD106" s="600"/>
      <c r="AE106" s="600"/>
      <c r="AF106" s="600"/>
      <c r="AG106" s="600"/>
      <c r="AH106" s="600"/>
      <c r="AI106" s="600"/>
      <c r="AJ106" s="600"/>
      <c r="AK106" s="600"/>
      <c r="AL106" s="601"/>
      <c r="AM106" s="956"/>
      <c r="AN106" s="957"/>
      <c r="AO106" s="957"/>
      <c r="AP106" s="957"/>
      <c r="AQ106" s="957"/>
      <c r="AR106" s="957"/>
      <c r="AS106" s="957"/>
      <c r="AT106" s="957"/>
      <c r="AU106" s="957"/>
      <c r="AV106" s="957"/>
      <c r="AW106" s="957"/>
      <c r="AX106" s="958"/>
      <c r="AY106" s="75"/>
      <c r="AZ106" s="505" t="s">
        <v>2</v>
      </c>
      <c r="BA106" s="631"/>
      <c r="BB106" s="633" t="s">
        <v>21</v>
      </c>
      <c r="BC106" s="633"/>
      <c r="BD106" s="634" t="s">
        <v>12</v>
      </c>
      <c r="BE106" s="635"/>
      <c r="BF106" s="635"/>
      <c r="BG106" s="635"/>
      <c r="BH106" s="635"/>
      <c r="BI106" s="635"/>
      <c r="BJ106" s="635"/>
      <c r="BK106" s="635"/>
      <c r="BL106" s="635"/>
      <c r="BM106" s="635"/>
      <c r="BN106" s="635"/>
      <c r="BO106" s="635"/>
      <c r="BP106" s="635"/>
      <c r="BQ106" s="635"/>
      <c r="BR106" s="635"/>
      <c r="BS106" s="635"/>
      <c r="BT106" s="635"/>
      <c r="BU106" s="636"/>
      <c r="BV106" s="572" t="e">
        <f ca="1">AI97</f>
        <v>#DIV/0!</v>
      </c>
      <c r="BW106" s="573"/>
      <c r="BX106" s="573"/>
      <c r="BY106" s="573"/>
      <c r="BZ106" s="573"/>
      <c r="CA106" s="573"/>
      <c r="CB106" s="573"/>
      <c r="CC106" s="573"/>
      <c r="CD106" s="573"/>
      <c r="CE106" s="573"/>
      <c r="CF106" s="573"/>
      <c r="CG106" s="573"/>
      <c r="CH106" s="573"/>
      <c r="CI106" s="573"/>
      <c r="CJ106" s="573"/>
      <c r="CK106" s="574"/>
    </row>
    <row r="107" spans="2:151" ht="5.25" customHeight="1">
      <c r="B107" s="507"/>
      <c r="C107" s="508"/>
      <c r="D107" s="436"/>
      <c r="E107" s="436"/>
      <c r="F107" s="436"/>
      <c r="G107" s="436"/>
      <c r="H107" s="436"/>
      <c r="I107" s="436"/>
      <c r="J107" s="436"/>
      <c r="K107" s="436"/>
      <c r="L107" s="436"/>
      <c r="M107" s="436"/>
      <c r="N107" s="436"/>
      <c r="O107" s="436"/>
      <c r="P107" s="436"/>
      <c r="Q107" s="436"/>
      <c r="R107" s="436"/>
      <c r="S107" s="436"/>
      <c r="T107" s="436"/>
      <c r="U107" s="436"/>
      <c r="V107" s="436"/>
      <c r="W107" s="436"/>
      <c r="X107" s="436"/>
      <c r="Y107" s="436"/>
      <c r="Z107" s="436"/>
      <c r="AA107" s="436"/>
      <c r="AB107" s="436"/>
      <c r="AC107" s="436"/>
      <c r="AD107" s="436"/>
      <c r="AE107" s="436"/>
      <c r="AF107" s="436"/>
      <c r="AG107" s="436"/>
      <c r="AH107" s="436"/>
      <c r="AI107" s="436"/>
      <c r="AJ107" s="436"/>
      <c r="AK107" s="436"/>
      <c r="AL107" s="437"/>
      <c r="AM107" s="956"/>
      <c r="AN107" s="957"/>
      <c r="AO107" s="957"/>
      <c r="AP107" s="957"/>
      <c r="AQ107" s="957"/>
      <c r="AR107" s="957"/>
      <c r="AS107" s="957"/>
      <c r="AT107" s="957"/>
      <c r="AU107" s="957"/>
      <c r="AV107" s="957"/>
      <c r="AW107" s="957"/>
      <c r="AX107" s="958"/>
      <c r="AY107" s="75"/>
      <c r="AZ107" s="507"/>
      <c r="BA107" s="632"/>
      <c r="BB107" s="602"/>
      <c r="BC107" s="602"/>
      <c r="BD107" s="548"/>
      <c r="BE107" s="549"/>
      <c r="BF107" s="549"/>
      <c r="BG107" s="549"/>
      <c r="BH107" s="549"/>
      <c r="BI107" s="549"/>
      <c r="BJ107" s="549"/>
      <c r="BK107" s="549"/>
      <c r="BL107" s="549"/>
      <c r="BM107" s="549"/>
      <c r="BN107" s="549"/>
      <c r="BO107" s="549"/>
      <c r="BP107" s="549"/>
      <c r="BQ107" s="549"/>
      <c r="BR107" s="549"/>
      <c r="BS107" s="549"/>
      <c r="BT107" s="549"/>
      <c r="BU107" s="550"/>
      <c r="BV107" s="456"/>
      <c r="BW107" s="457"/>
      <c r="BX107" s="457"/>
      <c r="BY107" s="457"/>
      <c r="BZ107" s="457"/>
      <c r="CA107" s="457"/>
      <c r="CB107" s="457"/>
      <c r="CC107" s="457"/>
      <c r="CD107" s="457"/>
      <c r="CE107" s="457"/>
      <c r="CF107" s="457"/>
      <c r="CG107" s="457"/>
      <c r="CH107" s="457"/>
      <c r="CI107" s="457"/>
      <c r="CJ107" s="457"/>
      <c r="CK107" s="458"/>
    </row>
    <row r="108" spans="2:151" ht="5.25" customHeight="1">
      <c r="B108" s="507"/>
      <c r="C108" s="508"/>
      <c r="D108" s="436"/>
      <c r="E108" s="436"/>
      <c r="F108" s="436"/>
      <c r="G108" s="436"/>
      <c r="H108" s="436"/>
      <c r="I108" s="436"/>
      <c r="J108" s="436"/>
      <c r="K108" s="436"/>
      <c r="L108" s="436"/>
      <c r="M108" s="436"/>
      <c r="N108" s="436"/>
      <c r="O108" s="436"/>
      <c r="P108" s="436"/>
      <c r="Q108" s="436"/>
      <c r="R108" s="436"/>
      <c r="S108" s="436"/>
      <c r="T108" s="436"/>
      <c r="U108" s="436"/>
      <c r="V108" s="436"/>
      <c r="W108" s="436"/>
      <c r="X108" s="436"/>
      <c r="Y108" s="436"/>
      <c r="Z108" s="436"/>
      <c r="AA108" s="436"/>
      <c r="AB108" s="436"/>
      <c r="AC108" s="436"/>
      <c r="AD108" s="436"/>
      <c r="AE108" s="436"/>
      <c r="AF108" s="436"/>
      <c r="AG108" s="436"/>
      <c r="AH108" s="436"/>
      <c r="AI108" s="436"/>
      <c r="AJ108" s="436"/>
      <c r="AK108" s="436"/>
      <c r="AL108" s="437"/>
      <c r="AM108" s="956"/>
      <c r="AN108" s="957"/>
      <c r="AO108" s="957"/>
      <c r="AP108" s="957"/>
      <c r="AQ108" s="957"/>
      <c r="AR108" s="957"/>
      <c r="AS108" s="957"/>
      <c r="AT108" s="957"/>
      <c r="AU108" s="957"/>
      <c r="AV108" s="957"/>
      <c r="AW108" s="957"/>
      <c r="AX108" s="958"/>
      <c r="AY108" s="75"/>
      <c r="AZ108" s="507"/>
      <c r="BA108" s="632"/>
      <c r="BB108" s="602"/>
      <c r="BC108" s="602"/>
      <c r="BD108" s="548"/>
      <c r="BE108" s="549"/>
      <c r="BF108" s="549"/>
      <c r="BG108" s="549"/>
      <c r="BH108" s="549"/>
      <c r="BI108" s="549"/>
      <c r="BJ108" s="549"/>
      <c r="BK108" s="549"/>
      <c r="BL108" s="549"/>
      <c r="BM108" s="549"/>
      <c r="BN108" s="549"/>
      <c r="BO108" s="549"/>
      <c r="BP108" s="549"/>
      <c r="BQ108" s="549"/>
      <c r="BR108" s="549"/>
      <c r="BS108" s="549"/>
      <c r="BT108" s="549"/>
      <c r="BU108" s="550"/>
      <c r="BV108" s="456"/>
      <c r="BW108" s="457"/>
      <c r="BX108" s="457"/>
      <c r="BY108" s="457"/>
      <c r="BZ108" s="457"/>
      <c r="CA108" s="457"/>
      <c r="CB108" s="457"/>
      <c r="CC108" s="457"/>
      <c r="CD108" s="457"/>
      <c r="CE108" s="457"/>
      <c r="CF108" s="457"/>
      <c r="CG108" s="457"/>
      <c r="CH108" s="457"/>
      <c r="CI108" s="457"/>
      <c r="CJ108" s="457"/>
      <c r="CK108" s="458"/>
    </row>
    <row r="109" spans="2:151" ht="5.25" customHeight="1">
      <c r="B109" s="507"/>
      <c r="C109" s="508"/>
      <c r="D109" s="436"/>
      <c r="E109" s="436"/>
      <c r="F109" s="436"/>
      <c r="G109" s="436"/>
      <c r="H109" s="436"/>
      <c r="I109" s="436"/>
      <c r="J109" s="436"/>
      <c r="K109" s="436"/>
      <c r="L109" s="436"/>
      <c r="M109" s="436"/>
      <c r="N109" s="436"/>
      <c r="O109" s="436"/>
      <c r="P109" s="436"/>
      <c r="Q109" s="436"/>
      <c r="R109" s="436"/>
      <c r="S109" s="436"/>
      <c r="T109" s="436"/>
      <c r="U109" s="436"/>
      <c r="V109" s="436"/>
      <c r="W109" s="436"/>
      <c r="X109" s="436"/>
      <c r="Y109" s="436"/>
      <c r="Z109" s="436"/>
      <c r="AA109" s="436"/>
      <c r="AB109" s="436"/>
      <c r="AC109" s="436"/>
      <c r="AD109" s="436"/>
      <c r="AE109" s="436"/>
      <c r="AF109" s="436"/>
      <c r="AG109" s="436"/>
      <c r="AH109" s="436"/>
      <c r="AI109" s="436"/>
      <c r="AJ109" s="436"/>
      <c r="AK109" s="436"/>
      <c r="AL109" s="437"/>
      <c r="AM109" s="956"/>
      <c r="AN109" s="957"/>
      <c r="AO109" s="957"/>
      <c r="AP109" s="957"/>
      <c r="AQ109" s="957"/>
      <c r="AR109" s="957"/>
      <c r="AS109" s="957"/>
      <c r="AT109" s="957"/>
      <c r="AU109" s="957"/>
      <c r="AV109" s="957"/>
      <c r="AW109" s="957"/>
      <c r="AX109" s="958"/>
      <c r="AY109" s="75"/>
      <c r="AZ109" s="507"/>
      <c r="BA109" s="632"/>
      <c r="BB109" s="602"/>
      <c r="BC109" s="602"/>
      <c r="BD109" s="548"/>
      <c r="BE109" s="549"/>
      <c r="BF109" s="549"/>
      <c r="BG109" s="549"/>
      <c r="BH109" s="549"/>
      <c r="BI109" s="549"/>
      <c r="BJ109" s="549"/>
      <c r="BK109" s="549"/>
      <c r="BL109" s="549"/>
      <c r="BM109" s="549"/>
      <c r="BN109" s="549"/>
      <c r="BO109" s="549"/>
      <c r="BP109" s="549"/>
      <c r="BQ109" s="549"/>
      <c r="BR109" s="549"/>
      <c r="BS109" s="549"/>
      <c r="BT109" s="549"/>
      <c r="BU109" s="550"/>
      <c r="BV109" s="456"/>
      <c r="BW109" s="457"/>
      <c r="BX109" s="457"/>
      <c r="BY109" s="457"/>
      <c r="BZ109" s="457"/>
      <c r="CA109" s="457"/>
      <c r="CB109" s="457"/>
      <c r="CC109" s="457"/>
      <c r="CD109" s="457"/>
      <c r="CE109" s="457"/>
      <c r="CF109" s="457"/>
      <c r="CG109" s="457"/>
      <c r="CH109" s="457"/>
      <c r="CI109" s="457"/>
      <c r="CJ109" s="457"/>
      <c r="CK109" s="458"/>
    </row>
    <row r="110" spans="2:151" ht="5.25" customHeight="1">
      <c r="B110" s="507"/>
      <c r="C110" s="508"/>
      <c r="D110" s="436"/>
      <c r="E110" s="436"/>
      <c r="F110" s="436"/>
      <c r="G110" s="436"/>
      <c r="H110" s="436"/>
      <c r="I110" s="436"/>
      <c r="J110" s="436"/>
      <c r="K110" s="436"/>
      <c r="L110" s="436"/>
      <c r="M110" s="436"/>
      <c r="N110" s="436"/>
      <c r="O110" s="436"/>
      <c r="P110" s="436"/>
      <c r="Q110" s="436"/>
      <c r="R110" s="436"/>
      <c r="S110" s="436"/>
      <c r="T110" s="436"/>
      <c r="U110" s="436"/>
      <c r="V110" s="436"/>
      <c r="W110" s="436"/>
      <c r="X110" s="436"/>
      <c r="Y110" s="436"/>
      <c r="Z110" s="436"/>
      <c r="AA110" s="436"/>
      <c r="AB110" s="436"/>
      <c r="AC110" s="436"/>
      <c r="AD110" s="436"/>
      <c r="AE110" s="436"/>
      <c r="AF110" s="436"/>
      <c r="AG110" s="436"/>
      <c r="AH110" s="436"/>
      <c r="AI110" s="436"/>
      <c r="AJ110" s="436"/>
      <c r="AK110" s="436"/>
      <c r="AL110" s="437"/>
      <c r="AM110" s="956"/>
      <c r="AN110" s="957"/>
      <c r="AO110" s="957"/>
      <c r="AP110" s="957"/>
      <c r="AQ110" s="957"/>
      <c r="AR110" s="957"/>
      <c r="AS110" s="957"/>
      <c r="AT110" s="957"/>
      <c r="AU110" s="957"/>
      <c r="AV110" s="957"/>
      <c r="AW110" s="957"/>
      <c r="AX110" s="958"/>
      <c r="AY110" s="75"/>
      <c r="AZ110" s="507"/>
      <c r="BA110" s="632"/>
      <c r="BB110" s="602"/>
      <c r="BC110" s="602"/>
      <c r="BD110" s="551"/>
      <c r="BE110" s="552"/>
      <c r="BF110" s="552"/>
      <c r="BG110" s="552"/>
      <c r="BH110" s="552"/>
      <c r="BI110" s="552"/>
      <c r="BJ110" s="552"/>
      <c r="BK110" s="552"/>
      <c r="BL110" s="552"/>
      <c r="BM110" s="552"/>
      <c r="BN110" s="552"/>
      <c r="BO110" s="552"/>
      <c r="BP110" s="552"/>
      <c r="BQ110" s="552"/>
      <c r="BR110" s="552"/>
      <c r="BS110" s="552"/>
      <c r="BT110" s="552"/>
      <c r="BU110" s="553"/>
      <c r="BV110" s="468"/>
      <c r="BW110" s="469"/>
      <c r="BX110" s="469"/>
      <c r="BY110" s="469"/>
      <c r="BZ110" s="469"/>
      <c r="CA110" s="469"/>
      <c r="CB110" s="469"/>
      <c r="CC110" s="469"/>
      <c r="CD110" s="469"/>
      <c r="CE110" s="469"/>
      <c r="CF110" s="469"/>
      <c r="CG110" s="469"/>
      <c r="CH110" s="469"/>
      <c r="CI110" s="469"/>
      <c r="CJ110" s="469"/>
      <c r="CK110" s="470"/>
    </row>
    <row r="111" spans="2:151" ht="5.25" customHeight="1">
      <c r="B111" s="507"/>
      <c r="C111" s="508"/>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c r="AA111" s="434"/>
      <c r="AB111" s="434"/>
      <c r="AC111" s="434"/>
      <c r="AD111" s="434"/>
      <c r="AE111" s="434"/>
      <c r="AF111" s="434"/>
      <c r="AG111" s="434"/>
      <c r="AH111" s="434"/>
      <c r="AI111" s="434"/>
      <c r="AJ111" s="434"/>
      <c r="AK111" s="434"/>
      <c r="AL111" s="435"/>
      <c r="AM111" s="956"/>
      <c r="AN111" s="957"/>
      <c r="AO111" s="957"/>
      <c r="AP111" s="957"/>
      <c r="AQ111" s="957"/>
      <c r="AR111" s="957"/>
      <c r="AS111" s="957"/>
      <c r="AT111" s="957"/>
      <c r="AU111" s="957"/>
      <c r="AV111" s="957"/>
      <c r="AW111" s="957"/>
      <c r="AX111" s="958"/>
      <c r="AY111" s="75"/>
      <c r="AZ111" s="507"/>
      <c r="BA111" s="632"/>
      <c r="BB111" s="602" t="s">
        <v>22</v>
      </c>
      <c r="BC111" s="602"/>
      <c r="BD111" s="545" t="s">
        <v>23</v>
      </c>
      <c r="BE111" s="546"/>
      <c r="BF111" s="546"/>
      <c r="BG111" s="546"/>
      <c r="BH111" s="546"/>
      <c r="BI111" s="546"/>
      <c r="BJ111" s="546"/>
      <c r="BK111" s="546"/>
      <c r="BL111" s="546"/>
      <c r="BM111" s="546"/>
      <c r="BN111" s="546"/>
      <c r="BO111" s="546"/>
      <c r="BP111" s="546"/>
      <c r="BQ111" s="546"/>
      <c r="BR111" s="546"/>
      <c r="BS111" s="546"/>
      <c r="BT111" s="546"/>
      <c r="BU111" s="547"/>
      <c r="BV111" s="453" t="e">
        <f ca="1">BV106-AE22</f>
        <v>#DIV/0!</v>
      </c>
      <c r="BW111" s="454"/>
      <c r="BX111" s="454"/>
      <c r="BY111" s="454"/>
      <c r="BZ111" s="454"/>
      <c r="CA111" s="454"/>
      <c r="CB111" s="454"/>
      <c r="CC111" s="454"/>
      <c r="CD111" s="454"/>
      <c r="CE111" s="454"/>
      <c r="CF111" s="454"/>
      <c r="CG111" s="454"/>
      <c r="CH111" s="454"/>
      <c r="CI111" s="454"/>
      <c r="CJ111" s="454"/>
      <c r="CK111" s="455"/>
    </row>
    <row r="112" spans="2:151" ht="5.25" customHeight="1">
      <c r="B112" s="507"/>
      <c r="C112" s="508"/>
      <c r="D112" s="436"/>
      <c r="E112" s="436"/>
      <c r="F112" s="436"/>
      <c r="G112" s="436"/>
      <c r="H112" s="436"/>
      <c r="I112" s="436"/>
      <c r="J112" s="436"/>
      <c r="K112" s="436"/>
      <c r="L112" s="436"/>
      <c r="M112" s="436"/>
      <c r="N112" s="436"/>
      <c r="O112" s="436"/>
      <c r="P112" s="436"/>
      <c r="Q112" s="436"/>
      <c r="R112" s="436"/>
      <c r="S112" s="436"/>
      <c r="T112" s="436"/>
      <c r="U112" s="436"/>
      <c r="V112" s="436"/>
      <c r="W112" s="436"/>
      <c r="X112" s="436"/>
      <c r="Y112" s="436"/>
      <c r="Z112" s="436"/>
      <c r="AA112" s="436"/>
      <c r="AB112" s="436"/>
      <c r="AC112" s="436"/>
      <c r="AD112" s="436"/>
      <c r="AE112" s="436"/>
      <c r="AF112" s="436"/>
      <c r="AG112" s="436"/>
      <c r="AH112" s="436"/>
      <c r="AI112" s="436"/>
      <c r="AJ112" s="436"/>
      <c r="AK112" s="436"/>
      <c r="AL112" s="437"/>
      <c r="AM112" s="956"/>
      <c r="AN112" s="957"/>
      <c r="AO112" s="957"/>
      <c r="AP112" s="957"/>
      <c r="AQ112" s="957"/>
      <c r="AR112" s="957"/>
      <c r="AS112" s="957"/>
      <c r="AT112" s="957"/>
      <c r="AU112" s="957"/>
      <c r="AV112" s="957"/>
      <c r="AW112" s="957"/>
      <c r="AX112" s="958"/>
      <c r="AY112" s="75"/>
      <c r="AZ112" s="507"/>
      <c r="BA112" s="632"/>
      <c r="BB112" s="602"/>
      <c r="BC112" s="602"/>
      <c r="BD112" s="548"/>
      <c r="BE112" s="549"/>
      <c r="BF112" s="549"/>
      <c r="BG112" s="549"/>
      <c r="BH112" s="549"/>
      <c r="BI112" s="549"/>
      <c r="BJ112" s="549"/>
      <c r="BK112" s="549"/>
      <c r="BL112" s="549"/>
      <c r="BM112" s="549"/>
      <c r="BN112" s="549"/>
      <c r="BO112" s="549"/>
      <c r="BP112" s="549"/>
      <c r="BQ112" s="549"/>
      <c r="BR112" s="549"/>
      <c r="BS112" s="549"/>
      <c r="BT112" s="549"/>
      <c r="BU112" s="550"/>
      <c r="BV112" s="456"/>
      <c r="BW112" s="457"/>
      <c r="BX112" s="457"/>
      <c r="BY112" s="457"/>
      <c r="BZ112" s="457"/>
      <c r="CA112" s="457"/>
      <c r="CB112" s="457"/>
      <c r="CC112" s="457"/>
      <c r="CD112" s="457"/>
      <c r="CE112" s="457"/>
      <c r="CF112" s="457"/>
      <c r="CG112" s="457"/>
      <c r="CH112" s="457"/>
      <c r="CI112" s="457"/>
      <c r="CJ112" s="457"/>
      <c r="CK112" s="458"/>
    </row>
    <row r="113" spans="2:172" ht="5.25" customHeight="1">
      <c r="B113" s="507"/>
      <c r="C113" s="508"/>
      <c r="D113" s="436"/>
      <c r="E113" s="436"/>
      <c r="F113" s="436"/>
      <c r="G113" s="436"/>
      <c r="H113" s="436"/>
      <c r="I113" s="436"/>
      <c r="J113" s="436"/>
      <c r="K113" s="436"/>
      <c r="L113" s="436"/>
      <c r="M113" s="436"/>
      <c r="N113" s="436"/>
      <c r="O113" s="436"/>
      <c r="P113" s="436"/>
      <c r="Q113" s="436"/>
      <c r="R113" s="436"/>
      <c r="S113" s="436"/>
      <c r="T113" s="436"/>
      <c r="U113" s="436"/>
      <c r="V113" s="436"/>
      <c r="W113" s="436"/>
      <c r="X113" s="436"/>
      <c r="Y113" s="436"/>
      <c r="Z113" s="436"/>
      <c r="AA113" s="436"/>
      <c r="AB113" s="436"/>
      <c r="AC113" s="436"/>
      <c r="AD113" s="436"/>
      <c r="AE113" s="436"/>
      <c r="AF113" s="436"/>
      <c r="AG113" s="436"/>
      <c r="AH113" s="436"/>
      <c r="AI113" s="436"/>
      <c r="AJ113" s="436"/>
      <c r="AK113" s="436"/>
      <c r="AL113" s="437"/>
      <c r="AM113" s="956"/>
      <c r="AN113" s="957"/>
      <c r="AO113" s="957"/>
      <c r="AP113" s="957"/>
      <c r="AQ113" s="957"/>
      <c r="AR113" s="957"/>
      <c r="AS113" s="957"/>
      <c r="AT113" s="957"/>
      <c r="AU113" s="957"/>
      <c r="AV113" s="957"/>
      <c r="AW113" s="957"/>
      <c r="AX113" s="958"/>
      <c r="AY113" s="75"/>
      <c r="AZ113" s="507"/>
      <c r="BA113" s="632"/>
      <c r="BB113" s="602"/>
      <c r="BC113" s="602"/>
      <c r="BD113" s="548"/>
      <c r="BE113" s="549"/>
      <c r="BF113" s="549"/>
      <c r="BG113" s="549"/>
      <c r="BH113" s="549"/>
      <c r="BI113" s="549"/>
      <c r="BJ113" s="549"/>
      <c r="BK113" s="549"/>
      <c r="BL113" s="549"/>
      <c r="BM113" s="549"/>
      <c r="BN113" s="549"/>
      <c r="BO113" s="549"/>
      <c r="BP113" s="549"/>
      <c r="BQ113" s="549"/>
      <c r="BR113" s="549"/>
      <c r="BS113" s="549"/>
      <c r="BT113" s="549"/>
      <c r="BU113" s="550"/>
      <c r="BV113" s="456"/>
      <c r="BW113" s="457"/>
      <c r="BX113" s="457"/>
      <c r="BY113" s="457"/>
      <c r="BZ113" s="457"/>
      <c r="CA113" s="457"/>
      <c r="CB113" s="457"/>
      <c r="CC113" s="457"/>
      <c r="CD113" s="457"/>
      <c r="CE113" s="457"/>
      <c r="CF113" s="457"/>
      <c r="CG113" s="457"/>
      <c r="CH113" s="457"/>
      <c r="CI113" s="457"/>
      <c r="CJ113" s="457"/>
      <c r="CK113" s="458"/>
    </row>
    <row r="114" spans="2:172" ht="5.25" customHeight="1">
      <c r="B114" s="507"/>
      <c r="C114" s="508"/>
      <c r="D114" s="436"/>
      <c r="E114" s="436"/>
      <c r="F114" s="436"/>
      <c r="G114" s="436"/>
      <c r="H114" s="436"/>
      <c r="I114" s="436"/>
      <c r="J114" s="436"/>
      <c r="K114" s="436"/>
      <c r="L114" s="436"/>
      <c r="M114" s="436"/>
      <c r="N114" s="436"/>
      <c r="O114" s="436"/>
      <c r="P114" s="436"/>
      <c r="Q114" s="436"/>
      <c r="R114" s="436"/>
      <c r="S114" s="436"/>
      <c r="T114" s="436"/>
      <c r="U114" s="436"/>
      <c r="V114" s="436"/>
      <c r="W114" s="436"/>
      <c r="X114" s="436"/>
      <c r="Y114" s="436"/>
      <c r="Z114" s="436"/>
      <c r="AA114" s="436"/>
      <c r="AB114" s="436"/>
      <c r="AC114" s="436"/>
      <c r="AD114" s="436"/>
      <c r="AE114" s="436"/>
      <c r="AF114" s="436"/>
      <c r="AG114" s="436"/>
      <c r="AH114" s="436"/>
      <c r="AI114" s="436"/>
      <c r="AJ114" s="436"/>
      <c r="AK114" s="436"/>
      <c r="AL114" s="437"/>
      <c r="AM114" s="956"/>
      <c r="AN114" s="957"/>
      <c r="AO114" s="957"/>
      <c r="AP114" s="957"/>
      <c r="AQ114" s="957"/>
      <c r="AR114" s="957"/>
      <c r="AS114" s="957"/>
      <c r="AT114" s="957"/>
      <c r="AU114" s="957"/>
      <c r="AV114" s="957"/>
      <c r="AW114" s="957"/>
      <c r="AX114" s="958"/>
      <c r="AY114" s="75"/>
      <c r="AZ114" s="507"/>
      <c r="BA114" s="632"/>
      <c r="BB114" s="602"/>
      <c r="BC114" s="602"/>
      <c r="BD114" s="548"/>
      <c r="BE114" s="549"/>
      <c r="BF114" s="549"/>
      <c r="BG114" s="549"/>
      <c r="BH114" s="549"/>
      <c r="BI114" s="549"/>
      <c r="BJ114" s="549"/>
      <c r="BK114" s="549"/>
      <c r="BL114" s="549"/>
      <c r="BM114" s="549"/>
      <c r="BN114" s="549"/>
      <c r="BO114" s="549"/>
      <c r="BP114" s="549"/>
      <c r="BQ114" s="549"/>
      <c r="BR114" s="549"/>
      <c r="BS114" s="549"/>
      <c r="BT114" s="549"/>
      <c r="BU114" s="550"/>
      <c r="BV114" s="456"/>
      <c r="BW114" s="457"/>
      <c r="BX114" s="457"/>
      <c r="BY114" s="457"/>
      <c r="BZ114" s="457"/>
      <c r="CA114" s="457"/>
      <c r="CB114" s="457"/>
      <c r="CC114" s="457"/>
      <c r="CD114" s="457"/>
      <c r="CE114" s="457"/>
      <c r="CF114" s="457"/>
      <c r="CG114" s="457"/>
      <c r="CH114" s="457"/>
      <c r="CI114" s="457"/>
      <c r="CJ114" s="457"/>
      <c r="CK114" s="458"/>
    </row>
    <row r="115" spans="2:172" ht="5.25" customHeight="1">
      <c r="B115" s="507"/>
      <c r="C115" s="508"/>
      <c r="D115" s="436"/>
      <c r="E115" s="436"/>
      <c r="F115" s="436"/>
      <c r="G115" s="436"/>
      <c r="H115" s="436"/>
      <c r="I115" s="436"/>
      <c r="J115" s="436"/>
      <c r="K115" s="436"/>
      <c r="L115" s="436"/>
      <c r="M115" s="436"/>
      <c r="N115" s="436"/>
      <c r="O115" s="436"/>
      <c r="P115" s="436"/>
      <c r="Q115" s="436"/>
      <c r="R115" s="436"/>
      <c r="S115" s="436"/>
      <c r="T115" s="436"/>
      <c r="U115" s="436"/>
      <c r="V115" s="436"/>
      <c r="W115" s="436"/>
      <c r="X115" s="436"/>
      <c r="Y115" s="436"/>
      <c r="Z115" s="436"/>
      <c r="AA115" s="436"/>
      <c r="AB115" s="436"/>
      <c r="AC115" s="436"/>
      <c r="AD115" s="436"/>
      <c r="AE115" s="436"/>
      <c r="AF115" s="436"/>
      <c r="AG115" s="436"/>
      <c r="AH115" s="436"/>
      <c r="AI115" s="436"/>
      <c r="AJ115" s="436"/>
      <c r="AK115" s="436"/>
      <c r="AL115" s="437"/>
      <c r="AM115" s="956"/>
      <c r="AN115" s="957"/>
      <c r="AO115" s="957"/>
      <c r="AP115" s="957"/>
      <c r="AQ115" s="957"/>
      <c r="AR115" s="957"/>
      <c r="AS115" s="957"/>
      <c r="AT115" s="957"/>
      <c r="AU115" s="957"/>
      <c r="AV115" s="957"/>
      <c r="AW115" s="957"/>
      <c r="AX115" s="958"/>
      <c r="AY115" s="75"/>
      <c r="AZ115" s="507"/>
      <c r="BA115" s="632"/>
      <c r="BB115" s="602"/>
      <c r="BC115" s="602"/>
      <c r="BD115" s="551"/>
      <c r="BE115" s="552"/>
      <c r="BF115" s="552"/>
      <c r="BG115" s="552"/>
      <c r="BH115" s="552"/>
      <c r="BI115" s="552"/>
      <c r="BJ115" s="552"/>
      <c r="BK115" s="552"/>
      <c r="BL115" s="552"/>
      <c r="BM115" s="552"/>
      <c r="BN115" s="552"/>
      <c r="BO115" s="552"/>
      <c r="BP115" s="552"/>
      <c r="BQ115" s="552"/>
      <c r="BR115" s="552"/>
      <c r="BS115" s="552"/>
      <c r="BT115" s="552"/>
      <c r="BU115" s="553"/>
      <c r="BV115" s="468"/>
      <c r="BW115" s="469"/>
      <c r="BX115" s="469"/>
      <c r="BY115" s="469"/>
      <c r="BZ115" s="469"/>
      <c r="CA115" s="469"/>
      <c r="CB115" s="469"/>
      <c r="CC115" s="469"/>
      <c r="CD115" s="469"/>
      <c r="CE115" s="469"/>
      <c r="CF115" s="469"/>
      <c r="CG115" s="469"/>
      <c r="CH115" s="469"/>
      <c r="CI115" s="469"/>
      <c r="CJ115" s="469"/>
      <c r="CK115" s="470"/>
    </row>
    <row r="116" spans="2:172" ht="5.25" customHeight="1">
      <c r="B116" s="507"/>
      <c r="C116" s="508"/>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c r="AA116" s="434"/>
      <c r="AB116" s="434"/>
      <c r="AC116" s="434"/>
      <c r="AD116" s="434"/>
      <c r="AE116" s="434"/>
      <c r="AF116" s="434"/>
      <c r="AG116" s="434"/>
      <c r="AH116" s="434"/>
      <c r="AI116" s="434"/>
      <c r="AJ116" s="434"/>
      <c r="AK116" s="434"/>
      <c r="AL116" s="435"/>
      <c r="AM116" s="956"/>
      <c r="AN116" s="957"/>
      <c r="AO116" s="957"/>
      <c r="AP116" s="957"/>
      <c r="AQ116" s="957"/>
      <c r="AR116" s="957"/>
      <c r="AS116" s="957"/>
      <c r="AT116" s="957"/>
      <c r="AU116" s="957"/>
      <c r="AV116" s="957"/>
      <c r="AW116" s="957"/>
      <c r="AX116" s="958"/>
      <c r="AY116" s="75"/>
      <c r="AZ116" s="507"/>
      <c r="BA116" s="632"/>
      <c r="BB116" s="602" t="s">
        <v>18</v>
      </c>
      <c r="BC116" s="602"/>
      <c r="BD116" s="612" t="s">
        <v>32</v>
      </c>
      <c r="BE116" s="613"/>
      <c r="BF116" s="613"/>
      <c r="BG116" s="613"/>
      <c r="BH116" s="613"/>
      <c r="BI116" s="613"/>
      <c r="BJ116" s="613"/>
      <c r="BK116" s="613"/>
      <c r="BL116" s="613"/>
      <c r="BM116" s="613"/>
      <c r="BN116" s="613"/>
      <c r="BO116" s="613"/>
      <c r="BP116" s="613"/>
      <c r="BQ116" s="613"/>
      <c r="BR116" s="613"/>
      <c r="BS116" s="613"/>
      <c r="BT116" s="613"/>
      <c r="BU116" s="614"/>
      <c r="BV116" s="453">
        <f>AM141</f>
        <v>0</v>
      </c>
      <c r="BW116" s="454"/>
      <c r="BX116" s="454"/>
      <c r="BY116" s="454"/>
      <c r="BZ116" s="454"/>
      <c r="CA116" s="454"/>
      <c r="CB116" s="454"/>
      <c r="CC116" s="454"/>
      <c r="CD116" s="454"/>
      <c r="CE116" s="454"/>
      <c r="CF116" s="454"/>
      <c r="CG116" s="454"/>
      <c r="CH116" s="454"/>
      <c r="CI116" s="454"/>
      <c r="CJ116" s="454"/>
      <c r="CK116" s="455"/>
    </row>
    <row r="117" spans="2:172" ht="5.25" customHeight="1">
      <c r="B117" s="507"/>
      <c r="C117" s="508"/>
      <c r="D117" s="436"/>
      <c r="E117" s="436"/>
      <c r="F117" s="436"/>
      <c r="G117" s="436"/>
      <c r="H117" s="436"/>
      <c r="I117" s="436"/>
      <c r="J117" s="436"/>
      <c r="K117" s="436"/>
      <c r="L117" s="436"/>
      <c r="M117" s="436"/>
      <c r="N117" s="436"/>
      <c r="O117" s="436"/>
      <c r="P117" s="436"/>
      <c r="Q117" s="436"/>
      <c r="R117" s="436"/>
      <c r="S117" s="436"/>
      <c r="T117" s="436"/>
      <c r="U117" s="436"/>
      <c r="V117" s="436"/>
      <c r="W117" s="436"/>
      <c r="X117" s="436"/>
      <c r="Y117" s="436"/>
      <c r="Z117" s="436"/>
      <c r="AA117" s="436"/>
      <c r="AB117" s="436"/>
      <c r="AC117" s="436"/>
      <c r="AD117" s="436"/>
      <c r="AE117" s="436"/>
      <c r="AF117" s="436"/>
      <c r="AG117" s="436"/>
      <c r="AH117" s="436"/>
      <c r="AI117" s="436"/>
      <c r="AJ117" s="436"/>
      <c r="AK117" s="436"/>
      <c r="AL117" s="437"/>
      <c r="AM117" s="956"/>
      <c r="AN117" s="957"/>
      <c r="AO117" s="957"/>
      <c r="AP117" s="957"/>
      <c r="AQ117" s="957"/>
      <c r="AR117" s="957"/>
      <c r="AS117" s="957"/>
      <c r="AT117" s="957"/>
      <c r="AU117" s="957"/>
      <c r="AV117" s="957"/>
      <c r="AW117" s="957"/>
      <c r="AX117" s="958"/>
      <c r="AY117" s="75"/>
      <c r="AZ117" s="507"/>
      <c r="BA117" s="632"/>
      <c r="BB117" s="602"/>
      <c r="BC117" s="602"/>
      <c r="BD117" s="615"/>
      <c r="BE117" s="616"/>
      <c r="BF117" s="616"/>
      <c r="BG117" s="616"/>
      <c r="BH117" s="616"/>
      <c r="BI117" s="616"/>
      <c r="BJ117" s="616"/>
      <c r="BK117" s="616"/>
      <c r="BL117" s="616"/>
      <c r="BM117" s="616"/>
      <c r="BN117" s="616"/>
      <c r="BO117" s="616"/>
      <c r="BP117" s="616"/>
      <c r="BQ117" s="616"/>
      <c r="BR117" s="616"/>
      <c r="BS117" s="616"/>
      <c r="BT117" s="616"/>
      <c r="BU117" s="617"/>
      <c r="BV117" s="456"/>
      <c r="BW117" s="457"/>
      <c r="BX117" s="457"/>
      <c r="BY117" s="457"/>
      <c r="BZ117" s="457"/>
      <c r="CA117" s="457"/>
      <c r="CB117" s="457"/>
      <c r="CC117" s="457"/>
      <c r="CD117" s="457"/>
      <c r="CE117" s="457"/>
      <c r="CF117" s="457"/>
      <c r="CG117" s="457"/>
      <c r="CH117" s="457"/>
      <c r="CI117" s="457"/>
      <c r="CJ117" s="457"/>
      <c r="CK117" s="458"/>
      <c r="FL117" s="84"/>
      <c r="FM117" s="84"/>
      <c r="FN117" s="84"/>
      <c r="FO117" s="84"/>
      <c r="FP117" s="84"/>
    </row>
    <row r="118" spans="2:172" ht="5.25" customHeight="1">
      <c r="B118" s="507"/>
      <c r="C118" s="508"/>
      <c r="D118" s="436"/>
      <c r="E118" s="436"/>
      <c r="F118" s="436"/>
      <c r="G118" s="436"/>
      <c r="H118" s="436"/>
      <c r="I118" s="436"/>
      <c r="J118" s="436"/>
      <c r="K118" s="436"/>
      <c r="L118" s="436"/>
      <c r="M118" s="436"/>
      <c r="N118" s="436"/>
      <c r="O118" s="436"/>
      <c r="P118" s="436"/>
      <c r="Q118" s="436"/>
      <c r="R118" s="436"/>
      <c r="S118" s="436"/>
      <c r="T118" s="436"/>
      <c r="U118" s="436"/>
      <c r="V118" s="436"/>
      <c r="W118" s="436"/>
      <c r="X118" s="436"/>
      <c r="Y118" s="436"/>
      <c r="Z118" s="436"/>
      <c r="AA118" s="436"/>
      <c r="AB118" s="436"/>
      <c r="AC118" s="436"/>
      <c r="AD118" s="436"/>
      <c r="AE118" s="436"/>
      <c r="AF118" s="436"/>
      <c r="AG118" s="436"/>
      <c r="AH118" s="436"/>
      <c r="AI118" s="436"/>
      <c r="AJ118" s="436"/>
      <c r="AK118" s="436"/>
      <c r="AL118" s="437"/>
      <c r="AM118" s="956"/>
      <c r="AN118" s="957"/>
      <c r="AO118" s="957"/>
      <c r="AP118" s="957"/>
      <c r="AQ118" s="957"/>
      <c r="AR118" s="957"/>
      <c r="AS118" s="957"/>
      <c r="AT118" s="957"/>
      <c r="AU118" s="957"/>
      <c r="AV118" s="957"/>
      <c r="AW118" s="957"/>
      <c r="AX118" s="958"/>
      <c r="AY118" s="75"/>
      <c r="AZ118" s="507"/>
      <c r="BA118" s="632"/>
      <c r="BB118" s="602"/>
      <c r="BC118" s="602"/>
      <c r="BD118" s="615"/>
      <c r="BE118" s="616"/>
      <c r="BF118" s="616"/>
      <c r="BG118" s="616"/>
      <c r="BH118" s="616"/>
      <c r="BI118" s="616"/>
      <c r="BJ118" s="616"/>
      <c r="BK118" s="616"/>
      <c r="BL118" s="616"/>
      <c r="BM118" s="616"/>
      <c r="BN118" s="616"/>
      <c r="BO118" s="616"/>
      <c r="BP118" s="616"/>
      <c r="BQ118" s="616"/>
      <c r="BR118" s="616"/>
      <c r="BS118" s="616"/>
      <c r="BT118" s="616"/>
      <c r="BU118" s="617"/>
      <c r="BV118" s="456"/>
      <c r="BW118" s="457"/>
      <c r="BX118" s="457"/>
      <c r="BY118" s="457"/>
      <c r="BZ118" s="457"/>
      <c r="CA118" s="457"/>
      <c r="CB118" s="457"/>
      <c r="CC118" s="457"/>
      <c r="CD118" s="457"/>
      <c r="CE118" s="457"/>
      <c r="CF118" s="457"/>
      <c r="CG118" s="457"/>
      <c r="CH118" s="457"/>
      <c r="CI118" s="457"/>
      <c r="CJ118" s="457"/>
      <c r="CK118" s="458"/>
    </row>
    <row r="119" spans="2:172" ht="5.25" customHeight="1">
      <c r="B119" s="507"/>
      <c r="C119" s="508"/>
      <c r="D119" s="436"/>
      <c r="E119" s="436"/>
      <c r="F119" s="436"/>
      <c r="G119" s="436"/>
      <c r="H119" s="436"/>
      <c r="I119" s="436"/>
      <c r="J119" s="436"/>
      <c r="K119" s="436"/>
      <c r="L119" s="436"/>
      <c r="M119" s="436"/>
      <c r="N119" s="436"/>
      <c r="O119" s="436"/>
      <c r="P119" s="436"/>
      <c r="Q119" s="436"/>
      <c r="R119" s="436"/>
      <c r="S119" s="436"/>
      <c r="T119" s="436"/>
      <c r="U119" s="436"/>
      <c r="V119" s="436"/>
      <c r="W119" s="436"/>
      <c r="X119" s="436"/>
      <c r="Y119" s="436"/>
      <c r="Z119" s="436"/>
      <c r="AA119" s="436"/>
      <c r="AB119" s="436"/>
      <c r="AC119" s="436"/>
      <c r="AD119" s="436"/>
      <c r="AE119" s="436"/>
      <c r="AF119" s="436"/>
      <c r="AG119" s="436"/>
      <c r="AH119" s="436"/>
      <c r="AI119" s="436"/>
      <c r="AJ119" s="436"/>
      <c r="AK119" s="436"/>
      <c r="AL119" s="437"/>
      <c r="AM119" s="956"/>
      <c r="AN119" s="957"/>
      <c r="AO119" s="957"/>
      <c r="AP119" s="957"/>
      <c r="AQ119" s="957"/>
      <c r="AR119" s="957"/>
      <c r="AS119" s="957"/>
      <c r="AT119" s="957"/>
      <c r="AU119" s="957"/>
      <c r="AV119" s="957"/>
      <c r="AW119" s="957"/>
      <c r="AX119" s="958"/>
      <c r="AY119" s="75"/>
      <c r="AZ119" s="507"/>
      <c r="BA119" s="632"/>
      <c r="BB119" s="602"/>
      <c r="BC119" s="602"/>
      <c r="BD119" s="615"/>
      <c r="BE119" s="616"/>
      <c r="BF119" s="616"/>
      <c r="BG119" s="616"/>
      <c r="BH119" s="616"/>
      <c r="BI119" s="616"/>
      <c r="BJ119" s="616"/>
      <c r="BK119" s="616"/>
      <c r="BL119" s="616"/>
      <c r="BM119" s="616"/>
      <c r="BN119" s="616"/>
      <c r="BO119" s="616"/>
      <c r="BP119" s="616"/>
      <c r="BQ119" s="616"/>
      <c r="BR119" s="616"/>
      <c r="BS119" s="616"/>
      <c r="BT119" s="616"/>
      <c r="BU119" s="617"/>
      <c r="BV119" s="456"/>
      <c r="BW119" s="457"/>
      <c r="BX119" s="457"/>
      <c r="BY119" s="457"/>
      <c r="BZ119" s="457"/>
      <c r="CA119" s="457"/>
      <c r="CB119" s="457"/>
      <c r="CC119" s="457"/>
      <c r="CD119" s="457"/>
      <c r="CE119" s="457"/>
      <c r="CF119" s="457"/>
      <c r="CG119" s="457"/>
      <c r="CH119" s="457"/>
      <c r="CI119" s="457"/>
      <c r="CJ119" s="457"/>
      <c r="CK119" s="458"/>
    </row>
    <row r="120" spans="2:172" ht="5.25" customHeight="1">
      <c r="B120" s="507"/>
      <c r="C120" s="508"/>
      <c r="D120" s="436"/>
      <c r="E120" s="436"/>
      <c r="F120" s="436"/>
      <c r="G120" s="436"/>
      <c r="H120" s="436"/>
      <c r="I120" s="436"/>
      <c r="J120" s="436"/>
      <c r="K120" s="436"/>
      <c r="L120" s="436"/>
      <c r="M120" s="436"/>
      <c r="N120" s="436"/>
      <c r="O120" s="436"/>
      <c r="P120" s="436"/>
      <c r="Q120" s="436"/>
      <c r="R120" s="436"/>
      <c r="S120" s="436"/>
      <c r="T120" s="436"/>
      <c r="U120" s="436"/>
      <c r="V120" s="436"/>
      <c r="W120" s="436"/>
      <c r="X120" s="436"/>
      <c r="Y120" s="436"/>
      <c r="Z120" s="436"/>
      <c r="AA120" s="436"/>
      <c r="AB120" s="436"/>
      <c r="AC120" s="436"/>
      <c r="AD120" s="436"/>
      <c r="AE120" s="436"/>
      <c r="AF120" s="436"/>
      <c r="AG120" s="436"/>
      <c r="AH120" s="436"/>
      <c r="AI120" s="436"/>
      <c r="AJ120" s="436"/>
      <c r="AK120" s="436"/>
      <c r="AL120" s="437"/>
      <c r="AM120" s="956"/>
      <c r="AN120" s="957"/>
      <c r="AO120" s="957"/>
      <c r="AP120" s="957"/>
      <c r="AQ120" s="957"/>
      <c r="AR120" s="957"/>
      <c r="AS120" s="957"/>
      <c r="AT120" s="957"/>
      <c r="AU120" s="957"/>
      <c r="AV120" s="957"/>
      <c r="AW120" s="957"/>
      <c r="AX120" s="958"/>
      <c r="AY120" s="75"/>
      <c r="AZ120" s="507"/>
      <c r="BA120" s="632"/>
      <c r="BB120" s="602"/>
      <c r="BC120" s="602"/>
      <c r="BD120" s="618"/>
      <c r="BE120" s="619"/>
      <c r="BF120" s="619"/>
      <c r="BG120" s="619"/>
      <c r="BH120" s="619"/>
      <c r="BI120" s="619"/>
      <c r="BJ120" s="619"/>
      <c r="BK120" s="619"/>
      <c r="BL120" s="619"/>
      <c r="BM120" s="619"/>
      <c r="BN120" s="619"/>
      <c r="BO120" s="619"/>
      <c r="BP120" s="619"/>
      <c r="BQ120" s="619"/>
      <c r="BR120" s="619"/>
      <c r="BS120" s="619"/>
      <c r="BT120" s="619"/>
      <c r="BU120" s="620"/>
      <c r="BV120" s="468"/>
      <c r="BW120" s="469"/>
      <c r="BX120" s="469"/>
      <c r="BY120" s="469"/>
      <c r="BZ120" s="469"/>
      <c r="CA120" s="469"/>
      <c r="CB120" s="469"/>
      <c r="CC120" s="469"/>
      <c r="CD120" s="469"/>
      <c r="CE120" s="469"/>
      <c r="CF120" s="469"/>
      <c r="CG120" s="469"/>
      <c r="CH120" s="469"/>
      <c r="CI120" s="469"/>
      <c r="CJ120" s="469"/>
      <c r="CK120" s="470"/>
      <c r="FL120" s="85"/>
      <c r="FM120" s="85"/>
      <c r="FN120" s="85"/>
      <c r="FO120" s="85"/>
      <c r="FP120" s="85"/>
    </row>
    <row r="121" spans="2:172" ht="5.25" customHeight="1">
      <c r="B121" s="507"/>
      <c r="C121" s="508"/>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c r="AA121" s="434"/>
      <c r="AB121" s="434"/>
      <c r="AC121" s="434"/>
      <c r="AD121" s="434"/>
      <c r="AE121" s="434"/>
      <c r="AF121" s="434"/>
      <c r="AG121" s="434"/>
      <c r="AH121" s="434"/>
      <c r="AI121" s="434"/>
      <c r="AJ121" s="434"/>
      <c r="AK121" s="434"/>
      <c r="AL121" s="435"/>
      <c r="AM121" s="956"/>
      <c r="AN121" s="957"/>
      <c r="AO121" s="957"/>
      <c r="AP121" s="957"/>
      <c r="AQ121" s="957"/>
      <c r="AR121" s="957"/>
      <c r="AS121" s="957"/>
      <c r="AT121" s="957"/>
      <c r="AU121" s="957"/>
      <c r="AV121" s="957"/>
      <c r="AW121" s="957"/>
      <c r="AX121" s="958"/>
      <c r="AY121" s="75"/>
      <c r="AZ121" s="507"/>
      <c r="BA121" s="632"/>
      <c r="BB121" s="621" t="s">
        <v>29</v>
      </c>
      <c r="BC121" s="621"/>
      <c r="BD121" s="622" t="s">
        <v>28</v>
      </c>
      <c r="BE121" s="623"/>
      <c r="BF121" s="623"/>
      <c r="BG121" s="623"/>
      <c r="BH121" s="623"/>
      <c r="BI121" s="623"/>
      <c r="BJ121" s="623"/>
      <c r="BK121" s="623"/>
      <c r="BL121" s="623"/>
      <c r="BM121" s="623"/>
      <c r="BN121" s="623"/>
      <c r="BO121" s="623"/>
      <c r="BP121" s="623"/>
      <c r="BQ121" s="623"/>
      <c r="BR121" s="623"/>
      <c r="BS121" s="623"/>
      <c r="BT121" s="623"/>
      <c r="BU121" s="624"/>
      <c r="BV121" s="639"/>
      <c r="BW121" s="640"/>
      <c r="BX121" s="640"/>
      <c r="BY121" s="640"/>
      <c r="BZ121" s="640"/>
      <c r="CA121" s="640"/>
      <c r="CB121" s="640"/>
      <c r="CC121" s="640"/>
      <c r="CD121" s="640"/>
      <c r="CE121" s="640"/>
      <c r="CF121" s="640"/>
      <c r="CG121" s="640"/>
      <c r="CH121" s="640"/>
      <c r="CI121" s="640"/>
      <c r="CJ121" s="640"/>
      <c r="CK121" s="641"/>
    </row>
    <row r="122" spans="2:172" ht="5.25" customHeight="1">
      <c r="B122" s="507"/>
      <c r="C122" s="508"/>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36"/>
      <c r="AA122" s="436"/>
      <c r="AB122" s="436"/>
      <c r="AC122" s="436"/>
      <c r="AD122" s="436"/>
      <c r="AE122" s="436"/>
      <c r="AF122" s="436"/>
      <c r="AG122" s="436"/>
      <c r="AH122" s="436"/>
      <c r="AI122" s="436"/>
      <c r="AJ122" s="436"/>
      <c r="AK122" s="436"/>
      <c r="AL122" s="437"/>
      <c r="AM122" s="956"/>
      <c r="AN122" s="957"/>
      <c r="AO122" s="957"/>
      <c r="AP122" s="957"/>
      <c r="AQ122" s="957"/>
      <c r="AR122" s="957"/>
      <c r="AS122" s="957"/>
      <c r="AT122" s="957"/>
      <c r="AU122" s="957"/>
      <c r="AV122" s="957"/>
      <c r="AW122" s="957"/>
      <c r="AX122" s="958"/>
      <c r="AY122" s="75"/>
      <c r="AZ122" s="507"/>
      <c r="BA122" s="632"/>
      <c r="BB122" s="621"/>
      <c r="BC122" s="621"/>
      <c r="BD122" s="625"/>
      <c r="BE122" s="626"/>
      <c r="BF122" s="626"/>
      <c r="BG122" s="626"/>
      <c r="BH122" s="626"/>
      <c r="BI122" s="626"/>
      <c r="BJ122" s="626"/>
      <c r="BK122" s="626"/>
      <c r="BL122" s="626"/>
      <c r="BM122" s="626"/>
      <c r="BN122" s="626"/>
      <c r="BO122" s="626"/>
      <c r="BP122" s="626"/>
      <c r="BQ122" s="626"/>
      <c r="BR122" s="626"/>
      <c r="BS122" s="626"/>
      <c r="BT122" s="626"/>
      <c r="BU122" s="627"/>
      <c r="BV122" s="642"/>
      <c r="BW122" s="643"/>
      <c r="BX122" s="643"/>
      <c r="BY122" s="643"/>
      <c r="BZ122" s="643"/>
      <c r="CA122" s="643"/>
      <c r="CB122" s="643"/>
      <c r="CC122" s="643"/>
      <c r="CD122" s="643"/>
      <c r="CE122" s="643"/>
      <c r="CF122" s="643"/>
      <c r="CG122" s="643"/>
      <c r="CH122" s="643"/>
      <c r="CI122" s="643"/>
      <c r="CJ122" s="643"/>
      <c r="CK122" s="644"/>
      <c r="ES122" s="76"/>
      <c r="ET122" s="76"/>
      <c r="EU122" s="76"/>
      <c r="EV122" s="76"/>
      <c r="EW122" s="76"/>
      <c r="EX122" s="76"/>
      <c r="EY122" s="76"/>
      <c r="EZ122" s="76"/>
      <c r="FA122" s="76"/>
      <c r="FB122" s="76"/>
      <c r="FC122" s="76"/>
      <c r="FD122" s="76"/>
      <c r="FE122" s="76"/>
      <c r="FF122" s="76"/>
      <c r="FG122" s="76"/>
      <c r="FH122" s="76"/>
      <c r="FI122" s="76"/>
      <c r="FJ122" s="76"/>
      <c r="FK122" s="76"/>
      <c r="FL122" s="76"/>
      <c r="FM122" s="76"/>
    </row>
    <row r="123" spans="2:172" ht="5.25" customHeight="1">
      <c r="B123" s="507"/>
      <c r="C123" s="508"/>
      <c r="D123" s="436"/>
      <c r="E123" s="436"/>
      <c r="F123" s="436"/>
      <c r="G123" s="436"/>
      <c r="H123" s="436"/>
      <c r="I123" s="436"/>
      <c r="J123" s="436"/>
      <c r="K123" s="436"/>
      <c r="L123" s="436"/>
      <c r="M123" s="436"/>
      <c r="N123" s="436"/>
      <c r="O123" s="436"/>
      <c r="P123" s="436"/>
      <c r="Q123" s="436"/>
      <c r="R123" s="436"/>
      <c r="S123" s="436"/>
      <c r="T123" s="436"/>
      <c r="U123" s="436"/>
      <c r="V123" s="436"/>
      <c r="W123" s="436"/>
      <c r="X123" s="436"/>
      <c r="Y123" s="436"/>
      <c r="Z123" s="436"/>
      <c r="AA123" s="436"/>
      <c r="AB123" s="436"/>
      <c r="AC123" s="436"/>
      <c r="AD123" s="436"/>
      <c r="AE123" s="436"/>
      <c r="AF123" s="436"/>
      <c r="AG123" s="436"/>
      <c r="AH123" s="436"/>
      <c r="AI123" s="436"/>
      <c r="AJ123" s="436"/>
      <c r="AK123" s="436"/>
      <c r="AL123" s="437"/>
      <c r="AM123" s="956"/>
      <c r="AN123" s="957"/>
      <c r="AO123" s="957"/>
      <c r="AP123" s="957"/>
      <c r="AQ123" s="957"/>
      <c r="AR123" s="957"/>
      <c r="AS123" s="957"/>
      <c r="AT123" s="957"/>
      <c r="AU123" s="957"/>
      <c r="AV123" s="957"/>
      <c r="AW123" s="957"/>
      <c r="AX123" s="958"/>
      <c r="AY123" s="75"/>
      <c r="AZ123" s="507"/>
      <c r="BA123" s="632"/>
      <c r="BB123" s="621"/>
      <c r="BC123" s="621"/>
      <c r="BD123" s="625"/>
      <c r="BE123" s="626"/>
      <c r="BF123" s="626"/>
      <c r="BG123" s="626"/>
      <c r="BH123" s="626"/>
      <c r="BI123" s="626"/>
      <c r="BJ123" s="626"/>
      <c r="BK123" s="626"/>
      <c r="BL123" s="626"/>
      <c r="BM123" s="626"/>
      <c r="BN123" s="626"/>
      <c r="BO123" s="626"/>
      <c r="BP123" s="626"/>
      <c r="BQ123" s="626"/>
      <c r="BR123" s="626"/>
      <c r="BS123" s="626"/>
      <c r="BT123" s="626"/>
      <c r="BU123" s="627"/>
      <c r="BV123" s="642"/>
      <c r="BW123" s="643"/>
      <c r="BX123" s="643"/>
      <c r="BY123" s="643"/>
      <c r="BZ123" s="643"/>
      <c r="CA123" s="643"/>
      <c r="CB123" s="643"/>
      <c r="CC123" s="643"/>
      <c r="CD123" s="643"/>
      <c r="CE123" s="643"/>
      <c r="CF123" s="643"/>
      <c r="CG123" s="643"/>
      <c r="CH123" s="643"/>
      <c r="CI123" s="643"/>
      <c r="CJ123" s="643"/>
      <c r="CK123" s="644"/>
      <c r="ES123" s="76"/>
      <c r="ET123" s="76"/>
      <c r="EU123" s="76"/>
      <c r="EV123" s="76"/>
      <c r="EW123" s="76"/>
      <c r="EX123" s="76"/>
      <c r="EY123" s="76"/>
      <c r="EZ123" s="76"/>
      <c r="FA123" s="76"/>
      <c r="FB123" s="76"/>
      <c r="FC123" s="76"/>
      <c r="FD123" s="76"/>
      <c r="FE123" s="76"/>
      <c r="FF123" s="76"/>
      <c r="FG123" s="76"/>
      <c r="FH123" s="76"/>
      <c r="FI123" s="76"/>
      <c r="FJ123" s="76"/>
      <c r="FK123" s="76"/>
      <c r="FL123" s="76"/>
      <c r="FM123" s="76"/>
    </row>
    <row r="124" spans="2:172" ht="5.25" customHeight="1">
      <c r="B124" s="507"/>
      <c r="C124" s="508"/>
      <c r="D124" s="436"/>
      <c r="E124" s="436"/>
      <c r="F124" s="436"/>
      <c r="G124" s="436"/>
      <c r="H124" s="436"/>
      <c r="I124" s="436"/>
      <c r="J124" s="436"/>
      <c r="K124" s="436"/>
      <c r="L124" s="436"/>
      <c r="M124" s="436"/>
      <c r="N124" s="436"/>
      <c r="O124" s="436"/>
      <c r="P124" s="436"/>
      <c r="Q124" s="436"/>
      <c r="R124" s="436"/>
      <c r="S124" s="436"/>
      <c r="T124" s="436"/>
      <c r="U124" s="436"/>
      <c r="V124" s="436"/>
      <c r="W124" s="436"/>
      <c r="X124" s="436"/>
      <c r="Y124" s="436"/>
      <c r="Z124" s="436"/>
      <c r="AA124" s="436"/>
      <c r="AB124" s="436"/>
      <c r="AC124" s="436"/>
      <c r="AD124" s="436"/>
      <c r="AE124" s="436"/>
      <c r="AF124" s="436"/>
      <c r="AG124" s="436"/>
      <c r="AH124" s="436"/>
      <c r="AI124" s="436"/>
      <c r="AJ124" s="436"/>
      <c r="AK124" s="436"/>
      <c r="AL124" s="437"/>
      <c r="AM124" s="956"/>
      <c r="AN124" s="957"/>
      <c r="AO124" s="957"/>
      <c r="AP124" s="957"/>
      <c r="AQ124" s="957"/>
      <c r="AR124" s="957"/>
      <c r="AS124" s="957"/>
      <c r="AT124" s="957"/>
      <c r="AU124" s="957"/>
      <c r="AV124" s="957"/>
      <c r="AW124" s="957"/>
      <c r="AX124" s="958"/>
      <c r="AY124" s="75"/>
      <c r="AZ124" s="507"/>
      <c r="BA124" s="632"/>
      <c r="BB124" s="621"/>
      <c r="BC124" s="621"/>
      <c r="BD124" s="625"/>
      <c r="BE124" s="626"/>
      <c r="BF124" s="626"/>
      <c r="BG124" s="626"/>
      <c r="BH124" s="626"/>
      <c r="BI124" s="626"/>
      <c r="BJ124" s="626"/>
      <c r="BK124" s="626"/>
      <c r="BL124" s="626"/>
      <c r="BM124" s="626"/>
      <c r="BN124" s="626"/>
      <c r="BO124" s="626"/>
      <c r="BP124" s="626"/>
      <c r="BQ124" s="626"/>
      <c r="BR124" s="626"/>
      <c r="BS124" s="626"/>
      <c r="BT124" s="626"/>
      <c r="BU124" s="627"/>
      <c r="BV124" s="642"/>
      <c r="BW124" s="643"/>
      <c r="BX124" s="643"/>
      <c r="BY124" s="643"/>
      <c r="BZ124" s="643"/>
      <c r="CA124" s="643"/>
      <c r="CB124" s="643"/>
      <c r="CC124" s="643"/>
      <c r="CD124" s="643"/>
      <c r="CE124" s="643"/>
      <c r="CF124" s="643"/>
      <c r="CG124" s="643"/>
      <c r="CH124" s="643"/>
      <c r="CI124" s="643"/>
      <c r="CJ124" s="643"/>
      <c r="CK124" s="644"/>
      <c r="ES124" s="76"/>
      <c r="ET124" s="76"/>
      <c r="EU124" s="76"/>
      <c r="EV124" s="76"/>
      <c r="EW124" s="76"/>
      <c r="EX124" s="76"/>
      <c r="EY124" s="76"/>
      <c r="EZ124" s="76"/>
      <c r="FA124" s="76"/>
      <c r="FB124" s="76"/>
      <c r="FC124" s="76"/>
      <c r="FD124" s="76"/>
      <c r="FE124" s="76"/>
      <c r="FF124" s="76"/>
      <c r="FG124" s="76"/>
      <c r="FH124" s="76"/>
      <c r="FI124" s="76"/>
      <c r="FJ124" s="76"/>
      <c r="FK124" s="76"/>
      <c r="FL124" s="76"/>
      <c r="FM124" s="76"/>
    </row>
    <row r="125" spans="2:172" ht="5.25" customHeight="1">
      <c r="B125" s="507"/>
      <c r="C125" s="508"/>
      <c r="D125" s="436"/>
      <c r="E125" s="436"/>
      <c r="F125" s="436"/>
      <c r="G125" s="436"/>
      <c r="H125" s="436"/>
      <c r="I125" s="436"/>
      <c r="J125" s="436"/>
      <c r="K125" s="436"/>
      <c r="L125" s="436"/>
      <c r="M125" s="436"/>
      <c r="N125" s="436"/>
      <c r="O125" s="436"/>
      <c r="P125" s="436"/>
      <c r="Q125" s="436"/>
      <c r="R125" s="436"/>
      <c r="S125" s="436"/>
      <c r="T125" s="436"/>
      <c r="U125" s="436"/>
      <c r="V125" s="436"/>
      <c r="W125" s="436"/>
      <c r="X125" s="436"/>
      <c r="Y125" s="436"/>
      <c r="Z125" s="436"/>
      <c r="AA125" s="436"/>
      <c r="AB125" s="436"/>
      <c r="AC125" s="436"/>
      <c r="AD125" s="436"/>
      <c r="AE125" s="436"/>
      <c r="AF125" s="436"/>
      <c r="AG125" s="436"/>
      <c r="AH125" s="436"/>
      <c r="AI125" s="436"/>
      <c r="AJ125" s="436"/>
      <c r="AK125" s="436"/>
      <c r="AL125" s="437"/>
      <c r="AM125" s="956"/>
      <c r="AN125" s="957"/>
      <c r="AO125" s="957"/>
      <c r="AP125" s="957"/>
      <c r="AQ125" s="957"/>
      <c r="AR125" s="957"/>
      <c r="AS125" s="957"/>
      <c r="AT125" s="957"/>
      <c r="AU125" s="957"/>
      <c r="AV125" s="957"/>
      <c r="AW125" s="957"/>
      <c r="AX125" s="958"/>
      <c r="AY125" s="76"/>
      <c r="AZ125" s="507"/>
      <c r="BA125" s="632"/>
      <c r="BB125" s="621"/>
      <c r="BC125" s="621"/>
      <c r="BD125" s="628"/>
      <c r="BE125" s="629"/>
      <c r="BF125" s="629"/>
      <c r="BG125" s="629"/>
      <c r="BH125" s="629"/>
      <c r="BI125" s="629"/>
      <c r="BJ125" s="629"/>
      <c r="BK125" s="629"/>
      <c r="BL125" s="629"/>
      <c r="BM125" s="629"/>
      <c r="BN125" s="629"/>
      <c r="BO125" s="629"/>
      <c r="BP125" s="629"/>
      <c r="BQ125" s="629"/>
      <c r="BR125" s="629"/>
      <c r="BS125" s="629"/>
      <c r="BT125" s="629"/>
      <c r="BU125" s="630"/>
      <c r="BV125" s="645"/>
      <c r="BW125" s="646"/>
      <c r="BX125" s="646"/>
      <c r="BY125" s="646"/>
      <c r="BZ125" s="646"/>
      <c r="CA125" s="646"/>
      <c r="CB125" s="646"/>
      <c r="CC125" s="646"/>
      <c r="CD125" s="646"/>
      <c r="CE125" s="646"/>
      <c r="CF125" s="646"/>
      <c r="CG125" s="646"/>
      <c r="CH125" s="646"/>
      <c r="CI125" s="646"/>
      <c r="CJ125" s="646"/>
      <c r="CK125" s="647"/>
      <c r="ES125" s="76"/>
      <c r="ET125" s="76"/>
      <c r="EU125" s="76"/>
      <c r="EV125" s="76"/>
      <c r="EW125" s="76"/>
      <c r="EX125" s="76"/>
      <c r="EY125" s="76"/>
      <c r="EZ125" s="76"/>
      <c r="FA125" s="76"/>
      <c r="FB125" s="76"/>
      <c r="FC125" s="76"/>
      <c r="FD125" s="76"/>
      <c r="FE125" s="76"/>
      <c r="FF125" s="76"/>
      <c r="FG125" s="76"/>
      <c r="FH125" s="76"/>
      <c r="FI125" s="76"/>
      <c r="FJ125" s="76"/>
      <c r="FK125" s="76"/>
      <c r="FL125" s="76"/>
      <c r="FM125" s="76"/>
    </row>
    <row r="126" spans="2:172" ht="5.25" customHeight="1">
      <c r="B126" s="507"/>
      <c r="C126" s="508"/>
      <c r="D126" s="434"/>
      <c r="E126" s="434"/>
      <c r="F126" s="434"/>
      <c r="G126" s="434"/>
      <c r="H126" s="434"/>
      <c r="I126" s="434"/>
      <c r="J126" s="434"/>
      <c r="K126" s="434"/>
      <c r="L126" s="434"/>
      <c r="M126" s="434"/>
      <c r="N126" s="434"/>
      <c r="O126" s="434"/>
      <c r="P126" s="434"/>
      <c r="Q126" s="434"/>
      <c r="R126" s="434"/>
      <c r="S126" s="434"/>
      <c r="T126" s="434"/>
      <c r="U126" s="434"/>
      <c r="V126" s="434"/>
      <c r="W126" s="434"/>
      <c r="X126" s="434"/>
      <c r="Y126" s="434"/>
      <c r="Z126" s="434"/>
      <c r="AA126" s="434"/>
      <c r="AB126" s="434"/>
      <c r="AC126" s="434"/>
      <c r="AD126" s="434"/>
      <c r="AE126" s="434"/>
      <c r="AF126" s="434"/>
      <c r="AG126" s="434"/>
      <c r="AH126" s="434"/>
      <c r="AI126" s="434"/>
      <c r="AJ126" s="434"/>
      <c r="AK126" s="434"/>
      <c r="AL126" s="435"/>
      <c r="AM126" s="956"/>
      <c r="AN126" s="957"/>
      <c r="AO126" s="957"/>
      <c r="AP126" s="957"/>
      <c r="AQ126" s="957"/>
      <c r="AR126" s="957"/>
      <c r="AS126" s="957"/>
      <c r="AT126" s="957"/>
      <c r="AU126" s="957"/>
      <c r="AV126" s="957"/>
      <c r="AW126" s="957"/>
      <c r="AX126" s="958"/>
      <c r="AY126" s="75"/>
      <c r="AZ126" s="507"/>
      <c r="BA126" s="632"/>
      <c r="BB126" s="575" t="s">
        <v>30</v>
      </c>
      <c r="BC126" s="576"/>
      <c r="BD126" s="579"/>
      <c r="BE126" s="580"/>
      <c r="BF126" s="580"/>
      <c r="BG126" s="580"/>
      <c r="BH126" s="580"/>
      <c r="BI126" s="580"/>
      <c r="BJ126" s="580"/>
      <c r="BK126" s="580"/>
      <c r="BL126" s="580"/>
      <c r="BM126" s="580"/>
      <c r="BN126" s="580"/>
      <c r="BO126" s="580"/>
      <c r="BP126" s="580"/>
      <c r="BQ126" s="580"/>
      <c r="BR126" s="580"/>
      <c r="BS126" s="580"/>
      <c r="BT126" s="580"/>
      <c r="BU126" s="581"/>
      <c r="BV126" s="591"/>
      <c r="BW126" s="592"/>
      <c r="BX126" s="592"/>
      <c r="BY126" s="592"/>
      <c r="BZ126" s="592"/>
      <c r="CA126" s="592"/>
      <c r="CB126" s="592"/>
      <c r="CC126" s="592"/>
      <c r="CD126" s="592"/>
      <c r="CE126" s="592"/>
      <c r="CF126" s="592"/>
      <c r="CG126" s="592"/>
      <c r="CH126" s="592"/>
      <c r="CI126" s="592"/>
      <c r="CJ126" s="592"/>
      <c r="CK126" s="593"/>
      <c r="CL126" s="97"/>
      <c r="CM126" s="96"/>
      <c r="CN126" s="96"/>
      <c r="CO126" s="96"/>
      <c r="CP126" s="96"/>
      <c r="CQ126" s="96"/>
      <c r="CR126" s="96"/>
      <c r="CS126" s="96"/>
      <c r="CT126" s="96"/>
      <c r="CU126" s="96"/>
      <c r="CV126" s="73"/>
      <c r="CW126" s="73"/>
      <c r="CX126" s="75"/>
      <c r="CY126" s="75"/>
      <c r="CZ126" s="75"/>
      <c r="DA126" s="75"/>
      <c r="DB126" s="75"/>
      <c r="DC126" s="75"/>
      <c r="DD126" s="75"/>
      <c r="DE126" s="75"/>
      <c r="DF126" s="75"/>
      <c r="DG126" s="75"/>
      <c r="DH126" s="75"/>
      <c r="DI126" s="75"/>
      <c r="DJ126" s="75"/>
      <c r="DK126" s="75"/>
      <c r="DL126" s="75"/>
      <c r="DM126" s="75"/>
      <c r="DN126" s="75"/>
      <c r="DO126" s="75"/>
      <c r="DP126" s="75"/>
      <c r="DQ126" s="75"/>
      <c r="DR126" s="75"/>
      <c r="DS126" s="75"/>
      <c r="DT126" s="75"/>
      <c r="DU126" s="75"/>
      <c r="DV126" s="75"/>
      <c r="DW126" s="75"/>
      <c r="DX126" s="75"/>
      <c r="DY126" s="75"/>
      <c r="DZ126" s="75"/>
      <c r="EA126" s="75"/>
      <c r="EB126" s="75"/>
      <c r="EC126" s="75"/>
      <c r="ED126" s="75"/>
      <c r="EE126" s="75"/>
      <c r="EF126" s="75"/>
      <c r="EG126" s="75"/>
      <c r="EH126" s="75"/>
      <c r="EI126" s="75"/>
      <c r="EJ126" s="75"/>
      <c r="EK126" s="75"/>
      <c r="EL126" s="75"/>
      <c r="EM126" s="75"/>
      <c r="EN126" s="75"/>
      <c r="EO126" s="75"/>
      <c r="EP126" s="75"/>
      <c r="EQ126" s="75"/>
      <c r="ER126" s="75"/>
      <c r="ES126" s="75"/>
      <c r="ET126" s="86"/>
      <c r="EU126" s="86"/>
      <c r="EV126" s="86"/>
      <c r="EW126" s="86"/>
      <c r="EX126" s="75"/>
      <c r="EY126" s="75"/>
      <c r="EZ126" s="75"/>
      <c r="FA126" s="75"/>
      <c r="FB126" s="75"/>
      <c r="FC126" s="75"/>
      <c r="FD126" s="75"/>
      <c r="FE126" s="75"/>
      <c r="FF126" s="75"/>
      <c r="FG126" s="75"/>
      <c r="FH126" s="75"/>
      <c r="FI126" s="75"/>
      <c r="FJ126" s="76"/>
      <c r="FK126" s="76"/>
      <c r="FL126" s="76"/>
      <c r="FM126" s="76"/>
    </row>
    <row r="127" spans="2:172" ht="5.25" customHeight="1">
      <c r="B127" s="507"/>
      <c r="C127" s="508"/>
      <c r="D127" s="436"/>
      <c r="E127" s="436"/>
      <c r="F127" s="436"/>
      <c r="G127" s="436"/>
      <c r="H127" s="436"/>
      <c r="I127" s="436"/>
      <c r="J127" s="436"/>
      <c r="K127" s="436"/>
      <c r="L127" s="436"/>
      <c r="M127" s="436"/>
      <c r="N127" s="436"/>
      <c r="O127" s="436"/>
      <c r="P127" s="436"/>
      <c r="Q127" s="436"/>
      <c r="R127" s="436"/>
      <c r="S127" s="436"/>
      <c r="T127" s="436"/>
      <c r="U127" s="436"/>
      <c r="V127" s="436"/>
      <c r="W127" s="436"/>
      <c r="X127" s="436"/>
      <c r="Y127" s="436"/>
      <c r="Z127" s="436"/>
      <c r="AA127" s="436"/>
      <c r="AB127" s="436"/>
      <c r="AC127" s="436"/>
      <c r="AD127" s="436"/>
      <c r="AE127" s="436"/>
      <c r="AF127" s="436"/>
      <c r="AG127" s="436"/>
      <c r="AH127" s="436"/>
      <c r="AI127" s="436"/>
      <c r="AJ127" s="436"/>
      <c r="AK127" s="436"/>
      <c r="AL127" s="437"/>
      <c r="AM127" s="956"/>
      <c r="AN127" s="957"/>
      <c r="AO127" s="957"/>
      <c r="AP127" s="957"/>
      <c r="AQ127" s="957"/>
      <c r="AR127" s="957"/>
      <c r="AS127" s="957"/>
      <c r="AT127" s="957"/>
      <c r="AU127" s="957"/>
      <c r="AV127" s="957"/>
      <c r="AW127" s="957"/>
      <c r="AX127" s="958"/>
      <c r="AY127" s="75"/>
      <c r="AZ127" s="507"/>
      <c r="BA127" s="632"/>
      <c r="BB127" s="577"/>
      <c r="BC127" s="578"/>
      <c r="BD127" s="582"/>
      <c r="BE127" s="583"/>
      <c r="BF127" s="583"/>
      <c r="BG127" s="583"/>
      <c r="BH127" s="583"/>
      <c r="BI127" s="583"/>
      <c r="BJ127" s="583"/>
      <c r="BK127" s="583"/>
      <c r="BL127" s="583"/>
      <c r="BM127" s="583"/>
      <c r="BN127" s="583"/>
      <c r="BO127" s="583"/>
      <c r="BP127" s="583"/>
      <c r="BQ127" s="583"/>
      <c r="BR127" s="583"/>
      <c r="BS127" s="583"/>
      <c r="BT127" s="583"/>
      <c r="BU127" s="584"/>
      <c r="BV127" s="594"/>
      <c r="BW127" s="595"/>
      <c r="BX127" s="595"/>
      <c r="BY127" s="595"/>
      <c r="BZ127" s="595"/>
      <c r="CA127" s="595"/>
      <c r="CB127" s="595"/>
      <c r="CC127" s="595"/>
      <c r="CD127" s="595"/>
      <c r="CE127" s="595"/>
      <c r="CF127" s="595"/>
      <c r="CG127" s="595"/>
      <c r="CH127" s="595"/>
      <c r="CI127" s="595"/>
      <c r="CJ127" s="595"/>
      <c r="CK127" s="596"/>
      <c r="CL127" s="97"/>
      <c r="CM127" s="96"/>
      <c r="CN127" s="96"/>
      <c r="CO127" s="96"/>
      <c r="CP127" s="96"/>
      <c r="CQ127" s="96"/>
      <c r="CR127" s="96"/>
      <c r="CS127" s="96"/>
      <c r="CT127" s="96"/>
      <c r="CU127" s="96"/>
      <c r="CV127" s="73"/>
      <c r="CW127" s="73"/>
      <c r="CX127" s="75"/>
      <c r="CY127" s="75"/>
      <c r="CZ127" s="75"/>
      <c r="DA127" s="75"/>
      <c r="DB127" s="75"/>
      <c r="DC127" s="75"/>
      <c r="DD127" s="75"/>
      <c r="DE127" s="75"/>
      <c r="DF127" s="75"/>
      <c r="DG127" s="75"/>
      <c r="DH127" s="75"/>
      <c r="DI127" s="75"/>
      <c r="DJ127" s="75"/>
      <c r="DK127" s="75"/>
      <c r="DL127" s="75"/>
      <c r="DM127" s="75"/>
      <c r="DN127" s="75"/>
      <c r="DO127" s="75"/>
      <c r="DP127" s="75"/>
      <c r="DQ127" s="75"/>
      <c r="DR127" s="75"/>
      <c r="DS127" s="75"/>
      <c r="DT127" s="75"/>
      <c r="DU127" s="75"/>
      <c r="DV127" s="75"/>
      <c r="DW127" s="75"/>
      <c r="DX127" s="75"/>
      <c r="DY127" s="75"/>
      <c r="DZ127" s="75"/>
      <c r="EA127" s="75"/>
      <c r="EB127" s="75"/>
      <c r="EC127" s="75"/>
      <c r="ED127" s="75"/>
      <c r="EE127" s="75"/>
      <c r="EF127" s="75"/>
      <c r="EG127" s="75"/>
      <c r="EH127" s="75"/>
      <c r="EI127" s="75"/>
      <c r="EJ127" s="75"/>
      <c r="EK127" s="75"/>
      <c r="EL127" s="75"/>
      <c r="EM127" s="75"/>
      <c r="EN127" s="75"/>
      <c r="EO127" s="75"/>
      <c r="EP127" s="75"/>
      <c r="EQ127" s="75"/>
      <c r="ER127" s="75"/>
      <c r="ES127" s="75"/>
      <c r="ET127" s="86"/>
      <c r="EU127" s="86"/>
      <c r="EV127" s="86"/>
      <c r="EW127" s="86"/>
      <c r="EX127" s="75"/>
      <c r="EY127" s="75"/>
      <c r="EZ127" s="75"/>
      <c r="FA127" s="75"/>
      <c r="FB127" s="75"/>
      <c r="FC127" s="75"/>
      <c r="FD127" s="75"/>
      <c r="FE127" s="75"/>
      <c r="FF127" s="75"/>
      <c r="FG127" s="75"/>
      <c r="FH127" s="75"/>
      <c r="FI127" s="75"/>
      <c r="FJ127" s="76"/>
      <c r="FK127" s="76"/>
      <c r="FL127" s="76"/>
      <c r="FM127" s="76"/>
    </row>
    <row r="128" spans="2:172" ht="5.25" customHeight="1">
      <c r="B128" s="507"/>
      <c r="C128" s="508"/>
      <c r="D128" s="436"/>
      <c r="E128" s="436"/>
      <c r="F128" s="436"/>
      <c r="G128" s="436"/>
      <c r="H128" s="436"/>
      <c r="I128" s="436"/>
      <c r="J128" s="436"/>
      <c r="K128" s="436"/>
      <c r="L128" s="436"/>
      <c r="M128" s="436"/>
      <c r="N128" s="436"/>
      <c r="O128" s="436"/>
      <c r="P128" s="436"/>
      <c r="Q128" s="436"/>
      <c r="R128" s="436"/>
      <c r="S128" s="436"/>
      <c r="T128" s="436"/>
      <c r="U128" s="436"/>
      <c r="V128" s="436"/>
      <c r="W128" s="436"/>
      <c r="X128" s="436"/>
      <c r="Y128" s="436"/>
      <c r="Z128" s="436"/>
      <c r="AA128" s="436"/>
      <c r="AB128" s="436"/>
      <c r="AC128" s="436"/>
      <c r="AD128" s="436"/>
      <c r="AE128" s="436"/>
      <c r="AF128" s="436"/>
      <c r="AG128" s="436"/>
      <c r="AH128" s="436"/>
      <c r="AI128" s="436"/>
      <c r="AJ128" s="436"/>
      <c r="AK128" s="436"/>
      <c r="AL128" s="437"/>
      <c r="AM128" s="956"/>
      <c r="AN128" s="957"/>
      <c r="AO128" s="957"/>
      <c r="AP128" s="957"/>
      <c r="AQ128" s="957"/>
      <c r="AR128" s="957"/>
      <c r="AS128" s="957"/>
      <c r="AT128" s="957"/>
      <c r="AU128" s="957"/>
      <c r="AV128" s="957"/>
      <c r="AW128" s="957"/>
      <c r="AX128" s="958"/>
      <c r="AY128" s="75"/>
      <c r="AZ128" s="507"/>
      <c r="BA128" s="632"/>
      <c r="BB128" s="577"/>
      <c r="BC128" s="578"/>
      <c r="BD128" s="582"/>
      <c r="BE128" s="583"/>
      <c r="BF128" s="583"/>
      <c r="BG128" s="583"/>
      <c r="BH128" s="583"/>
      <c r="BI128" s="583"/>
      <c r="BJ128" s="583"/>
      <c r="BK128" s="583"/>
      <c r="BL128" s="583"/>
      <c r="BM128" s="583"/>
      <c r="BN128" s="583"/>
      <c r="BO128" s="583"/>
      <c r="BP128" s="583"/>
      <c r="BQ128" s="583"/>
      <c r="BR128" s="583"/>
      <c r="BS128" s="583"/>
      <c r="BT128" s="583"/>
      <c r="BU128" s="584"/>
      <c r="BV128" s="594"/>
      <c r="BW128" s="595"/>
      <c r="BX128" s="595"/>
      <c r="BY128" s="595"/>
      <c r="BZ128" s="595"/>
      <c r="CA128" s="595"/>
      <c r="CB128" s="595"/>
      <c r="CC128" s="595"/>
      <c r="CD128" s="595"/>
      <c r="CE128" s="595"/>
      <c r="CF128" s="595"/>
      <c r="CG128" s="595"/>
      <c r="CH128" s="595"/>
      <c r="CI128" s="595"/>
      <c r="CJ128" s="595"/>
      <c r="CK128" s="596"/>
      <c r="CL128" s="97"/>
      <c r="CM128" s="96"/>
      <c r="CN128" s="96"/>
      <c r="CO128" s="96"/>
      <c r="CP128" s="96"/>
      <c r="CQ128" s="96"/>
      <c r="CR128" s="96"/>
      <c r="CS128" s="96"/>
      <c r="CT128" s="96"/>
      <c r="CU128" s="96"/>
      <c r="DO128" s="75"/>
      <c r="DP128" s="75"/>
      <c r="DQ128" s="75"/>
      <c r="DR128" s="75"/>
      <c r="DS128" s="75"/>
      <c r="DT128" s="75"/>
      <c r="DU128" s="75"/>
      <c r="DV128" s="75"/>
      <c r="DW128" s="75"/>
      <c r="DX128" s="75"/>
      <c r="DY128" s="75"/>
      <c r="DZ128" s="75"/>
      <c r="EA128" s="75"/>
      <c r="EB128" s="75"/>
      <c r="EC128" s="75"/>
      <c r="ED128" s="75"/>
      <c r="EE128" s="75"/>
      <c r="EF128" s="75"/>
      <c r="EG128" s="75"/>
      <c r="EH128" s="75"/>
      <c r="EI128" s="75"/>
      <c r="EJ128" s="75"/>
      <c r="EK128" s="75"/>
      <c r="EL128" s="75"/>
      <c r="EM128" s="75"/>
      <c r="EN128" s="75"/>
      <c r="EO128" s="75"/>
      <c r="EP128" s="75"/>
      <c r="EQ128" s="75"/>
      <c r="ER128" s="75"/>
      <c r="ES128" s="75"/>
      <c r="ET128" s="86"/>
      <c r="EU128" s="86"/>
      <c r="EV128" s="86"/>
      <c r="EW128" s="86"/>
      <c r="EX128" s="75"/>
      <c r="EY128" s="75"/>
      <c r="EZ128" s="75"/>
      <c r="FA128" s="75"/>
      <c r="FB128" s="75"/>
      <c r="FC128" s="75"/>
      <c r="FD128" s="75"/>
      <c r="FE128" s="75"/>
      <c r="FF128" s="75"/>
      <c r="FG128" s="75"/>
      <c r="FH128" s="75"/>
      <c r="FI128" s="75"/>
      <c r="FJ128" s="76"/>
      <c r="FK128" s="76"/>
      <c r="FL128" s="76"/>
      <c r="FM128" s="76"/>
    </row>
    <row r="129" spans="2:169" ht="5.25" customHeight="1">
      <c r="B129" s="507"/>
      <c r="C129" s="508"/>
      <c r="D129" s="436"/>
      <c r="E129" s="436"/>
      <c r="F129" s="436"/>
      <c r="G129" s="436"/>
      <c r="H129" s="436"/>
      <c r="I129" s="436"/>
      <c r="J129" s="436"/>
      <c r="K129" s="436"/>
      <c r="L129" s="436"/>
      <c r="M129" s="436"/>
      <c r="N129" s="436"/>
      <c r="O129" s="436"/>
      <c r="P129" s="436"/>
      <c r="Q129" s="436"/>
      <c r="R129" s="436"/>
      <c r="S129" s="436"/>
      <c r="T129" s="436"/>
      <c r="U129" s="436"/>
      <c r="V129" s="436"/>
      <c r="W129" s="436"/>
      <c r="X129" s="436"/>
      <c r="Y129" s="436"/>
      <c r="Z129" s="436"/>
      <c r="AA129" s="436"/>
      <c r="AB129" s="436"/>
      <c r="AC129" s="436"/>
      <c r="AD129" s="436"/>
      <c r="AE129" s="436"/>
      <c r="AF129" s="436"/>
      <c r="AG129" s="436"/>
      <c r="AH129" s="436"/>
      <c r="AI129" s="436"/>
      <c r="AJ129" s="436"/>
      <c r="AK129" s="436"/>
      <c r="AL129" s="437"/>
      <c r="AM129" s="956"/>
      <c r="AN129" s="957"/>
      <c r="AO129" s="957"/>
      <c r="AP129" s="957"/>
      <c r="AQ129" s="957"/>
      <c r="AR129" s="957"/>
      <c r="AS129" s="957"/>
      <c r="AT129" s="957"/>
      <c r="AU129" s="957"/>
      <c r="AV129" s="957"/>
      <c r="AW129" s="957"/>
      <c r="AX129" s="958"/>
      <c r="AY129" s="75"/>
      <c r="AZ129" s="507"/>
      <c r="BA129" s="632"/>
      <c r="BB129" s="577"/>
      <c r="BC129" s="578"/>
      <c r="BD129" s="582"/>
      <c r="BE129" s="583"/>
      <c r="BF129" s="583"/>
      <c r="BG129" s="583"/>
      <c r="BH129" s="583"/>
      <c r="BI129" s="583"/>
      <c r="BJ129" s="583"/>
      <c r="BK129" s="583"/>
      <c r="BL129" s="583"/>
      <c r="BM129" s="583"/>
      <c r="BN129" s="583"/>
      <c r="BO129" s="583"/>
      <c r="BP129" s="583"/>
      <c r="BQ129" s="583"/>
      <c r="BR129" s="583"/>
      <c r="BS129" s="583"/>
      <c r="BT129" s="583"/>
      <c r="BU129" s="584"/>
      <c r="BV129" s="594"/>
      <c r="BW129" s="595"/>
      <c r="BX129" s="595"/>
      <c r="BY129" s="595"/>
      <c r="BZ129" s="595"/>
      <c r="CA129" s="595"/>
      <c r="CB129" s="595"/>
      <c r="CC129" s="595"/>
      <c r="CD129" s="595"/>
      <c r="CE129" s="595"/>
      <c r="CF129" s="595"/>
      <c r="CG129" s="595"/>
      <c r="CH129" s="595"/>
      <c r="CI129" s="595"/>
      <c r="CJ129" s="595"/>
      <c r="CK129" s="596"/>
      <c r="CL129" s="97"/>
      <c r="CM129" s="96"/>
      <c r="CN129" s="96"/>
      <c r="CO129" s="96"/>
      <c r="CP129" s="96"/>
      <c r="CQ129" s="96"/>
      <c r="CR129" s="96"/>
      <c r="CS129" s="96"/>
      <c r="CT129" s="96"/>
      <c r="CU129" s="96"/>
      <c r="DO129" s="75"/>
      <c r="DP129" s="75"/>
      <c r="DQ129" s="75"/>
      <c r="DR129" s="75"/>
      <c r="DS129" s="75"/>
      <c r="DT129" s="75"/>
      <c r="DU129" s="75"/>
      <c r="DV129" s="75"/>
      <c r="DW129" s="75"/>
      <c r="DX129" s="75"/>
      <c r="DY129" s="75"/>
      <c r="DZ129" s="75"/>
      <c r="EA129" s="75"/>
      <c r="EB129" s="75"/>
      <c r="EC129" s="75"/>
      <c r="ED129" s="75"/>
      <c r="EE129" s="75"/>
      <c r="EF129" s="75"/>
      <c r="EG129" s="75"/>
      <c r="EH129" s="75"/>
      <c r="EI129" s="75"/>
      <c r="EJ129" s="75"/>
      <c r="EK129" s="75"/>
      <c r="EL129" s="75"/>
      <c r="EM129" s="75"/>
      <c r="EN129" s="75"/>
      <c r="EO129" s="75"/>
      <c r="EP129" s="75"/>
      <c r="EQ129" s="75"/>
      <c r="ER129" s="75"/>
      <c r="ES129" s="75"/>
      <c r="ET129" s="86"/>
      <c r="EU129" s="86"/>
      <c r="EV129" s="86"/>
      <c r="EW129" s="86"/>
      <c r="EX129" s="75"/>
      <c r="EY129" s="75"/>
      <c r="EZ129" s="75"/>
      <c r="FA129" s="75"/>
      <c r="FB129" s="75"/>
      <c r="FC129" s="75"/>
      <c r="FD129" s="75"/>
      <c r="FE129" s="75"/>
      <c r="FF129" s="75"/>
      <c r="FG129" s="75"/>
      <c r="FH129" s="75"/>
      <c r="FI129" s="75"/>
      <c r="FJ129" s="76"/>
      <c r="FK129" s="76"/>
      <c r="FL129" s="76"/>
      <c r="FM129" s="76"/>
    </row>
    <row r="130" spans="2:169" ht="5.25" customHeight="1">
      <c r="B130" s="507"/>
      <c r="C130" s="508"/>
      <c r="D130" s="436"/>
      <c r="E130" s="436"/>
      <c r="F130" s="436"/>
      <c r="G130" s="436"/>
      <c r="H130" s="436"/>
      <c r="I130" s="436"/>
      <c r="J130" s="436"/>
      <c r="K130" s="436"/>
      <c r="L130" s="436"/>
      <c r="M130" s="436"/>
      <c r="N130" s="436"/>
      <c r="O130" s="436"/>
      <c r="P130" s="436"/>
      <c r="Q130" s="436"/>
      <c r="R130" s="436"/>
      <c r="S130" s="436"/>
      <c r="T130" s="436"/>
      <c r="U130" s="436"/>
      <c r="V130" s="436"/>
      <c r="W130" s="436"/>
      <c r="X130" s="436"/>
      <c r="Y130" s="436"/>
      <c r="Z130" s="436"/>
      <c r="AA130" s="436"/>
      <c r="AB130" s="436"/>
      <c r="AC130" s="436"/>
      <c r="AD130" s="436"/>
      <c r="AE130" s="436"/>
      <c r="AF130" s="436"/>
      <c r="AG130" s="436"/>
      <c r="AH130" s="436"/>
      <c r="AI130" s="436"/>
      <c r="AJ130" s="436"/>
      <c r="AK130" s="436"/>
      <c r="AL130" s="437"/>
      <c r="AM130" s="956"/>
      <c r="AN130" s="957"/>
      <c r="AO130" s="957"/>
      <c r="AP130" s="957"/>
      <c r="AQ130" s="957"/>
      <c r="AR130" s="957"/>
      <c r="AS130" s="957"/>
      <c r="AT130" s="957"/>
      <c r="AU130" s="957"/>
      <c r="AV130" s="957"/>
      <c r="AW130" s="957"/>
      <c r="AX130" s="958"/>
      <c r="AY130" s="75"/>
      <c r="AZ130" s="507"/>
      <c r="BA130" s="632"/>
      <c r="BB130" s="577"/>
      <c r="BC130" s="578"/>
      <c r="BD130" s="585"/>
      <c r="BE130" s="586"/>
      <c r="BF130" s="586"/>
      <c r="BG130" s="586"/>
      <c r="BH130" s="586"/>
      <c r="BI130" s="586"/>
      <c r="BJ130" s="586"/>
      <c r="BK130" s="586"/>
      <c r="BL130" s="586"/>
      <c r="BM130" s="586"/>
      <c r="BN130" s="586"/>
      <c r="BO130" s="586"/>
      <c r="BP130" s="586"/>
      <c r="BQ130" s="586"/>
      <c r="BR130" s="586"/>
      <c r="BS130" s="586"/>
      <c r="BT130" s="586"/>
      <c r="BU130" s="587"/>
      <c r="BV130" s="597"/>
      <c r="BW130" s="598"/>
      <c r="BX130" s="598"/>
      <c r="BY130" s="598"/>
      <c r="BZ130" s="598"/>
      <c r="CA130" s="598"/>
      <c r="CB130" s="598"/>
      <c r="CC130" s="598"/>
      <c r="CD130" s="598"/>
      <c r="CE130" s="598"/>
      <c r="CF130" s="598"/>
      <c r="CG130" s="598"/>
      <c r="CH130" s="598"/>
      <c r="CI130" s="598"/>
      <c r="CJ130" s="598"/>
      <c r="CK130" s="599"/>
      <c r="CL130" s="97"/>
      <c r="CM130" s="96"/>
      <c r="CN130" s="96"/>
      <c r="CO130" s="96"/>
      <c r="CP130" s="96"/>
      <c r="CQ130" s="96"/>
      <c r="CR130" s="96"/>
      <c r="CS130" s="96"/>
      <c r="CT130" s="96"/>
      <c r="CU130" s="96"/>
      <c r="DO130" s="75"/>
      <c r="DP130" s="75"/>
      <c r="DQ130" s="75"/>
      <c r="DR130" s="75"/>
      <c r="DS130" s="75"/>
      <c r="DT130" s="75"/>
      <c r="DU130" s="75"/>
      <c r="DV130" s="75"/>
      <c r="DW130" s="75"/>
      <c r="DX130" s="75"/>
      <c r="DY130" s="75"/>
      <c r="DZ130" s="75"/>
      <c r="EA130" s="75"/>
      <c r="EB130" s="75"/>
      <c r="EC130" s="75"/>
      <c r="ED130" s="75"/>
      <c r="EE130" s="75"/>
      <c r="EF130" s="75"/>
      <c r="EG130" s="75"/>
      <c r="EH130" s="75"/>
      <c r="EI130" s="75"/>
      <c r="EJ130" s="75"/>
      <c r="EK130" s="75"/>
      <c r="EL130" s="75"/>
      <c r="EM130" s="75"/>
      <c r="EN130" s="75"/>
      <c r="EO130" s="75"/>
      <c r="EP130" s="75"/>
      <c r="EQ130" s="75"/>
      <c r="ER130" s="75"/>
      <c r="ES130" s="75"/>
      <c r="ET130" s="86"/>
      <c r="EU130" s="86"/>
      <c r="EV130" s="86"/>
      <c r="EW130" s="86"/>
      <c r="EX130" s="75"/>
      <c r="EY130" s="75"/>
      <c r="EZ130" s="75"/>
      <c r="FA130" s="75"/>
      <c r="FB130" s="75"/>
      <c r="FC130" s="75"/>
      <c r="FD130" s="75"/>
      <c r="FE130" s="75"/>
      <c r="FF130" s="75"/>
      <c r="FG130" s="75"/>
      <c r="FH130" s="75"/>
      <c r="FI130" s="75"/>
      <c r="FJ130" s="76"/>
      <c r="FK130" s="76"/>
      <c r="FL130" s="76"/>
      <c r="FM130" s="76"/>
    </row>
    <row r="131" spans="2:169" ht="5.25" customHeight="1">
      <c r="B131" s="507"/>
      <c r="C131" s="508"/>
      <c r="D131" s="434"/>
      <c r="E131" s="434"/>
      <c r="F131" s="434"/>
      <c r="G131" s="434"/>
      <c r="H131" s="434"/>
      <c r="I131" s="434"/>
      <c r="J131" s="434"/>
      <c r="K131" s="434"/>
      <c r="L131" s="434"/>
      <c r="M131" s="434"/>
      <c r="N131" s="434"/>
      <c r="O131" s="434"/>
      <c r="P131" s="434"/>
      <c r="Q131" s="434"/>
      <c r="R131" s="434"/>
      <c r="S131" s="434"/>
      <c r="T131" s="434"/>
      <c r="U131" s="434"/>
      <c r="V131" s="434"/>
      <c r="W131" s="434"/>
      <c r="X131" s="434"/>
      <c r="Y131" s="434"/>
      <c r="Z131" s="434"/>
      <c r="AA131" s="434"/>
      <c r="AB131" s="434"/>
      <c r="AC131" s="434"/>
      <c r="AD131" s="434"/>
      <c r="AE131" s="434"/>
      <c r="AF131" s="434"/>
      <c r="AG131" s="434"/>
      <c r="AH131" s="434"/>
      <c r="AI131" s="434"/>
      <c r="AJ131" s="434"/>
      <c r="AK131" s="434"/>
      <c r="AL131" s="435"/>
      <c r="AM131" s="956"/>
      <c r="AN131" s="957"/>
      <c r="AO131" s="957"/>
      <c r="AP131" s="957"/>
      <c r="AQ131" s="957"/>
      <c r="AR131" s="957"/>
      <c r="AS131" s="957"/>
      <c r="AT131" s="957"/>
      <c r="AU131" s="957"/>
      <c r="AV131" s="957"/>
      <c r="AW131" s="957"/>
      <c r="AX131" s="958"/>
      <c r="AY131" s="75"/>
      <c r="AZ131" s="507"/>
      <c r="BA131" s="632"/>
      <c r="BB131" s="577"/>
      <c r="BC131" s="578"/>
      <c r="BD131" s="588"/>
      <c r="BE131" s="589"/>
      <c r="BF131" s="589"/>
      <c r="BG131" s="589"/>
      <c r="BH131" s="589"/>
      <c r="BI131" s="589"/>
      <c r="BJ131" s="589"/>
      <c r="BK131" s="589"/>
      <c r="BL131" s="589"/>
      <c r="BM131" s="589"/>
      <c r="BN131" s="589"/>
      <c r="BO131" s="589"/>
      <c r="BP131" s="589"/>
      <c r="BQ131" s="589"/>
      <c r="BR131" s="589"/>
      <c r="BS131" s="589"/>
      <c r="BT131" s="589"/>
      <c r="BU131" s="590"/>
      <c r="BV131" s="659"/>
      <c r="BW131" s="660"/>
      <c r="BX131" s="660"/>
      <c r="BY131" s="660"/>
      <c r="BZ131" s="660"/>
      <c r="CA131" s="660"/>
      <c r="CB131" s="660"/>
      <c r="CC131" s="660"/>
      <c r="CD131" s="660"/>
      <c r="CE131" s="660"/>
      <c r="CF131" s="660"/>
      <c r="CG131" s="660"/>
      <c r="CH131" s="660"/>
      <c r="CI131" s="660"/>
      <c r="CJ131" s="660"/>
      <c r="CK131" s="661"/>
      <c r="DD131" s="84"/>
      <c r="DE131" s="84"/>
      <c r="DF131" s="84"/>
      <c r="DG131" s="84"/>
      <c r="DH131" s="84"/>
      <c r="DI131" s="84"/>
      <c r="DJ131" s="84"/>
      <c r="DK131" s="84"/>
      <c r="DL131" s="84"/>
      <c r="DM131" s="84"/>
      <c r="DN131" s="84"/>
      <c r="DO131" s="84"/>
      <c r="DP131" s="84"/>
      <c r="DQ131" s="84"/>
      <c r="DR131" s="84"/>
      <c r="DS131" s="84"/>
      <c r="DT131" s="84"/>
    </row>
    <row r="132" spans="2:169" ht="5.25" customHeight="1">
      <c r="B132" s="507"/>
      <c r="C132" s="508"/>
      <c r="D132" s="436"/>
      <c r="E132" s="436"/>
      <c r="F132" s="436"/>
      <c r="G132" s="436"/>
      <c r="H132" s="436"/>
      <c r="I132" s="436"/>
      <c r="J132" s="436"/>
      <c r="K132" s="436"/>
      <c r="L132" s="436"/>
      <c r="M132" s="436"/>
      <c r="N132" s="436"/>
      <c r="O132" s="436"/>
      <c r="P132" s="436"/>
      <c r="Q132" s="436"/>
      <c r="R132" s="436"/>
      <c r="S132" s="436"/>
      <c r="T132" s="436"/>
      <c r="U132" s="436"/>
      <c r="V132" s="436"/>
      <c r="W132" s="436"/>
      <c r="X132" s="436"/>
      <c r="Y132" s="436"/>
      <c r="Z132" s="436"/>
      <c r="AA132" s="436"/>
      <c r="AB132" s="436"/>
      <c r="AC132" s="436"/>
      <c r="AD132" s="436"/>
      <c r="AE132" s="436"/>
      <c r="AF132" s="436"/>
      <c r="AG132" s="436"/>
      <c r="AH132" s="436"/>
      <c r="AI132" s="436"/>
      <c r="AJ132" s="436"/>
      <c r="AK132" s="436"/>
      <c r="AL132" s="437"/>
      <c r="AM132" s="956"/>
      <c r="AN132" s="957"/>
      <c r="AO132" s="957"/>
      <c r="AP132" s="957"/>
      <c r="AQ132" s="957"/>
      <c r="AR132" s="957"/>
      <c r="AS132" s="957"/>
      <c r="AT132" s="957"/>
      <c r="AU132" s="957"/>
      <c r="AV132" s="957"/>
      <c r="AW132" s="957"/>
      <c r="AX132" s="958"/>
      <c r="AY132" s="75"/>
      <c r="AZ132" s="507"/>
      <c r="BA132" s="632"/>
      <c r="BB132" s="577"/>
      <c r="BC132" s="578"/>
      <c r="BD132" s="582"/>
      <c r="BE132" s="583"/>
      <c r="BF132" s="583"/>
      <c r="BG132" s="583"/>
      <c r="BH132" s="583"/>
      <c r="BI132" s="583"/>
      <c r="BJ132" s="583"/>
      <c r="BK132" s="583"/>
      <c r="BL132" s="583"/>
      <c r="BM132" s="583"/>
      <c r="BN132" s="583"/>
      <c r="BO132" s="583"/>
      <c r="BP132" s="583"/>
      <c r="BQ132" s="583"/>
      <c r="BR132" s="583"/>
      <c r="BS132" s="583"/>
      <c r="BT132" s="583"/>
      <c r="BU132" s="584"/>
      <c r="BV132" s="594"/>
      <c r="BW132" s="595"/>
      <c r="BX132" s="595"/>
      <c r="BY132" s="595"/>
      <c r="BZ132" s="595"/>
      <c r="CA132" s="595"/>
      <c r="CB132" s="595"/>
      <c r="CC132" s="595"/>
      <c r="CD132" s="595"/>
      <c r="CE132" s="595"/>
      <c r="CF132" s="595"/>
      <c r="CG132" s="595"/>
      <c r="CH132" s="595"/>
      <c r="CI132" s="595"/>
      <c r="CJ132" s="595"/>
      <c r="CK132" s="596"/>
      <c r="DD132" s="89"/>
      <c r="DE132" s="89"/>
      <c r="DF132" s="89"/>
      <c r="DG132" s="89"/>
      <c r="DH132" s="89"/>
      <c r="DI132" s="89"/>
      <c r="DJ132" s="89"/>
      <c r="DK132" s="89"/>
      <c r="DL132" s="89"/>
      <c r="DM132" s="89"/>
      <c r="DN132" s="89"/>
      <c r="DO132" s="89"/>
      <c r="DP132" s="89"/>
      <c r="DQ132" s="89"/>
      <c r="DR132" s="89"/>
      <c r="DS132" s="89"/>
      <c r="DT132" s="89"/>
    </row>
    <row r="133" spans="2:169" ht="5.25" customHeight="1">
      <c r="B133" s="507"/>
      <c r="C133" s="508"/>
      <c r="D133" s="436"/>
      <c r="E133" s="436"/>
      <c r="F133" s="436"/>
      <c r="G133" s="436"/>
      <c r="H133" s="436"/>
      <c r="I133" s="436"/>
      <c r="J133" s="436"/>
      <c r="K133" s="436"/>
      <c r="L133" s="436"/>
      <c r="M133" s="436"/>
      <c r="N133" s="436"/>
      <c r="O133" s="436"/>
      <c r="P133" s="436"/>
      <c r="Q133" s="436"/>
      <c r="R133" s="436"/>
      <c r="S133" s="436"/>
      <c r="T133" s="436"/>
      <c r="U133" s="436"/>
      <c r="V133" s="436"/>
      <c r="W133" s="436"/>
      <c r="X133" s="436"/>
      <c r="Y133" s="436"/>
      <c r="Z133" s="436"/>
      <c r="AA133" s="436"/>
      <c r="AB133" s="436"/>
      <c r="AC133" s="436"/>
      <c r="AD133" s="436"/>
      <c r="AE133" s="436"/>
      <c r="AF133" s="436"/>
      <c r="AG133" s="436"/>
      <c r="AH133" s="436"/>
      <c r="AI133" s="436"/>
      <c r="AJ133" s="436"/>
      <c r="AK133" s="436"/>
      <c r="AL133" s="437"/>
      <c r="AM133" s="956"/>
      <c r="AN133" s="957"/>
      <c r="AO133" s="957"/>
      <c r="AP133" s="957"/>
      <c r="AQ133" s="957"/>
      <c r="AR133" s="957"/>
      <c r="AS133" s="957"/>
      <c r="AT133" s="957"/>
      <c r="AU133" s="957"/>
      <c r="AV133" s="957"/>
      <c r="AW133" s="957"/>
      <c r="AX133" s="958"/>
      <c r="AY133" s="75"/>
      <c r="AZ133" s="507"/>
      <c r="BA133" s="632"/>
      <c r="BB133" s="577"/>
      <c r="BC133" s="578"/>
      <c r="BD133" s="582"/>
      <c r="BE133" s="583"/>
      <c r="BF133" s="583"/>
      <c r="BG133" s="583"/>
      <c r="BH133" s="583"/>
      <c r="BI133" s="583"/>
      <c r="BJ133" s="583"/>
      <c r="BK133" s="583"/>
      <c r="BL133" s="583"/>
      <c r="BM133" s="583"/>
      <c r="BN133" s="583"/>
      <c r="BO133" s="583"/>
      <c r="BP133" s="583"/>
      <c r="BQ133" s="583"/>
      <c r="BR133" s="583"/>
      <c r="BS133" s="583"/>
      <c r="BT133" s="583"/>
      <c r="BU133" s="584"/>
      <c r="BV133" s="594"/>
      <c r="BW133" s="595"/>
      <c r="BX133" s="595"/>
      <c r="BY133" s="595"/>
      <c r="BZ133" s="595"/>
      <c r="CA133" s="595"/>
      <c r="CB133" s="595"/>
      <c r="CC133" s="595"/>
      <c r="CD133" s="595"/>
      <c r="CE133" s="595"/>
      <c r="CF133" s="595"/>
      <c r="CG133" s="595"/>
      <c r="CH133" s="595"/>
      <c r="CI133" s="595"/>
      <c r="CJ133" s="595"/>
      <c r="CK133" s="596"/>
    </row>
    <row r="134" spans="2:169" ht="5.25" customHeight="1">
      <c r="B134" s="507"/>
      <c r="C134" s="508"/>
      <c r="D134" s="436"/>
      <c r="E134" s="436"/>
      <c r="F134" s="436"/>
      <c r="G134" s="436"/>
      <c r="H134" s="436"/>
      <c r="I134" s="436"/>
      <c r="J134" s="436"/>
      <c r="K134" s="436"/>
      <c r="L134" s="436"/>
      <c r="M134" s="436"/>
      <c r="N134" s="436"/>
      <c r="O134" s="436"/>
      <c r="P134" s="436"/>
      <c r="Q134" s="436"/>
      <c r="R134" s="436"/>
      <c r="S134" s="436"/>
      <c r="T134" s="436"/>
      <c r="U134" s="436"/>
      <c r="V134" s="436"/>
      <c r="W134" s="436"/>
      <c r="X134" s="436"/>
      <c r="Y134" s="436"/>
      <c r="Z134" s="436"/>
      <c r="AA134" s="436"/>
      <c r="AB134" s="436"/>
      <c r="AC134" s="436"/>
      <c r="AD134" s="436"/>
      <c r="AE134" s="436"/>
      <c r="AF134" s="436"/>
      <c r="AG134" s="436"/>
      <c r="AH134" s="436"/>
      <c r="AI134" s="436"/>
      <c r="AJ134" s="436"/>
      <c r="AK134" s="436"/>
      <c r="AL134" s="437"/>
      <c r="AM134" s="956"/>
      <c r="AN134" s="957"/>
      <c r="AO134" s="957"/>
      <c r="AP134" s="957"/>
      <c r="AQ134" s="957"/>
      <c r="AR134" s="957"/>
      <c r="AS134" s="957"/>
      <c r="AT134" s="957"/>
      <c r="AU134" s="957"/>
      <c r="AV134" s="957"/>
      <c r="AW134" s="957"/>
      <c r="AX134" s="958"/>
      <c r="AY134" s="75"/>
      <c r="AZ134" s="507"/>
      <c r="BA134" s="632"/>
      <c r="BB134" s="577"/>
      <c r="BC134" s="578"/>
      <c r="BD134" s="582"/>
      <c r="BE134" s="583"/>
      <c r="BF134" s="583"/>
      <c r="BG134" s="583"/>
      <c r="BH134" s="583"/>
      <c r="BI134" s="583"/>
      <c r="BJ134" s="583"/>
      <c r="BK134" s="583"/>
      <c r="BL134" s="583"/>
      <c r="BM134" s="583"/>
      <c r="BN134" s="583"/>
      <c r="BO134" s="583"/>
      <c r="BP134" s="583"/>
      <c r="BQ134" s="583"/>
      <c r="BR134" s="583"/>
      <c r="BS134" s="583"/>
      <c r="BT134" s="583"/>
      <c r="BU134" s="584"/>
      <c r="BV134" s="594"/>
      <c r="BW134" s="595"/>
      <c r="BX134" s="595"/>
      <c r="BY134" s="595"/>
      <c r="BZ134" s="595"/>
      <c r="CA134" s="595"/>
      <c r="CB134" s="595"/>
      <c r="CC134" s="595"/>
      <c r="CD134" s="595"/>
      <c r="CE134" s="595"/>
      <c r="CF134" s="595"/>
      <c r="CG134" s="595"/>
      <c r="CH134" s="595"/>
      <c r="CI134" s="595"/>
      <c r="CJ134" s="595"/>
      <c r="CK134" s="596"/>
    </row>
    <row r="135" spans="2:169" ht="5.25" customHeight="1">
      <c r="B135" s="507"/>
      <c r="C135" s="508"/>
      <c r="D135" s="436"/>
      <c r="E135" s="436"/>
      <c r="F135" s="436"/>
      <c r="G135" s="436"/>
      <c r="H135" s="436"/>
      <c r="I135" s="436"/>
      <c r="J135" s="436"/>
      <c r="K135" s="436"/>
      <c r="L135" s="436"/>
      <c r="M135" s="436"/>
      <c r="N135" s="436"/>
      <c r="O135" s="436"/>
      <c r="P135" s="436"/>
      <c r="Q135" s="436"/>
      <c r="R135" s="436"/>
      <c r="S135" s="436"/>
      <c r="T135" s="436"/>
      <c r="U135" s="436"/>
      <c r="V135" s="436"/>
      <c r="W135" s="436"/>
      <c r="X135" s="436"/>
      <c r="Y135" s="436"/>
      <c r="Z135" s="436"/>
      <c r="AA135" s="436"/>
      <c r="AB135" s="436"/>
      <c r="AC135" s="436"/>
      <c r="AD135" s="436"/>
      <c r="AE135" s="436"/>
      <c r="AF135" s="436"/>
      <c r="AG135" s="436"/>
      <c r="AH135" s="436"/>
      <c r="AI135" s="436"/>
      <c r="AJ135" s="436"/>
      <c r="AK135" s="436"/>
      <c r="AL135" s="437"/>
      <c r="AM135" s="956"/>
      <c r="AN135" s="957"/>
      <c r="AO135" s="957"/>
      <c r="AP135" s="957"/>
      <c r="AQ135" s="957"/>
      <c r="AR135" s="957"/>
      <c r="AS135" s="957"/>
      <c r="AT135" s="957"/>
      <c r="AU135" s="957"/>
      <c r="AV135" s="957"/>
      <c r="AW135" s="957"/>
      <c r="AX135" s="958"/>
      <c r="AY135" s="75"/>
      <c r="AZ135" s="507"/>
      <c r="BA135" s="632"/>
      <c r="BB135" s="577"/>
      <c r="BC135" s="578"/>
      <c r="BD135" s="585"/>
      <c r="BE135" s="586"/>
      <c r="BF135" s="586"/>
      <c r="BG135" s="586"/>
      <c r="BH135" s="586"/>
      <c r="BI135" s="586"/>
      <c r="BJ135" s="586"/>
      <c r="BK135" s="586"/>
      <c r="BL135" s="586"/>
      <c r="BM135" s="586"/>
      <c r="BN135" s="586"/>
      <c r="BO135" s="586"/>
      <c r="BP135" s="586"/>
      <c r="BQ135" s="586"/>
      <c r="BR135" s="586"/>
      <c r="BS135" s="586"/>
      <c r="BT135" s="586"/>
      <c r="BU135" s="587"/>
      <c r="BV135" s="597"/>
      <c r="BW135" s="598"/>
      <c r="BX135" s="598"/>
      <c r="BY135" s="598"/>
      <c r="BZ135" s="598"/>
      <c r="CA135" s="598"/>
      <c r="CB135" s="598"/>
      <c r="CC135" s="598"/>
      <c r="CD135" s="598"/>
      <c r="CE135" s="598"/>
      <c r="CF135" s="598"/>
      <c r="CG135" s="598"/>
      <c r="CH135" s="598"/>
      <c r="CI135" s="598"/>
      <c r="CJ135" s="598"/>
      <c r="CK135" s="599"/>
    </row>
    <row r="136" spans="2:169" ht="5.25" customHeight="1">
      <c r="B136" s="507"/>
      <c r="C136" s="508"/>
      <c r="D136" s="434"/>
      <c r="E136" s="434"/>
      <c r="F136" s="434"/>
      <c r="G136" s="434"/>
      <c r="H136" s="434"/>
      <c r="I136" s="434"/>
      <c r="J136" s="434"/>
      <c r="K136" s="434"/>
      <c r="L136" s="434"/>
      <c r="M136" s="434"/>
      <c r="N136" s="434"/>
      <c r="O136" s="434"/>
      <c r="P136" s="434"/>
      <c r="Q136" s="434"/>
      <c r="R136" s="434"/>
      <c r="S136" s="434"/>
      <c r="T136" s="434"/>
      <c r="U136" s="434"/>
      <c r="V136" s="434"/>
      <c r="W136" s="434"/>
      <c r="X136" s="434"/>
      <c r="Y136" s="434"/>
      <c r="Z136" s="434"/>
      <c r="AA136" s="434"/>
      <c r="AB136" s="434"/>
      <c r="AC136" s="434"/>
      <c r="AD136" s="434"/>
      <c r="AE136" s="434"/>
      <c r="AF136" s="434"/>
      <c r="AG136" s="434"/>
      <c r="AH136" s="434"/>
      <c r="AI136" s="434"/>
      <c r="AJ136" s="434"/>
      <c r="AK136" s="434"/>
      <c r="AL136" s="435"/>
      <c r="AM136" s="956"/>
      <c r="AN136" s="957"/>
      <c r="AO136" s="957"/>
      <c r="AP136" s="957"/>
      <c r="AQ136" s="957"/>
      <c r="AR136" s="957"/>
      <c r="AS136" s="957"/>
      <c r="AT136" s="957"/>
      <c r="AU136" s="957"/>
      <c r="AV136" s="957"/>
      <c r="AW136" s="957"/>
      <c r="AX136" s="958"/>
      <c r="AY136" s="75"/>
      <c r="AZ136" s="507"/>
      <c r="BA136" s="632"/>
      <c r="BB136" s="577"/>
      <c r="BC136" s="578"/>
      <c r="BD136" s="651"/>
      <c r="BE136" s="652"/>
      <c r="BF136" s="652"/>
      <c r="BG136" s="652"/>
      <c r="BH136" s="652"/>
      <c r="BI136" s="652"/>
      <c r="BJ136" s="652"/>
      <c r="BK136" s="652"/>
      <c r="BL136" s="652"/>
      <c r="BM136" s="652"/>
      <c r="BN136" s="652"/>
      <c r="BO136" s="652"/>
      <c r="BP136" s="652"/>
      <c r="BQ136" s="652"/>
      <c r="BR136" s="652"/>
      <c r="BS136" s="652"/>
      <c r="BT136" s="652"/>
      <c r="BU136" s="653"/>
      <c r="BV136" s="659"/>
      <c r="BW136" s="660"/>
      <c r="BX136" s="660"/>
      <c r="BY136" s="660"/>
      <c r="BZ136" s="660"/>
      <c r="CA136" s="660"/>
      <c r="CB136" s="660"/>
      <c r="CC136" s="660"/>
      <c r="CD136" s="660"/>
      <c r="CE136" s="660"/>
      <c r="CF136" s="660"/>
      <c r="CG136" s="660"/>
      <c r="CH136" s="660"/>
      <c r="CI136" s="660"/>
      <c r="CJ136" s="660"/>
      <c r="CK136" s="661"/>
    </row>
    <row r="137" spans="2:169" ht="5.25" customHeight="1">
      <c r="B137" s="507"/>
      <c r="C137" s="508"/>
      <c r="D137" s="436"/>
      <c r="E137" s="436"/>
      <c r="F137" s="436"/>
      <c r="G137" s="436"/>
      <c r="H137" s="436"/>
      <c r="I137" s="436"/>
      <c r="J137" s="436"/>
      <c r="K137" s="436"/>
      <c r="L137" s="436"/>
      <c r="M137" s="436"/>
      <c r="N137" s="436"/>
      <c r="O137" s="436"/>
      <c r="P137" s="436"/>
      <c r="Q137" s="436"/>
      <c r="R137" s="436"/>
      <c r="S137" s="436"/>
      <c r="T137" s="436"/>
      <c r="U137" s="436"/>
      <c r="V137" s="436"/>
      <c r="W137" s="436"/>
      <c r="X137" s="436"/>
      <c r="Y137" s="436"/>
      <c r="Z137" s="436"/>
      <c r="AA137" s="436"/>
      <c r="AB137" s="436"/>
      <c r="AC137" s="436"/>
      <c r="AD137" s="436"/>
      <c r="AE137" s="436"/>
      <c r="AF137" s="436"/>
      <c r="AG137" s="436"/>
      <c r="AH137" s="436"/>
      <c r="AI137" s="436"/>
      <c r="AJ137" s="436"/>
      <c r="AK137" s="436"/>
      <c r="AL137" s="437"/>
      <c r="AM137" s="956"/>
      <c r="AN137" s="957"/>
      <c r="AO137" s="957"/>
      <c r="AP137" s="957"/>
      <c r="AQ137" s="957"/>
      <c r="AR137" s="957"/>
      <c r="AS137" s="957"/>
      <c r="AT137" s="957"/>
      <c r="AU137" s="957"/>
      <c r="AV137" s="957"/>
      <c r="AW137" s="957"/>
      <c r="AX137" s="958"/>
      <c r="AY137" s="75"/>
      <c r="AZ137" s="507"/>
      <c r="BA137" s="632"/>
      <c r="BB137" s="577"/>
      <c r="BC137" s="578"/>
      <c r="BD137" s="577"/>
      <c r="BE137" s="654"/>
      <c r="BF137" s="654"/>
      <c r="BG137" s="654"/>
      <c r="BH137" s="654"/>
      <c r="BI137" s="654"/>
      <c r="BJ137" s="654"/>
      <c r="BK137" s="654"/>
      <c r="BL137" s="654"/>
      <c r="BM137" s="654"/>
      <c r="BN137" s="654"/>
      <c r="BO137" s="654"/>
      <c r="BP137" s="654"/>
      <c r="BQ137" s="654"/>
      <c r="BR137" s="654"/>
      <c r="BS137" s="654"/>
      <c r="BT137" s="654"/>
      <c r="BU137" s="655"/>
      <c r="BV137" s="594"/>
      <c r="BW137" s="595"/>
      <c r="BX137" s="595"/>
      <c r="BY137" s="595"/>
      <c r="BZ137" s="595"/>
      <c r="CA137" s="595"/>
      <c r="CB137" s="595"/>
      <c r="CC137" s="595"/>
      <c r="CD137" s="595"/>
      <c r="CE137" s="595"/>
      <c r="CF137" s="595"/>
      <c r="CG137" s="595"/>
      <c r="CH137" s="595"/>
      <c r="CI137" s="595"/>
      <c r="CJ137" s="595"/>
      <c r="CK137" s="596"/>
    </row>
    <row r="138" spans="2:169" ht="5.25" customHeight="1">
      <c r="B138" s="507"/>
      <c r="C138" s="508"/>
      <c r="D138" s="436"/>
      <c r="E138" s="436"/>
      <c r="F138" s="436"/>
      <c r="G138" s="436"/>
      <c r="H138" s="436"/>
      <c r="I138" s="436"/>
      <c r="J138" s="436"/>
      <c r="K138" s="436"/>
      <c r="L138" s="436"/>
      <c r="M138" s="436"/>
      <c r="N138" s="436"/>
      <c r="O138" s="436"/>
      <c r="P138" s="436"/>
      <c r="Q138" s="436"/>
      <c r="R138" s="436"/>
      <c r="S138" s="436"/>
      <c r="T138" s="436"/>
      <c r="U138" s="436"/>
      <c r="V138" s="436"/>
      <c r="W138" s="436"/>
      <c r="X138" s="436"/>
      <c r="Y138" s="436"/>
      <c r="Z138" s="436"/>
      <c r="AA138" s="436"/>
      <c r="AB138" s="436"/>
      <c r="AC138" s="436"/>
      <c r="AD138" s="436"/>
      <c r="AE138" s="436"/>
      <c r="AF138" s="436"/>
      <c r="AG138" s="436"/>
      <c r="AH138" s="436"/>
      <c r="AI138" s="436"/>
      <c r="AJ138" s="436"/>
      <c r="AK138" s="436"/>
      <c r="AL138" s="437"/>
      <c r="AM138" s="956"/>
      <c r="AN138" s="957"/>
      <c r="AO138" s="957"/>
      <c r="AP138" s="957"/>
      <c r="AQ138" s="957"/>
      <c r="AR138" s="957"/>
      <c r="AS138" s="957"/>
      <c r="AT138" s="957"/>
      <c r="AU138" s="957"/>
      <c r="AV138" s="957"/>
      <c r="AW138" s="957"/>
      <c r="AX138" s="958"/>
      <c r="AY138" s="75"/>
      <c r="AZ138" s="507"/>
      <c r="BA138" s="632"/>
      <c r="BB138" s="577"/>
      <c r="BC138" s="578"/>
      <c r="BD138" s="577"/>
      <c r="BE138" s="654"/>
      <c r="BF138" s="654"/>
      <c r="BG138" s="654"/>
      <c r="BH138" s="654"/>
      <c r="BI138" s="654"/>
      <c r="BJ138" s="654"/>
      <c r="BK138" s="654"/>
      <c r="BL138" s="654"/>
      <c r="BM138" s="654"/>
      <c r="BN138" s="654"/>
      <c r="BO138" s="654"/>
      <c r="BP138" s="654"/>
      <c r="BQ138" s="654"/>
      <c r="BR138" s="654"/>
      <c r="BS138" s="654"/>
      <c r="BT138" s="654"/>
      <c r="BU138" s="655"/>
      <c r="BV138" s="594"/>
      <c r="BW138" s="595"/>
      <c r="BX138" s="595"/>
      <c r="BY138" s="595"/>
      <c r="BZ138" s="595"/>
      <c r="CA138" s="595"/>
      <c r="CB138" s="595"/>
      <c r="CC138" s="595"/>
      <c r="CD138" s="595"/>
      <c r="CE138" s="595"/>
      <c r="CF138" s="595"/>
      <c r="CG138" s="595"/>
      <c r="CH138" s="595"/>
      <c r="CI138" s="595"/>
      <c r="CJ138" s="595"/>
      <c r="CK138" s="596"/>
    </row>
    <row r="139" spans="2:169" ht="5.25" customHeight="1">
      <c r="B139" s="507"/>
      <c r="C139" s="508"/>
      <c r="D139" s="436"/>
      <c r="E139" s="436"/>
      <c r="F139" s="436"/>
      <c r="G139" s="436"/>
      <c r="H139" s="436"/>
      <c r="I139" s="436"/>
      <c r="J139" s="436"/>
      <c r="K139" s="436"/>
      <c r="L139" s="436"/>
      <c r="M139" s="436"/>
      <c r="N139" s="436"/>
      <c r="O139" s="436"/>
      <c r="P139" s="436"/>
      <c r="Q139" s="436"/>
      <c r="R139" s="436"/>
      <c r="S139" s="436"/>
      <c r="T139" s="436"/>
      <c r="U139" s="436"/>
      <c r="V139" s="436"/>
      <c r="W139" s="436"/>
      <c r="X139" s="436"/>
      <c r="Y139" s="436"/>
      <c r="Z139" s="436"/>
      <c r="AA139" s="436"/>
      <c r="AB139" s="436"/>
      <c r="AC139" s="436"/>
      <c r="AD139" s="436"/>
      <c r="AE139" s="436"/>
      <c r="AF139" s="436"/>
      <c r="AG139" s="436"/>
      <c r="AH139" s="436"/>
      <c r="AI139" s="436"/>
      <c r="AJ139" s="436"/>
      <c r="AK139" s="436"/>
      <c r="AL139" s="437"/>
      <c r="AM139" s="956"/>
      <c r="AN139" s="957"/>
      <c r="AO139" s="957"/>
      <c r="AP139" s="957"/>
      <c r="AQ139" s="957"/>
      <c r="AR139" s="957"/>
      <c r="AS139" s="957"/>
      <c r="AT139" s="957"/>
      <c r="AU139" s="957"/>
      <c r="AV139" s="957"/>
      <c r="AW139" s="957"/>
      <c r="AX139" s="958"/>
      <c r="AY139" s="75"/>
      <c r="AZ139" s="507"/>
      <c r="BA139" s="632"/>
      <c r="BB139" s="577"/>
      <c r="BC139" s="578"/>
      <c r="BD139" s="577"/>
      <c r="BE139" s="654"/>
      <c r="BF139" s="654"/>
      <c r="BG139" s="654"/>
      <c r="BH139" s="654"/>
      <c r="BI139" s="654"/>
      <c r="BJ139" s="654"/>
      <c r="BK139" s="654"/>
      <c r="BL139" s="654"/>
      <c r="BM139" s="654"/>
      <c r="BN139" s="654"/>
      <c r="BO139" s="654"/>
      <c r="BP139" s="654"/>
      <c r="BQ139" s="654"/>
      <c r="BR139" s="654"/>
      <c r="BS139" s="654"/>
      <c r="BT139" s="654"/>
      <c r="BU139" s="655"/>
      <c r="BV139" s="594"/>
      <c r="BW139" s="595"/>
      <c r="BX139" s="595"/>
      <c r="BY139" s="595"/>
      <c r="BZ139" s="595"/>
      <c r="CA139" s="595"/>
      <c r="CB139" s="595"/>
      <c r="CC139" s="595"/>
      <c r="CD139" s="595"/>
      <c r="CE139" s="595"/>
      <c r="CF139" s="595"/>
      <c r="CG139" s="595"/>
      <c r="CH139" s="595"/>
      <c r="CI139" s="595"/>
      <c r="CJ139" s="595"/>
      <c r="CK139" s="596"/>
    </row>
    <row r="140" spans="2:169" ht="5.25" customHeight="1" thickBot="1">
      <c r="B140" s="507"/>
      <c r="C140" s="508"/>
      <c r="D140" s="436"/>
      <c r="E140" s="436"/>
      <c r="F140" s="436"/>
      <c r="G140" s="436"/>
      <c r="H140" s="436"/>
      <c r="I140" s="436"/>
      <c r="J140" s="436"/>
      <c r="K140" s="436"/>
      <c r="L140" s="436"/>
      <c r="M140" s="436"/>
      <c r="N140" s="436"/>
      <c r="O140" s="436"/>
      <c r="P140" s="436"/>
      <c r="Q140" s="436"/>
      <c r="R140" s="436"/>
      <c r="S140" s="436"/>
      <c r="T140" s="436"/>
      <c r="U140" s="436"/>
      <c r="V140" s="436"/>
      <c r="W140" s="436"/>
      <c r="X140" s="436"/>
      <c r="Y140" s="436"/>
      <c r="Z140" s="436"/>
      <c r="AA140" s="436"/>
      <c r="AB140" s="436"/>
      <c r="AC140" s="436"/>
      <c r="AD140" s="436"/>
      <c r="AE140" s="436"/>
      <c r="AF140" s="436"/>
      <c r="AG140" s="436"/>
      <c r="AH140" s="436"/>
      <c r="AI140" s="436"/>
      <c r="AJ140" s="436"/>
      <c r="AK140" s="436"/>
      <c r="AL140" s="437"/>
      <c r="AM140" s="542"/>
      <c r="AN140" s="543"/>
      <c r="AO140" s="543"/>
      <c r="AP140" s="543"/>
      <c r="AQ140" s="543"/>
      <c r="AR140" s="543"/>
      <c r="AS140" s="543"/>
      <c r="AT140" s="543"/>
      <c r="AU140" s="543"/>
      <c r="AV140" s="543"/>
      <c r="AW140" s="543"/>
      <c r="AX140" s="544"/>
      <c r="AY140" s="75"/>
      <c r="AZ140" s="507"/>
      <c r="BA140" s="632"/>
      <c r="BB140" s="577"/>
      <c r="BC140" s="578"/>
      <c r="BD140" s="959"/>
      <c r="BE140" s="960"/>
      <c r="BF140" s="960"/>
      <c r="BG140" s="960"/>
      <c r="BH140" s="960"/>
      <c r="BI140" s="960"/>
      <c r="BJ140" s="960"/>
      <c r="BK140" s="960"/>
      <c r="BL140" s="960"/>
      <c r="BM140" s="960"/>
      <c r="BN140" s="960"/>
      <c r="BO140" s="960"/>
      <c r="BP140" s="960"/>
      <c r="BQ140" s="960"/>
      <c r="BR140" s="960"/>
      <c r="BS140" s="960"/>
      <c r="BT140" s="960"/>
      <c r="BU140" s="961"/>
      <c r="BV140" s="662"/>
      <c r="BW140" s="663"/>
      <c r="BX140" s="663"/>
      <c r="BY140" s="663"/>
      <c r="BZ140" s="663"/>
      <c r="CA140" s="663"/>
      <c r="CB140" s="663"/>
      <c r="CC140" s="663"/>
      <c r="CD140" s="663"/>
      <c r="CE140" s="663"/>
      <c r="CF140" s="663"/>
      <c r="CG140" s="663"/>
      <c r="CH140" s="663"/>
      <c r="CI140" s="663"/>
      <c r="CJ140" s="663"/>
      <c r="CK140" s="664"/>
    </row>
    <row r="141" spans="2:169" ht="5.25" customHeight="1">
      <c r="B141" s="471" t="s">
        <v>31</v>
      </c>
      <c r="C141" s="472"/>
      <c r="D141" s="472"/>
      <c r="E141" s="472"/>
      <c r="F141" s="472"/>
      <c r="G141" s="472"/>
      <c r="H141" s="472"/>
      <c r="I141" s="472"/>
      <c r="J141" s="472"/>
      <c r="K141" s="472"/>
      <c r="L141" s="472"/>
      <c r="M141" s="472"/>
      <c r="N141" s="472"/>
      <c r="O141" s="472"/>
      <c r="P141" s="472"/>
      <c r="Q141" s="472"/>
      <c r="R141" s="472"/>
      <c r="S141" s="472"/>
      <c r="T141" s="472"/>
      <c r="U141" s="472"/>
      <c r="V141" s="472"/>
      <c r="W141" s="472"/>
      <c r="X141" s="472"/>
      <c r="Y141" s="472"/>
      <c r="Z141" s="472"/>
      <c r="AA141" s="472"/>
      <c r="AB141" s="472"/>
      <c r="AC141" s="472"/>
      <c r="AD141" s="472"/>
      <c r="AE141" s="472"/>
      <c r="AF141" s="472"/>
      <c r="AG141" s="472"/>
      <c r="AH141" s="472"/>
      <c r="AI141" s="472"/>
      <c r="AJ141" s="472"/>
      <c r="AK141" s="472"/>
      <c r="AL141" s="511"/>
      <c r="AM141" s="947">
        <f>SUM(AM106:AX140)</f>
        <v>0</v>
      </c>
      <c r="AN141" s="948"/>
      <c r="AO141" s="948"/>
      <c r="AP141" s="948"/>
      <c r="AQ141" s="948"/>
      <c r="AR141" s="948"/>
      <c r="AS141" s="948"/>
      <c r="AT141" s="948"/>
      <c r="AU141" s="948"/>
      <c r="AV141" s="948"/>
      <c r="AW141" s="948"/>
      <c r="AX141" s="949"/>
      <c r="AY141" s="75"/>
      <c r="AZ141" s="563" t="s">
        <v>169</v>
      </c>
      <c r="BA141" s="564"/>
      <c r="BB141" s="564"/>
      <c r="BC141" s="564"/>
      <c r="BD141" s="564"/>
      <c r="BE141" s="564"/>
      <c r="BF141" s="564"/>
      <c r="BG141" s="564"/>
      <c r="BH141" s="564"/>
      <c r="BI141" s="564"/>
      <c r="BJ141" s="564"/>
      <c r="BK141" s="564"/>
      <c r="BL141" s="564"/>
      <c r="BM141" s="564"/>
      <c r="BN141" s="564"/>
      <c r="BO141" s="564"/>
      <c r="BP141" s="564"/>
      <c r="BQ141" s="564"/>
      <c r="BR141" s="564"/>
      <c r="BS141" s="564"/>
      <c r="BT141" s="564"/>
      <c r="BU141" s="565"/>
      <c r="BV141" s="572" t="e">
        <f ca="1">SUM(BV111:CK125)</f>
        <v>#DIV/0!</v>
      </c>
      <c r="BW141" s="573"/>
      <c r="BX141" s="573"/>
      <c r="BY141" s="573"/>
      <c r="BZ141" s="573"/>
      <c r="CA141" s="573"/>
      <c r="CB141" s="573"/>
      <c r="CC141" s="573"/>
      <c r="CD141" s="573"/>
      <c r="CE141" s="573"/>
      <c r="CF141" s="573"/>
      <c r="CG141" s="573"/>
      <c r="CH141" s="573"/>
      <c r="CI141" s="573"/>
      <c r="CJ141" s="573"/>
      <c r="CK141" s="574"/>
    </row>
    <row r="142" spans="2:169" ht="5.25" customHeight="1">
      <c r="B142" s="475"/>
      <c r="C142" s="473"/>
      <c r="D142" s="473"/>
      <c r="E142" s="473"/>
      <c r="F142" s="473"/>
      <c r="G142" s="473"/>
      <c r="H142" s="473"/>
      <c r="I142" s="473"/>
      <c r="J142" s="473"/>
      <c r="K142" s="473"/>
      <c r="L142" s="473"/>
      <c r="M142" s="473"/>
      <c r="N142" s="473"/>
      <c r="O142" s="473"/>
      <c r="P142" s="473"/>
      <c r="Q142" s="473"/>
      <c r="R142" s="473"/>
      <c r="S142" s="473"/>
      <c r="T142" s="473"/>
      <c r="U142" s="473"/>
      <c r="V142" s="473"/>
      <c r="W142" s="473"/>
      <c r="X142" s="473"/>
      <c r="Y142" s="473"/>
      <c r="Z142" s="473"/>
      <c r="AA142" s="473"/>
      <c r="AB142" s="473"/>
      <c r="AC142" s="473"/>
      <c r="AD142" s="473"/>
      <c r="AE142" s="473"/>
      <c r="AF142" s="473"/>
      <c r="AG142" s="473"/>
      <c r="AH142" s="473"/>
      <c r="AI142" s="473"/>
      <c r="AJ142" s="473"/>
      <c r="AK142" s="473"/>
      <c r="AL142" s="474"/>
      <c r="AM142" s="950"/>
      <c r="AN142" s="951"/>
      <c r="AO142" s="951"/>
      <c r="AP142" s="951"/>
      <c r="AQ142" s="951"/>
      <c r="AR142" s="951"/>
      <c r="AS142" s="951"/>
      <c r="AT142" s="951"/>
      <c r="AU142" s="951"/>
      <c r="AV142" s="951"/>
      <c r="AW142" s="951"/>
      <c r="AX142" s="952"/>
      <c r="AY142" s="75"/>
      <c r="AZ142" s="566"/>
      <c r="BA142" s="567"/>
      <c r="BB142" s="567"/>
      <c r="BC142" s="567"/>
      <c r="BD142" s="567"/>
      <c r="BE142" s="567"/>
      <c r="BF142" s="567"/>
      <c r="BG142" s="567"/>
      <c r="BH142" s="567"/>
      <c r="BI142" s="567"/>
      <c r="BJ142" s="567"/>
      <c r="BK142" s="567"/>
      <c r="BL142" s="567"/>
      <c r="BM142" s="567"/>
      <c r="BN142" s="567"/>
      <c r="BO142" s="567"/>
      <c r="BP142" s="567"/>
      <c r="BQ142" s="567"/>
      <c r="BR142" s="567"/>
      <c r="BS142" s="567"/>
      <c r="BT142" s="567"/>
      <c r="BU142" s="568"/>
      <c r="BV142" s="456"/>
      <c r="BW142" s="457"/>
      <c r="BX142" s="457"/>
      <c r="BY142" s="457"/>
      <c r="BZ142" s="457"/>
      <c r="CA142" s="457"/>
      <c r="CB142" s="457"/>
      <c r="CC142" s="457"/>
      <c r="CD142" s="457"/>
      <c r="CE142" s="457"/>
      <c r="CF142" s="457"/>
      <c r="CG142" s="457"/>
      <c r="CH142" s="457"/>
      <c r="CI142" s="457"/>
      <c r="CJ142" s="457"/>
      <c r="CK142" s="458"/>
    </row>
    <row r="143" spans="2:169" ht="5.25" customHeight="1">
      <c r="B143" s="475"/>
      <c r="C143" s="473"/>
      <c r="D143" s="473"/>
      <c r="E143" s="473"/>
      <c r="F143" s="473"/>
      <c r="G143" s="473"/>
      <c r="H143" s="473"/>
      <c r="I143" s="473"/>
      <c r="J143" s="473"/>
      <c r="K143" s="473"/>
      <c r="L143" s="473"/>
      <c r="M143" s="473"/>
      <c r="N143" s="473"/>
      <c r="O143" s="473"/>
      <c r="P143" s="473"/>
      <c r="Q143" s="473"/>
      <c r="R143" s="473"/>
      <c r="S143" s="473"/>
      <c r="T143" s="473"/>
      <c r="U143" s="473"/>
      <c r="V143" s="473"/>
      <c r="W143" s="473"/>
      <c r="X143" s="473"/>
      <c r="Y143" s="473"/>
      <c r="Z143" s="473"/>
      <c r="AA143" s="473"/>
      <c r="AB143" s="473"/>
      <c r="AC143" s="473"/>
      <c r="AD143" s="473"/>
      <c r="AE143" s="473"/>
      <c r="AF143" s="473"/>
      <c r="AG143" s="473"/>
      <c r="AH143" s="473"/>
      <c r="AI143" s="473"/>
      <c r="AJ143" s="473"/>
      <c r="AK143" s="473"/>
      <c r="AL143" s="474"/>
      <c r="AM143" s="950"/>
      <c r="AN143" s="951"/>
      <c r="AO143" s="951"/>
      <c r="AP143" s="951"/>
      <c r="AQ143" s="951"/>
      <c r="AR143" s="951"/>
      <c r="AS143" s="951"/>
      <c r="AT143" s="951"/>
      <c r="AU143" s="951"/>
      <c r="AV143" s="951"/>
      <c r="AW143" s="951"/>
      <c r="AX143" s="952"/>
      <c r="AY143" s="75"/>
      <c r="AZ143" s="566"/>
      <c r="BA143" s="567"/>
      <c r="BB143" s="567"/>
      <c r="BC143" s="567"/>
      <c r="BD143" s="567"/>
      <c r="BE143" s="567"/>
      <c r="BF143" s="567"/>
      <c r="BG143" s="567"/>
      <c r="BH143" s="567"/>
      <c r="BI143" s="567"/>
      <c r="BJ143" s="567"/>
      <c r="BK143" s="567"/>
      <c r="BL143" s="567"/>
      <c r="BM143" s="567"/>
      <c r="BN143" s="567"/>
      <c r="BO143" s="567"/>
      <c r="BP143" s="567"/>
      <c r="BQ143" s="567"/>
      <c r="BR143" s="567"/>
      <c r="BS143" s="567"/>
      <c r="BT143" s="567"/>
      <c r="BU143" s="568"/>
      <c r="BV143" s="456"/>
      <c r="BW143" s="457"/>
      <c r="BX143" s="457"/>
      <c r="BY143" s="457"/>
      <c r="BZ143" s="457"/>
      <c r="CA143" s="457"/>
      <c r="CB143" s="457"/>
      <c r="CC143" s="457"/>
      <c r="CD143" s="457"/>
      <c r="CE143" s="457"/>
      <c r="CF143" s="457"/>
      <c r="CG143" s="457"/>
      <c r="CH143" s="457"/>
      <c r="CI143" s="457"/>
      <c r="CJ143" s="457"/>
      <c r="CK143" s="458"/>
    </row>
    <row r="144" spans="2:169" ht="10.5" customHeight="1" thickBot="1">
      <c r="B144" s="476"/>
      <c r="C144" s="477"/>
      <c r="D144" s="477"/>
      <c r="E144" s="477"/>
      <c r="F144" s="477"/>
      <c r="G144" s="477"/>
      <c r="H144" s="477"/>
      <c r="I144" s="477"/>
      <c r="J144" s="477"/>
      <c r="K144" s="477"/>
      <c r="L144" s="477"/>
      <c r="M144" s="477"/>
      <c r="N144" s="477"/>
      <c r="O144" s="477"/>
      <c r="P144" s="477"/>
      <c r="Q144" s="477"/>
      <c r="R144" s="477"/>
      <c r="S144" s="477"/>
      <c r="T144" s="477"/>
      <c r="U144" s="477"/>
      <c r="V144" s="477"/>
      <c r="W144" s="477"/>
      <c r="X144" s="477"/>
      <c r="Y144" s="477"/>
      <c r="Z144" s="477"/>
      <c r="AA144" s="477"/>
      <c r="AB144" s="477"/>
      <c r="AC144" s="477"/>
      <c r="AD144" s="477"/>
      <c r="AE144" s="477"/>
      <c r="AF144" s="477"/>
      <c r="AG144" s="477"/>
      <c r="AH144" s="477"/>
      <c r="AI144" s="477"/>
      <c r="AJ144" s="477"/>
      <c r="AK144" s="477"/>
      <c r="AL144" s="478"/>
      <c r="AM144" s="953"/>
      <c r="AN144" s="954"/>
      <c r="AO144" s="954"/>
      <c r="AP144" s="954"/>
      <c r="AQ144" s="954"/>
      <c r="AR144" s="954"/>
      <c r="AS144" s="954"/>
      <c r="AT144" s="954"/>
      <c r="AU144" s="954"/>
      <c r="AV144" s="954"/>
      <c r="AW144" s="954"/>
      <c r="AX144" s="955"/>
      <c r="AY144" s="75"/>
      <c r="AZ144" s="569"/>
      <c r="BA144" s="570"/>
      <c r="BB144" s="570"/>
      <c r="BC144" s="570"/>
      <c r="BD144" s="570"/>
      <c r="BE144" s="570"/>
      <c r="BF144" s="570"/>
      <c r="BG144" s="570"/>
      <c r="BH144" s="570"/>
      <c r="BI144" s="570"/>
      <c r="BJ144" s="570"/>
      <c r="BK144" s="570"/>
      <c r="BL144" s="570"/>
      <c r="BM144" s="570"/>
      <c r="BN144" s="570"/>
      <c r="BO144" s="570"/>
      <c r="BP144" s="570"/>
      <c r="BQ144" s="570"/>
      <c r="BR144" s="570"/>
      <c r="BS144" s="570"/>
      <c r="BT144" s="570"/>
      <c r="BU144" s="571"/>
      <c r="BV144" s="459"/>
      <c r="BW144" s="460"/>
      <c r="BX144" s="460"/>
      <c r="BY144" s="460"/>
      <c r="BZ144" s="460"/>
      <c r="CA144" s="460"/>
      <c r="CB144" s="460"/>
      <c r="CC144" s="460"/>
      <c r="CD144" s="460"/>
      <c r="CE144" s="460"/>
      <c r="CF144" s="460"/>
      <c r="CG144" s="460"/>
      <c r="CH144" s="460"/>
      <c r="CI144" s="460"/>
      <c r="CJ144" s="460"/>
      <c r="CK144" s="461"/>
    </row>
    <row r="145" spans="2:169" ht="8.1" customHeight="1">
      <c r="B145" s="72"/>
      <c r="C145" s="72"/>
      <c r="D145" s="72"/>
      <c r="E145" s="72"/>
      <c r="F145" s="72"/>
      <c r="G145" s="72"/>
      <c r="H145" s="72"/>
      <c r="I145" s="72"/>
      <c r="J145" s="72"/>
      <c r="K145" s="72"/>
      <c r="L145" s="72"/>
      <c r="M145" s="72"/>
      <c r="N145" s="72"/>
      <c r="O145" s="72"/>
      <c r="P145" s="72"/>
      <c r="Q145" s="72"/>
      <c r="R145" s="72"/>
      <c r="S145" s="72"/>
      <c r="T145" s="72"/>
      <c r="U145" s="72"/>
      <c r="V145" s="72"/>
      <c r="W145" s="72"/>
      <c r="X145" s="72"/>
      <c r="Y145" s="72"/>
      <c r="Z145" s="72"/>
      <c r="AA145" s="72"/>
      <c r="AB145" s="72"/>
      <c r="AC145" s="72"/>
      <c r="AD145" s="72"/>
      <c r="AE145" s="72"/>
      <c r="AF145" s="72"/>
      <c r="AG145" s="72"/>
      <c r="AH145" s="72"/>
      <c r="AI145" s="72"/>
      <c r="AJ145" s="72"/>
      <c r="AK145" s="72"/>
      <c r="AL145" s="72"/>
      <c r="AM145" s="72"/>
      <c r="AN145" s="72"/>
      <c r="AO145" s="72"/>
      <c r="AP145" s="72"/>
      <c r="AQ145" s="72"/>
      <c r="AR145" s="72"/>
      <c r="AS145" s="72"/>
      <c r="AT145" s="72"/>
      <c r="AU145" s="72"/>
      <c r="AV145" s="72"/>
      <c r="AW145" s="72"/>
      <c r="AX145" s="72"/>
      <c r="AY145" s="72"/>
      <c r="AZ145" s="72"/>
      <c r="BA145" s="72"/>
      <c r="BB145" s="72"/>
      <c r="BC145" s="72"/>
      <c r="BD145" s="72"/>
      <c r="BE145" s="72"/>
      <c r="BF145" s="72"/>
      <c r="BG145" s="72"/>
      <c r="BH145" s="72"/>
      <c r="BI145" s="72"/>
      <c r="BJ145" s="72"/>
      <c r="BK145" s="72"/>
      <c r="BL145" s="72"/>
      <c r="BM145" s="72"/>
      <c r="BN145" s="72"/>
      <c r="BO145" s="72"/>
      <c r="BP145" s="72"/>
      <c r="BQ145" s="72"/>
      <c r="BR145" s="72"/>
      <c r="BS145" s="72"/>
      <c r="BT145" s="72"/>
      <c r="BU145" s="72"/>
      <c r="BV145" s="72"/>
      <c r="BW145" s="72"/>
      <c r="BX145" s="72"/>
      <c r="BY145" s="72"/>
      <c r="BZ145" s="72"/>
      <c r="CA145" s="72"/>
      <c r="CB145" s="72"/>
      <c r="CD145" s="90"/>
      <c r="CE145" s="76"/>
      <c r="CF145" s="76"/>
      <c r="CG145" s="76"/>
      <c r="CH145" s="73"/>
      <c r="CI145" s="73"/>
      <c r="CJ145" s="75"/>
      <c r="CK145" s="75"/>
      <c r="CL145" s="75"/>
      <c r="CM145" s="78"/>
      <c r="CN145" s="527"/>
      <c r="CO145" s="527"/>
      <c r="CP145" s="527"/>
      <c r="CQ145" s="527"/>
      <c r="CR145" s="527"/>
      <c r="CS145" s="527"/>
      <c r="CT145" s="527"/>
      <c r="CU145" s="527"/>
      <c r="CV145" s="528"/>
      <c r="CW145" s="528"/>
      <c r="CX145" s="528"/>
      <c r="CY145" s="528"/>
      <c r="CZ145" s="528"/>
      <c r="DA145" s="528"/>
      <c r="DB145" s="528"/>
      <c r="DC145" s="528"/>
      <c r="DD145" s="528"/>
      <c r="DE145" s="528"/>
      <c r="DF145" s="528"/>
      <c r="DG145" s="528"/>
      <c r="DH145" s="528"/>
      <c r="DI145" s="528"/>
      <c r="DJ145" s="528"/>
      <c r="DK145" s="528"/>
      <c r="DL145" s="528"/>
      <c r="DM145" s="527"/>
      <c r="DN145" s="527"/>
      <c r="DO145" s="527"/>
      <c r="DP145" s="527"/>
      <c r="DQ145" s="527"/>
      <c r="DR145" s="527"/>
      <c r="DS145" s="527"/>
      <c r="DT145" s="527"/>
      <c r="DU145" s="527"/>
      <c r="DV145" s="527"/>
      <c r="DW145" s="527"/>
      <c r="DX145" s="527"/>
      <c r="DY145" s="527"/>
      <c r="DZ145" s="527"/>
      <c r="EA145" s="527"/>
      <c r="EB145" s="527"/>
      <c r="EC145" s="527"/>
      <c r="ED145" s="527"/>
      <c r="EE145" s="527"/>
      <c r="EF145" s="527"/>
      <c r="EG145" s="433"/>
      <c r="EH145" s="433"/>
      <c r="EI145" s="433"/>
      <c r="EJ145" s="433"/>
      <c r="EK145" s="433"/>
      <c r="EL145" s="433"/>
      <c r="EM145" s="433"/>
      <c r="EN145" s="433"/>
      <c r="EO145" s="433"/>
      <c r="EP145" s="433"/>
      <c r="EQ145" s="433"/>
      <c r="ER145" s="433"/>
      <c r="ES145" s="530"/>
      <c r="ET145" s="530"/>
      <c r="EU145" s="530"/>
      <c r="EV145" s="530"/>
      <c r="EW145" s="530"/>
      <c r="EX145" s="530"/>
      <c r="EY145" s="530"/>
      <c r="EZ145" s="530"/>
      <c r="FA145" s="530"/>
      <c r="FB145" s="530"/>
      <c r="FC145" s="530"/>
      <c r="FD145" s="530"/>
      <c r="FE145" s="530"/>
      <c r="FF145" s="530"/>
      <c r="FG145" s="530"/>
      <c r="FH145" s="530"/>
      <c r="FI145" s="76"/>
      <c r="FJ145" s="76"/>
      <c r="FK145" s="76"/>
      <c r="FL145" s="76"/>
      <c r="FM145" s="76"/>
    </row>
    <row r="146" spans="2:169" ht="15.75" customHeight="1">
      <c r="B146" s="527"/>
      <c r="C146" s="527"/>
      <c r="D146" s="527"/>
      <c r="E146" s="527"/>
      <c r="F146" s="527"/>
      <c r="G146" s="527"/>
      <c r="H146" s="527"/>
      <c r="I146" s="527"/>
      <c r="J146" s="89"/>
      <c r="K146" s="89"/>
      <c r="L146" s="89"/>
      <c r="M146" s="89"/>
      <c r="N146" s="89"/>
      <c r="O146" s="89"/>
      <c r="P146" s="89"/>
      <c r="Q146" s="72"/>
      <c r="R146" s="72"/>
      <c r="S146" s="72"/>
      <c r="T146" s="72"/>
      <c r="U146" s="72"/>
      <c r="V146" s="72"/>
      <c r="W146" s="72"/>
      <c r="X146" s="72"/>
      <c r="Y146" s="72"/>
      <c r="Z146" s="72"/>
      <c r="AA146" s="72"/>
      <c r="AB146" s="72"/>
      <c r="AC146" s="72"/>
      <c r="AD146" s="72"/>
      <c r="AE146" s="72"/>
      <c r="AF146" s="72"/>
      <c r="AG146" s="72"/>
      <c r="AH146" s="72"/>
      <c r="AI146" s="72"/>
      <c r="AJ146" s="72"/>
      <c r="AK146" s="72"/>
      <c r="AL146" s="72"/>
      <c r="AM146" s="72"/>
      <c r="AN146" s="72"/>
      <c r="AO146" s="72"/>
      <c r="AP146" s="72"/>
      <c r="AQ146" s="72"/>
      <c r="AR146" s="72"/>
      <c r="AS146" s="72"/>
      <c r="AT146" s="72"/>
      <c r="AU146" s="72"/>
      <c r="AV146" s="72"/>
      <c r="AW146" s="72"/>
      <c r="AX146" s="72"/>
      <c r="AY146" s="72"/>
      <c r="AZ146" s="72"/>
      <c r="BA146" s="72"/>
      <c r="BB146" s="72"/>
      <c r="BC146" s="72"/>
      <c r="BD146" s="72"/>
      <c r="BN146" s="527"/>
      <c r="BO146" s="527"/>
      <c r="BP146" s="527"/>
      <c r="BQ146" s="527"/>
      <c r="BR146" s="527"/>
      <c r="BS146" s="527"/>
      <c r="BT146" s="527"/>
      <c r="BU146" s="527"/>
      <c r="BV146" s="527"/>
      <c r="BW146" s="527"/>
      <c r="BX146" s="527"/>
      <c r="BY146" s="527"/>
      <c r="BZ146" s="527"/>
      <c r="CA146" s="527"/>
      <c r="CB146" s="527"/>
      <c r="CC146" s="527"/>
      <c r="CD146" s="527"/>
      <c r="CE146" s="527"/>
      <c r="CF146" s="527"/>
      <c r="CG146" s="527"/>
      <c r="CH146" s="527"/>
      <c r="CI146" s="527"/>
      <c r="CJ146" s="527"/>
      <c r="CK146" s="527"/>
      <c r="CL146" s="78"/>
      <c r="CM146" s="78"/>
      <c r="CN146" s="527"/>
      <c r="CO146" s="527"/>
      <c r="CP146" s="527"/>
      <c r="CQ146" s="527"/>
      <c r="CR146" s="527"/>
      <c r="CS146" s="527"/>
      <c r="CT146" s="527"/>
      <c r="CU146" s="527"/>
      <c r="CV146" s="528"/>
      <c r="CW146" s="528"/>
      <c r="CX146" s="528"/>
      <c r="CY146" s="528"/>
      <c r="CZ146" s="528"/>
      <c r="DA146" s="528"/>
      <c r="DB146" s="528"/>
      <c r="DC146" s="528"/>
      <c r="DD146" s="528"/>
      <c r="DE146" s="528"/>
      <c r="DF146" s="528"/>
      <c r="DG146" s="528"/>
      <c r="DH146" s="528"/>
      <c r="DI146" s="528"/>
      <c r="DJ146" s="528"/>
      <c r="DK146" s="528"/>
      <c r="DL146" s="528"/>
      <c r="DM146" s="527"/>
      <c r="DN146" s="527"/>
      <c r="DO146" s="527"/>
      <c r="DP146" s="527"/>
      <c r="DQ146" s="527"/>
      <c r="DR146" s="527"/>
      <c r="DS146" s="527"/>
      <c r="DT146" s="527"/>
      <c r="DU146" s="527"/>
      <c r="DV146" s="527"/>
      <c r="DW146" s="527"/>
      <c r="DX146" s="527"/>
      <c r="DY146" s="527"/>
      <c r="DZ146" s="527"/>
      <c r="EA146" s="527"/>
      <c r="EB146" s="527"/>
      <c r="EC146" s="527"/>
      <c r="ED146" s="527"/>
      <c r="EE146" s="527"/>
      <c r="EF146" s="527"/>
      <c r="EG146" s="433"/>
      <c r="EH146" s="433"/>
      <c r="EI146" s="433"/>
      <c r="EJ146" s="433"/>
      <c r="EK146" s="433"/>
      <c r="EL146" s="433"/>
      <c r="EM146" s="433"/>
      <c r="EN146" s="433"/>
      <c r="EO146" s="433"/>
      <c r="EP146" s="433"/>
      <c r="EQ146" s="433"/>
      <c r="ER146" s="433"/>
      <c r="ES146" s="530"/>
      <c r="ET146" s="530"/>
      <c r="EU146" s="530"/>
      <c r="EV146" s="530"/>
      <c r="EW146" s="530"/>
      <c r="EX146" s="530"/>
      <c r="EY146" s="530"/>
      <c r="EZ146" s="530"/>
      <c r="FA146" s="530"/>
      <c r="FB146" s="530"/>
      <c r="FC146" s="530"/>
      <c r="FD146" s="530"/>
      <c r="FE146" s="530"/>
      <c r="FF146" s="530"/>
      <c r="FG146" s="530"/>
      <c r="FH146" s="530"/>
      <c r="FI146" s="76"/>
      <c r="FJ146" s="76"/>
      <c r="FK146" s="76"/>
      <c r="FL146" s="76"/>
      <c r="FM146" s="76"/>
    </row>
    <row r="147" spans="2:169" ht="16.5" customHeight="1">
      <c r="CH147" s="95"/>
      <c r="CI147" s="95"/>
      <c r="CJ147" s="433"/>
      <c r="CK147" s="433"/>
      <c r="CL147" s="433"/>
      <c r="CM147" s="433"/>
      <c r="CN147" s="433"/>
      <c r="CO147" s="433"/>
      <c r="CP147" s="433"/>
      <c r="CQ147" s="433"/>
      <c r="CR147" s="433"/>
      <c r="CS147" s="433"/>
      <c r="CT147" s="433"/>
      <c r="CU147" s="433"/>
      <c r="CV147" s="529"/>
      <c r="CW147" s="529"/>
      <c r="CX147" s="529"/>
      <c r="CY147" s="529"/>
      <c r="CZ147" s="529"/>
      <c r="DA147" s="529"/>
      <c r="DB147" s="529"/>
      <c r="DC147" s="529"/>
      <c r="DD147" s="529"/>
      <c r="DE147" s="529"/>
      <c r="DF147" s="529"/>
      <c r="DG147" s="529"/>
      <c r="DH147" s="529"/>
      <c r="DI147" s="529"/>
      <c r="DJ147" s="529"/>
      <c r="DK147" s="529"/>
      <c r="DL147" s="529"/>
      <c r="DM147" s="433"/>
      <c r="DN147" s="433"/>
      <c r="DO147" s="433"/>
      <c r="DP147" s="433"/>
      <c r="DQ147" s="433"/>
      <c r="DR147" s="433"/>
      <c r="DS147" s="433"/>
      <c r="DT147" s="433"/>
      <c r="DU147" s="433"/>
      <c r="DV147" s="433"/>
      <c r="DW147" s="433"/>
      <c r="DX147" s="433"/>
      <c r="DY147" s="433"/>
      <c r="DZ147" s="433"/>
      <c r="EA147" s="433"/>
      <c r="EB147" s="433"/>
      <c r="EC147" s="433"/>
      <c r="ED147" s="433"/>
      <c r="EE147" s="433"/>
      <c r="EF147" s="433"/>
      <c r="EG147" s="433"/>
      <c r="EH147" s="433"/>
      <c r="EI147" s="433"/>
      <c r="EJ147" s="433"/>
      <c r="EK147" s="433"/>
      <c r="EL147" s="433"/>
      <c r="EM147" s="433"/>
      <c r="EN147" s="433"/>
      <c r="EO147" s="433"/>
      <c r="EP147" s="433"/>
      <c r="EQ147" s="433"/>
      <c r="ER147" s="433"/>
      <c r="ES147" s="530"/>
      <c r="ET147" s="530"/>
      <c r="EU147" s="530"/>
      <c r="EV147" s="530"/>
      <c r="EW147" s="530"/>
      <c r="EX147" s="530"/>
      <c r="EY147" s="530"/>
      <c r="EZ147" s="530"/>
      <c r="FA147" s="530"/>
      <c r="FB147" s="530"/>
      <c r="FC147" s="530"/>
      <c r="FD147" s="530"/>
      <c r="FE147" s="530"/>
      <c r="FF147" s="530"/>
      <c r="FG147" s="530"/>
      <c r="FH147" s="530"/>
      <c r="FI147" s="76"/>
      <c r="FJ147" s="76"/>
      <c r="FK147" s="76"/>
      <c r="FL147" s="76"/>
      <c r="FM147" s="76"/>
    </row>
    <row r="148" spans="2:169" ht="16.5" customHeight="1">
      <c r="CH148" s="95"/>
      <c r="CI148" s="95"/>
    </row>
  </sheetData>
  <sheetProtection algorithmName="SHA-512" hashValue="wzFhhL8ffs8Zk1jizrnAGz8XWuZy5v+FiLcfAdp2WkyKJf3fQrraeA3BnWjCtcppzfsF0BK8vpb3yolf7OuFEg==" saltValue="FnHD8U19aFnGBP1sfyIkpg==" spinCount="100000" sheet="1" objects="1" scenarios="1"/>
  <protectedRanges>
    <protectedRange sqref="D106:AX140" name="範囲2"/>
    <protectedRange sqref="AU32:CK96" name="範囲1"/>
  </protectedRanges>
  <mergeCells count="270">
    <mergeCell ref="D57:AA61"/>
    <mergeCell ref="D52:AA56"/>
    <mergeCell ref="N2:BQ2"/>
    <mergeCell ref="BR2:BY2"/>
    <mergeCell ref="BZ2:CC2"/>
    <mergeCell ref="B16:I18"/>
    <mergeCell ref="J16:V18"/>
    <mergeCell ref="W16:AD18"/>
    <mergeCell ref="AE16:AJ16"/>
    <mergeCell ref="AK16:AP16"/>
    <mergeCell ref="AE17:AJ18"/>
    <mergeCell ref="AK17:AP18"/>
    <mergeCell ref="B19:I21"/>
    <mergeCell ref="AT8:BB14"/>
    <mergeCell ref="B4:N5"/>
    <mergeCell ref="O4:Q5"/>
    <mergeCell ref="R4:T5"/>
    <mergeCell ref="U4:W5"/>
    <mergeCell ref="X4:Z5"/>
    <mergeCell ref="AA4:AC5"/>
    <mergeCell ref="BC21:BH23"/>
    <mergeCell ref="BI21:BL23"/>
    <mergeCell ref="AO24:AP25"/>
    <mergeCell ref="B22:I23"/>
    <mergeCell ref="CD2:CG2"/>
    <mergeCell ref="CH2:CK2"/>
    <mergeCell ref="N3:BQ3"/>
    <mergeCell ref="BC8:CK14"/>
    <mergeCell ref="B12:N14"/>
    <mergeCell ref="O12:Z14"/>
    <mergeCell ref="AA12:AH14"/>
    <mergeCell ref="AI12:AM14"/>
    <mergeCell ref="AN12:AP14"/>
    <mergeCell ref="CH4:CK5"/>
    <mergeCell ref="B6:N7"/>
    <mergeCell ref="O6:AP7"/>
    <mergeCell ref="AR6:AS23"/>
    <mergeCell ref="AT6:BB7"/>
    <mergeCell ref="BC6:CB7"/>
    <mergeCell ref="CC6:CK7"/>
    <mergeCell ref="B8:N11"/>
    <mergeCell ref="O8:AP11"/>
    <mergeCell ref="BM21:BX23"/>
    <mergeCell ref="BY21:CK23"/>
    <mergeCell ref="AT21:BB23"/>
    <mergeCell ref="AT15:BB19"/>
    <mergeCell ref="BC15:CK20"/>
    <mergeCell ref="AR4:CB5"/>
    <mergeCell ref="J22:V23"/>
    <mergeCell ref="W22:AD23"/>
    <mergeCell ref="AE22:AP23"/>
    <mergeCell ref="J19:O21"/>
    <mergeCell ref="P19:V21"/>
    <mergeCell ref="W19:AD21"/>
    <mergeCell ref="AE19:AL21"/>
    <mergeCell ref="AM19:AP21"/>
    <mergeCell ref="AQ24:AZ25"/>
    <mergeCell ref="BA24:BG25"/>
    <mergeCell ref="S26:V27"/>
    <mergeCell ref="W26:AB27"/>
    <mergeCell ref="AC26:AD27"/>
    <mergeCell ref="AE26:AG27"/>
    <mergeCell ref="B24:I25"/>
    <mergeCell ref="J24:K25"/>
    <mergeCell ref="L24:P25"/>
    <mergeCell ref="Q24:R25"/>
    <mergeCell ref="S24:X25"/>
    <mergeCell ref="Y24:AB25"/>
    <mergeCell ref="AC24:AD25"/>
    <mergeCell ref="AE24:AJ25"/>
    <mergeCell ref="AI26:AM27"/>
    <mergeCell ref="AK24:AN25"/>
    <mergeCell ref="AO26:AP27"/>
    <mergeCell ref="BE26:BG27"/>
    <mergeCell ref="AQ26:AZ27"/>
    <mergeCell ref="BA26:BD27"/>
    <mergeCell ref="BJ26:BS27"/>
    <mergeCell ref="BT26:CA27"/>
    <mergeCell ref="B29:C96"/>
    <mergeCell ref="D29:AH31"/>
    <mergeCell ref="AI29:AT31"/>
    <mergeCell ref="AU29:BY31"/>
    <mergeCell ref="D42:AA46"/>
    <mergeCell ref="AB42:AH46"/>
    <mergeCell ref="AI42:AT46"/>
    <mergeCell ref="AU42:BY46"/>
    <mergeCell ref="D62:AA66"/>
    <mergeCell ref="AI62:AT66"/>
    <mergeCell ref="AU62:BY66"/>
    <mergeCell ref="D67:AA71"/>
    <mergeCell ref="AI67:AT71"/>
    <mergeCell ref="AU67:BY71"/>
    <mergeCell ref="D92:AH96"/>
    <mergeCell ref="AI92:AT96"/>
    <mergeCell ref="AU92:BY96"/>
    <mergeCell ref="B26:I27"/>
    <mergeCell ref="J26:R27"/>
    <mergeCell ref="BZ42:CK46"/>
    <mergeCell ref="D47:AA51"/>
    <mergeCell ref="AB47:AH51"/>
    <mergeCell ref="AI47:AT51"/>
    <mergeCell ref="AU47:BY51"/>
    <mergeCell ref="BZ47:CK51"/>
    <mergeCell ref="BZ29:CK31"/>
    <mergeCell ref="D32:AH36"/>
    <mergeCell ref="AI32:AT36"/>
    <mergeCell ref="AU32:BY36"/>
    <mergeCell ref="BZ32:CK36"/>
    <mergeCell ref="D37:AH41"/>
    <mergeCell ref="AI37:AT41"/>
    <mergeCell ref="AU37:BY41"/>
    <mergeCell ref="BZ37:CK41"/>
    <mergeCell ref="BZ62:CK66"/>
    <mergeCell ref="CN63:CO63"/>
    <mergeCell ref="AB62:AH66"/>
    <mergeCell ref="AI52:AT56"/>
    <mergeCell ref="AU52:BY56"/>
    <mergeCell ref="BZ52:CK56"/>
    <mergeCell ref="AB67:AH71"/>
    <mergeCell ref="AI57:AT61"/>
    <mergeCell ref="AU57:BY61"/>
    <mergeCell ref="BZ57:CK61"/>
    <mergeCell ref="AB52:AH56"/>
    <mergeCell ref="AB57:AH61"/>
    <mergeCell ref="BZ67:CK71"/>
    <mergeCell ref="BZ92:CK96"/>
    <mergeCell ref="AB72:AH76"/>
    <mergeCell ref="AI72:AT76"/>
    <mergeCell ref="AU77:BY81"/>
    <mergeCell ref="BZ77:CK81"/>
    <mergeCell ref="D77:AA81"/>
    <mergeCell ref="AB77:AH81"/>
    <mergeCell ref="AI77:AT81"/>
    <mergeCell ref="AU82:BY86"/>
    <mergeCell ref="BZ82:CK86"/>
    <mergeCell ref="D72:AA76"/>
    <mergeCell ref="AU72:BY76"/>
    <mergeCell ref="BZ72:CK76"/>
    <mergeCell ref="AI87:AT91"/>
    <mergeCell ref="AU87:BY91"/>
    <mergeCell ref="BZ87:CK91"/>
    <mergeCell ref="D87:AA91"/>
    <mergeCell ref="AB87:AH91"/>
    <mergeCell ref="D82:AA86"/>
    <mergeCell ref="AB82:AH86"/>
    <mergeCell ref="AI82:AT86"/>
    <mergeCell ref="BV116:CK120"/>
    <mergeCell ref="BB121:BC125"/>
    <mergeCell ref="BD121:BU125"/>
    <mergeCell ref="BV121:CK125"/>
    <mergeCell ref="B97:AH101"/>
    <mergeCell ref="AI97:AT101"/>
    <mergeCell ref="B103:C140"/>
    <mergeCell ref="D103:AL105"/>
    <mergeCell ref="AM103:AX105"/>
    <mergeCell ref="D106:AL110"/>
    <mergeCell ref="AM106:AX110"/>
    <mergeCell ref="AM116:AX120"/>
    <mergeCell ref="D126:AL130"/>
    <mergeCell ref="AM126:AX130"/>
    <mergeCell ref="D121:AL125"/>
    <mergeCell ref="AM121:AX125"/>
    <mergeCell ref="BV136:CK140"/>
    <mergeCell ref="BV131:CK135"/>
    <mergeCell ref="BV126:CK130"/>
    <mergeCell ref="B141:AL144"/>
    <mergeCell ref="AM141:AX144"/>
    <mergeCell ref="AZ141:BU144"/>
    <mergeCell ref="BV141:CK144"/>
    <mergeCell ref="D136:AL140"/>
    <mergeCell ref="AM136:AX140"/>
    <mergeCell ref="BD136:BU140"/>
    <mergeCell ref="BD131:BU135"/>
    <mergeCell ref="AZ106:BA140"/>
    <mergeCell ref="BB106:BC110"/>
    <mergeCell ref="BD106:BU110"/>
    <mergeCell ref="BV106:CK110"/>
    <mergeCell ref="D111:AL115"/>
    <mergeCell ref="AM111:AX115"/>
    <mergeCell ref="BB111:BC115"/>
    <mergeCell ref="BD111:BU115"/>
    <mergeCell ref="BV111:CK115"/>
    <mergeCell ref="D116:AL120"/>
    <mergeCell ref="D131:AL135"/>
    <mergeCell ref="AM131:AX135"/>
    <mergeCell ref="BB126:BC140"/>
    <mergeCell ref="BD126:BU130"/>
    <mergeCell ref="BB116:BC120"/>
    <mergeCell ref="BD116:BU120"/>
    <mergeCell ref="B146:C146"/>
    <mergeCell ref="D146:E146"/>
    <mergeCell ref="F146:I146"/>
    <mergeCell ref="BN146:BO146"/>
    <mergeCell ref="BP146:BQ146"/>
    <mergeCell ref="BR146:BS146"/>
    <mergeCell ref="EA145:EB145"/>
    <mergeCell ref="EC145:ED145"/>
    <mergeCell ref="EE145:EF145"/>
    <mergeCell ref="CN145:CO145"/>
    <mergeCell ref="CP145:CQ145"/>
    <mergeCell ref="CR145:CS145"/>
    <mergeCell ref="CT145:CU145"/>
    <mergeCell ref="CV145:DL145"/>
    <mergeCell ref="BT146:BU146"/>
    <mergeCell ref="BV146:BY146"/>
    <mergeCell ref="BZ146:CA146"/>
    <mergeCell ref="CB146:CC146"/>
    <mergeCell ref="CD146:CE146"/>
    <mergeCell ref="CF146:CG146"/>
    <mergeCell ref="CN146:CO146"/>
    <mergeCell ref="CP146:CQ146"/>
    <mergeCell ref="CR146:CS146"/>
    <mergeCell ref="CH146:CK146"/>
    <mergeCell ref="CJ147:CK147"/>
    <mergeCell ref="CL147:CM147"/>
    <mergeCell ref="CN147:CO147"/>
    <mergeCell ref="CP147:CQ147"/>
    <mergeCell ref="CR147:CS147"/>
    <mergeCell ref="DY146:DZ146"/>
    <mergeCell ref="EA146:EB146"/>
    <mergeCell ref="EC146:ED146"/>
    <mergeCell ref="EE146:EF146"/>
    <mergeCell ref="DM146:DN146"/>
    <mergeCell ref="DO146:DP146"/>
    <mergeCell ref="DQ146:DR146"/>
    <mergeCell ref="DS146:DT146"/>
    <mergeCell ref="DU146:DV146"/>
    <mergeCell ref="DW146:DX146"/>
    <mergeCell ref="CT147:CU147"/>
    <mergeCell ref="CV147:DL147"/>
    <mergeCell ref="DM147:DN147"/>
    <mergeCell ref="DO147:DP147"/>
    <mergeCell ref="DQ147:DR147"/>
    <mergeCell ref="DS147:DT147"/>
    <mergeCell ref="EO146:EP146"/>
    <mergeCell ref="CV146:DL146"/>
    <mergeCell ref="CT146:CU146"/>
    <mergeCell ref="EM145:EN145"/>
    <mergeCell ref="EO145:EP145"/>
    <mergeCell ref="EQ145:ER145"/>
    <mergeCell ref="DM145:DN145"/>
    <mergeCell ref="EQ146:ER146"/>
    <mergeCell ref="ES146:FH146"/>
    <mergeCell ref="EG146:EH146"/>
    <mergeCell ref="EI146:EJ146"/>
    <mergeCell ref="ES145:FH145"/>
    <mergeCell ref="EG145:EH145"/>
    <mergeCell ref="EI145:EJ145"/>
    <mergeCell ref="EK145:EL145"/>
    <mergeCell ref="DO145:DP145"/>
    <mergeCell ref="DQ145:DR145"/>
    <mergeCell ref="DS145:DT145"/>
    <mergeCell ref="DU145:DV145"/>
    <mergeCell ref="DW145:DX145"/>
    <mergeCell ref="DY145:DZ145"/>
    <mergeCell ref="EK146:EL146"/>
    <mergeCell ref="EM146:EN146"/>
    <mergeCell ref="ES147:FH147"/>
    <mergeCell ref="EG147:EH147"/>
    <mergeCell ref="EI147:EJ147"/>
    <mergeCell ref="EK147:EL147"/>
    <mergeCell ref="EM147:EN147"/>
    <mergeCell ref="EO147:EP147"/>
    <mergeCell ref="EQ147:ER147"/>
    <mergeCell ref="DU147:DV147"/>
    <mergeCell ref="DW147:DX147"/>
    <mergeCell ref="DY147:DZ147"/>
    <mergeCell ref="EA147:EB147"/>
    <mergeCell ref="EC147:ED147"/>
    <mergeCell ref="EE147:EF147"/>
  </mergeCells>
  <phoneticPr fontId="3"/>
  <dataValidations count="1">
    <dataValidation type="whole" operator="greaterThanOrEqual" allowBlank="1" showInputMessage="1" showErrorMessage="1" sqref="AI26:AM27 W26:AB27 AE17:AP18" xr:uid="{00000000-0002-0000-0300-000000000000}">
      <formula1>0</formula1>
    </dataValidation>
  </dataValidations>
  <printOptions horizontalCentered="1"/>
  <pageMargins left="0.19685039370078741" right="0.19685039370078741" top="0.19685039370078741" bottom="0.19685039370078741" header="0.19685039370078741" footer="0"/>
  <pageSetup paperSize="9" scale="95" fitToWidth="0" orientation="portrait" horizontalDpi="300"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1" tint="0.499984740745262"/>
    <pageSetUpPr fitToPage="1"/>
  </sheetPr>
  <dimension ref="A1:V44"/>
  <sheetViews>
    <sheetView zoomScaleNormal="100" workbookViewId="0"/>
  </sheetViews>
  <sheetFormatPr defaultColWidth="9.125" defaultRowHeight="13.5"/>
  <cols>
    <col min="1" max="1" width="33.75" bestFit="1" customWidth="1"/>
    <col min="2" max="2" width="15.75" customWidth="1"/>
    <col min="3" max="3" width="11.75" customWidth="1"/>
    <col min="4" max="4" width="8.875" customWidth="1"/>
    <col min="5" max="5" width="8.125" customWidth="1"/>
    <col min="6" max="6" width="31.625" customWidth="1"/>
    <col min="7" max="7" width="19.375" style="20" customWidth="1"/>
    <col min="8" max="8" width="6.625" bestFit="1" customWidth="1"/>
    <col min="9" max="9" width="8.625" customWidth="1"/>
    <col min="10" max="10" width="21.5" bestFit="1" customWidth="1"/>
    <col min="11" max="11" width="11.125" style="410" bestFit="1" customWidth="1"/>
    <col min="12" max="12" width="3.875" customWidth="1"/>
    <col min="13" max="13" width="13.125" customWidth="1"/>
    <col min="14" max="14" width="8.875" bestFit="1" customWidth="1"/>
    <col min="15" max="15" width="11.5" customWidth="1"/>
    <col min="16" max="16" width="3.875" customWidth="1"/>
    <col min="17" max="17" width="8.875" bestFit="1" customWidth="1"/>
    <col min="18" max="18" width="6.5" customWidth="1"/>
    <col min="19" max="19" width="6" customWidth="1"/>
    <col min="20" max="20" width="11" bestFit="1" customWidth="1"/>
    <col min="21" max="22" width="8" bestFit="1" customWidth="1"/>
  </cols>
  <sheetData>
    <row r="1" spans="1:22" s="33" customFormat="1" ht="17.25">
      <c r="A1" s="32" t="s">
        <v>159</v>
      </c>
      <c r="G1" s="34"/>
      <c r="K1" s="408"/>
    </row>
    <row r="2" spans="1:22">
      <c r="A2" s="12" t="s">
        <v>56</v>
      </c>
      <c r="B2" s="23" t="s">
        <v>78</v>
      </c>
      <c r="C2" s="23" t="s">
        <v>93</v>
      </c>
      <c r="D2" s="12"/>
      <c r="F2" s="12" t="s">
        <v>76</v>
      </c>
      <c r="G2" s="10" t="s">
        <v>79</v>
      </c>
      <c r="H2" s="10"/>
      <c r="J2" s="14" t="s">
        <v>77</v>
      </c>
      <c r="K2" s="409" t="s">
        <v>79</v>
      </c>
      <c r="L2" s="15"/>
      <c r="N2" s="16" t="s">
        <v>80</v>
      </c>
      <c r="O2" s="17"/>
      <c r="P2" s="17"/>
      <c r="Q2" s="17"/>
      <c r="R2" s="17"/>
      <c r="S2" s="17"/>
      <c r="T2" s="17"/>
      <c r="U2" s="17"/>
      <c r="V2" s="17"/>
    </row>
    <row r="3" spans="1:22">
      <c r="A3" s="37" t="s">
        <v>57</v>
      </c>
      <c r="B3" s="26" t="s">
        <v>149</v>
      </c>
      <c r="C3" s="1"/>
      <c r="D3" s="37"/>
      <c r="F3" s="1" t="s">
        <v>65</v>
      </c>
      <c r="G3" s="2" t="str">
        <f ca="1">VLOOKUP(C4,N5:O10,2,FALSE)</f>
        <v>乳児</v>
      </c>
      <c r="H3" s="2"/>
      <c r="J3" s="1" t="s">
        <v>20</v>
      </c>
      <c r="K3" s="8">
        <f ca="1">IF(C7="標準",G9,IF(C7="短時間",G10,0))</f>
        <v>0</v>
      </c>
      <c r="L3" s="8" t="s">
        <v>83</v>
      </c>
      <c r="N3" s="13" t="s">
        <v>65</v>
      </c>
      <c r="Q3" s="13" t="s">
        <v>69</v>
      </c>
      <c r="T3" s="13" t="s">
        <v>854</v>
      </c>
    </row>
    <row r="4" spans="1:22">
      <c r="A4" s="37" t="s">
        <v>7</v>
      </c>
      <c r="B4" s="11" t="s">
        <v>124</v>
      </c>
      <c r="C4" s="9">
        <f ca="1">INDIRECT(CONCATENATE(B$3,"!",B4))</f>
        <v>0</v>
      </c>
      <c r="D4" s="37" t="s">
        <v>61</v>
      </c>
      <c r="F4" s="1" t="s">
        <v>68</v>
      </c>
      <c r="G4" s="2">
        <f ca="1">C5+C6</f>
        <v>0</v>
      </c>
      <c r="H4" s="2" t="s">
        <v>36</v>
      </c>
      <c r="J4" s="1" t="s">
        <v>1041</v>
      </c>
      <c r="K4" s="8">
        <f ca="1">ROUNDDOWN(IF(C7="標準",G11*(G12+$C$9),IF(C7="短時間",G13*(G14+$C$9),0)),0)</f>
        <v>0</v>
      </c>
      <c r="L4" s="8" t="s">
        <v>83</v>
      </c>
      <c r="M4" s="35"/>
      <c r="N4" s="3" t="s">
        <v>66</v>
      </c>
      <c r="O4" s="3" t="s">
        <v>67</v>
      </c>
      <c r="Q4" s="1" t="s">
        <v>70</v>
      </c>
      <c r="R4" s="1" t="s">
        <v>71</v>
      </c>
      <c r="T4" s="1" t="s">
        <v>855</v>
      </c>
      <c r="U4" s="1" t="s">
        <v>856</v>
      </c>
      <c r="V4" s="1" t="s">
        <v>857</v>
      </c>
    </row>
    <row r="5" spans="1:22">
      <c r="A5" s="37" t="s">
        <v>1153</v>
      </c>
      <c r="B5" s="11" t="s">
        <v>161</v>
      </c>
      <c r="C5" s="9">
        <f t="shared" ref="C5:C10" ca="1" si="0">INDIRECT(CONCATENATE(B$3,"!",B5))</f>
        <v>0</v>
      </c>
      <c r="D5" s="37" t="s">
        <v>36</v>
      </c>
      <c r="F5" s="1" t="s">
        <v>90</v>
      </c>
      <c r="G5" s="2" t="e">
        <f ca="1">VLOOKUP($G$4,$Q$5:$Q$25,1,TRUE)</f>
        <v>#N/A</v>
      </c>
      <c r="H5" s="2" t="s">
        <v>89</v>
      </c>
      <c r="J5" s="1" t="s">
        <v>64</v>
      </c>
      <c r="K5" s="8">
        <f ca="1">ROUNDDOWN(G15+G16*($C$9+G17),0)</f>
        <v>0</v>
      </c>
      <c r="L5" s="8" t="s">
        <v>83</v>
      </c>
      <c r="M5" s="35"/>
      <c r="N5" s="3">
        <v>5</v>
      </c>
      <c r="O5" s="4" t="s">
        <v>52</v>
      </c>
      <c r="Q5" s="1">
        <v>1</v>
      </c>
      <c r="R5" s="1">
        <v>20</v>
      </c>
      <c r="T5" s="1">
        <v>0</v>
      </c>
      <c r="U5" s="1">
        <v>2</v>
      </c>
      <c r="V5" s="1">
        <v>6</v>
      </c>
    </row>
    <row r="6" spans="1:22">
      <c r="A6" s="37" t="s">
        <v>59</v>
      </c>
      <c r="B6" s="11" t="s">
        <v>162</v>
      </c>
      <c r="C6" s="9">
        <f t="shared" ca="1" si="0"/>
        <v>0</v>
      </c>
      <c r="D6" s="37" t="s">
        <v>36</v>
      </c>
      <c r="F6" s="1" t="s">
        <v>91</v>
      </c>
      <c r="G6" s="2" t="e">
        <f ca="1">VLOOKUP(G5,Q5:R25,2,TRUE)</f>
        <v>#N/A</v>
      </c>
      <c r="H6" s="2" t="s">
        <v>92</v>
      </c>
      <c r="J6" s="1" t="s">
        <v>140</v>
      </c>
      <c r="K6" s="8">
        <f ca="1">IFERROR(ROUNDDOWN(IF(OR(ISBLANK(C16),C24&lt;12),0,G24*C17+G25*($C$9+G26)*C17),0),0)</f>
        <v>0</v>
      </c>
      <c r="L6" s="8" t="s">
        <v>83</v>
      </c>
      <c r="M6" s="35"/>
      <c r="N6" s="3">
        <v>4</v>
      </c>
      <c r="O6" s="4" t="s">
        <v>52</v>
      </c>
      <c r="Q6" s="1">
        <v>21</v>
      </c>
      <c r="R6" s="1">
        <v>25</v>
      </c>
      <c r="T6" s="1">
        <v>1</v>
      </c>
      <c r="U6" s="1">
        <v>3</v>
      </c>
      <c r="V6" s="1">
        <v>6</v>
      </c>
    </row>
    <row r="7" spans="1:22">
      <c r="A7" s="37" t="s">
        <v>60</v>
      </c>
      <c r="B7" s="11" t="s">
        <v>163</v>
      </c>
      <c r="C7" s="9">
        <f t="shared" ca="1" si="0"/>
        <v>0</v>
      </c>
      <c r="D7" s="37"/>
      <c r="F7" s="1" t="s">
        <v>74</v>
      </c>
      <c r="G7" s="2" t="e">
        <f ca="1">CONCATENATE(C14,"-",G5,"-",DBCS(G3))</f>
        <v>#N/A</v>
      </c>
      <c r="H7" s="2"/>
      <c r="J7" s="1" t="s">
        <v>141</v>
      </c>
      <c r="K7" s="8">
        <f ca="1">ROUNDDOWN(G27,0)</f>
        <v>0</v>
      </c>
      <c r="L7" s="8" t="s">
        <v>83</v>
      </c>
      <c r="M7" s="35"/>
      <c r="N7" s="3">
        <v>3</v>
      </c>
      <c r="O7" s="4" t="s">
        <v>53</v>
      </c>
      <c r="Q7" s="1">
        <v>26</v>
      </c>
      <c r="R7" s="1">
        <v>30</v>
      </c>
      <c r="T7" s="1">
        <v>2</v>
      </c>
      <c r="U7" s="1">
        <v>4</v>
      </c>
      <c r="V7" s="1">
        <v>6</v>
      </c>
    </row>
    <row r="8" spans="1:22">
      <c r="A8" s="37" t="s">
        <v>35</v>
      </c>
      <c r="B8" s="11" t="s">
        <v>164</v>
      </c>
      <c r="C8" s="9">
        <f t="shared" ca="1" si="0"/>
        <v>0</v>
      </c>
      <c r="D8" s="37"/>
      <c r="F8" s="402" t="s">
        <v>1104</v>
      </c>
      <c r="G8" s="2" t="e">
        <f ca="1">CONCATENATE(C14,"-",G5,"-","４歳以上児")</f>
        <v>#N/A</v>
      </c>
      <c r="H8" s="1"/>
      <c r="J8" s="1" t="s">
        <v>48</v>
      </c>
      <c r="K8" s="8" t="e">
        <f ca="1">ROUNDDOWN((G28+G29*(G30+$C$9))/$C$8,-1)</f>
        <v>#DIV/0!</v>
      </c>
      <c r="L8" s="8" t="s">
        <v>83</v>
      </c>
      <c r="M8" s="35" t="s">
        <v>94</v>
      </c>
      <c r="N8" s="3">
        <v>2</v>
      </c>
      <c r="O8" s="4" t="s">
        <v>54</v>
      </c>
      <c r="Q8" s="1">
        <v>31</v>
      </c>
      <c r="R8" s="1">
        <v>35</v>
      </c>
      <c r="T8" s="1">
        <v>3</v>
      </c>
      <c r="U8" s="1">
        <v>5</v>
      </c>
      <c r="V8" s="1">
        <v>6</v>
      </c>
    </row>
    <row r="9" spans="1:22">
      <c r="A9" s="25" t="s">
        <v>1119</v>
      </c>
      <c r="B9" s="412" t="s">
        <v>1120</v>
      </c>
      <c r="C9" s="411">
        <f t="shared" ca="1" si="0"/>
        <v>6</v>
      </c>
      <c r="D9" s="25" t="s">
        <v>1121</v>
      </c>
      <c r="F9" s="1" t="s">
        <v>63</v>
      </c>
      <c r="G9" s="8" t="e">
        <f ca="1">VLOOKUP($G$7,保育単価①【保育所】!$A:$DT,7,FALSE)</f>
        <v>#N/A</v>
      </c>
      <c r="H9" s="8" t="s">
        <v>83</v>
      </c>
      <c r="J9" s="1" t="s">
        <v>142</v>
      </c>
      <c r="K9" s="8" t="e">
        <f ca="1">ROUNDDOWN((G31+G32*($C$9+G33))/$C$8,-1)</f>
        <v>#DIV/0!</v>
      </c>
      <c r="L9" s="8" t="s">
        <v>83</v>
      </c>
      <c r="M9" s="35" t="s">
        <v>94</v>
      </c>
      <c r="N9" s="3">
        <v>1</v>
      </c>
      <c r="O9" s="4" t="s">
        <v>54</v>
      </c>
      <c r="Q9" s="1">
        <v>36</v>
      </c>
      <c r="R9" s="1">
        <v>40</v>
      </c>
      <c r="T9" s="1">
        <v>4</v>
      </c>
      <c r="U9" s="1">
        <v>6</v>
      </c>
      <c r="V9" s="1">
        <v>6</v>
      </c>
    </row>
    <row r="10" spans="1:22">
      <c r="A10" s="25" t="s">
        <v>1158</v>
      </c>
      <c r="B10" s="412" t="s">
        <v>1159</v>
      </c>
      <c r="C10" s="411">
        <f t="shared" ca="1" si="0"/>
        <v>0</v>
      </c>
      <c r="F10" s="1" t="s">
        <v>75</v>
      </c>
      <c r="G10" s="8" t="e">
        <f ca="1">VLOOKUP($G$7,保育単価①【保育所】!$A:$DT,9,FALSE)</f>
        <v>#N/A</v>
      </c>
      <c r="H10" s="8" t="s">
        <v>83</v>
      </c>
      <c r="J10" s="1" t="s">
        <v>82</v>
      </c>
      <c r="K10" s="8" t="e">
        <f ca="1">ROUNDDOWN((G34+G35*($C$9+G36))/$C$8,-1)</f>
        <v>#DIV/0!</v>
      </c>
      <c r="L10" s="8" t="s">
        <v>83</v>
      </c>
      <c r="M10" s="35" t="s">
        <v>94</v>
      </c>
      <c r="N10" s="3">
        <v>0</v>
      </c>
      <c r="O10" s="4" t="s">
        <v>55</v>
      </c>
      <c r="Q10" s="1">
        <v>41</v>
      </c>
      <c r="R10" s="1">
        <v>45</v>
      </c>
      <c r="T10" s="1">
        <v>5</v>
      </c>
      <c r="U10" s="1">
        <v>7</v>
      </c>
      <c r="V10" s="1">
        <v>6</v>
      </c>
    </row>
    <row r="11" spans="1:22">
      <c r="A11" s="37" t="s">
        <v>1154</v>
      </c>
      <c r="B11" s="24" t="s">
        <v>1155</v>
      </c>
      <c r="C11" s="411">
        <f t="shared" ref="C11:C25" ca="1" si="1">INDIRECT(CONCATENATE(B$3,"!",B11))</f>
        <v>0</v>
      </c>
      <c r="D11" s="1"/>
      <c r="F11" s="6" t="s">
        <v>1039</v>
      </c>
      <c r="G11" s="8" t="e">
        <f ca="1">VLOOKUP($G$7,保育単価①【保育所】!$A:$DT,12,0)</f>
        <v>#N/A</v>
      </c>
      <c r="H11" s="8" t="s">
        <v>83</v>
      </c>
      <c r="J11" s="1" t="s">
        <v>50</v>
      </c>
      <c r="K11" s="8">
        <f ca="1">G37</f>
        <v>0</v>
      </c>
      <c r="L11" s="8" t="s">
        <v>83</v>
      </c>
      <c r="M11" s="36"/>
      <c r="Q11" s="1">
        <v>46</v>
      </c>
      <c r="R11" s="1">
        <v>50</v>
      </c>
      <c r="T11" s="1">
        <v>6</v>
      </c>
      <c r="U11" s="1">
        <v>8</v>
      </c>
      <c r="V11" s="1">
        <v>6</v>
      </c>
    </row>
    <row r="12" spans="1:22">
      <c r="A12" s="37" t="s">
        <v>1115</v>
      </c>
      <c r="B12" s="11" t="s">
        <v>165</v>
      </c>
      <c r="C12" s="411">
        <f t="shared" ca="1" si="1"/>
        <v>0</v>
      </c>
      <c r="D12" s="37" t="s">
        <v>1108</v>
      </c>
      <c r="F12" s="6" t="s">
        <v>1122</v>
      </c>
      <c r="G12" s="283" t="e">
        <f ca="1">VLOOKUP($G$7,保育単価①【保育所】!$A:$DT,19,0)</f>
        <v>#N/A</v>
      </c>
      <c r="H12" s="1"/>
      <c r="J12" s="1" t="s">
        <v>143</v>
      </c>
      <c r="K12" s="8" t="e">
        <f ca="1">ROUNDDOWN((G38+G39*($C$9+G40))/$C$8,-1)</f>
        <v>#DIV/0!</v>
      </c>
      <c r="L12" s="8" t="s">
        <v>83</v>
      </c>
      <c r="M12" s="35" t="s">
        <v>94</v>
      </c>
      <c r="Q12" s="1">
        <v>51</v>
      </c>
      <c r="R12" s="1">
        <v>55</v>
      </c>
      <c r="T12" s="1">
        <v>7</v>
      </c>
      <c r="U12" s="1">
        <v>9</v>
      </c>
      <c r="V12" s="1">
        <v>6</v>
      </c>
    </row>
    <row r="13" spans="1:22">
      <c r="A13" s="37" t="s">
        <v>1116</v>
      </c>
      <c r="B13" s="11" t="s">
        <v>166</v>
      </c>
      <c r="C13" s="9">
        <f t="shared" ca="1" si="1"/>
        <v>0</v>
      </c>
      <c r="D13" s="37" t="s">
        <v>1108</v>
      </c>
      <c r="F13" s="6" t="s">
        <v>1040</v>
      </c>
      <c r="G13" s="8" t="e">
        <f ca="1">VLOOKUP($G$7,保育単価①【保育所】!$A:$DT,21,0)</f>
        <v>#N/A</v>
      </c>
      <c r="H13" s="8" t="s">
        <v>83</v>
      </c>
      <c r="J13" s="1" t="s">
        <v>907</v>
      </c>
      <c r="K13" s="8">
        <f ca="1">ROUNDDOWN(IF(C16="○",0,G18+G19*($C$9+G20)),0)</f>
        <v>0</v>
      </c>
      <c r="L13" s="8" t="s">
        <v>83</v>
      </c>
      <c r="Q13" s="1">
        <v>56</v>
      </c>
      <c r="R13" s="1">
        <v>60</v>
      </c>
      <c r="T13" s="1">
        <v>8</v>
      </c>
      <c r="U13" s="1">
        <v>10</v>
      </c>
      <c r="V13" s="1">
        <v>6</v>
      </c>
    </row>
    <row r="14" spans="1:22">
      <c r="A14" s="37" t="s">
        <v>72</v>
      </c>
      <c r="B14" s="11" t="s">
        <v>167</v>
      </c>
      <c r="C14" s="9">
        <f t="shared" ca="1" si="1"/>
        <v>0</v>
      </c>
      <c r="D14" s="37" t="s">
        <v>73</v>
      </c>
      <c r="F14" s="6" t="s">
        <v>1125</v>
      </c>
      <c r="G14" s="283" t="e">
        <f ca="1">VLOOKUP($G$7,保育単価①【保育所】!$A:$DT,28,0)</f>
        <v>#N/A</v>
      </c>
      <c r="H14" s="1"/>
      <c r="J14" s="1" t="s">
        <v>1046</v>
      </c>
      <c r="K14" s="8">
        <f ca="1">ROUNDDOWN(G21+G22*($C$9+G23),0)</f>
        <v>0</v>
      </c>
      <c r="L14" s="286" t="s">
        <v>1047</v>
      </c>
      <c r="M14" s="35"/>
      <c r="Q14" s="1">
        <v>61</v>
      </c>
      <c r="R14" s="1">
        <v>70</v>
      </c>
      <c r="T14" s="1">
        <v>9</v>
      </c>
      <c r="U14" s="1">
        <v>11</v>
      </c>
      <c r="V14" s="1">
        <v>6</v>
      </c>
    </row>
    <row r="15" spans="1:22">
      <c r="A15" s="1" t="s">
        <v>115</v>
      </c>
      <c r="B15" s="24" t="s">
        <v>168</v>
      </c>
      <c r="C15" s="9" t="str">
        <f ca="1">IF(C4=3,INDIRECT(CONCATENATE(B$3,"!",B15)),"")</f>
        <v/>
      </c>
      <c r="D15" s="1"/>
      <c r="F15" s="6" t="s">
        <v>134</v>
      </c>
      <c r="G15" s="8">
        <f ca="1">IF(C15="○",VLOOKUP($G$7,保育単価①【保育所】!$A:$DT,31,0),0)</f>
        <v>0</v>
      </c>
      <c r="H15" s="8" t="s">
        <v>83</v>
      </c>
      <c r="J15" s="1" t="s">
        <v>1114</v>
      </c>
      <c r="K15" s="8" t="e">
        <f ca="1">ROUNDDOWN((G41*C12+G42*C13)/C8,-1)</f>
        <v>#DIV/0!</v>
      </c>
      <c r="L15" s="286" t="s">
        <v>83</v>
      </c>
      <c r="M15" s="35" t="s">
        <v>94</v>
      </c>
      <c r="Q15" s="1">
        <v>71</v>
      </c>
      <c r="R15" s="1">
        <v>80</v>
      </c>
      <c r="T15" s="1">
        <v>10</v>
      </c>
      <c r="U15" s="1">
        <v>12</v>
      </c>
      <c r="V15" s="1">
        <v>6</v>
      </c>
    </row>
    <row r="16" spans="1:22">
      <c r="A16" s="1" t="s">
        <v>125</v>
      </c>
      <c r="B16" s="24" t="s">
        <v>185</v>
      </c>
      <c r="C16" s="9" t="str">
        <f t="shared" ca="1" si="1"/>
        <v/>
      </c>
      <c r="D16" s="1"/>
      <c r="F16" s="6" t="s">
        <v>1123</v>
      </c>
      <c r="G16" s="8">
        <f ca="1">IF(C15="○",VLOOKUP($G$7,保育単価①【保育所】!$A:$DT,33,0),0)</f>
        <v>0</v>
      </c>
      <c r="H16" s="8"/>
      <c r="Q16" s="1">
        <v>81</v>
      </c>
      <c r="R16" s="1">
        <v>90</v>
      </c>
      <c r="T16" s="1">
        <v>11</v>
      </c>
      <c r="U16" s="1">
        <v>12</v>
      </c>
      <c r="V16" s="1">
        <v>7</v>
      </c>
    </row>
    <row r="17" spans="1:18">
      <c r="A17" s="1" t="s">
        <v>183</v>
      </c>
      <c r="B17" s="24" t="s">
        <v>184</v>
      </c>
      <c r="C17" s="9" t="str">
        <f ca="1">IF(AND(明細書【保育所】!AB47&lt;&gt;"",C5&lt;121,明細書【保育所】!AB47&gt;1),1,INDIRECT(CONCATENATE(B$3,"!",B17)))</f>
        <v/>
      </c>
      <c r="D17" s="1"/>
      <c r="F17" s="7" t="s">
        <v>1124</v>
      </c>
      <c r="G17" s="399">
        <f ca="1">IF(C15="○",VLOOKUP($G$7,保育単価①【保育所】!$A:$DT,39,0),0)</f>
        <v>0</v>
      </c>
      <c r="H17" s="8" t="s">
        <v>83</v>
      </c>
      <c r="Q17" s="1">
        <v>91</v>
      </c>
      <c r="R17" s="1">
        <v>100</v>
      </c>
    </row>
    <row r="18" spans="1:18">
      <c r="A18" s="37" t="s">
        <v>123</v>
      </c>
      <c r="B18" s="24" t="s">
        <v>1106</v>
      </c>
      <c r="C18" s="9" t="str">
        <f t="shared" ca="1" si="1"/>
        <v/>
      </c>
      <c r="D18" s="1"/>
      <c r="F18" s="6" t="s">
        <v>906</v>
      </c>
      <c r="G18" s="8">
        <f ca="1">IF(C25="○",VLOOKUP($G$7,保育単価①【保育所】!$A:$DT,42,FALSE),0)</f>
        <v>0</v>
      </c>
      <c r="H18" s="8" t="s">
        <v>83</v>
      </c>
      <c r="Q18" s="1">
        <v>101</v>
      </c>
      <c r="R18" s="1">
        <v>110</v>
      </c>
    </row>
    <row r="19" spans="1:18">
      <c r="A19" s="22" t="s">
        <v>116</v>
      </c>
      <c r="B19" s="24" t="s">
        <v>1107</v>
      </c>
      <c r="C19" s="9" t="str">
        <f t="shared" ca="1" si="1"/>
        <v/>
      </c>
      <c r="D19" s="1"/>
      <c r="F19" s="7" t="s">
        <v>1126</v>
      </c>
      <c r="G19" s="8">
        <f ca="1">IF(C25="○",VLOOKUP($G$7,保育単価①【保育所】!$A:$DT,44,0),0)</f>
        <v>0</v>
      </c>
      <c r="H19" s="8" t="s">
        <v>83</v>
      </c>
      <c r="Q19" s="1">
        <v>111</v>
      </c>
      <c r="R19" s="1">
        <v>120</v>
      </c>
    </row>
    <row r="20" spans="1:18">
      <c r="A20" s="22" t="s">
        <v>117</v>
      </c>
      <c r="B20" s="24" t="s">
        <v>1050</v>
      </c>
      <c r="C20" s="9" t="str">
        <f t="shared" ca="1" si="1"/>
        <v/>
      </c>
      <c r="D20" s="1"/>
      <c r="F20" s="7" t="s">
        <v>1127</v>
      </c>
      <c r="G20" s="399">
        <f ca="1">IF(C25="○",VLOOKUP($G$7,保育単価①【保育所】!$A:$DT,50,0),0)</f>
        <v>0</v>
      </c>
      <c r="H20" s="8"/>
      <c r="Q20" s="1">
        <v>121</v>
      </c>
      <c r="R20" s="1">
        <v>130</v>
      </c>
    </row>
    <row r="21" spans="1:18">
      <c r="A21" s="22" t="s">
        <v>118</v>
      </c>
      <c r="B21" s="24" t="s">
        <v>1051</v>
      </c>
      <c r="C21" s="9" t="str">
        <f t="shared" ca="1" si="1"/>
        <v/>
      </c>
      <c r="D21" s="1"/>
      <c r="F21" s="6" t="s">
        <v>1042</v>
      </c>
      <c r="G21" s="8">
        <f ca="1">IF(C26="○",VLOOKUP($G$7,保育単価①【保育所】!$A:$DT,52,FALSE),0)</f>
        <v>0</v>
      </c>
      <c r="H21" s="8" t="s">
        <v>83</v>
      </c>
      <c r="Q21" s="1">
        <v>131</v>
      </c>
      <c r="R21" s="1">
        <v>140</v>
      </c>
    </row>
    <row r="22" spans="1:18">
      <c r="A22" s="22" t="s">
        <v>85</v>
      </c>
      <c r="B22" s="24" t="s">
        <v>1052</v>
      </c>
      <c r="C22" s="9" t="str">
        <f t="shared" ca="1" si="1"/>
        <v/>
      </c>
      <c r="D22" s="1"/>
      <c r="F22" s="7" t="s">
        <v>1128</v>
      </c>
      <c r="G22" s="8">
        <f ca="1">IF(C26="○",VLOOKUP($G$7,保育単価①【保育所】!$A:$DT,54,0),0)</f>
        <v>0</v>
      </c>
      <c r="H22" s="1"/>
      <c r="Q22" s="1">
        <v>141</v>
      </c>
      <c r="R22" s="1">
        <v>150</v>
      </c>
    </row>
    <row r="23" spans="1:18">
      <c r="A23" s="22" t="s">
        <v>119</v>
      </c>
      <c r="B23" s="24" t="s">
        <v>1044</v>
      </c>
      <c r="C23" s="9" t="str">
        <f t="shared" ca="1" si="1"/>
        <v/>
      </c>
      <c r="D23" s="1"/>
      <c r="F23" s="7" t="s">
        <v>1129</v>
      </c>
      <c r="G23" s="399">
        <f ca="1">IF(C26="○",VLOOKUP($G$7,保育単価①【保育所】!$A:$DT,60,0),0)</f>
        <v>0</v>
      </c>
      <c r="H23" s="8"/>
      <c r="Q23" s="1">
        <v>151</v>
      </c>
      <c r="R23" s="1">
        <v>160</v>
      </c>
    </row>
    <row r="24" spans="1:18">
      <c r="A24" s="22" t="s">
        <v>860</v>
      </c>
      <c r="B24" s="24" t="s">
        <v>863</v>
      </c>
      <c r="C24" s="9">
        <f t="shared" ca="1" si="1"/>
        <v>0</v>
      </c>
      <c r="D24" s="1" t="s">
        <v>0</v>
      </c>
      <c r="F24" s="1" t="s">
        <v>133</v>
      </c>
      <c r="G24" s="19">
        <f ca="1">IF(C16="○",VLOOKUP($G$8,保育単価①【保育所】!$A:$DT,94,0),0)</f>
        <v>0</v>
      </c>
      <c r="H24" s="8" t="s">
        <v>83</v>
      </c>
      <c r="Q24" s="1">
        <v>161</v>
      </c>
      <c r="R24" s="1">
        <v>170</v>
      </c>
    </row>
    <row r="25" spans="1:18">
      <c r="A25" s="111" t="s">
        <v>905</v>
      </c>
      <c r="B25" s="24" t="s">
        <v>1096</v>
      </c>
      <c r="C25" s="9" t="str">
        <f t="shared" ca="1" si="1"/>
        <v/>
      </c>
      <c r="D25" s="1"/>
      <c r="F25" s="1" t="s">
        <v>1130</v>
      </c>
      <c r="G25" s="19">
        <f ca="1">IF(C16="○",VLOOKUP($G$8,保育単価①【保育所】!$A:$DT,96,0),0)</f>
        <v>0</v>
      </c>
      <c r="H25" s="8"/>
      <c r="Q25" s="1">
        <v>171</v>
      </c>
      <c r="R25" s="1">
        <v>999</v>
      </c>
    </row>
    <row r="26" spans="1:18">
      <c r="A26" s="22" t="s">
        <v>1045</v>
      </c>
      <c r="B26" s="284" t="s">
        <v>1098</v>
      </c>
      <c r="C26" s="9" t="str">
        <f ca="1">IF(C4=1,INDIRECT(CONCATENATE(B$3,"!",B26)),"")</f>
        <v/>
      </c>
      <c r="D26" s="285"/>
      <c r="F26" s="1" t="s">
        <v>1131</v>
      </c>
      <c r="G26" s="283">
        <f ca="1">IF(C16="○",VLOOKUP($G$8,保育単価①【保育所】!$A:$DT,102,0),0)</f>
        <v>0</v>
      </c>
      <c r="H26" s="8"/>
    </row>
    <row r="27" spans="1:18">
      <c r="F27" s="25" t="s">
        <v>123</v>
      </c>
      <c r="G27" s="19">
        <f ca="1">IF(C18="○",VLOOKUP($G$8,保育単価①【保育所】!$A:$DT,105,FALSE),0)</f>
        <v>0</v>
      </c>
      <c r="H27" s="8" t="s">
        <v>83</v>
      </c>
    </row>
    <row r="28" spans="1:18">
      <c r="F28" s="1" t="s">
        <v>132</v>
      </c>
      <c r="G28" s="19">
        <f ca="1">IF(C19="○",保育単価②【保育所】!$C$2,0)</f>
        <v>0</v>
      </c>
      <c r="H28" s="8" t="s">
        <v>83</v>
      </c>
    </row>
    <row r="29" spans="1:18">
      <c r="F29" s="1" t="s">
        <v>1132</v>
      </c>
      <c r="G29" s="19">
        <f ca="1">IF(C19="○",保育単価②【保育所】!C3,0)</f>
        <v>0</v>
      </c>
      <c r="H29" s="8"/>
    </row>
    <row r="30" spans="1:18">
      <c r="F30" s="1" t="s">
        <v>1135</v>
      </c>
      <c r="G30" s="283">
        <f ca="1">IF(C19="○",保育単価②【保育所】!C4,0)</f>
        <v>0</v>
      </c>
      <c r="H30" s="8"/>
    </row>
    <row r="31" spans="1:18">
      <c r="F31" s="1" t="s">
        <v>131</v>
      </c>
      <c r="G31" s="19">
        <f ca="1">IF(C20="A",保育単価②【保育所】!C5,IF(C20="B",保育単価②【保育所】!C8,0))</f>
        <v>0</v>
      </c>
      <c r="H31" s="8" t="s">
        <v>83</v>
      </c>
    </row>
    <row r="32" spans="1:18">
      <c r="F32" s="1" t="s">
        <v>1101</v>
      </c>
      <c r="G32" s="19">
        <f ca="1">IF(C20="A",保育単価②【保育所】!C6,IF(C20="B",保育単価②【保育所】!C9,0))</f>
        <v>0</v>
      </c>
      <c r="H32" s="8"/>
    </row>
    <row r="33" spans="6:8">
      <c r="F33" s="1" t="s">
        <v>1133</v>
      </c>
      <c r="G33" s="283">
        <f ca="1">IF(C20="A",保育単価②【保育所】!C7,IF(C20="B",保育単価②【保育所】!C10,0))</f>
        <v>0</v>
      </c>
      <c r="H33" s="8"/>
    </row>
    <row r="34" spans="6:8">
      <c r="F34" s="1" t="s">
        <v>135</v>
      </c>
      <c r="G34" s="19">
        <f ca="1">IF(C21="○",保育単価②【保育所】!C11,0)</f>
        <v>0</v>
      </c>
      <c r="H34" s="8" t="s">
        <v>83</v>
      </c>
    </row>
    <row r="35" spans="6:8">
      <c r="F35" s="1" t="s">
        <v>1102</v>
      </c>
      <c r="G35" s="19">
        <f ca="1">IF(C21="○",保育単価②【保育所】!C12,0)</f>
        <v>0</v>
      </c>
      <c r="H35" s="8"/>
    </row>
    <row r="36" spans="6:8">
      <c r="F36" s="1" t="s">
        <v>1136</v>
      </c>
      <c r="G36" s="283">
        <f ca="1">IF(C21="○",保育単価②【保育所】!C13,0)</f>
        <v>0</v>
      </c>
      <c r="H36" s="8"/>
    </row>
    <row r="37" spans="6:8">
      <c r="F37" s="1" t="s">
        <v>1049</v>
      </c>
      <c r="G37" s="283">
        <f ca="1">IF(C22="",0,VLOOKUP(C22,保育単価②【保育所】!B:C,2,FALSE))</f>
        <v>0</v>
      </c>
      <c r="H37" s="8" t="s">
        <v>83</v>
      </c>
    </row>
    <row r="38" spans="6:8">
      <c r="F38" s="1" t="s">
        <v>138</v>
      </c>
      <c r="G38" s="19">
        <f ca="1">IF(C23="配置",保育単価②【保育所】!C22,IF(C23="兼務",保育単価②【保育所】!C25,IF(C23="嘱託",保育単価②【保育所】!C27,0)))</f>
        <v>0</v>
      </c>
      <c r="H38" s="8" t="s">
        <v>83</v>
      </c>
    </row>
    <row r="39" spans="6:8">
      <c r="F39" s="1" t="s">
        <v>1103</v>
      </c>
      <c r="G39" s="19">
        <f ca="1">IF(C23="配置",保育単価②【保育所】!C23,IF(C23="兼務",保育単価②【保育所】!C26,IF(C23="嘱託",保育単価②【保育所】!C28,0)))</f>
        <v>0</v>
      </c>
      <c r="H39" s="8"/>
    </row>
    <row r="40" spans="6:8">
      <c r="F40" s="1" t="s">
        <v>1137</v>
      </c>
      <c r="G40" s="283">
        <f ca="1">IF(C23="配置",保育単価②【保育所】!C24,0)</f>
        <v>0</v>
      </c>
      <c r="H40" s="8"/>
    </row>
    <row r="41" spans="6:8">
      <c r="F41" s="1" t="s">
        <v>1117</v>
      </c>
      <c r="G41" s="8">
        <f ca="1">IF(C11="適",保育単価②【保育所】!C14,0)</f>
        <v>0</v>
      </c>
      <c r="H41" s="8" t="s">
        <v>83</v>
      </c>
    </row>
    <row r="42" spans="6:8">
      <c r="F42" s="1" t="s">
        <v>1118</v>
      </c>
      <c r="G42" s="8">
        <f ca="1">IF(C11="適",保育単価②【保育所】!C15,0)</f>
        <v>0</v>
      </c>
      <c r="H42" s="8" t="s">
        <v>83</v>
      </c>
    </row>
    <row r="43" spans="6:8">
      <c r="F43" s="1" t="s">
        <v>864</v>
      </c>
      <c r="G43" s="8">
        <f ca="1">VLOOKUP($C$24,$T$5:$V$16,2,1)</f>
        <v>2</v>
      </c>
      <c r="H43" s="8" t="s">
        <v>866</v>
      </c>
    </row>
    <row r="44" spans="6:8">
      <c r="F44" s="1" t="s">
        <v>865</v>
      </c>
      <c r="G44" s="8">
        <f ca="1">IF(C10="適",VLOOKUP($C$24,$T$5:$V$16,3,1),(VLOOKUP($C$24,$T$5:$V$16,3,1))-2)</f>
        <v>4</v>
      </c>
      <c r="H44" s="8" t="s">
        <v>866</v>
      </c>
    </row>
  </sheetData>
  <sheetProtection algorithmName="SHA-512" hashValue="YD5zSYSJEvs3KACtYTpTfVHXkQFjXoGuoOzRLG58Q4t0YpVrUiDcGUwK/gP1a/qiLvvnQFLZ7mi8dewgjJ3dJg==" saltValue="q2GqdGzayPjQdazvWULDlw==" spinCount="100000" sheet="1" objects="1" scenarios="1"/>
  <phoneticPr fontId="3"/>
  <pageMargins left="0.7" right="0.7" top="0.75" bottom="0.75" header="0.3" footer="0.3"/>
  <pageSetup paperSize="9"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1" tint="0.499984740745262"/>
  </sheetPr>
  <dimension ref="A1:V31"/>
  <sheetViews>
    <sheetView workbookViewId="0"/>
  </sheetViews>
  <sheetFormatPr defaultColWidth="9.125" defaultRowHeight="13.5"/>
  <cols>
    <col min="1" max="1" width="30.75" customWidth="1"/>
    <col min="2" max="2" width="15.75" customWidth="1"/>
    <col min="3" max="3" width="11.75" customWidth="1"/>
    <col min="4" max="4" width="8.875" customWidth="1"/>
    <col min="5" max="5" width="8.125" customWidth="1"/>
    <col min="6" max="6" width="29.625" customWidth="1"/>
    <col min="7" max="7" width="19.375" style="20" customWidth="1"/>
    <col min="8" max="8" width="6.625" bestFit="1" customWidth="1"/>
    <col min="9" max="9" width="8.625" customWidth="1"/>
    <col min="10" max="10" width="18.75" bestFit="1" customWidth="1"/>
    <col min="11" max="11" width="11.125" bestFit="1" customWidth="1"/>
    <col min="12" max="12" width="3.875" customWidth="1"/>
    <col min="13" max="13" width="13.125" customWidth="1"/>
    <col min="14" max="14" width="8.875" bestFit="1" customWidth="1"/>
    <col min="15" max="15" width="11.5" customWidth="1"/>
    <col min="16" max="16" width="3.875" customWidth="1"/>
    <col min="17" max="17" width="8.875" bestFit="1" customWidth="1"/>
    <col min="18" max="18" width="6.5" customWidth="1"/>
    <col min="19" max="19" width="6" customWidth="1"/>
    <col min="21" max="21" width="8.375" bestFit="1" customWidth="1"/>
  </cols>
  <sheetData>
    <row r="1" spans="1:22" s="33" customFormat="1" ht="17.25">
      <c r="A1" s="32" t="s">
        <v>160</v>
      </c>
      <c r="G1" s="34"/>
    </row>
    <row r="2" spans="1:22">
      <c r="A2" s="12" t="s">
        <v>56</v>
      </c>
      <c r="B2" s="23" t="s">
        <v>78</v>
      </c>
      <c r="C2" s="23" t="s">
        <v>93</v>
      </c>
      <c r="D2" s="12"/>
      <c r="F2" s="12" t="s">
        <v>76</v>
      </c>
      <c r="G2" s="10" t="s">
        <v>79</v>
      </c>
      <c r="H2" s="10"/>
      <c r="J2" s="14" t="s">
        <v>77</v>
      </c>
      <c r="K2" s="15" t="s">
        <v>79</v>
      </c>
      <c r="L2" s="15"/>
      <c r="N2" s="16" t="s">
        <v>80</v>
      </c>
      <c r="O2" s="17"/>
      <c r="P2" s="17"/>
      <c r="Q2" s="17"/>
      <c r="R2" s="17"/>
      <c r="S2" s="17"/>
      <c r="T2" s="17"/>
      <c r="U2" s="17"/>
      <c r="V2" s="17"/>
    </row>
    <row r="3" spans="1:22">
      <c r="A3" s="37" t="s">
        <v>57</v>
      </c>
      <c r="B3" s="26" t="s">
        <v>151</v>
      </c>
      <c r="C3" s="1"/>
      <c r="D3" s="37"/>
      <c r="F3" s="111" t="s">
        <v>65</v>
      </c>
      <c r="G3" s="2" t="str">
        <f ca="1">VLOOKUP(C4,N5:O10,2,FALSE)</f>
        <v>乳児</v>
      </c>
      <c r="H3" s="2"/>
      <c r="J3" s="1" t="s">
        <v>20</v>
      </c>
      <c r="K3" s="8">
        <f ca="1">IF(C7="標準",G8,IF(C7="短時間",G9,0))</f>
        <v>0</v>
      </c>
      <c r="L3" s="8" t="s">
        <v>83</v>
      </c>
      <c r="N3" s="13" t="s">
        <v>65</v>
      </c>
      <c r="Q3" s="13" t="s">
        <v>69</v>
      </c>
      <c r="T3" s="13" t="s">
        <v>854</v>
      </c>
    </row>
    <row r="4" spans="1:22">
      <c r="A4" s="37" t="s">
        <v>7</v>
      </c>
      <c r="B4" s="11" t="s">
        <v>124</v>
      </c>
      <c r="C4" s="9">
        <f t="shared" ref="C4:C10" ca="1" si="0">INDIRECT(CONCATENATE(B$3,"!",B4))</f>
        <v>0</v>
      </c>
      <c r="D4" s="37" t="s">
        <v>61</v>
      </c>
      <c r="F4" s="111" t="s">
        <v>68</v>
      </c>
      <c r="G4" s="2">
        <f ca="1">C5+C6</f>
        <v>0</v>
      </c>
      <c r="H4" s="2" t="s">
        <v>36</v>
      </c>
      <c r="J4" s="1" t="s">
        <v>1041</v>
      </c>
      <c r="K4" s="8">
        <f ca="1">ROUNDDOWN(IF(C7="標準",G10*($C$9+G11),IF(C7="短時間",G12*($C$9+G13),0)),0)</f>
        <v>0</v>
      </c>
      <c r="L4" s="8" t="s">
        <v>83</v>
      </c>
      <c r="M4" s="21"/>
      <c r="N4" s="3" t="s">
        <v>66</v>
      </c>
      <c r="O4" s="3" t="s">
        <v>67</v>
      </c>
      <c r="Q4" s="1" t="s">
        <v>70</v>
      </c>
      <c r="R4" s="1" t="s">
        <v>71</v>
      </c>
      <c r="T4" s="1" t="s">
        <v>855</v>
      </c>
      <c r="U4" s="1" t="s">
        <v>856</v>
      </c>
      <c r="V4" s="1" t="s">
        <v>857</v>
      </c>
    </row>
    <row r="5" spans="1:22">
      <c r="A5" s="37" t="s">
        <v>58</v>
      </c>
      <c r="B5" s="11" t="s">
        <v>161</v>
      </c>
      <c r="C5" s="9">
        <f t="shared" ca="1" si="0"/>
        <v>0</v>
      </c>
      <c r="D5" s="37" t="s">
        <v>36</v>
      </c>
      <c r="F5" s="111" t="s">
        <v>90</v>
      </c>
      <c r="G5" s="2" t="e">
        <f ca="1">VLOOKUP($G$4,$Q$5:$Q$6,1,TRUE)</f>
        <v>#N/A</v>
      </c>
      <c r="H5" s="2" t="s">
        <v>89</v>
      </c>
      <c r="J5" s="1" t="s">
        <v>1046</v>
      </c>
      <c r="K5" s="8">
        <f ca="1">ROUNDDOWN(IF(C19="○",G20+G21*($C$9+G22),0),0)</f>
        <v>0</v>
      </c>
      <c r="L5" s="8" t="s">
        <v>83</v>
      </c>
      <c r="M5" s="21"/>
      <c r="N5" s="3">
        <v>5</v>
      </c>
      <c r="O5" s="4" t="s">
        <v>52</v>
      </c>
      <c r="Q5" s="1">
        <v>6</v>
      </c>
      <c r="R5" s="1">
        <v>12</v>
      </c>
      <c r="T5" s="1">
        <v>0</v>
      </c>
      <c r="U5" s="1">
        <v>2</v>
      </c>
      <c r="V5" s="1">
        <v>6</v>
      </c>
    </row>
    <row r="6" spans="1:22">
      <c r="A6" s="37" t="s">
        <v>59</v>
      </c>
      <c r="B6" s="11" t="s">
        <v>162</v>
      </c>
      <c r="C6" s="9">
        <f t="shared" ca="1" si="0"/>
        <v>0</v>
      </c>
      <c r="D6" s="37" t="s">
        <v>36</v>
      </c>
      <c r="F6" s="111" t="s">
        <v>91</v>
      </c>
      <c r="G6" s="2" t="e">
        <f ca="1">VLOOKUP(G5,Q5:R6,2,TRUE)</f>
        <v>#N/A</v>
      </c>
      <c r="H6" s="2" t="s">
        <v>92</v>
      </c>
      <c r="J6" s="1" t="s">
        <v>1092</v>
      </c>
      <c r="K6" s="8">
        <f ca="1">ROUNDDOWN(IF(C16="○", IF(C19="○", G17+G18*($C$9+G19), IF(C19="", G14+G15*($C$9+G16), 0)), 0),0)</f>
        <v>0</v>
      </c>
      <c r="L6" s="8" t="s">
        <v>83</v>
      </c>
      <c r="M6" s="21"/>
      <c r="N6" s="3">
        <v>4</v>
      </c>
      <c r="O6" s="4" t="s">
        <v>52</v>
      </c>
      <c r="Q6" s="1">
        <v>13</v>
      </c>
      <c r="R6" s="1">
        <v>19</v>
      </c>
      <c r="T6" s="1">
        <v>1</v>
      </c>
      <c r="U6" s="1">
        <v>3</v>
      </c>
      <c r="V6" s="1">
        <v>6</v>
      </c>
    </row>
    <row r="7" spans="1:22">
      <c r="A7" s="37" t="s">
        <v>60</v>
      </c>
      <c r="B7" s="11" t="s">
        <v>163</v>
      </c>
      <c r="C7" s="9">
        <f t="shared" ca="1" si="0"/>
        <v>0</v>
      </c>
      <c r="D7" s="37"/>
      <c r="F7" s="111" t="s">
        <v>74</v>
      </c>
      <c r="G7" s="2" t="e">
        <f ca="1">CONCATENATE(C15,"-",G5,"-",G3)</f>
        <v>#N/A</v>
      </c>
      <c r="H7" s="2"/>
      <c r="J7" s="1" t="s">
        <v>50</v>
      </c>
      <c r="K7" s="8">
        <f ca="1">G26</f>
        <v>0</v>
      </c>
      <c r="L7" s="8" t="s">
        <v>83</v>
      </c>
      <c r="N7" s="3">
        <v>3</v>
      </c>
      <c r="O7" s="4" t="s">
        <v>53</v>
      </c>
      <c r="T7" s="1">
        <v>2</v>
      </c>
      <c r="U7" s="1">
        <v>4</v>
      </c>
      <c r="V7" s="1">
        <v>6</v>
      </c>
    </row>
    <row r="8" spans="1:22">
      <c r="A8" s="37" t="s">
        <v>35</v>
      </c>
      <c r="B8" s="11" t="s">
        <v>164</v>
      </c>
      <c r="C8" s="9">
        <f t="shared" ca="1" si="0"/>
        <v>0</v>
      </c>
      <c r="D8" s="37"/>
      <c r="F8" s="111" t="s">
        <v>63</v>
      </c>
      <c r="G8" s="8" t="e">
        <f ca="1">VLOOKUP($G$7,単価①【小規模】!$A:$DJ,7,0)</f>
        <v>#N/A</v>
      </c>
      <c r="H8" s="8" t="s">
        <v>83</v>
      </c>
      <c r="J8" s="1" t="s">
        <v>143</v>
      </c>
      <c r="K8" s="8">
        <f ca="1">ROUNDDOWN(IF(C18="",0,IF(C18="配置",(G27+G28*(G29+$C$9))/$C$8,IF(C18="兼務",(G27+G28*$C$9)/$C$8,IF(C18="嘱託",G27/$C$8,"")))),-1)</f>
        <v>0</v>
      </c>
      <c r="L8" s="8" t="s">
        <v>83</v>
      </c>
      <c r="M8" s="21" t="s">
        <v>94</v>
      </c>
      <c r="N8" s="3">
        <v>2</v>
      </c>
      <c r="O8" s="4" t="s">
        <v>54</v>
      </c>
      <c r="T8" s="1">
        <v>3</v>
      </c>
      <c r="U8" s="1">
        <v>5</v>
      </c>
      <c r="V8" s="1">
        <v>6</v>
      </c>
    </row>
    <row r="9" spans="1:22">
      <c r="A9" s="25" t="s">
        <v>1138</v>
      </c>
      <c r="B9" s="407" t="s">
        <v>1120</v>
      </c>
      <c r="C9" s="411">
        <f t="shared" ca="1" si="0"/>
        <v>6</v>
      </c>
      <c r="D9" s="25" t="s">
        <v>1139</v>
      </c>
      <c r="F9" s="111" t="s">
        <v>75</v>
      </c>
      <c r="G9" s="8" t="e">
        <f ca="1">VLOOKUP($G$7,単価①【小規模】!$A:$DJ,9,0)</f>
        <v>#N/A</v>
      </c>
      <c r="H9" s="8" t="s">
        <v>83</v>
      </c>
      <c r="J9" s="1" t="s">
        <v>1111</v>
      </c>
      <c r="K9" s="8" t="e">
        <f ca="1">ROUNDDOWN((G23*C12+G24*C13)/C8,-1)</f>
        <v>#DIV/0!</v>
      </c>
      <c r="L9" s="8" t="s">
        <v>83</v>
      </c>
      <c r="M9" s="21" t="s">
        <v>94</v>
      </c>
      <c r="N9" s="3">
        <v>1</v>
      </c>
      <c r="O9" s="4" t="s">
        <v>54</v>
      </c>
      <c r="T9" s="1">
        <v>4</v>
      </c>
      <c r="U9" s="1">
        <v>6</v>
      </c>
      <c r="V9" s="1">
        <v>6</v>
      </c>
    </row>
    <row r="10" spans="1:22">
      <c r="A10" s="25" t="s">
        <v>1158</v>
      </c>
      <c r="B10" s="412" t="s">
        <v>1159</v>
      </c>
      <c r="C10" s="411">
        <f t="shared" ca="1" si="0"/>
        <v>0</v>
      </c>
      <c r="D10" s="1"/>
      <c r="F10" s="400" t="s">
        <v>1039</v>
      </c>
      <c r="G10" s="8" t="e">
        <f ca="1">VLOOKUP($G$7,単価①【小規模】!$A:$DJ,12,0)</f>
        <v>#N/A</v>
      </c>
      <c r="H10" s="8" t="s">
        <v>83</v>
      </c>
      <c r="K10" s="401"/>
      <c r="L10" s="401"/>
      <c r="M10" s="21"/>
      <c r="N10" s="3">
        <v>0</v>
      </c>
      <c r="O10" s="4" t="s">
        <v>55</v>
      </c>
      <c r="T10" s="1">
        <v>5</v>
      </c>
      <c r="U10" s="1">
        <v>7</v>
      </c>
      <c r="V10" s="1">
        <v>6</v>
      </c>
    </row>
    <row r="11" spans="1:22">
      <c r="A11" s="1" t="s">
        <v>1154</v>
      </c>
      <c r="B11" s="24" t="s">
        <v>1155</v>
      </c>
      <c r="C11" s="411">
        <f t="shared" ref="C11:C18" ca="1" si="1">INDIRECT(CONCATENATE(B$3,"!",B11))</f>
        <v>0</v>
      </c>
      <c r="D11" s="1"/>
      <c r="F11" s="400" t="s">
        <v>1122</v>
      </c>
      <c r="G11" s="399" t="e">
        <f ca="1">VLOOKUP($G$7,単価①【小規模】!$A:$DJ,19,0)</f>
        <v>#N/A</v>
      </c>
      <c r="H11" s="8"/>
      <c r="T11" s="1">
        <v>6</v>
      </c>
      <c r="U11" s="1">
        <v>8</v>
      </c>
      <c r="V11" s="1">
        <v>6</v>
      </c>
    </row>
    <row r="12" spans="1:22">
      <c r="A12" s="37" t="s">
        <v>1090</v>
      </c>
      <c r="B12" s="11" t="s">
        <v>165</v>
      </c>
      <c r="C12" s="9">
        <f t="shared" ca="1" si="1"/>
        <v>0</v>
      </c>
      <c r="D12" s="37"/>
      <c r="F12" s="400" t="s">
        <v>1093</v>
      </c>
      <c r="G12" s="8" t="e">
        <f ca="1">VLOOKUP($G$7,単価①【小規模】!$A:$DJ,21,0)</f>
        <v>#N/A</v>
      </c>
      <c r="H12" s="8" t="s">
        <v>83</v>
      </c>
      <c r="T12" s="1">
        <v>7</v>
      </c>
      <c r="U12" s="1">
        <v>9</v>
      </c>
      <c r="V12" s="1">
        <v>6</v>
      </c>
    </row>
    <row r="13" spans="1:22">
      <c r="A13" s="37" t="s">
        <v>1091</v>
      </c>
      <c r="B13" s="11" t="s">
        <v>166</v>
      </c>
      <c r="C13" s="9">
        <f t="shared" ca="1" si="1"/>
        <v>0</v>
      </c>
      <c r="D13" s="37"/>
      <c r="F13" s="400" t="s">
        <v>1140</v>
      </c>
      <c r="G13" s="399" t="e">
        <f ca="1">VLOOKUP($G$7,単価①【小規模】!$A:$DJ,28,0)</f>
        <v>#N/A</v>
      </c>
      <c r="H13" s="8"/>
      <c r="T13" s="1">
        <v>8</v>
      </c>
      <c r="U13" s="1">
        <v>10</v>
      </c>
      <c r="V13" s="1">
        <v>6</v>
      </c>
    </row>
    <row r="14" spans="1:22">
      <c r="A14" s="22" t="s">
        <v>860</v>
      </c>
      <c r="B14" s="24" t="s">
        <v>863</v>
      </c>
      <c r="C14" s="9">
        <f t="shared" ca="1" si="1"/>
        <v>0</v>
      </c>
      <c r="D14" s="1" t="s">
        <v>0</v>
      </c>
      <c r="F14" s="111" t="s">
        <v>1145</v>
      </c>
      <c r="G14" s="8" t="e">
        <f ca="1">IF(C19="",VLOOKUP($G$7,単価①【小規模】!$A:$DJ,31,0),0)</f>
        <v>#N/A</v>
      </c>
      <c r="H14" s="8" t="s">
        <v>83</v>
      </c>
      <c r="T14" s="1">
        <v>9</v>
      </c>
      <c r="U14" s="1">
        <v>11</v>
      </c>
      <c r="V14" s="1">
        <v>6</v>
      </c>
    </row>
    <row r="15" spans="1:22">
      <c r="A15" s="37" t="s">
        <v>72</v>
      </c>
      <c r="B15" s="11" t="s">
        <v>167</v>
      </c>
      <c r="C15" s="9">
        <f t="shared" ca="1" si="1"/>
        <v>0</v>
      </c>
      <c r="D15" s="37" t="s">
        <v>73</v>
      </c>
      <c r="F15" s="111" t="s">
        <v>1144</v>
      </c>
      <c r="G15" s="8" t="e">
        <f ca="1">IF(C19="",VLOOKUP($G$7,単価①【小規模】!$A:$DJ,33,0),0)</f>
        <v>#N/A</v>
      </c>
      <c r="H15" s="8"/>
      <c r="T15" s="1">
        <v>10</v>
      </c>
      <c r="U15" s="1">
        <v>12</v>
      </c>
      <c r="V15" s="1">
        <v>6</v>
      </c>
    </row>
    <row r="16" spans="1:22">
      <c r="A16" s="1" t="s">
        <v>1099</v>
      </c>
      <c r="B16" s="24" t="s">
        <v>1100</v>
      </c>
      <c r="C16" s="9" t="str">
        <f t="shared" ca="1" si="1"/>
        <v/>
      </c>
      <c r="D16" s="1"/>
      <c r="F16" s="111" t="s">
        <v>1143</v>
      </c>
      <c r="G16" s="399" t="e">
        <f ca="1">IF(C19="",VLOOKUP($G$7,単価①【小規模】!$A:$DJ,40,0),0)</f>
        <v>#N/A</v>
      </c>
      <c r="H16" s="8"/>
      <c r="T16" s="1">
        <v>11</v>
      </c>
      <c r="U16" s="1">
        <v>12</v>
      </c>
      <c r="V16" s="1">
        <v>7</v>
      </c>
    </row>
    <row r="17" spans="1:8">
      <c r="A17" s="22" t="s">
        <v>85</v>
      </c>
      <c r="B17" s="24" t="s">
        <v>1096</v>
      </c>
      <c r="C17" s="9" t="str">
        <f t="shared" ca="1" si="1"/>
        <v/>
      </c>
      <c r="D17" s="1"/>
      <c r="F17" s="111" t="s">
        <v>1142</v>
      </c>
      <c r="G17" s="8">
        <f ca="1">IF(C19="○",VLOOKUP($G$7,単価①【小規模】!$A:$DJ,43,0),0)</f>
        <v>0</v>
      </c>
      <c r="H17" s="8" t="s">
        <v>83</v>
      </c>
    </row>
    <row r="18" spans="1:8">
      <c r="A18" s="22" t="s">
        <v>119</v>
      </c>
      <c r="B18" s="24" t="s">
        <v>1098</v>
      </c>
      <c r="C18" s="9" t="str">
        <f t="shared" ca="1" si="1"/>
        <v/>
      </c>
      <c r="D18" s="1"/>
      <c r="F18" s="111" t="s">
        <v>1141</v>
      </c>
      <c r="G18" s="8">
        <f ca="1">IF(C19="○",VLOOKUP($G$7,単価①【小規模】!$A:$DJ,45,0),0)</f>
        <v>0</v>
      </c>
      <c r="H18" s="8"/>
    </row>
    <row r="19" spans="1:8">
      <c r="A19" s="22" t="s">
        <v>1094</v>
      </c>
      <c r="B19" s="24" t="s">
        <v>1097</v>
      </c>
      <c r="C19" s="9" t="str">
        <f ca="1">IF(C4=1,INDIRECT(CONCATENATE(B$3,"!",B19)),"")</f>
        <v/>
      </c>
      <c r="D19" s="1"/>
      <c r="F19" s="111" t="s">
        <v>1146</v>
      </c>
      <c r="G19" s="399">
        <f ca="1">IF(C19="○",VLOOKUP($G$7,単価①【小規模】!$A:$DJ,51,0),0)</f>
        <v>0</v>
      </c>
      <c r="H19" s="8"/>
    </row>
    <row r="20" spans="1:8">
      <c r="A20" s="1"/>
      <c r="B20" s="398"/>
      <c r="C20" s="1"/>
      <c r="D20" s="1"/>
      <c r="F20" s="111" t="s">
        <v>1043</v>
      </c>
      <c r="G20" s="8">
        <f ca="1">IF(C19="○",VLOOKUP($G$7,単価①【小規模】!$A:$DJ,53,0),0)</f>
        <v>0</v>
      </c>
      <c r="H20" s="8" t="s">
        <v>83</v>
      </c>
    </row>
    <row r="21" spans="1:8">
      <c r="A21" s="1"/>
      <c r="B21" s="398"/>
      <c r="C21" s="1"/>
      <c r="D21" s="1"/>
      <c r="F21" s="111" t="s">
        <v>1147</v>
      </c>
      <c r="G21" s="8">
        <f ca="1">IF(C19="○",VLOOKUP($G$7,単価①【小規模】!$A:$DJ,55,0),0)</f>
        <v>0</v>
      </c>
      <c r="H21" s="8"/>
    </row>
    <row r="22" spans="1:8">
      <c r="A22" s="104"/>
      <c r="B22" s="105"/>
      <c r="C22" s="105"/>
      <c r="D22" s="106"/>
      <c r="F22" s="111" t="s">
        <v>1148</v>
      </c>
      <c r="G22" s="399">
        <f ca="1">IF(C19="○",VLOOKUP($G$7,単価①【小規模】!$A:$DJ,61,0),0)</f>
        <v>0</v>
      </c>
      <c r="H22" s="8"/>
    </row>
    <row r="23" spans="1:8">
      <c r="F23" s="111" t="s">
        <v>1109</v>
      </c>
      <c r="G23" s="8">
        <f ca="1">IF(C11="適",保育単価②【小規模】!C2,0)</f>
        <v>0</v>
      </c>
      <c r="H23" s="8" t="s">
        <v>83</v>
      </c>
    </row>
    <row r="24" spans="1:8">
      <c r="F24" s="111" t="s">
        <v>1110</v>
      </c>
      <c r="G24" s="8">
        <f ca="1">IF(C11="適",保育単価②【小規模】!C3,0)</f>
        <v>0</v>
      </c>
      <c r="H24" s="8" t="s">
        <v>83</v>
      </c>
    </row>
    <row r="25" spans="1:8">
      <c r="F25" s="111"/>
      <c r="G25" s="27"/>
      <c r="H25" s="8" t="s">
        <v>83</v>
      </c>
    </row>
    <row r="26" spans="1:8">
      <c r="F26" s="111" t="s">
        <v>87</v>
      </c>
      <c r="G26" s="19">
        <f ca="1">IF(C17="",0,VLOOKUP(C17,保育単価②【小規模】!$B:$C,2,0))</f>
        <v>0</v>
      </c>
      <c r="H26" s="8" t="s">
        <v>83</v>
      </c>
    </row>
    <row r="27" spans="1:8">
      <c r="F27" s="111" t="s">
        <v>138</v>
      </c>
      <c r="G27" s="19">
        <f ca="1">IF(C18="配置",保育単価②【保育所】!C22,IF(C18="兼務",保育単価②【保育所】!C25,IF(C18="嘱託",保育単価②【保育所】!C27,0)))</f>
        <v>0</v>
      </c>
      <c r="H27" s="8" t="s">
        <v>83</v>
      </c>
    </row>
    <row r="28" spans="1:8">
      <c r="F28" s="111" t="s">
        <v>1149</v>
      </c>
      <c r="G28" s="19">
        <f ca="1">IF(C18="配置",保育単価②【小規模】!C11,IF(C18="兼務",保育単価②【小規模】!C14,IF(C18="嘱託",保育単価②【小規模】!C16,0)))</f>
        <v>0</v>
      </c>
      <c r="H28" s="8" t="s">
        <v>83</v>
      </c>
    </row>
    <row r="29" spans="1:8">
      <c r="F29" s="111" t="s">
        <v>1137</v>
      </c>
      <c r="G29" s="283">
        <f ca="1">IF(C18="配置",保育単価②【小規模】!C12,0)</f>
        <v>0</v>
      </c>
      <c r="H29" s="8" t="s">
        <v>83</v>
      </c>
    </row>
    <row r="30" spans="1:8">
      <c r="F30" s="111" t="s">
        <v>1150</v>
      </c>
      <c r="G30" s="8">
        <f ca="1">VLOOKUP($C$14,$T$5:$V$16,2,1)</f>
        <v>2</v>
      </c>
      <c r="H30" s="8" t="s">
        <v>62</v>
      </c>
    </row>
    <row r="31" spans="1:8">
      <c r="F31" s="111" t="s">
        <v>1151</v>
      </c>
      <c r="G31" s="8">
        <f ca="1">IF(C10="適",VLOOKUP($C$14,$T$5:$V$16,3,1),(VLOOKUP($C$14,$T$5:$V$16,3,1))-2)</f>
        <v>4</v>
      </c>
      <c r="H31" s="8" t="s">
        <v>62</v>
      </c>
    </row>
  </sheetData>
  <sheetProtection algorithmName="SHA-512" hashValue="X3gF24TJjrRZ7nmc8L4PLseSGqv3jpUv700JcDvKwj113/572YXsXeb6ZYeXGYTTMiyOFOxHu7rJtY7YWcR8lA==" saltValue="3HeYOHr0dVXeEjroE3qHPg==" spinCount="100000" sheet="1" objects="1" scenarios="1"/>
  <phoneticPr fontId="3"/>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H680"/>
  <sheetViews>
    <sheetView workbookViewId="0">
      <pane xSplit="1" topLeftCell="Z1" activePane="topRight" state="frozen"/>
      <selection pane="topRight" activeCell="A9" sqref="A9"/>
    </sheetView>
  </sheetViews>
  <sheetFormatPr defaultRowHeight="13.5"/>
  <cols>
    <col min="1" max="1" width="23.875" style="263" bestFit="1" customWidth="1"/>
    <col min="2" max="2" width="5.625" style="157" customWidth="1"/>
    <col min="3" max="3" width="7.25" style="157" customWidth="1"/>
    <col min="4" max="4" width="4.5" style="157" bestFit="1" customWidth="1"/>
    <col min="5" max="5" width="9.375" style="157" customWidth="1"/>
    <col min="6" max="6" width="2.25" style="157" customWidth="1"/>
    <col min="7" max="7" width="6.875" style="232" customWidth="1"/>
    <col min="8" max="8" width="8.125" style="231" customWidth="1"/>
    <col min="9" max="9" width="6.875" style="278" customWidth="1"/>
    <col min="10" max="10" width="8.125" style="231" customWidth="1"/>
    <col min="11" max="11" width="2.25" style="115" customWidth="1"/>
    <col min="12" max="12" width="6.25" style="232" customWidth="1"/>
    <col min="13" max="13" width="7" style="231" customWidth="1"/>
    <col min="14" max="14" width="2.125" style="231" customWidth="1"/>
    <col min="15" max="15" width="10.75" style="115" customWidth="1"/>
    <col min="16" max="16" width="2.125" style="115" customWidth="1"/>
    <col min="17" max="17" width="9.25" style="115" customWidth="1"/>
    <col min="18" max="18" width="2.125" style="115" customWidth="1"/>
    <col min="19" max="19" width="8.375" style="115" customWidth="1"/>
    <col min="20" max="20" width="11.25" style="279" customWidth="1"/>
    <col min="21" max="21" width="6.25" style="278" customWidth="1"/>
    <col min="22" max="22" width="6.875" style="231" customWidth="1"/>
    <col min="23" max="23" width="1.75" style="231" customWidth="1"/>
    <col min="24" max="24" width="10.625" style="115" customWidth="1"/>
    <col min="25" max="25" width="1.75" style="231" customWidth="1"/>
    <col min="26" max="26" width="9.5" style="115" customWidth="1"/>
    <col min="27" max="27" width="1.75" style="231" customWidth="1"/>
    <col min="28" max="28" width="9.125" style="279" customWidth="1"/>
    <col min="29" max="29" width="11.375" style="279" customWidth="1"/>
    <col min="30" max="30" width="2.25" style="115" customWidth="1"/>
    <col min="31" max="31" width="6.875" style="232" customWidth="1"/>
    <col min="32" max="32" width="2.875" style="232" customWidth="1"/>
    <col min="33" max="33" width="4.5" style="234" customWidth="1"/>
    <col min="34" max="34" width="1.75" style="235" customWidth="1"/>
    <col min="35" max="35" width="10.875" style="195" customWidth="1"/>
    <col min="36" max="36" width="1.75" style="235" customWidth="1"/>
    <col min="37" max="37" width="9.25" style="195" customWidth="1"/>
    <col min="38" max="38" width="1.75" style="235" customWidth="1"/>
    <col min="39" max="39" width="11.125" style="195" customWidth="1"/>
    <col min="40" max="40" width="2.375" style="195" customWidth="1"/>
    <col min="41" max="41" width="2.25" style="115" customWidth="1"/>
    <col min="42" max="42" width="6.875" style="232" customWidth="1"/>
    <col min="43" max="43" width="2.875" style="232" customWidth="1"/>
    <col min="44" max="44" width="4.5" style="234" customWidth="1"/>
    <col min="45" max="45" width="1.75" style="235" customWidth="1"/>
    <col min="46" max="46" width="10.75" style="195" customWidth="1"/>
    <col min="47" max="47" width="1.75" style="235" customWidth="1"/>
    <col min="48" max="48" width="10" style="195" customWidth="1"/>
    <col min="49" max="49" width="1.75" style="235" customWidth="1"/>
    <col min="50" max="50" width="8.5" style="195" customWidth="1"/>
    <col min="51" max="51" width="2.125" style="115" customWidth="1"/>
    <col min="52" max="52" width="6.875" style="232" customWidth="1"/>
    <col min="53" max="53" width="2.75" style="232" customWidth="1"/>
    <col min="54" max="54" width="5.125" style="234" customWidth="1"/>
    <col min="55" max="55" width="1.75" style="235" customWidth="1"/>
    <col min="56" max="56" width="10.75" style="195" customWidth="1"/>
    <col min="57" max="57" width="1.75" style="235" customWidth="1"/>
    <col min="58" max="58" width="9.625" style="195" customWidth="1"/>
    <col min="59" max="59" width="1.75" style="235" customWidth="1"/>
    <col min="60" max="60" width="10" style="195" customWidth="1"/>
    <col min="61" max="61" width="2.25" style="115" customWidth="1"/>
    <col min="62" max="62" width="1.75" style="115" customWidth="1"/>
    <col min="63" max="63" width="13.625" style="278" customWidth="1"/>
    <col min="64" max="64" width="2.25" style="115" customWidth="1"/>
    <col min="65" max="65" width="5.125" style="195" customWidth="1"/>
    <col min="66" max="66" width="2.25" style="195" customWidth="1"/>
    <col min="67" max="67" width="11.375" style="195" customWidth="1"/>
    <col min="68" max="68" width="2.25" style="195" customWidth="1"/>
    <col min="69" max="69" width="9.875" style="195" customWidth="1"/>
    <col min="70" max="70" width="2.25" style="195" customWidth="1"/>
    <col min="71" max="71" width="8.625" style="195" customWidth="1"/>
    <col min="72" max="72" width="1.75" style="195" customWidth="1"/>
    <col min="73" max="73" width="2.25" style="115" customWidth="1"/>
    <col min="74" max="74" width="10.25" style="195" customWidth="1"/>
    <col min="75" max="75" width="2.25" style="115" customWidth="1"/>
    <col min="76" max="76" width="5.625" style="278" customWidth="1"/>
    <col min="77" max="77" width="5.875" style="278" customWidth="1"/>
    <col min="78" max="78" width="2.25" style="115" customWidth="1"/>
    <col min="79" max="79" width="4.5" style="161" customWidth="1"/>
    <col min="80" max="80" width="2" style="162" customWidth="1"/>
    <col min="81" max="81" width="12.125" style="163" customWidth="1"/>
    <col min="82" max="82" width="2" style="162" customWidth="1"/>
    <col min="83" max="83" width="9.375" style="163" customWidth="1"/>
    <col min="84" max="84" width="2" style="162" customWidth="1"/>
    <col min="85" max="85" width="9.5" style="163" customWidth="1"/>
    <col min="86" max="86" width="2.25" style="232" customWidth="1"/>
    <col min="87" max="88" width="6.125" style="232" customWidth="1"/>
    <col min="89" max="89" width="2.25" style="232" customWidth="1"/>
    <col min="90" max="90" width="6" style="233" bestFit="1" customWidth="1"/>
    <col min="91" max="91" width="8.625" style="232" customWidth="1"/>
    <col min="92" max="92" width="8.375" style="232" customWidth="1"/>
    <col min="93" max="93" width="2.25" style="115" customWidth="1"/>
    <col min="94" max="94" width="14.125" style="278" customWidth="1"/>
    <col min="95" max="95" width="2.375" style="115" customWidth="1"/>
    <col min="96" max="96" width="4.5" style="281" customWidth="1"/>
    <col min="97" max="97" width="2.125" style="162" customWidth="1"/>
    <col min="98" max="98" width="10.75" style="163" customWidth="1"/>
    <col min="99" max="99" width="2.125" style="162" customWidth="1"/>
    <col min="100" max="100" width="9.5" style="163" customWidth="1"/>
    <col min="101" max="101" width="2.125" style="162" customWidth="1"/>
    <col min="102" max="102" width="9.125" style="163" customWidth="1"/>
    <col min="103" max="103" width="8.375" style="232" customWidth="1"/>
    <col min="104" max="104" width="2.25" style="232" customWidth="1"/>
    <col min="105" max="105" width="9.75" style="233" customWidth="1"/>
    <col min="106" max="106" width="2.25" style="232" customWidth="1"/>
    <col min="107" max="107" width="10.25" style="282" customWidth="1"/>
    <col min="108" max="108" width="2.25" style="115" customWidth="1"/>
    <col min="109" max="109" width="6.625" style="278" customWidth="1"/>
    <col min="110" max="110" width="2.25" style="115" customWidth="1"/>
    <col min="111" max="111" width="5.125" style="281" customWidth="1"/>
    <col min="112" max="112" width="2.25" style="163" customWidth="1"/>
    <col min="113" max="113" width="11" style="163" customWidth="1"/>
    <col min="114" max="114" width="2.25" style="163" customWidth="1"/>
    <col min="115" max="115" width="9.375" style="163" customWidth="1"/>
    <col min="116" max="116" width="2.125" style="163" customWidth="1"/>
    <col min="117" max="117" width="8.5" style="163" customWidth="1"/>
    <col min="118" max="118" width="2.25" style="232" customWidth="1"/>
    <col min="119" max="121" width="14.375" style="232" customWidth="1"/>
    <col min="122" max="122" width="14.375" style="233" customWidth="1"/>
    <col min="123" max="123" width="2.25" style="232" customWidth="1"/>
    <col min="124" max="124" width="17.75" style="233" customWidth="1"/>
    <col min="125" max="126" width="6.25" style="232" customWidth="1"/>
    <col min="127" max="138" width="9" style="128"/>
    <col min="139" max="356" width="9" style="263"/>
    <col min="357" max="357" width="1.75" style="263" customWidth="1"/>
    <col min="358" max="358" width="2.5" style="263" customWidth="1"/>
    <col min="359" max="359" width="3.625" style="263" customWidth="1"/>
    <col min="360" max="360" width="2.75" style="263" customWidth="1"/>
    <col min="361" max="361" width="0.875" style="263" customWidth="1"/>
    <col min="362" max="362" width="1.25" style="263" customWidth="1"/>
    <col min="363" max="363" width="5.375" style="263" customWidth="1"/>
    <col min="364" max="364" width="6.5" style="263" customWidth="1"/>
    <col min="365" max="365" width="4.125" style="263" customWidth="1"/>
    <col min="366" max="366" width="7.875" style="263" customWidth="1"/>
    <col min="367" max="367" width="8.75" style="263" customWidth="1"/>
    <col min="368" max="371" width="6.25" style="263" customWidth="1"/>
    <col min="372" max="372" width="4.875" style="263" customWidth="1"/>
    <col min="373" max="373" width="2.5" style="263" customWidth="1"/>
    <col min="374" max="374" width="4.875" style="263" customWidth="1"/>
    <col min="375" max="612" width="9" style="263"/>
    <col min="613" max="613" width="1.75" style="263" customWidth="1"/>
    <col min="614" max="614" width="2.5" style="263" customWidth="1"/>
    <col min="615" max="615" width="3.625" style="263" customWidth="1"/>
    <col min="616" max="616" width="2.75" style="263" customWidth="1"/>
    <col min="617" max="617" width="0.875" style="263" customWidth="1"/>
    <col min="618" max="618" width="1.25" style="263" customWidth="1"/>
    <col min="619" max="619" width="5.375" style="263" customWidth="1"/>
    <col min="620" max="620" width="6.5" style="263" customWidth="1"/>
    <col min="621" max="621" width="4.125" style="263" customWidth="1"/>
    <col min="622" max="622" width="7.875" style="263" customWidth="1"/>
    <col min="623" max="623" width="8.75" style="263" customWidth="1"/>
    <col min="624" max="627" width="6.25" style="263" customWidth="1"/>
    <col min="628" max="628" width="4.875" style="263" customWidth="1"/>
    <col min="629" max="629" width="2.5" style="263" customWidth="1"/>
    <col min="630" max="630" width="4.875" style="263" customWidth="1"/>
    <col min="631" max="868" width="9" style="263"/>
    <col min="869" max="869" width="1.75" style="263" customWidth="1"/>
    <col min="870" max="870" width="2.5" style="263" customWidth="1"/>
    <col min="871" max="871" width="3.625" style="263" customWidth="1"/>
    <col min="872" max="872" width="2.75" style="263" customWidth="1"/>
    <col min="873" max="873" width="0.875" style="263" customWidth="1"/>
    <col min="874" max="874" width="1.25" style="263" customWidth="1"/>
    <col min="875" max="875" width="5.375" style="263" customWidth="1"/>
    <col min="876" max="876" width="6.5" style="263" customWidth="1"/>
    <col min="877" max="877" width="4.125" style="263" customWidth="1"/>
    <col min="878" max="878" width="7.875" style="263" customWidth="1"/>
    <col min="879" max="879" width="8.75" style="263" customWidth="1"/>
    <col min="880" max="883" width="6.25" style="263" customWidth="1"/>
    <col min="884" max="884" width="4.875" style="263" customWidth="1"/>
    <col min="885" max="885" width="2.5" style="263" customWidth="1"/>
    <col min="886" max="886" width="4.875" style="263" customWidth="1"/>
    <col min="887" max="1124" width="9" style="263"/>
    <col min="1125" max="1125" width="1.75" style="263" customWidth="1"/>
    <col min="1126" max="1126" width="2.5" style="263" customWidth="1"/>
    <col min="1127" max="1127" width="3.625" style="263" customWidth="1"/>
    <col min="1128" max="1128" width="2.75" style="263" customWidth="1"/>
    <col min="1129" max="1129" width="0.875" style="263" customWidth="1"/>
    <col min="1130" max="1130" width="1.25" style="263" customWidth="1"/>
    <col min="1131" max="1131" width="5.375" style="263" customWidth="1"/>
    <col min="1132" max="1132" width="6.5" style="263" customWidth="1"/>
    <col min="1133" max="1133" width="4.125" style="263" customWidth="1"/>
    <col min="1134" max="1134" width="7.875" style="263" customWidth="1"/>
    <col min="1135" max="1135" width="8.75" style="263" customWidth="1"/>
    <col min="1136" max="1139" width="6.25" style="263" customWidth="1"/>
    <col min="1140" max="1140" width="4.875" style="263" customWidth="1"/>
    <col min="1141" max="1141" width="2.5" style="263" customWidth="1"/>
    <col min="1142" max="1142" width="4.875" style="263" customWidth="1"/>
    <col min="1143" max="1380" width="9" style="263"/>
    <col min="1381" max="1381" width="1.75" style="263" customWidth="1"/>
    <col min="1382" max="1382" width="2.5" style="263" customWidth="1"/>
    <col min="1383" max="1383" width="3.625" style="263" customWidth="1"/>
    <col min="1384" max="1384" width="2.75" style="263" customWidth="1"/>
    <col min="1385" max="1385" width="0.875" style="263" customWidth="1"/>
    <col min="1386" max="1386" width="1.25" style="263" customWidth="1"/>
    <col min="1387" max="1387" width="5.375" style="263" customWidth="1"/>
    <col min="1388" max="1388" width="6.5" style="263" customWidth="1"/>
    <col min="1389" max="1389" width="4.125" style="263" customWidth="1"/>
    <col min="1390" max="1390" width="7.875" style="263" customWidth="1"/>
    <col min="1391" max="1391" width="8.75" style="263" customWidth="1"/>
    <col min="1392" max="1395" width="6.25" style="263" customWidth="1"/>
    <col min="1396" max="1396" width="4.875" style="263" customWidth="1"/>
    <col min="1397" max="1397" width="2.5" style="263" customWidth="1"/>
    <col min="1398" max="1398" width="4.875" style="263" customWidth="1"/>
    <col min="1399" max="1636" width="9" style="263"/>
    <col min="1637" max="1637" width="1.75" style="263" customWidth="1"/>
    <col min="1638" max="1638" width="2.5" style="263" customWidth="1"/>
    <col min="1639" max="1639" width="3.625" style="263" customWidth="1"/>
    <col min="1640" max="1640" width="2.75" style="263" customWidth="1"/>
    <col min="1641" max="1641" width="0.875" style="263" customWidth="1"/>
    <col min="1642" max="1642" width="1.25" style="263" customWidth="1"/>
    <col min="1643" max="1643" width="5.375" style="263" customWidth="1"/>
    <col min="1644" max="1644" width="6.5" style="263" customWidth="1"/>
    <col min="1645" max="1645" width="4.125" style="263" customWidth="1"/>
    <col min="1646" max="1646" width="7.875" style="263" customWidth="1"/>
    <col min="1647" max="1647" width="8.75" style="263" customWidth="1"/>
    <col min="1648" max="1651" width="6.25" style="263" customWidth="1"/>
    <col min="1652" max="1652" width="4.875" style="263" customWidth="1"/>
    <col min="1653" max="1653" width="2.5" style="263" customWidth="1"/>
    <col min="1654" max="1654" width="4.875" style="263" customWidth="1"/>
    <col min="1655" max="1892" width="9" style="263"/>
    <col min="1893" max="1893" width="1.75" style="263" customWidth="1"/>
    <col min="1894" max="1894" width="2.5" style="263" customWidth="1"/>
    <col min="1895" max="1895" width="3.625" style="263" customWidth="1"/>
    <col min="1896" max="1896" width="2.75" style="263" customWidth="1"/>
    <col min="1897" max="1897" width="0.875" style="263" customWidth="1"/>
    <col min="1898" max="1898" width="1.25" style="263" customWidth="1"/>
    <col min="1899" max="1899" width="5.375" style="263" customWidth="1"/>
    <col min="1900" max="1900" width="6.5" style="263" customWidth="1"/>
    <col min="1901" max="1901" width="4.125" style="263" customWidth="1"/>
    <col min="1902" max="1902" width="7.875" style="263" customWidth="1"/>
    <col min="1903" max="1903" width="8.75" style="263" customWidth="1"/>
    <col min="1904" max="1907" width="6.25" style="263" customWidth="1"/>
    <col min="1908" max="1908" width="4.875" style="263" customWidth="1"/>
    <col min="1909" max="1909" width="2.5" style="263" customWidth="1"/>
    <col min="1910" max="1910" width="4.875" style="263" customWidth="1"/>
    <col min="1911" max="2148" width="9" style="263"/>
    <col min="2149" max="2149" width="1.75" style="263" customWidth="1"/>
    <col min="2150" max="2150" width="2.5" style="263" customWidth="1"/>
    <col min="2151" max="2151" width="3.625" style="263" customWidth="1"/>
    <col min="2152" max="2152" width="2.75" style="263" customWidth="1"/>
    <col min="2153" max="2153" width="0.875" style="263" customWidth="1"/>
    <col min="2154" max="2154" width="1.25" style="263" customWidth="1"/>
    <col min="2155" max="2155" width="5.375" style="263" customWidth="1"/>
    <col min="2156" max="2156" width="6.5" style="263" customWidth="1"/>
    <col min="2157" max="2157" width="4.125" style="263" customWidth="1"/>
    <col min="2158" max="2158" width="7.875" style="263" customWidth="1"/>
    <col min="2159" max="2159" width="8.75" style="263" customWidth="1"/>
    <col min="2160" max="2163" width="6.25" style="263" customWidth="1"/>
    <col min="2164" max="2164" width="4.875" style="263" customWidth="1"/>
    <col min="2165" max="2165" width="2.5" style="263" customWidth="1"/>
    <col min="2166" max="2166" width="4.875" style="263" customWidth="1"/>
    <col min="2167" max="2404" width="9" style="263"/>
    <col min="2405" max="2405" width="1.75" style="263" customWidth="1"/>
    <col min="2406" max="2406" width="2.5" style="263" customWidth="1"/>
    <col min="2407" max="2407" width="3.625" style="263" customWidth="1"/>
    <col min="2408" max="2408" width="2.75" style="263" customWidth="1"/>
    <col min="2409" max="2409" width="0.875" style="263" customWidth="1"/>
    <col min="2410" max="2410" width="1.25" style="263" customWidth="1"/>
    <col min="2411" max="2411" width="5.375" style="263" customWidth="1"/>
    <col min="2412" max="2412" width="6.5" style="263" customWidth="1"/>
    <col min="2413" max="2413" width="4.125" style="263" customWidth="1"/>
    <col min="2414" max="2414" width="7.875" style="263" customWidth="1"/>
    <col min="2415" max="2415" width="8.75" style="263" customWidth="1"/>
    <col min="2416" max="2419" width="6.25" style="263" customWidth="1"/>
    <col min="2420" max="2420" width="4.875" style="263" customWidth="1"/>
    <col min="2421" max="2421" width="2.5" style="263" customWidth="1"/>
    <col min="2422" max="2422" width="4.875" style="263" customWidth="1"/>
    <col min="2423" max="2660" width="9" style="263"/>
    <col min="2661" max="2661" width="1.75" style="263" customWidth="1"/>
    <col min="2662" max="2662" width="2.5" style="263" customWidth="1"/>
    <col min="2663" max="2663" width="3.625" style="263" customWidth="1"/>
    <col min="2664" max="2664" width="2.75" style="263" customWidth="1"/>
    <col min="2665" max="2665" width="0.875" style="263" customWidth="1"/>
    <col min="2666" max="2666" width="1.25" style="263" customWidth="1"/>
    <col min="2667" max="2667" width="5.375" style="263" customWidth="1"/>
    <col min="2668" max="2668" width="6.5" style="263" customWidth="1"/>
    <col min="2669" max="2669" width="4.125" style="263" customWidth="1"/>
    <col min="2670" max="2670" width="7.875" style="263" customWidth="1"/>
    <col min="2671" max="2671" width="8.75" style="263" customWidth="1"/>
    <col min="2672" max="2675" width="6.25" style="263" customWidth="1"/>
    <col min="2676" max="2676" width="4.875" style="263" customWidth="1"/>
    <col min="2677" max="2677" width="2.5" style="263" customWidth="1"/>
    <col min="2678" max="2678" width="4.875" style="263" customWidth="1"/>
    <col min="2679" max="2916" width="9" style="263"/>
    <col min="2917" max="2917" width="1.75" style="263" customWidth="1"/>
    <col min="2918" max="2918" width="2.5" style="263" customWidth="1"/>
    <col min="2919" max="2919" width="3.625" style="263" customWidth="1"/>
    <col min="2920" max="2920" width="2.75" style="263" customWidth="1"/>
    <col min="2921" max="2921" width="0.875" style="263" customWidth="1"/>
    <col min="2922" max="2922" width="1.25" style="263" customWidth="1"/>
    <col min="2923" max="2923" width="5.375" style="263" customWidth="1"/>
    <col min="2924" max="2924" width="6.5" style="263" customWidth="1"/>
    <col min="2925" max="2925" width="4.125" style="263" customWidth="1"/>
    <col min="2926" max="2926" width="7.875" style="263" customWidth="1"/>
    <col min="2927" max="2927" width="8.75" style="263" customWidth="1"/>
    <col min="2928" max="2931" width="6.25" style="263" customWidth="1"/>
    <col min="2932" max="2932" width="4.875" style="263" customWidth="1"/>
    <col min="2933" max="2933" width="2.5" style="263" customWidth="1"/>
    <col min="2934" max="2934" width="4.875" style="263" customWidth="1"/>
    <col min="2935" max="3172" width="9" style="263"/>
    <col min="3173" max="3173" width="1.75" style="263" customWidth="1"/>
    <col min="3174" max="3174" width="2.5" style="263" customWidth="1"/>
    <col min="3175" max="3175" width="3.625" style="263" customWidth="1"/>
    <col min="3176" max="3176" width="2.75" style="263" customWidth="1"/>
    <col min="3177" max="3177" width="0.875" style="263" customWidth="1"/>
    <col min="3178" max="3178" width="1.25" style="263" customWidth="1"/>
    <col min="3179" max="3179" width="5.375" style="263" customWidth="1"/>
    <col min="3180" max="3180" width="6.5" style="263" customWidth="1"/>
    <col min="3181" max="3181" width="4.125" style="263" customWidth="1"/>
    <col min="3182" max="3182" width="7.875" style="263" customWidth="1"/>
    <col min="3183" max="3183" width="8.75" style="263" customWidth="1"/>
    <col min="3184" max="3187" width="6.25" style="263" customWidth="1"/>
    <col min="3188" max="3188" width="4.875" style="263" customWidth="1"/>
    <col min="3189" max="3189" width="2.5" style="263" customWidth="1"/>
    <col min="3190" max="3190" width="4.875" style="263" customWidth="1"/>
    <col min="3191" max="3428" width="9" style="263"/>
    <col min="3429" max="3429" width="1.75" style="263" customWidth="1"/>
    <col min="3430" max="3430" width="2.5" style="263" customWidth="1"/>
    <col min="3431" max="3431" width="3.625" style="263" customWidth="1"/>
    <col min="3432" max="3432" width="2.75" style="263" customWidth="1"/>
    <col min="3433" max="3433" width="0.875" style="263" customWidth="1"/>
    <col min="3434" max="3434" width="1.25" style="263" customWidth="1"/>
    <col min="3435" max="3435" width="5.375" style="263" customWidth="1"/>
    <col min="3436" max="3436" width="6.5" style="263" customWidth="1"/>
    <col min="3437" max="3437" width="4.125" style="263" customWidth="1"/>
    <col min="3438" max="3438" width="7.875" style="263" customWidth="1"/>
    <col min="3439" max="3439" width="8.75" style="263" customWidth="1"/>
    <col min="3440" max="3443" width="6.25" style="263" customWidth="1"/>
    <col min="3444" max="3444" width="4.875" style="263" customWidth="1"/>
    <col min="3445" max="3445" width="2.5" style="263" customWidth="1"/>
    <col min="3446" max="3446" width="4.875" style="263" customWidth="1"/>
    <col min="3447" max="3684" width="9" style="263"/>
    <col min="3685" max="3685" width="1.75" style="263" customWidth="1"/>
    <col min="3686" max="3686" width="2.5" style="263" customWidth="1"/>
    <col min="3687" max="3687" width="3.625" style="263" customWidth="1"/>
    <col min="3688" max="3688" width="2.75" style="263" customWidth="1"/>
    <col min="3689" max="3689" width="0.875" style="263" customWidth="1"/>
    <col min="3690" max="3690" width="1.25" style="263" customWidth="1"/>
    <col min="3691" max="3691" width="5.375" style="263" customWidth="1"/>
    <col min="3692" max="3692" width="6.5" style="263" customWidth="1"/>
    <col min="3693" max="3693" width="4.125" style="263" customWidth="1"/>
    <col min="3694" max="3694" width="7.875" style="263" customWidth="1"/>
    <col min="3695" max="3695" width="8.75" style="263" customWidth="1"/>
    <col min="3696" max="3699" width="6.25" style="263" customWidth="1"/>
    <col min="3700" max="3700" width="4.875" style="263" customWidth="1"/>
    <col min="3701" max="3701" width="2.5" style="263" customWidth="1"/>
    <col min="3702" max="3702" width="4.875" style="263" customWidth="1"/>
    <col min="3703" max="3940" width="9" style="263"/>
    <col min="3941" max="3941" width="1.75" style="263" customWidth="1"/>
    <col min="3942" max="3942" width="2.5" style="263" customWidth="1"/>
    <col min="3943" max="3943" width="3.625" style="263" customWidth="1"/>
    <col min="3944" max="3944" width="2.75" style="263" customWidth="1"/>
    <col min="3945" max="3945" width="0.875" style="263" customWidth="1"/>
    <col min="3946" max="3946" width="1.25" style="263" customWidth="1"/>
    <col min="3947" max="3947" width="5.375" style="263" customWidth="1"/>
    <col min="3948" max="3948" width="6.5" style="263" customWidth="1"/>
    <col min="3949" max="3949" width="4.125" style="263" customWidth="1"/>
    <col min="3950" max="3950" width="7.875" style="263" customWidth="1"/>
    <col min="3951" max="3951" width="8.75" style="263" customWidth="1"/>
    <col min="3952" max="3955" width="6.25" style="263" customWidth="1"/>
    <col min="3956" max="3956" width="4.875" style="263" customWidth="1"/>
    <col min="3957" max="3957" width="2.5" style="263" customWidth="1"/>
    <col min="3958" max="3958" width="4.875" style="263" customWidth="1"/>
    <col min="3959" max="4196" width="9" style="263"/>
    <col min="4197" max="4197" width="1.75" style="263" customWidth="1"/>
    <col min="4198" max="4198" width="2.5" style="263" customWidth="1"/>
    <col min="4199" max="4199" width="3.625" style="263" customWidth="1"/>
    <col min="4200" max="4200" width="2.75" style="263" customWidth="1"/>
    <col min="4201" max="4201" width="0.875" style="263" customWidth="1"/>
    <col min="4202" max="4202" width="1.25" style="263" customWidth="1"/>
    <col min="4203" max="4203" width="5.375" style="263" customWidth="1"/>
    <col min="4204" max="4204" width="6.5" style="263" customWidth="1"/>
    <col min="4205" max="4205" width="4.125" style="263" customWidth="1"/>
    <col min="4206" max="4206" width="7.875" style="263" customWidth="1"/>
    <col min="4207" max="4207" width="8.75" style="263" customWidth="1"/>
    <col min="4208" max="4211" width="6.25" style="263" customWidth="1"/>
    <col min="4212" max="4212" width="4.875" style="263" customWidth="1"/>
    <col min="4213" max="4213" width="2.5" style="263" customWidth="1"/>
    <col min="4214" max="4214" width="4.875" style="263" customWidth="1"/>
    <col min="4215" max="4452" width="9" style="263"/>
    <col min="4453" max="4453" width="1.75" style="263" customWidth="1"/>
    <col min="4454" max="4454" width="2.5" style="263" customWidth="1"/>
    <col min="4455" max="4455" width="3.625" style="263" customWidth="1"/>
    <col min="4456" max="4456" width="2.75" style="263" customWidth="1"/>
    <col min="4457" max="4457" width="0.875" style="263" customWidth="1"/>
    <col min="4458" max="4458" width="1.25" style="263" customWidth="1"/>
    <col min="4459" max="4459" width="5.375" style="263" customWidth="1"/>
    <col min="4460" max="4460" width="6.5" style="263" customWidth="1"/>
    <col min="4461" max="4461" width="4.125" style="263" customWidth="1"/>
    <col min="4462" max="4462" width="7.875" style="263" customWidth="1"/>
    <col min="4463" max="4463" width="8.75" style="263" customWidth="1"/>
    <col min="4464" max="4467" width="6.25" style="263" customWidth="1"/>
    <col min="4468" max="4468" width="4.875" style="263" customWidth="1"/>
    <col min="4469" max="4469" width="2.5" style="263" customWidth="1"/>
    <col min="4470" max="4470" width="4.875" style="263" customWidth="1"/>
    <col min="4471" max="4708" width="9" style="263"/>
    <col min="4709" max="4709" width="1.75" style="263" customWidth="1"/>
    <col min="4710" max="4710" width="2.5" style="263" customWidth="1"/>
    <col min="4711" max="4711" width="3.625" style="263" customWidth="1"/>
    <col min="4712" max="4712" width="2.75" style="263" customWidth="1"/>
    <col min="4713" max="4713" width="0.875" style="263" customWidth="1"/>
    <col min="4714" max="4714" width="1.25" style="263" customWidth="1"/>
    <col min="4715" max="4715" width="5.375" style="263" customWidth="1"/>
    <col min="4716" max="4716" width="6.5" style="263" customWidth="1"/>
    <col min="4717" max="4717" width="4.125" style="263" customWidth="1"/>
    <col min="4718" max="4718" width="7.875" style="263" customWidth="1"/>
    <col min="4719" max="4719" width="8.75" style="263" customWidth="1"/>
    <col min="4720" max="4723" width="6.25" style="263" customWidth="1"/>
    <col min="4724" max="4724" width="4.875" style="263" customWidth="1"/>
    <col min="4725" max="4725" width="2.5" style="263" customWidth="1"/>
    <col min="4726" max="4726" width="4.875" style="263" customWidth="1"/>
    <col min="4727" max="4964" width="9" style="263"/>
    <col min="4965" max="4965" width="1.75" style="263" customWidth="1"/>
    <col min="4966" max="4966" width="2.5" style="263" customWidth="1"/>
    <col min="4967" max="4967" width="3.625" style="263" customWidth="1"/>
    <col min="4968" max="4968" width="2.75" style="263" customWidth="1"/>
    <col min="4969" max="4969" width="0.875" style="263" customWidth="1"/>
    <col min="4970" max="4970" width="1.25" style="263" customWidth="1"/>
    <col min="4971" max="4971" width="5.375" style="263" customWidth="1"/>
    <col min="4972" max="4972" width="6.5" style="263" customWidth="1"/>
    <col min="4973" max="4973" width="4.125" style="263" customWidth="1"/>
    <col min="4974" max="4974" width="7.875" style="263" customWidth="1"/>
    <col min="4975" max="4975" width="8.75" style="263" customWidth="1"/>
    <col min="4976" max="4979" width="6.25" style="263" customWidth="1"/>
    <col min="4980" max="4980" width="4.875" style="263" customWidth="1"/>
    <col min="4981" max="4981" width="2.5" style="263" customWidth="1"/>
    <col min="4982" max="4982" width="4.875" style="263" customWidth="1"/>
    <col min="4983" max="5220" width="9" style="263"/>
    <col min="5221" max="5221" width="1.75" style="263" customWidth="1"/>
    <col min="5222" max="5222" width="2.5" style="263" customWidth="1"/>
    <col min="5223" max="5223" width="3.625" style="263" customWidth="1"/>
    <col min="5224" max="5224" width="2.75" style="263" customWidth="1"/>
    <col min="5225" max="5225" width="0.875" style="263" customWidth="1"/>
    <col min="5226" max="5226" width="1.25" style="263" customWidth="1"/>
    <col min="5227" max="5227" width="5.375" style="263" customWidth="1"/>
    <col min="5228" max="5228" width="6.5" style="263" customWidth="1"/>
    <col min="5229" max="5229" width="4.125" style="263" customWidth="1"/>
    <col min="5230" max="5230" width="7.875" style="263" customWidth="1"/>
    <col min="5231" max="5231" width="8.75" style="263" customWidth="1"/>
    <col min="5232" max="5235" width="6.25" style="263" customWidth="1"/>
    <col min="5236" max="5236" width="4.875" style="263" customWidth="1"/>
    <col min="5237" max="5237" width="2.5" style="263" customWidth="1"/>
    <col min="5238" max="5238" width="4.875" style="263" customWidth="1"/>
    <col min="5239" max="5476" width="9" style="263"/>
    <col min="5477" max="5477" width="1.75" style="263" customWidth="1"/>
    <col min="5478" max="5478" width="2.5" style="263" customWidth="1"/>
    <col min="5479" max="5479" width="3.625" style="263" customWidth="1"/>
    <col min="5480" max="5480" width="2.75" style="263" customWidth="1"/>
    <col min="5481" max="5481" width="0.875" style="263" customWidth="1"/>
    <col min="5482" max="5482" width="1.25" style="263" customWidth="1"/>
    <col min="5483" max="5483" width="5.375" style="263" customWidth="1"/>
    <col min="5484" max="5484" width="6.5" style="263" customWidth="1"/>
    <col min="5485" max="5485" width="4.125" style="263" customWidth="1"/>
    <col min="5486" max="5486" width="7.875" style="263" customWidth="1"/>
    <col min="5487" max="5487" width="8.75" style="263" customWidth="1"/>
    <col min="5488" max="5491" width="6.25" style="263" customWidth="1"/>
    <col min="5492" max="5492" width="4.875" style="263" customWidth="1"/>
    <col min="5493" max="5493" width="2.5" style="263" customWidth="1"/>
    <col min="5494" max="5494" width="4.875" style="263" customWidth="1"/>
    <col min="5495" max="5732" width="9" style="263"/>
    <col min="5733" max="5733" width="1.75" style="263" customWidth="1"/>
    <col min="5734" max="5734" width="2.5" style="263" customWidth="1"/>
    <col min="5735" max="5735" width="3.625" style="263" customWidth="1"/>
    <col min="5736" max="5736" width="2.75" style="263" customWidth="1"/>
    <col min="5737" max="5737" width="0.875" style="263" customWidth="1"/>
    <col min="5738" max="5738" width="1.25" style="263" customWidth="1"/>
    <col min="5739" max="5739" width="5.375" style="263" customWidth="1"/>
    <col min="5740" max="5740" width="6.5" style="263" customWidth="1"/>
    <col min="5741" max="5741" width="4.125" style="263" customWidth="1"/>
    <col min="5742" max="5742" width="7.875" style="263" customWidth="1"/>
    <col min="5743" max="5743" width="8.75" style="263" customWidth="1"/>
    <col min="5744" max="5747" width="6.25" style="263" customWidth="1"/>
    <col min="5748" max="5748" width="4.875" style="263" customWidth="1"/>
    <col min="5749" max="5749" width="2.5" style="263" customWidth="1"/>
    <col min="5750" max="5750" width="4.875" style="263" customWidth="1"/>
    <col min="5751" max="5988" width="9" style="263"/>
    <col min="5989" max="5989" width="1.75" style="263" customWidth="1"/>
    <col min="5990" max="5990" width="2.5" style="263" customWidth="1"/>
    <col min="5991" max="5991" width="3.625" style="263" customWidth="1"/>
    <col min="5992" max="5992" width="2.75" style="263" customWidth="1"/>
    <col min="5993" max="5993" width="0.875" style="263" customWidth="1"/>
    <col min="5994" max="5994" width="1.25" style="263" customWidth="1"/>
    <col min="5995" max="5995" width="5.375" style="263" customWidth="1"/>
    <col min="5996" max="5996" width="6.5" style="263" customWidth="1"/>
    <col min="5997" max="5997" width="4.125" style="263" customWidth="1"/>
    <col min="5998" max="5998" width="7.875" style="263" customWidth="1"/>
    <col min="5999" max="5999" width="8.75" style="263" customWidth="1"/>
    <col min="6000" max="6003" width="6.25" style="263" customWidth="1"/>
    <col min="6004" max="6004" width="4.875" style="263" customWidth="1"/>
    <col min="6005" max="6005" width="2.5" style="263" customWidth="1"/>
    <col min="6006" max="6006" width="4.875" style="263" customWidth="1"/>
    <col min="6007" max="6244" width="9" style="263"/>
    <col min="6245" max="6245" width="1.75" style="263" customWidth="1"/>
    <col min="6246" max="6246" width="2.5" style="263" customWidth="1"/>
    <col min="6247" max="6247" width="3.625" style="263" customWidth="1"/>
    <col min="6248" max="6248" width="2.75" style="263" customWidth="1"/>
    <col min="6249" max="6249" width="0.875" style="263" customWidth="1"/>
    <col min="6250" max="6250" width="1.25" style="263" customWidth="1"/>
    <col min="6251" max="6251" width="5.375" style="263" customWidth="1"/>
    <col min="6252" max="6252" width="6.5" style="263" customWidth="1"/>
    <col min="6253" max="6253" width="4.125" style="263" customWidth="1"/>
    <col min="6254" max="6254" width="7.875" style="263" customWidth="1"/>
    <col min="6255" max="6255" width="8.75" style="263" customWidth="1"/>
    <col min="6256" max="6259" width="6.25" style="263" customWidth="1"/>
    <col min="6260" max="6260" width="4.875" style="263" customWidth="1"/>
    <col min="6261" max="6261" width="2.5" style="263" customWidth="1"/>
    <col min="6262" max="6262" width="4.875" style="263" customWidth="1"/>
    <col min="6263" max="6500" width="9" style="263"/>
    <col min="6501" max="6501" width="1.75" style="263" customWidth="1"/>
    <col min="6502" max="6502" width="2.5" style="263" customWidth="1"/>
    <col min="6503" max="6503" width="3.625" style="263" customWidth="1"/>
    <col min="6504" max="6504" width="2.75" style="263" customWidth="1"/>
    <col min="6505" max="6505" width="0.875" style="263" customWidth="1"/>
    <col min="6506" max="6506" width="1.25" style="263" customWidth="1"/>
    <col min="6507" max="6507" width="5.375" style="263" customWidth="1"/>
    <col min="6508" max="6508" width="6.5" style="263" customWidth="1"/>
    <col min="6509" max="6509" width="4.125" style="263" customWidth="1"/>
    <col min="6510" max="6510" width="7.875" style="263" customWidth="1"/>
    <col min="6511" max="6511" width="8.75" style="263" customWidth="1"/>
    <col min="6512" max="6515" width="6.25" style="263" customWidth="1"/>
    <col min="6516" max="6516" width="4.875" style="263" customWidth="1"/>
    <col min="6517" max="6517" width="2.5" style="263" customWidth="1"/>
    <col min="6518" max="6518" width="4.875" style="263" customWidth="1"/>
    <col min="6519" max="6756" width="9" style="263"/>
    <col min="6757" max="6757" width="1.75" style="263" customWidth="1"/>
    <col min="6758" max="6758" width="2.5" style="263" customWidth="1"/>
    <col min="6759" max="6759" width="3.625" style="263" customWidth="1"/>
    <col min="6760" max="6760" width="2.75" style="263" customWidth="1"/>
    <col min="6761" max="6761" width="0.875" style="263" customWidth="1"/>
    <col min="6762" max="6762" width="1.25" style="263" customWidth="1"/>
    <col min="6763" max="6763" width="5.375" style="263" customWidth="1"/>
    <col min="6764" max="6764" width="6.5" style="263" customWidth="1"/>
    <col min="6765" max="6765" width="4.125" style="263" customWidth="1"/>
    <col min="6766" max="6766" width="7.875" style="263" customWidth="1"/>
    <col min="6767" max="6767" width="8.75" style="263" customWidth="1"/>
    <col min="6768" max="6771" width="6.25" style="263" customWidth="1"/>
    <col min="6772" max="6772" width="4.875" style="263" customWidth="1"/>
    <col min="6773" max="6773" width="2.5" style="263" customWidth="1"/>
    <col min="6774" max="6774" width="4.875" style="263" customWidth="1"/>
    <col min="6775" max="7012" width="9" style="263"/>
    <col min="7013" max="7013" width="1.75" style="263" customWidth="1"/>
    <col min="7014" max="7014" width="2.5" style="263" customWidth="1"/>
    <col min="7015" max="7015" width="3.625" style="263" customWidth="1"/>
    <col min="7016" max="7016" width="2.75" style="263" customWidth="1"/>
    <col min="7017" max="7017" width="0.875" style="263" customWidth="1"/>
    <col min="7018" max="7018" width="1.25" style="263" customWidth="1"/>
    <col min="7019" max="7019" width="5.375" style="263" customWidth="1"/>
    <col min="7020" max="7020" width="6.5" style="263" customWidth="1"/>
    <col min="7021" max="7021" width="4.125" style="263" customWidth="1"/>
    <col min="7022" max="7022" width="7.875" style="263" customWidth="1"/>
    <col min="7023" max="7023" width="8.75" style="263" customWidth="1"/>
    <col min="7024" max="7027" width="6.25" style="263" customWidth="1"/>
    <col min="7028" max="7028" width="4.875" style="263" customWidth="1"/>
    <col min="7029" max="7029" width="2.5" style="263" customWidth="1"/>
    <col min="7030" max="7030" width="4.875" style="263" customWidth="1"/>
    <col min="7031" max="7268" width="9" style="263"/>
    <col min="7269" max="7269" width="1.75" style="263" customWidth="1"/>
    <col min="7270" max="7270" width="2.5" style="263" customWidth="1"/>
    <col min="7271" max="7271" width="3.625" style="263" customWidth="1"/>
    <col min="7272" max="7272" width="2.75" style="263" customWidth="1"/>
    <col min="7273" max="7273" width="0.875" style="263" customWidth="1"/>
    <col min="7274" max="7274" width="1.25" style="263" customWidth="1"/>
    <col min="7275" max="7275" width="5.375" style="263" customWidth="1"/>
    <col min="7276" max="7276" width="6.5" style="263" customWidth="1"/>
    <col min="7277" max="7277" width="4.125" style="263" customWidth="1"/>
    <col min="7278" max="7278" width="7.875" style="263" customWidth="1"/>
    <col min="7279" max="7279" width="8.75" style="263" customWidth="1"/>
    <col min="7280" max="7283" width="6.25" style="263" customWidth="1"/>
    <col min="7284" max="7284" width="4.875" style="263" customWidth="1"/>
    <col min="7285" max="7285" width="2.5" style="263" customWidth="1"/>
    <col min="7286" max="7286" width="4.875" style="263" customWidth="1"/>
    <col min="7287" max="7524" width="9" style="263"/>
    <col min="7525" max="7525" width="1.75" style="263" customWidth="1"/>
    <col min="7526" max="7526" width="2.5" style="263" customWidth="1"/>
    <col min="7527" max="7527" width="3.625" style="263" customWidth="1"/>
    <col min="7528" max="7528" width="2.75" style="263" customWidth="1"/>
    <col min="7529" max="7529" width="0.875" style="263" customWidth="1"/>
    <col min="7530" max="7530" width="1.25" style="263" customWidth="1"/>
    <col min="7531" max="7531" width="5.375" style="263" customWidth="1"/>
    <col min="7532" max="7532" width="6.5" style="263" customWidth="1"/>
    <col min="7533" max="7533" width="4.125" style="263" customWidth="1"/>
    <col min="7534" max="7534" width="7.875" style="263" customWidth="1"/>
    <col min="7535" max="7535" width="8.75" style="263" customWidth="1"/>
    <col min="7536" max="7539" width="6.25" style="263" customWidth="1"/>
    <col min="7540" max="7540" width="4.875" style="263" customWidth="1"/>
    <col min="7541" max="7541" width="2.5" style="263" customWidth="1"/>
    <col min="7542" max="7542" width="4.875" style="263" customWidth="1"/>
    <col min="7543" max="7780" width="9" style="263"/>
    <col min="7781" max="7781" width="1.75" style="263" customWidth="1"/>
    <col min="7782" max="7782" width="2.5" style="263" customWidth="1"/>
    <col min="7783" max="7783" width="3.625" style="263" customWidth="1"/>
    <col min="7784" max="7784" width="2.75" style="263" customWidth="1"/>
    <col min="7785" max="7785" width="0.875" style="263" customWidth="1"/>
    <col min="7786" max="7786" width="1.25" style="263" customWidth="1"/>
    <col min="7787" max="7787" width="5.375" style="263" customWidth="1"/>
    <col min="7788" max="7788" width="6.5" style="263" customWidth="1"/>
    <col min="7789" max="7789" width="4.125" style="263" customWidth="1"/>
    <col min="7790" max="7790" width="7.875" style="263" customWidth="1"/>
    <col min="7791" max="7791" width="8.75" style="263" customWidth="1"/>
    <col min="7792" max="7795" width="6.25" style="263" customWidth="1"/>
    <col min="7796" max="7796" width="4.875" style="263" customWidth="1"/>
    <col min="7797" max="7797" width="2.5" style="263" customWidth="1"/>
    <col min="7798" max="7798" width="4.875" style="263" customWidth="1"/>
    <col min="7799" max="8036" width="9" style="263"/>
    <col min="8037" max="8037" width="1.75" style="263" customWidth="1"/>
    <col min="8038" max="8038" width="2.5" style="263" customWidth="1"/>
    <col min="8039" max="8039" width="3.625" style="263" customWidth="1"/>
    <col min="8040" max="8040" width="2.75" style="263" customWidth="1"/>
    <col min="8041" max="8041" width="0.875" style="263" customWidth="1"/>
    <col min="8042" max="8042" width="1.25" style="263" customWidth="1"/>
    <col min="8043" max="8043" width="5.375" style="263" customWidth="1"/>
    <col min="8044" max="8044" width="6.5" style="263" customWidth="1"/>
    <col min="8045" max="8045" width="4.125" style="263" customWidth="1"/>
    <col min="8046" max="8046" width="7.875" style="263" customWidth="1"/>
    <col min="8047" max="8047" width="8.75" style="263" customWidth="1"/>
    <col min="8048" max="8051" width="6.25" style="263" customWidth="1"/>
    <col min="8052" max="8052" width="4.875" style="263" customWidth="1"/>
    <col min="8053" max="8053" width="2.5" style="263" customWidth="1"/>
    <col min="8054" max="8054" width="4.875" style="263" customWidth="1"/>
    <col min="8055" max="8292" width="9" style="263"/>
    <col min="8293" max="8293" width="1.75" style="263" customWidth="1"/>
    <col min="8294" max="8294" width="2.5" style="263" customWidth="1"/>
    <col min="8295" max="8295" width="3.625" style="263" customWidth="1"/>
    <col min="8296" max="8296" width="2.75" style="263" customWidth="1"/>
    <col min="8297" max="8297" width="0.875" style="263" customWidth="1"/>
    <col min="8298" max="8298" width="1.25" style="263" customWidth="1"/>
    <col min="8299" max="8299" width="5.375" style="263" customWidth="1"/>
    <col min="8300" max="8300" width="6.5" style="263" customWidth="1"/>
    <col min="8301" max="8301" width="4.125" style="263" customWidth="1"/>
    <col min="8302" max="8302" width="7.875" style="263" customWidth="1"/>
    <col min="8303" max="8303" width="8.75" style="263" customWidth="1"/>
    <col min="8304" max="8307" width="6.25" style="263" customWidth="1"/>
    <col min="8308" max="8308" width="4.875" style="263" customWidth="1"/>
    <col min="8309" max="8309" width="2.5" style="263" customWidth="1"/>
    <col min="8310" max="8310" width="4.875" style="263" customWidth="1"/>
    <col min="8311" max="8548" width="9" style="263"/>
    <col min="8549" max="8549" width="1.75" style="263" customWidth="1"/>
    <col min="8550" max="8550" width="2.5" style="263" customWidth="1"/>
    <col min="8551" max="8551" width="3.625" style="263" customWidth="1"/>
    <col min="8552" max="8552" width="2.75" style="263" customWidth="1"/>
    <col min="8553" max="8553" width="0.875" style="263" customWidth="1"/>
    <col min="8554" max="8554" width="1.25" style="263" customWidth="1"/>
    <col min="8555" max="8555" width="5.375" style="263" customWidth="1"/>
    <col min="8556" max="8556" width="6.5" style="263" customWidth="1"/>
    <col min="8557" max="8557" width="4.125" style="263" customWidth="1"/>
    <col min="8558" max="8558" width="7.875" style="263" customWidth="1"/>
    <col min="8559" max="8559" width="8.75" style="263" customWidth="1"/>
    <col min="8560" max="8563" width="6.25" style="263" customWidth="1"/>
    <col min="8564" max="8564" width="4.875" style="263" customWidth="1"/>
    <col min="8565" max="8565" width="2.5" style="263" customWidth="1"/>
    <col min="8566" max="8566" width="4.875" style="263" customWidth="1"/>
    <col min="8567" max="8804" width="9" style="263"/>
    <col min="8805" max="8805" width="1.75" style="263" customWidth="1"/>
    <col min="8806" max="8806" width="2.5" style="263" customWidth="1"/>
    <col min="8807" max="8807" width="3.625" style="263" customWidth="1"/>
    <col min="8808" max="8808" width="2.75" style="263" customWidth="1"/>
    <col min="8809" max="8809" width="0.875" style="263" customWidth="1"/>
    <col min="8810" max="8810" width="1.25" style="263" customWidth="1"/>
    <col min="8811" max="8811" width="5.375" style="263" customWidth="1"/>
    <col min="8812" max="8812" width="6.5" style="263" customWidth="1"/>
    <col min="8813" max="8813" width="4.125" style="263" customWidth="1"/>
    <col min="8814" max="8814" width="7.875" style="263" customWidth="1"/>
    <col min="8815" max="8815" width="8.75" style="263" customWidth="1"/>
    <col min="8816" max="8819" width="6.25" style="263" customWidth="1"/>
    <col min="8820" max="8820" width="4.875" style="263" customWidth="1"/>
    <col min="8821" max="8821" width="2.5" style="263" customWidth="1"/>
    <col min="8822" max="8822" width="4.875" style="263" customWidth="1"/>
    <col min="8823" max="9060" width="9" style="263"/>
    <col min="9061" max="9061" width="1.75" style="263" customWidth="1"/>
    <col min="9062" max="9062" width="2.5" style="263" customWidth="1"/>
    <col min="9063" max="9063" width="3.625" style="263" customWidth="1"/>
    <col min="9064" max="9064" width="2.75" style="263" customWidth="1"/>
    <col min="9065" max="9065" width="0.875" style="263" customWidth="1"/>
    <col min="9066" max="9066" width="1.25" style="263" customWidth="1"/>
    <col min="9067" max="9067" width="5.375" style="263" customWidth="1"/>
    <col min="9068" max="9068" width="6.5" style="263" customWidth="1"/>
    <col min="9069" max="9069" width="4.125" style="263" customWidth="1"/>
    <col min="9070" max="9070" width="7.875" style="263" customWidth="1"/>
    <col min="9071" max="9071" width="8.75" style="263" customWidth="1"/>
    <col min="9072" max="9075" width="6.25" style="263" customWidth="1"/>
    <col min="9076" max="9076" width="4.875" style="263" customWidth="1"/>
    <col min="9077" max="9077" width="2.5" style="263" customWidth="1"/>
    <col min="9078" max="9078" width="4.875" style="263" customWidth="1"/>
    <col min="9079" max="9316" width="9" style="263"/>
    <col min="9317" max="9317" width="1.75" style="263" customWidth="1"/>
    <col min="9318" max="9318" width="2.5" style="263" customWidth="1"/>
    <col min="9319" max="9319" width="3.625" style="263" customWidth="1"/>
    <col min="9320" max="9320" width="2.75" style="263" customWidth="1"/>
    <col min="9321" max="9321" width="0.875" style="263" customWidth="1"/>
    <col min="9322" max="9322" width="1.25" style="263" customWidth="1"/>
    <col min="9323" max="9323" width="5.375" style="263" customWidth="1"/>
    <col min="9324" max="9324" width="6.5" style="263" customWidth="1"/>
    <col min="9325" max="9325" width="4.125" style="263" customWidth="1"/>
    <col min="9326" max="9326" width="7.875" style="263" customWidth="1"/>
    <col min="9327" max="9327" width="8.75" style="263" customWidth="1"/>
    <col min="9328" max="9331" width="6.25" style="263" customWidth="1"/>
    <col min="9332" max="9332" width="4.875" style="263" customWidth="1"/>
    <col min="9333" max="9333" width="2.5" style="263" customWidth="1"/>
    <col min="9334" max="9334" width="4.875" style="263" customWidth="1"/>
    <col min="9335" max="9572" width="9" style="263"/>
    <col min="9573" max="9573" width="1.75" style="263" customWidth="1"/>
    <col min="9574" max="9574" width="2.5" style="263" customWidth="1"/>
    <col min="9575" max="9575" width="3.625" style="263" customWidth="1"/>
    <col min="9576" max="9576" width="2.75" style="263" customWidth="1"/>
    <col min="9577" max="9577" width="0.875" style="263" customWidth="1"/>
    <col min="9578" max="9578" width="1.25" style="263" customWidth="1"/>
    <col min="9579" max="9579" width="5.375" style="263" customWidth="1"/>
    <col min="9580" max="9580" width="6.5" style="263" customWidth="1"/>
    <col min="9581" max="9581" width="4.125" style="263" customWidth="1"/>
    <col min="9582" max="9582" width="7.875" style="263" customWidth="1"/>
    <col min="9583" max="9583" width="8.75" style="263" customWidth="1"/>
    <col min="9584" max="9587" width="6.25" style="263" customWidth="1"/>
    <col min="9588" max="9588" width="4.875" style="263" customWidth="1"/>
    <col min="9589" max="9589" width="2.5" style="263" customWidth="1"/>
    <col min="9590" max="9590" width="4.875" style="263" customWidth="1"/>
    <col min="9591" max="9828" width="9" style="263"/>
    <col min="9829" max="9829" width="1.75" style="263" customWidth="1"/>
    <col min="9830" max="9830" width="2.5" style="263" customWidth="1"/>
    <col min="9831" max="9831" width="3.625" style="263" customWidth="1"/>
    <col min="9832" max="9832" width="2.75" style="263" customWidth="1"/>
    <col min="9833" max="9833" width="0.875" style="263" customWidth="1"/>
    <col min="9834" max="9834" width="1.25" style="263" customWidth="1"/>
    <col min="9835" max="9835" width="5.375" style="263" customWidth="1"/>
    <col min="9836" max="9836" width="6.5" style="263" customWidth="1"/>
    <col min="9837" max="9837" width="4.125" style="263" customWidth="1"/>
    <col min="9838" max="9838" width="7.875" style="263" customWidth="1"/>
    <col min="9839" max="9839" width="8.75" style="263" customWidth="1"/>
    <col min="9840" max="9843" width="6.25" style="263" customWidth="1"/>
    <col min="9844" max="9844" width="4.875" style="263" customWidth="1"/>
    <col min="9845" max="9845" width="2.5" style="263" customWidth="1"/>
    <col min="9846" max="9846" width="4.875" style="263" customWidth="1"/>
    <col min="9847" max="10084" width="9" style="263"/>
    <col min="10085" max="10085" width="1.75" style="263" customWidth="1"/>
    <col min="10086" max="10086" width="2.5" style="263" customWidth="1"/>
    <col min="10087" max="10087" width="3.625" style="263" customWidth="1"/>
    <col min="10088" max="10088" width="2.75" style="263" customWidth="1"/>
    <col min="10089" max="10089" width="0.875" style="263" customWidth="1"/>
    <col min="10090" max="10090" width="1.25" style="263" customWidth="1"/>
    <col min="10091" max="10091" width="5.375" style="263" customWidth="1"/>
    <col min="10092" max="10092" width="6.5" style="263" customWidth="1"/>
    <col min="10093" max="10093" width="4.125" style="263" customWidth="1"/>
    <col min="10094" max="10094" width="7.875" style="263" customWidth="1"/>
    <col min="10095" max="10095" width="8.75" style="263" customWidth="1"/>
    <col min="10096" max="10099" width="6.25" style="263" customWidth="1"/>
    <col min="10100" max="10100" width="4.875" style="263" customWidth="1"/>
    <col min="10101" max="10101" width="2.5" style="263" customWidth="1"/>
    <col min="10102" max="10102" width="4.875" style="263" customWidth="1"/>
    <col min="10103" max="10340" width="9" style="263"/>
    <col min="10341" max="10341" width="1.75" style="263" customWidth="1"/>
    <col min="10342" max="10342" width="2.5" style="263" customWidth="1"/>
    <col min="10343" max="10343" width="3.625" style="263" customWidth="1"/>
    <col min="10344" max="10344" width="2.75" style="263" customWidth="1"/>
    <col min="10345" max="10345" width="0.875" style="263" customWidth="1"/>
    <col min="10346" max="10346" width="1.25" style="263" customWidth="1"/>
    <col min="10347" max="10347" width="5.375" style="263" customWidth="1"/>
    <col min="10348" max="10348" width="6.5" style="263" customWidth="1"/>
    <col min="10349" max="10349" width="4.125" style="263" customWidth="1"/>
    <col min="10350" max="10350" width="7.875" style="263" customWidth="1"/>
    <col min="10351" max="10351" width="8.75" style="263" customWidth="1"/>
    <col min="10352" max="10355" width="6.25" style="263" customWidth="1"/>
    <col min="10356" max="10356" width="4.875" style="263" customWidth="1"/>
    <col min="10357" max="10357" width="2.5" style="263" customWidth="1"/>
    <col min="10358" max="10358" width="4.875" style="263" customWidth="1"/>
    <col min="10359" max="10596" width="9" style="263"/>
    <col min="10597" max="10597" width="1.75" style="263" customWidth="1"/>
    <col min="10598" max="10598" width="2.5" style="263" customWidth="1"/>
    <col min="10599" max="10599" width="3.625" style="263" customWidth="1"/>
    <col min="10600" max="10600" width="2.75" style="263" customWidth="1"/>
    <col min="10601" max="10601" width="0.875" style="263" customWidth="1"/>
    <col min="10602" max="10602" width="1.25" style="263" customWidth="1"/>
    <col min="10603" max="10603" width="5.375" style="263" customWidth="1"/>
    <col min="10604" max="10604" width="6.5" style="263" customWidth="1"/>
    <col min="10605" max="10605" width="4.125" style="263" customWidth="1"/>
    <col min="10606" max="10606" width="7.875" style="263" customWidth="1"/>
    <col min="10607" max="10607" width="8.75" style="263" customWidth="1"/>
    <col min="10608" max="10611" width="6.25" style="263" customWidth="1"/>
    <col min="10612" max="10612" width="4.875" style="263" customWidth="1"/>
    <col min="10613" max="10613" width="2.5" style="263" customWidth="1"/>
    <col min="10614" max="10614" width="4.875" style="263" customWidth="1"/>
    <col min="10615" max="10852" width="9" style="263"/>
    <col min="10853" max="10853" width="1.75" style="263" customWidth="1"/>
    <col min="10854" max="10854" width="2.5" style="263" customWidth="1"/>
    <col min="10855" max="10855" width="3.625" style="263" customWidth="1"/>
    <col min="10856" max="10856" width="2.75" style="263" customWidth="1"/>
    <col min="10857" max="10857" width="0.875" style="263" customWidth="1"/>
    <col min="10858" max="10858" width="1.25" style="263" customWidth="1"/>
    <col min="10859" max="10859" width="5.375" style="263" customWidth="1"/>
    <col min="10860" max="10860" width="6.5" style="263" customWidth="1"/>
    <col min="10861" max="10861" width="4.125" style="263" customWidth="1"/>
    <col min="10862" max="10862" width="7.875" style="263" customWidth="1"/>
    <col min="10863" max="10863" width="8.75" style="263" customWidth="1"/>
    <col min="10864" max="10867" width="6.25" style="263" customWidth="1"/>
    <col min="10868" max="10868" width="4.875" style="263" customWidth="1"/>
    <col min="10869" max="10869" width="2.5" style="263" customWidth="1"/>
    <col min="10870" max="10870" width="4.875" style="263" customWidth="1"/>
    <col min="10871" max="11108" width="9" style="263"/>
    <col min="11109" max="11109" width="1.75" style="263" customWidth="1"/>
    <col min="11110" max="11110" width="2.5" style="263" customWidth="1"/>
    <col min="11111" max="11111" width="3.625" style="263" customWidth="1"/>
    <col min="11112" max="11112" width="2.75" style="263" customWidth="1"/>
    <col min="11113" max="11113" width="0.875" style="263" customWidth="1"/>
    <col min="11114" max="11114" width="1.25" style="263" customWidth="1"/>
    <col min="11115" max="11115" width="5.375" style="263" customWidth="1"/>
    <col min="11116" max="11116" width="6.5" style="263" customWidth="1"/>
    <col min="11117" max="11117" width="4.125" style="263" customWidth="1"/>
    <col min="11118" max="11118" width="7.875" style="263" customWidth="1"/>
    <col min="11119" max="11119" width="8.75" style="263" customWidth="1"/>
    <col min="11120" max="11123" width="6.25" style="263" customWidth="1"/>
    <col min="11124" max="11124" width="4.875" style="263" customWidth="1"/>
    <col min="11125" max="11125" width="2.5" style="263" customWidth="1"/>
    <col min="11126" max="11126" width="4.875" style="263" customWidth="1"/>
    <col min="11127" max="11364" width="9" style="263"/>
    <col min="11365" max="11365" width="1.75" style="263" customWidth="1"/>
    <col min="11366" max="11366" width="2.5" style="263" customWidth="1"/>
    <col min="11367" max="11367" width="3.625" style="263" customWidth="1"/>
    <col min="11368" max="11368" width="2.75" style="263" customWidth="1"/>
    <col min="11369" max="11369" width="0.875" style="263" customWidth="1"/>
    <col min="11370" max="11370" width="1.25" style="263" customWidth="1"/>
    <col min="11371" max="11371" width="5.375" style="263" customWidth="1"/>
    <col min="11372" max="11372" width="6.5" style="263" customWidth="1"/>
    <col min="11373" max="11373" width="4.125" style="263" customWidth="1"/>
    <col min="11374" max="11374" width="7.875" style="263" customWidth="1"/>
    <col min="11375" max="11375" width="8.75" style="263" customWidth="1"/>
    <col min="11376" max="11379" width="6.25" style="263" customWidth="1"/>
    <col min="11380" max="11380" width="4.875" style="263" customWidth="1"/>
    <col min="11381" max="11381" width="2.5" style="263" customWidth="1"/>
    <col min="11382" max="11382" width="4.875" style="263" customWidth="1"/>
    <col min="11383" max="11620" width="9" style="263"/>
    <col min="11621" max="11621" width="1.75" style="263" customWidth="1"/>
    <col min="11622" max="11622" width="2.5" style="263" customWidth="1"/>
    <col min="11623" max="11623" width="3.625" style="263" customWidth="1"/>
    <col min="11624" max="11624" width="2.75" style="263" customWidth="1"/>
    <col min="11625" max="11625" width="0.875" style="263" customWidth="1"/>
    <col min="11626" max="11626" width="1.25" style="263" customWidth="1"/>
    <col min="11627" max="11627" width="5.375" style="263" customWidth="1"/>
    <col min="11628" max="11628" width="6.5" style="263" customWidth="1"/>
    <col min="11629" max="11629" width="4.125" style="263" customWidth="1"/>
    <col min="11630" max="11630" width="7.875" style="263" customWidth="1"/>
    <col min="11631" max="11631" width="8.75" style="263" customWidth="1"/>
    <col min="11632" max="11635" width="6.25" style="263" customWidth="1"/>
    <col min="11636" max="11636" width="4.875" style="263" customWidth="1"/>
    <col min="11637" max="11637" width="2.5" style="263" customWidth="1"/>
    <col min="11638" max="11638" width="4.875" style="263" customWidth="1"/>
    <col min="11639" max="11876" width="9" style="263"/>
    <col min="11877" max="11877" width="1.75" style="263" customWidth="1"/>
    <col min="11878" max="11878" width="2.5" style="263" customWidth="1"/>
    <col min="11879" max="11879" width="3.625" style="263" customWidth="1"/>
    <col min="11880" max="11880" width="2.75" style="263" customWidth="1"/>
    <col min="11881" max="11881" width="0.875" style="263" customWidth="1"/>
    <col min="11882" max="11882" width="1.25" style="263" customWidth="1"/>
    <col min="11883" max="11883" width="5.375" style="263" customWidth="1"/>
    <col min="11884" max="11884" width="6.5" style="263" customWidth="1"/>
    <col min="11885" max="11885" width="4.125" style="263" customWidth="1"/>
    <col min="11886" max="11886" width="7.875" style="263" customWidth="1"/>
    <col min="11887" max="11887" width="8.75" style="263" customWidth="1"/>
    <col min="11888" max="11891" width="6.25" style="263" customWidth="1"/>
    <col min="11892" max="11892" width="4.875" style="263" customWidth="1"/>
    <col min="11893" max="11893" width="2.5" style="263" customWidth="1"/>
    <col min="11894" max="11894" width="4.875" style="263" customWidth="1"/>
    <col min="11895" max="12132" width="9" style="263"/>
    <col min="12133" max="12133" width="1.75" style="263" customWidth="1"/>
    <col min="12134" max="12134" width="2.5" style="263" customWidth="1"/>
    <col min="12135" max="12135" width="3.625" style="263" customWidth="1"/>
    <col min="12136" max="12136" width="2.75" style="263" customWidth="1"/>
    <col min="12137" max="12137" width="0.875" style="263" customWidth="1"/>
    <col min="12138" max="12138" width="1.25" style="263" customWidth="1"/>
    <col min="12139" max="12139" width="5.375" style="263" customWidth="1"/>
    <col min="12140" max="12140" width="6.5" style="263" customWidth="1"/>
    <col min="12141" max="12141" width="4.125" style="263" customWidth="1"/>
    <col min="12142" max="12142" width="7.875" style="263" customWidth="1"/>
    <col min="12143" max="12143" width="8.75" style="263" customWidth="1"/>
    <col min="12144" max="12147" width="6.25" style="263" customWidth="1"/>
    <col min="12148" max="12148" width="4.875" style="263" customWidth="1"/>
    <col min="12149" max="12149" width="2.5" style="263" customWidth="1"/>
    <col min="12150" max="12150" width="4.875" style="263" customWidth="1"/>
    <col min="12151" max="12388" width="9" style="263"/>
    <col min="12389" max="12389" width="1.75" style="263" customWidth="1"/>
    <col min="12390" max="12390" width="2.5" style="263" customWidth="1"/>
    <col min="12391" max="12391" width="3.625" style="263" customWidth="1"/>
    <col min="12392" max="12392" width="2.75" style="263" customWidth="1"/>
    <col min="12393" max="12393" width="0.875" style="263" customWidth="1"/>
    <col min="12394" max="12394" width="1.25" style="263" customWidth="1"/>
    <col min="12395" max="12395" width="5.375" style="263" customWidth="1"/>
    <col min="12396" max="12396" width="6.5" style="263" customWidth="1"/>
    <col min="12397" max="12397" width="4.125" style="263" customWidth="1"/>
    <col min="12398" max="12398" width="7.875" style="263" customWidth="1"/>
    <col min="12399" max="12399" width="8.75" style="263" customWidth="1"/>
    <col min="12400" max="12403" width="6.25" style="263" customWidth="1"/>
    <col min="12404" max="12404" width="4.875" style="263" customWidth="1"/>
    <col min="12405" max="12405" width="2.5" style="263" customWidth="1"/>
    <col min="12406" max="12406" width="4.875" style="263" customWidth="1"/>
    <col min="12407" max="12644" width="9" style="263"/>
    <col min="12645" max="12645" width="1.75" style="263" customWidth="1"/>
    <col min="12646" max="12646" width="2.5" style="263" customWidth="1"/>
    <col min="12647" max="12647" width="3.625" style="263" customWidth="1"/>
    <col min="12648" max="12648" width="2.75" style="263" customWidth="1"/>
    <col min="12649" max="12649" width="0.875" style="263" customWidth="1"/>
    <col min="12650" max="12650" width="1.25" style="263" customWidth="1"/>
    <col min="12651" max="12651" width="5.375" style="263" customWidth="1"/>
    <col min="12652" max="12652" width="6.5" style="263" customWidth="1"/>
    <col min="12653" max="12653" width="4.125" style="263" customWidth="1"/>
    <col min="12654" max="12654" width="7.875" style="263" customWidth="1"/>
    <col min="12655" max="12655" width="8.75" style="263" customWidth="1"/>
    <col min="12656" max="12659" width="6.25" style="263" customWidth="1"/>
    <col min="12660" max="12660" width="4.875" style="263" customWidth="1"/>
    <col min="12661" max="12661" width="2.5" style="263" customWidth="1"/>
    <col min="12662" max="12662" width="4.875" style="263" customWidth="1"/>
    <col min="12663" max="12900" width="9" style="263"/>
    <col min="12901" max="12901" width="1.75" style="263" customWidth="1"/>
    <col min="12902" max="12902" width="2.5" style="263" customWidth="1"/>
    <col min="12903" max="12903" width="3.625" style="263" customWidth="1"/>
    <col min="12904" max="12904" width="2.75" style="263" customWidth="1"/>
    <col min="12905" max="12905" width="0.875" style="263" customWidth="1"/>
    <col min="12906" max="12906" width="1.25" style="263" customWidth="1"/>
    <col min="12907" max="12907" width="5.375" style="263" customWidth="1"/>
    <col min="12908" max="12908" width="6.5" style="263" customWidth="1"/>
    <col min="12909" max="12909" width="4.125" style="263" customWidth="1"/>
    <col min="12910" max="12910" width="7.875" style="263" customWidth="1"/>
    <col min="12911" max="12911" width="8.75" style="263" customWidth="1"/>
    <col min="12912" max="12915" width="6.25" style="263" customWidth="1"/>
    <col min="12916" max="12916" width="4.875" style="263" customWidth="1"/>
    <col min="12917" max="12917" width="2.5" style="263" customWidth="1"/>
    <col min="12918" max="12918" width="4.875" style="263" customWidth="1"/>
    <col min="12919" max="13156" width="9" style="263"/>
    <col min="13157" max="13157" width="1.75" style="263" customWidth="1"/>
    <col min="13158" max="13158" width="2.5" style="263" customWidth="1"/>
    <col min="13159" max="13159" width="3.625" style="263" customWidth="1"/>
    <col min="13160" max="13160" width="2.75" style="263" customWidth="1"/>
    <col min="13161" max="13161" width="0.875" style="263" customWidth="1"/>
    <col min="13162" max="13162" width="1.25" style="263" customWidth="1"/>
    <col min="13163" max="13163" width="5.375" style="263" customWidth="1"/>
    <col min="13164" max="13164" width="6.5" style="263" customWidth="1"/>
    <col min="13165" max="13165" width="4.125" style="263" customWidth="1"/>
    <col min="13166" max="13166" width="7.875" style="263" customWidth="1"/>
    <col min="13167" max="13167" width="8.75" style="263" customWidth="1"/>
    <col min="13168" max="13171" width="6.25" style="263" customWidth="1"/>
    <col min="13172" max="13172" width="4.875" style="263" customWidth="1"/>
    <col min="13173" max="13173" width="2.5" style="263" customWidth="1"/>
    <col min="13174" max="13174" width="4.875" style="263" customWidth="1"/>
    <col min="13175" max="13412" width="9" style="263"/>
    <col min="13413" max="13413" width="1.75" style="263" customWidth="1"/>
    <col min="13414" max="13414" width="2.5" style="263" customWidth="1"/>
    <col min="13415" max="13415" width="3.625" style="263" customWidth="1"/>
    <col min="13416" max="13416" width="2.75" style="263" customWidth="1"/>
    <col min="13417" max="13417" width="0.875" style="263" customWidth="1"/>
    <col min="13418" max="13418" width="1.25" style="263" customWidth="1"/>
    <col min="13419" max="13419" width="5.375" style="263" customWidth="1"/>
    <col min="13420" max="13420" width="6.5" style="263" customWidth="1"/>
    <col min="13421" max="13421" width="4.125" style="263" customWidth="1"/>
    <col min="13422" max="13422" width="7.875" style="263" customWidth="1"/>
    <col min="13423" max="13423" width="8.75" style="263" customWidth="1"/>
    <col min="13424" max="13427" width="6.25" style="263" customWidth="1"/>
    <col min="13428" max="13428" width="4.875" style="263" customWidth="1"/>
    <col min="13429" max="13429" width="2.5" style="263" customWidth="1"/>
    <col min="13430" max="13430" width="4.875" style="263" customWidth="1"/>
    <col min="13431" max="13668" width="9" style="263"/>
    <col min="13669" max="13669" width="1.75" style="263" customWidth="1"/>
    <col min="13670" max="13670" width="2.5" style="263" customWidth="1"/>
    <col min="13671" max="13671" width="3.625" style="263" customWidth="1"/>
    <col min="13672" max="13672" width="2.75" style="263" customWidth="1"/>
    <col min="13673" max="13673" width="0.875" style="263" customWidth="1"/>
    <col min="13674" max="13674" width="1.25" style="263" customWidth="1"/>
    <col min="13675" max="13675" width="5.375" style="263" customWidth="1"/>
    <col min="13676" max="13676" width="6.5" style="263" customWidth="1"/>
    <col min="13677" max="13677" width="4.125" style="263" customWidth="1"/>
    <col min="13678" max="13678" width="7.875" style="263" customWidth="1"/>
    <col min="13679" max="13679" width="8.75" style="263" customWidth="1"/>
    <col min="13680" max="13683" width="6.25" style="263" customWidth="1"/>
    <col min="13684" max="13684" width="4.875" style="263" customWidth="1"/>
    <col min="13685" max="13685" width="2.5" style="263" customWidth="1"/>
    <col min="13686" max="13686" width="4.875" style="263" customWidth="1"/>
    <col min="13687" max="13924" width="9" style="263"/>
    <col min="13925" max="13925" width="1.75" style="263" customWidth="1"/>
    <col min="13926" max="13926" width="2.5" style="263" customWidth="1"/>
    <col min="13927" max="13927" width="3.625" style="263" customWidth="1"/>
    <col min="13928" max="13928" width="2.75" style="263" customWidth="1"/>
    <col min="13929" max="13929" width="0.875" style="263" customWidth="1"/>
    <col min="13930" max="13930" width="1.25" style="263" customWidth="1"/>
    <col min="13931" max="13931" width="5.375" style="263" customWidth="1"/>
    <col min="13932" max="13932" width="6.5" style="263" customWidth="1"/>
    <col min="13933" max="13933" width="4.125" style="263" customWidth="1"/>
    <col min="13934" max="13934" width="7.875" style="263" customWidth="1"/>
    <col min="13935" max="13935" width="8.75" style="263" customWidth="1"/>
    <col min="13936" max="13939" width="6.25" style="263" customWidth="1"/>
    <col min="13940" max="13940" width="4.875" style="263" customWidth="1"/>
    <col min="13941" max="13941" width="2.5" style="263" customWidth="1"/>
    <col min="13942" max="13942" width="4.875" style="263" customWidth="1"/>
    <col min="13943" max="14180" width="9" style="263"/>
    <col min="14181" max="14181" width="1.75" style="263" customWidth="1"/>
    <col min="14182" max="14182" width="2.5" style="263" customWidth="1"/>
    <col min="14183" max="14183" width="3.625" style="263" customWidth="1"/>
    <col min="14184" max="14184" width="2.75" style="263" customWidth="1"/>
    <col min="14185" max="14185" width="0.875" style="263" customWidth="1"/>
    <col min="14186" max="14186" width="1.25" style="263" customWidth="1"/>
    <col min="14187" max="14187" width="5.375" style="263" customWidth="1"/>
    <col min="14188" max="14188" width="6.5" style="263" customWidth="1"/>
    <col min="14189" max="14189" width="4.125" style="263" customWidth="1"/>
    <col min="14190" max="14190" width="7.875" style="263" customWidth="1"/>
    <col min="14191" max="14191" width="8.75" style="263" customWidth="1"/>
    <col min="14192" max="14195" width="6.25" style="263" customWidth="1"/>
    <col min="14196" max="14196" width="4.875" style="263" customWidth="1"/>
    <col min="14197" max="14197" width="2.5" style="263" customWidth="1"/>
    <col min="14198" max="14198" width="4.875" style="263" customWidth="1"/>
    <col min="14199" max="14436" width="9" style="263"/>
    <col min="14437" max="14437" width="1.75" style="263" customWidth="1"/>
    <col min="14438" max="14438" width="2.5" style="263" customWidth="1"/>
    <col min="14439" max="14439" width="3.625" style="263" customWidth="1"/>
    <col min="14440" max="14440" width="2.75" style="263" customWidth="1"/>
    <col min="14441" max="14441" width="0.875" style="263" customWidth="1"/>
    <col min="14442" max="14442" width="1.25" style="263" customWidth="1"/>
    <col min="14443" max="14443" width="5.375" style="263" customWidth="1"/>
    <col min="14444" max="14444" width="6.5" style="263" customWidth="1"/>
    <col min="14445" max="14445" width="4.125" style="263" customWidth="1"/>
    <col min="14446" max="14446" width="7.875" style="263" customWidth="1"/>
    <col min="14447" max="14447" width="8.75" style="263" customWidth="1"/>
    <col min="14448" max="14451" width="6.25" style="263" customWidth="1"/>
    <col min="14452" max="14452" width="4.875" style="263" customWidth="1"/>
    <col min="14453" max="14453" width="2.5" style="263" customWidth="1"/>
    <col min="14454" max="14454" width="4.875" style="263" customWidth="1"/>
    <col min="14455" max="14692" width="9" style="263"/>
    <col min="14693" max="14693" width="1.75" style="263" customWidth="1"/>
    <col min="14694" max="14694" width="2.5" style="263" customWidth="1"/>
    <col min="14695" max="14695" width="3.625" style="263" customWidth="1"/>
    <col min="14696" max="14696" width="2.75" style="263" customWidth="1"/>
    <col min="14697" max="14697" width="0.875" style="263" customWidth="1"/>
    <col min="14698" max="14698" width="1.25" style="263" customWidth="1"/>
    <col min="14699" max="14699" width="5.375" style="263" customWidth="1"/>
    <col min="14700" max="14700" width="6.5" style="263" customWidth="1"/>
    <col min="14701" max="14701" width="4.125" style="263" customWidth="1"/>
    <col min="14702" max="14702" width="7.875" style="263" customWidth="1"/>
    <col min="14703" max="14703" width="8.75" style="263" customWidth="1"/>
    <col min="14704" max="14707" width="6.25" style="263" customWidth="1"/>
    <col min="14708" max="14708" width="4.875" style="263" customWidth="1"/>
    <col min="14709" max="14709" width="2.5" style="263" customWidth="1"/>
    <col min="14710" max="14710" width="4.875" style="263" customWidth="1"/>
    <col min="14711" max="14948" width="9" style="263"/>
    <col min="14949" max="14949" width="1.75" style="263" customWidth="1"/>
    <col min="14950" max="14950" width="2.5" style="263" customWidth="1"/>
    <col min="14951" max="14951" width="3.625" style="263" customWidth="1"/>
    <col min="14952" max="14952" width="2.75" style="263" customWidth="1"/>
    <col min="14953" max="14953" width="0.875" style="263" customWidth="1"/>
    <col min="14954" max="14954" width="1.25" style="263" customWidth="1"/>
    <col min="14955" max="14955" width="5.375" style="263" customWidth="1"/>
    <col min="14956" max="14956" width="6.5" style="263" customWidth="1"/>
    <col min="14957" max="14957" width="4.125" style="263" customWidth="1"/>
    <col min="14958" max="14958" width="7.875" style="263" customWidth="1"/>
    <col min="14959" max="14959" width="8.75" style="263" customWidth="1"/>
    <col min="14960" max="14963" width="6.25" style="263" customWidth="1"/>
    <col min="14964" max="14964" width="4.875" style="263" customWidth="1"/>
    <col min="14965" max="14965" width="2.5" style="263" customWidth="1"/>
    <col min="14966" max="14966" width="4.875" style="263" customWidth="1"/>
    <col min="14967" max="15204" width="9" style="263"/>
    <col min="15205" max="15205" width="1.75" style="263" customWidth="1"/>
    <col min="15206" max="15206" width="2.5" style="263" customWidth="1"/>
    <col min="15207" max="15207" width="3.625" style="263" customWidth="1"/>
    <col min="15208" max="15208" width="2.75" style="263" customWidth="1"/>
    <col min="15209" max="15209" width="0.875" style="263" customWidth="1"/>
    <col min="15210" max="15210" width="1.25" style="263" customWidth="1"/>
    <col min="15211" max="15211" width="5.375" style="263" customWidth="1"/>
    <col min="15212" max="15212" width="6.5" style="263" customWidth="1"/>
    <col min="15213" max="15213" width="4.125" style="263" customWidth="1"/>
    <col min="15214" max="15214" width="7.875" style="263" customWidth="1"/>
    <col min="15215" max="15215" width="8.75" style="263" customWidth="1"/>
    <col min="15216" max="15219" width="6.25" style="263" customWidth="1"/>
    <col min="15220" max="15220" width="4.875" style="263" customWidth="1"/>
    <col min="15221" max="15221" width="2.5" style="263" customWidth="1"/>
    <col min="15222" max="15222" width="4.875" style="263" customWidth="1"/>
    <col min="15223" max="15460" width="9" style="263"/>
    <col min="15461" max="15461" width="1.75" style="263" customWidth="1"/>
    <col min="15462" max="15462" width="2.5" style="263" customWidth="1"/>
    <col min="15463" max="15463" width="3.625" style="263" customWidth="1"/>
    <col min="15464" max="15464" width="2.75" style="263" customWidth="1"/>
    <col min="15465" max="15465" width="0.875" style="263" customWidth="1"/>
    <col min="15466" max="15466" width="1.25" style="263" customWidth="1"/>
    <col min="15467" max="15467" width="5.375" style="263" customWidth="1"/>
    <col min="15468" max="15468" width="6.5" style="263" customWidth="1"/>
    <col min="15469" max="15469" width="4.125" style="263" customWidth="1"/>
    <col min="15470" max="15470" width="7.875" style="263" customWidth="1"/>
    <col min="15471" max="15471" width="8.75" style="263" customWidth="1"/>
    <col min="15472" max="15475" width="6.25" style="263" customWidth="1"/>
    <col min="15476" max="15476" width="4.875" style="263" customWidth="1"/>
    <col min="15477" max="15477" width="2.5" style="263" customWidth="1"/>
    <col min="15478" max="15478" width="4.875" style="263" customWidth="1"/>
    <col min="15479" max="15716" width="9" style="263"/>
    <col min="15717" max="15717" width="1.75" style="263" customWidth="1"/>
    <col min="15718" max="15718" width="2.5" style="263" customWidth="1"/>
    <col min="15719" max="15719" width="3.625" style="263" customWidth="1"/>
    <col min="15720" max="15720" width="2.75" style="263" customWidth="1"/>
    <col min="15721" max="15721" width="0.875" style="263" customWidth="1"/>
    <col min="15722" max="15722" width="1.25" style="263" customWidth="1"/>
    <col min="15723" max="15723" width="5.375" style="263" customWidth="1"/>
    <col min="15724" max="15724" width="6.5" style="263" customWidth="1"/>
    <col min="15725" max="15725" width="4.125" style="263" customWidth="1"/>
    <col min="15726" max="15726" width="7.875" style="263" customWidth="1"/>
    <col min="15727" max="15727" width="8.75" style="263" customWidth="1"/>
    <col min="15728" max="15731" width="6.25" style="263" customWidth="1"/>
    <col min="15732" max="15732" width="4.875" style="263" customWidth="1"/>
    <col min="15733" max="15733" width="2.5" style="263" customWidth="1"/>
    <col min="15734" max="15734" width="4.875" style="263" customWidth="1"/>
    <col min="15735" max="15972" width="9" style="263"/>
    <col min="15973" max="15973" width="1.75" style="263" customWidth="1"/>
    <col min="15974" max="15974" width="2.5" style="263" customWidth="1"/>
    <col min="15975" max="15975" width="3.625" style="263" customWidth="1"/>
    <col min="15976" max="15976" width="2.75" style="263" customWidth="1"/>
    <col min="15977" max="15977" width="0.875" style="263" customWidth="1"/>
    <col min="15978" max="15978" width="1.25" style="263" customWidth="1"/>
    <col min="15979" max="15979" width="5.375" style="263" customWidth="1"/>
    <col min="15980" max="15980" width="6.5" style="263" customWidth="1"/>
    <col min="15981" max="15981" width="4.125" style="263" customWidth="1"/>
    <col min="15982" max="15982" width="7.875" style="263" customWidth="1"/>
    <col min="15983" max="15983" width="8.75" style="263" customWidth="1"/>
    <col min="15984" max="15987" width="6.25" style="263" customWidth="1"/>
    <col min="15988" max="15988" width="4.875" style="263" customWidth="1"/>
    <col min="15989" max="15989" width="2.5" style="263" customWidth="1"/>
    <col min="15990" max="15990" width="4.875" style="263" customWidth="1"/>
    <col min="15991" max="16228" width="9" style="263"/>
    <col min="16229" max="16229" width="1.75" style="263" customWidth="1"/>
    <col min="16230" max="16230" width="2.5" style="263" customWidth="1"/>
    <col min="16231" max="16231" width="3.625" style="263" customWidth="1"/>
    <col min="16232" max="16232" width="2.75" style="263" customWidth="1"/>
    <col min="16233" max="16233" width="0.875" style="263" customWidth="1"/>
    <col min="16234" max="16234" width="1.25" style="263" customWidth="1"/>
    <col min="16235" max="16235" width="5.375" style="263" customWidth="1"/>
    <col min="16236" max="16236" width="6.5" style="263" customWidth="1"/>
    <col min="16237" max="16237" width="4.125" style="263" customWidth="1"/>
    <col min="16238" max="16238" width="7.875" style="263" customWidth="1"/>
    <col min="16239" max="16239" width="8.75" style="263" customWidth="1"/>
    <col min="16240" max="16243" width="6.25" style="263" customWidth="1"/>
    <col min="16244" max="16244" width="4.875" style="263" customWidth="1"/>
    <col min="16245" max="16245" width="2.5" style="263" customWidth="1"/>
    <col min="16246" max="16246" width="4.875" style="263" customWidth="1"/>
    <col min="16247" max="16380" width="9" style="263"/>
    <col min="16381" max="16384" width="9" style="263" customWidth="1"/>
  </cols>
  <sheetData>
    <row r="1" spans="1:138" s="114" customFormat="1" ht="23.25" customHeight="1">
      <c r="B1" s="1173" t="s">
        <v>915</v>
      </c>
      <c r="C1" s="1173" t="s">
        <v>916</v>
      </c>
      <c r="D1" s="1173" t="s">
        <v>917</v>
      </c>
      <c r="E1" s="1173" t="s">
        <v>51</v>
      </c>
      <c r="F1" s="112"/>
      <c r="G1" s="1174" t="s">
        <v>918</v>
      </c>
      <c r="H1" s="1174"/>
      <c r="I1" s="1174"/>
      <c r="J1" s="1174"/>
      <c r="K1" s="113"/>
      <c r="L1" s="1175" t="s">
        <v>919</v>
      </c>
      <c r="M1" s="1176"/>
      <c r="N1" s="1176"/>
      <c r="O1" s="1176"/>
      <c r="P1" s="1176"/>
      <c r="Q1" s="1176"/>
      <c r="R1" s="1176"/>
      <c r="S1" s="1176"/>
      <c r="T1" s="1176"/>
      <c r="U1" s="1176"/>
      <c r="V1" s="1176"/>
      <c r="W1" s="1176"/>
      <c r="X1" s="1176"/>
      <c r="Y1" s="1176"/>
      <c r="Z1" s="1176"/>
      <c r="AA1" s="1176"/>
      <c r="AB1" s="1176"/>
      <c r="AC1" s="1177"/>
      <c r="AD1" s="113"/>
      <c r="AE1" s="1193" t="s">
        <v>920</v>
      </c>
      <c r="AF1" s="1194"/>
      <c r="AG1" s="1194"/>
      <c r="AH1" s="1194"/>
      <c r="AI1" s="1194"/>
      <c r="AJ1" s="1194"/>
      <c r="AK1" s="1194"/>
      <c r="AL1" s="1194"/>
      <c r="AM1" s="1194"/>
      <c r="AN1" s="1195"/>
      <c r="AO1" s="113"/>
      <c r="AP1" s="1193" t="s">
        <v>921</v>
      </c>
      <c r="AQ1" s="1194"/>
      <c r="AR1" s="1194"/>
      <c r="AS1" s="1194"/>
      <c r="AT1" s="1194"/>
      <c r="AU1" s="1194"/>
      <c r="AV1" s="1194"/>
      <c r="AW1" s="1194"/>
      <c r="AX1" s="1195"/>
      <c r="AY1" s="113"/>
      <c r="AZ1" s="1178" t="s">
        <v>922</v>
      </c>
      <c r="BA1" s="1194"/>
      <c r="BB1" s="1194"/>
      <c r="BC1" s="1194"/>
      <c r="BD1" s="1194"/>
      <c r="BE1" s="1194"/>
      <c r="BF1" s="1194"/>
      <c r="BG1" s="1194"/>
      <c r="BH1" s="1195"/>
      <c r="BI1" s="113"/>
      <c r="BJ1" s="113"/>
      <c r="BK1" s="1193" t="s">
        <v>923</v>
      </c>
      <c r="BL1" s="1194"/>
      <c r="BM1" s="1194"/>
      <c r="BN1" s="1194"/>
      <c r="BO1" s="1194"/>
      <c r="BP1" s="1194"/>
      <c r="BQ1" s="1194"/>
      <c r="BR1" s="1194"/>
      <c r="BS1" s="1194"/>
      <c r="BT1" s="1194"/>
      <c r="BU1" s="1194"/>
      <c r="BV1" s="1195"/>
      <c r="BW1" s="113"/>
      <c r="BX1" s="1193" t="s">
        <v>924</v>
      </c>
      <c r="BY1" s="1194"/>
      <c r="BZ1" s="1194"/>
      <c r="CA1" s="1194"/>
      <c r="CB1" s="1194"/>
      <c r="CC1" s="1194"/>
      <c r="CD1" s="1194"/>
      <c r="CE1" s="1194"/>
      <c r="CF1" s="1194"/>
      <c r="CG1" s="1195"/>
      <c r="CH1" s="113"/>
      <c r="CI1" s="1174" t="s">
        <v>925</v>
      </c>
      <c r="CJ1" s="1174"/>
      <c r="CK1" s="113"/>
      <c r="CL1" s="1174" t="s">
        <v>926</v>
      </c>
      <c r="CM1" s="1174"/>
      <c r="CN1" s="1174"/>
      <c r="CO1" s="113"/>
      <c r="CP1" s="1193" t="s">
        <v>927</v>
      </c>
      <c r="CQ1" s="1194"/>
      <c r="CR1" s="1194"/>
      <c r="CS1" s="1194"/>
      <c r="CT1" s="1194"/>
      <c r="CU1" s="1194"/>
      <c r="CV1" s="1194"/>
      <c r="CW1" s="1194"/>
      <c r="CX1" s="1194"/>
      <c r="CY1" s="1195"/>
      <c r="CZ1" s="113"/>
      <c r="DA1" s="1146" t="s">
        <v>928</v>
      </c>
      <c r="DB1" s="113"/>
      <c r="DC1" s="1199" t="s">
        <v>929</v>
      </c>
      <c r="DD1" s="113"/>
      <c r="DE1" s="1178" t="s">
        <v>930</v>
      </c>
      <c r="DF1" s="1201"/>
      <c r="DG1" s="1201"/>
      <c r="DH1" s="1201"/>
      <c r="DI1" s="1201"/>
      <c r="DJ1" s="1201"/>
      <c r="DK1" s="1201"/>
      <c r="DL1" s="1201"/>
      <c r="DM1" s="1179"/>
      <c r="DN1" s="113"/>
      <c r="DO1" s="1205" t="s">
        <v>931</v>
      </c>
      <c r="DP1" s="1206"/>
      <c r="DQ1" s="1206"/>
      <c r="DR1" s="1207"/>
      <c r="DS1" s="113"/>
      <c r="DT1" s="1146" t="s">
        <v>932</v>
      </c>
      <c r="DU1" s="113"/>
      <c r="DV1" s="113"/>
    </row>
    <row r="2" spans="1:138" s="114" customFormat="1" ht="13.5" customHeight="1">
      <c r="B2" s="1173"/>
      <c r="C2" s="1173"/>
      <c r="D2" s="1173"/>
      <c r="E2" s="1173"/>
      <c r="F2" s="112"/>
      <c r="G2" s="1174" t="s">
        <v>933</v>
      </c>
      <c r="H2" s="1174"/>
      <c r="I2" s="1180" t="s">
        <v>934</v>
      </c>
      <c r="J2" s="1180"/>
      <c r="K2" s="115"/>
      <c r="L2" s="1181" t="s">
        <v>933</v>
      </c>
      <c r="M2" s="1182"/>
      <c r="N2" s="1182"/>
      <c r="O2" s="1182"/>
      <c r="P2" s="1182"/>
      <c r="Q2" s="1182"/>
      <c r="R2" s="1182"/>
      <c r="S2" s="1182"/>
      <c r="T2" s="1182"/>
      <c r="U2" s="1183" t="s">
        <v>934</v>
      </c>
      <c r="V2" s="1184"/>
      <c r="W2" s="1184"/>
      <c r="X2" s="1184"/>
      <c r="Y2" s="1184"/>
      <c r="Z2" s="1184"/>
      <c r="AA2" s="1184"/>
      <c r="AB2" s="1184"/>
      <c r="AC2" s="1185"/>
      <c r="AD2" s="115"/>
      <c r="AE2" s="1196"/>
      <c r="AF2" s="1197"/>
      <c r="AG2" s="1197"/>
      <c r="AH2" s="1197"/>
      <c r="AI2" s="1197"/>
      <c r="AJ2" s="1197"/>
      <c r="AK2" s="1197"/>
      <c r="AL2" s="1197"/>
      <c r="AM2" s="1197"/>
      <c r="AN2" s="1198"/>
      <c r="AO2" s="115"/>
      <c r="AP2" s="1196"/>
      <c r="AQ2" s="1197"/>
      <c r="AR2" s="1197"/>
      <c r="AS2" s="1197"/>
      <c r="AT2" s="1197"/>
      <c r="AU2" s="1197"/>
      <c r="AV2" s="1197"/>
      <c r="AW2" s="1197"/>
      <c r="AX2" s="1198"/>
      <c r="AY2" s="115"/>
      <c r="AZ2" s="1196"/>
      <c r="BA2" s="1197"/>
      <c r="BB2" s="1197"/>
      <c r="BC2" s="1197"/>
      <c r="BD2" s="1197"/>
      <c r="BE2" s="1197"/>
      <c r="BF2" s="1197"/>
      <c r="BG2" s="1197"/>
      <c r="BH2" s="1198"/>
      <c r="BI2" s="115"/>
      <c r="BJ2" s="115"/>
      <c r="BK2" s="1196"/>
      <c r="BL2" s="1197"/>
      <c r="BM2" s="1197"/>
      <c r="BN2" s="1197"/>
      <c r="BO2" s="1197"/>
      <c r="BP2" s="1197"/>
      <c r="BQ2" s="1197"/>
      <c r="BR2" s="1197"/>
      <c r="BS2" s="1197"/>
      <c r="BT2" s="1197"/>
      <c r="BU2" s="1197"/>
      <c r="BV2" s="1198"/>
      <c r="BW2" s="115"/>
      <c r="BX2" s="1196"/>
      <c r="BY2" s="1197"/>
      <c r="BZ2" s="1197"/>
      <c r="CA2" s="1197"/>
      <c r="CB2" s="1197"/>
      <c r="CC2" s="1197"/>
      <c r="CD2" s="1197"/>
      <c r="CE2" s="1197"/>
      <c r="CF2" s="1197"/>
      <c r="CG2" s="1198"/>
      <c r="CH2" s="113"/>
      <c r="CI2" s="1192"/>
      <c r="CJ2" s="1192"/>
      <c r="CK2" s="113"/>
      <c r="CL2" s="1192"/>
      <c r="CM2" s="1192"/>
      <c r="CN2" s="1192"/>
      <c r="CO2" s="115"/>
      <c r="CP2" s="1196"/>
      <c r="CQ2" s="1197"/>
      <c r="CR2" s="1197"/>
      <c r="CS2" s="1197"/>
      <c r="CT2" s="1197"/>
      <c r="CU2" s="1197"/>
      <c r="CV2" s="1197"/>
      <c r="CW2" s="1197"/>
      <c r="CX2" s="1197"/>
      <c r="CY2" s="1198"/>
      <c r="CZ2" s="113"/>
      <c r="DA2" s="1147"/>
      <c r="DB2" s="113"/>
      <c r="DC2" s="1200"/>
      <c r="DD2" s="115"/>
      <c r="DE2" s="1202"/>
      <c r="DF2" s="1203"/>
      <c r="DG2" s="1203"/>
      <c r="DH2" s="1203"/>
      <c r="DI2" s="1203"/>
      <c r="DJ2" s="1203"/>
      <c r="DK2" s="1203"/>
      <c r="DL2" s="1203"/>
      <c r="DM2" s="1204"/>
      <c r="DN2" s="113"/>
      <c r="DO2" s="1186" t="s">
        <v>935</v>
      </c>
      <c r="DP2" s="1188" t="s">
        <v>936</v>
      </c>
      <c r="DQ2" s="1188" t="s">
        <v>937</v>
      </c>
      <c r="DR2" s="1190" t="s">
        <v>938</v>
      </c>
      <c r="DS2" s="113"/>
      <c r="DT2" s="1147"/>
      <c r="DU2" s="113"/>
      <c r="DV2" s="113"/>
    </row>
    <row r="3" spans="1:138" s="126" customFormat="1" ht="13.5" customHeight="1">
      <c r="B3" s="1173"/>
      <c r="C3" s="1173"/>
      <c r="D3" s="1173"/>
      <c r="E3" s="1173"/>
      <c r="F3" s="116"/>
      <c r="G3" s="1178" t="s">
        <v>939</v>
      </c>
      <c r="H3" s="1179"/>
      <c r="I3" s="1178" t="s">
        <v>939</v>
      </c>
      <c r="J3" s="1179"/>
      <c r="K3" s="117"/>
      <c r="L3" s="118"/>
      <c r="M3" s="119"/>
      <c r="N3" s="119"/>
      <c r="O3" s="1153" t="s">
        <v>940</v>
      </c>
      <c r="P3" s="1085"/>
      <c r="Q3" s="1085"/>
      <c r="R3" s="1085"/>
      <c r="S3" s="1085"/>
      <c r="T3" s="1154"/>
      <c r="U3" s="118"/>
      <c r="V3" s="119"/>
      <c r="W3" s="119"/>
      <c r="X3" s="1153" t="s">
        <v>940</v>
      </c>
      <c r="Y3" s="1085"/>
      <c r="Z3" s="1085"/>
      <c r="AA3" s="1085"/>
      <c r="AB3" s="1085"/>
      <c r="AC3" s="1154"/>
      <c r="AD3" s="117"/>
      <c r="AE3" s="120"/>
      <c r="AF3" s="121"/>
      <c r="AG3" s="1164" t="s">
        <v>941</v>
      </c>
      <c r="AH3" s="1165"/>
      <c r="AI3" s="1165"/>
      <c r="AJ3" s="1165"/>
      <c r="AK3" s="1165"/>
      <c r="AL3" s="1165"/>
      <c r="AM3" s="1165"/>
      <c r="AN3" s="1166"/>
      <c r="AO3" s="117"/>
      <c r="AP3" s="120"/>
      <c r="AQ3" s="121"/>
      <c r="AR3" s="1164" t="s">
        <v>941</v>
      </c>
      <c r="AS3" s="1165"/>
      <c r="AT3" s="1165"/>
      <c r="AU3" s="1165"/>
      <c r="AV3" s="1165"/>
      <c r="AW3" s="1165"/>
      <c r="AX3" s="1166"/>
      <c r="AY3" s="117"/>
      <c r="AZ3" s="120"/>
      <c r="BA3" s="121"/>
      <c r="BB3" s="1164" t="s">
        <v>941</v>
      </c>
      <c r="BC3" s="1165"/>
      <c r="BD3" s="1165"/>
      <c r="BE3" s="1165"/>
      <c r="BF3" s="1165"/>
      <c r="BG3" s="1165"/>
      <c r="BH3" s="1166"/>
      <c r="BI3" s="122"/>
      <c r="BJ3" s="122"/>
      <c r="BK3" s="123"/>
      <c r="BL3" s="124"/>
      <c r="BM3" s="1164" t="s">
        <v>941</v>
      </c>
      <c r="BN3" s="1165"/>
      <c r="BO3" s="1165"/>
      <c r="BP3" s="1165"/>
      <c r="BQ3" s="1165"/>
      <c r="BR3" s="1165"/>
      <c r="BS3" s="1166"/>
      <c r="BT3" s="125"/>
      <c r="BU3" s="117"/>
      <c r="BV3" s="1141"/>
      <c r="BW3" s="122"/>
      <c r="BX3" s="123"/>
      <c r="BZ3" s="124"/>
      <c r="CA3" s="1164" t="s">
        <v>941</v>
      </c>
      <c r="CB3" s="1165"/>
      <c r="CC3" s="1165"/>
      <c r="CD3" s="1165"/>
      <c r="CE3" s="1165"/>
      <c r="CF3" s="1165"/>
      <c r="CG3" s="1166"/>
      <c r="CH3" s="117"/>
      <c r="CI3" s="1158" t="s">
        <v>942</v>
      </c>
      <c r="CJ3" s="1159"/>
      <c r="CK3" s="117"/>
      <c r="CL3" s="123"/>
      <c r="CM3" s="1160" t="s">
        <v>942</v>
      </c>
      <c r="CN3" s="1159"/>
      <c r="CO3" s="122"/>
      <c r="CP3" s="123"/>
      <c r="CQ3" s="124"/>
      <c r="CR3" s="1161" t="s">
        <v>941</v>
      </c>
      <c r="CS3" s="1162"/>
      <c r="CT3" s="1162"/>
      <c r="CU3" s="1162"/>
      <c r="CV3" s="1162"/>
      <c r="CW3" s="1162"/>
      <c r="CX3" s="1162"/>
      <c r="CY3" s="1163"/>
      <c r="CZ3" s="117"/>
      <c r="DA3" s="1147"/>
      <c r="DB3" s="117"/>
      <c r="DC3" s="1200"/>
      <c r="DD3" s="122"/>
      <c r="DE3" s="123"/>
      <c r="DF3" s="124"/>
      <c r="DG3" s="1164" t="s">
        <v>941</v>
      </c>
      <c r="DH3" s="1165"/>
      <c r="DI3" s="1165"/>
      <c r="DJ3" s="1165"/>
      <c r="DK3" s="1165"/>
      <c r="DL3" s="1165"/>
      <c r="DM3" s="1166"/>
      <c r="DN3" s="117"/>
      <c r="DO3" s="1187"/>
      <c r="DP3" s="1189"/>
      <c r="DQ3" s="1189"/>
      <c r="DR3" s="1191"/>
      <c r="DS3" s="117"/>
      <c r="DT3" s="1147"/>
      <c r="DU3" s="127"/>
      <c r="DV3" s="127"/>
      <c r="DW3" s="128"/>
      <c r="DX3" s="128"/>
      <c r="DY3" s="128"/>
      <c r="DZ3" s="128"/>
      <c r="EA3" s="128"/>
      <c r="EB3" s="128"/>
      <c r="EC3" s="128"/>
      <c r="ED3" s="128"/>
      <c r="EE3" s="128"/>
      <c r="EF3" s="128"/>
      <c r="EG3" s="128"/>
      <c r="EH3" s="128"/>
    </row>
    <row r="4" spans="1:138" s="126" customFormat="1" ht="13.5" customHeight="1">
      <c r="B4" s="1146"/>
      <c r="C4" s="1146"/>
      <c r="D4" s="1146"/>
      <c r="E4" s="1146"/>
      <c r="F4" s="116"/>
      <c r="G4" s="116"/>
      <c r="H4" s="124"/>
      <c r="I4" s="116"/>
      <c r="J4" s="124"/>
      <c r="K4" s="117"/>
      <c r="L4" s="120"/>
      <c r="M4" s="129"/>
      <c r="N4" s="129"/>
      <c r="O4" s="1167" t="s">
        <v>943</v>
      </c>
      <c r="P4" s="130"/>
      <c r="Q4" s="1169" t="s">
        <v>944</v>
      </c>
      <c r="R4" s="130"/>
      <c r="S4" s="1171" t="s">
        <v>945</v>
      </c>
      <c r="T4" s="1172"/>
      <c r="U4" s="120"/>
      <c r="V4" s="129"/>
      <c r="W4" s="129"/>
      <c r="X4" s="1167" t="s">
        <v>943</v>
      </c>
      <c r="Z4" s="1169" t="s">
        <v>944</v>
      </c>
      <c r="AB4" s="1171" t="s">
        <v>945</v>
      </c>
      <c r="AC4" s="1172"/>
      <c r="AD4" s="117"/>
      <c r="AE4" s="120"/>
      <c r="AF4" s="127"/>
      <c r="AG4" s="131"/>
      <c r="AH4" s="132"/>
      <c r="AI4" s="1153" t="s">
        <v>940</v>
      </c>
      <c r="AJ4" s="1085"/>
      <c r="AK4" s="1085"/>
      <c r="AL4" s="1085"/>
      <c r="AM4" s="1154"/>
      <c r="AN4" s="133"/>
      <c r="AO4" s="117"/>
      <c r="AP4" s="120"/>
      <c r="AQ4" s="127"/>
      <c r="AR4" s="131"/>
      <c r="AS4" s="132"/>
      <c r="AT4" s="1153" t="s">
        <v>940</v>
      </c>
      <c r="AU4" s="1085"/>
      <c r="AV4" s="1085"/>
      <c r="AW4" s="1085"/>
      <c r="AX4" s="1154"/>
      <c r="AY4" s="117"/>
      <c r="AZ4" s="120"/>
      <c r="BA4" s="127"/>
      <c r="BB4" s="131"/>
      <c r="BC4" s="132"/>
      <c r="BD4" s="1153" t="s">
        <v>940</v>
      </c>
      <c r="BE4" s="1085"/>
      <c r="BF4" s="1085"/>
      <c r="BG4" s="1085"/>
      <c r="BH4" s="1154"/>
      <c r="BI4" s="122"/>
      <c r="BJ4" s="122"/>
      <c r="BK4" s="123"/>
      <c r="BL4" s="124"/>
      <c r="BM4" s="134"/>
      <c r="BN4" s="135"/>
      <c r="BO4" s="1153" t="s">
        <v>940</v>
      </c>
      <c r="BP4" s="1085"/>
      <c r="BQ4" s="1085"/>
      <c r="BR4" s="1085"/>
      <c r="BS4" s="1154"/>
      <c r="BT4" s="125"/>
      <c r="BU4" s="117"/>
      <c r="BV4" s="1141"/>
      <c r="BW4" s="122"/>
      <c r="BX4" s="123"/>
      <c r="BZ4" s="124"/>
      <c r="CA4" s="131"/>
      <c r="CB4" s="132"/>
      <c r="CC4" s="1153" t="s">
        <v>940</v>
      </c>
      <c r="CD4" s="1085"/>
      <c r="CE4" s="1085"/>
      <c r="CF4" s="1085"/>
      <c r="CG4" s="1154"/>
      <c r="CH4" s="117"/>
      <c r="CI4" s="136"/>
      <c r="CJ4" s="137"/>
      <c r="CK4" s="117"/>
      <c r="CL4" s="123"/>
      <c r="CM4" s="138"/>
      <c r="CN4" s="137"/>
      <c r="CO4" s="122"/>
      <c r="CP4" s="123"/>
      <c r="CQ4" s="124"/>
      <c r="CR4" s="139"/>
      <c r="CS4" s="132"/>
      <c r="CT4" s="1153" t="s">
        <v>940</v>
      </c>
      <c r="CU4" s="1085"/>
      <c r="CV4" s="1085"/>
      <c r="CW4" s="1085"/>
      <c r="CX4" s="1154"/>
      <c r="CY4" s="124"/>
      <c r="CZ4" s="117"/>
      <c r="DA4" s="1147"/>
      <c r="DB4" s="117"/>
      <c r="DC4" s="1200"/>
      <c r="DD4" s="122"/>
      <c r="DE4" s="123"/>
      <c r="DF4" s="124"/>
      <c r="DG4" s="131"/>
      <c r="DH4" s="135"/>
      <c r="DI4" s="1153" t="s">
        <v>940</v>
      </c>
      <c r="DJ4" s="1085"/>
      <c r="DK4" s="1085"/>
      <c r="DL4" s="1085"/>
      <c r="DM4" s="1154"/>
      <c r="DN4" s="117"/>
      <c r="DO4" s="1187"/>
      <c r="DP4" s="1189"/>
      <c r="DQ4" s="1189"/>
      <c r="DR4" s="1191"/>
      <c r="DS4" s="117"/>
      <c r="DT4" s="1147"/>
      <c r="DU4" s="127"/>
      <c r="DV4" s="127"/>
      <c r="DW4" s="128"/>
      <c r="DX4" s="128"/>
      <c r="DY4" s="128"/>
      <c r="DZ4" s="128"/>
      <c r="EA4" s="128"/>
      <c r="EB4" s="128"/>
      <c r="EC4" s="128"/>
      <c r="ED4" s="128"/>
      <c r="EE4" s="128"/>
      <c r="EF4" s="128"/>
      <c r="EG4" s="128"/>
      <c r="EH4" s="128"/>
    </row>
    <row r="5" spans="1:138" s="126" customFormat="1" ht="13.5" customHeight="1">
      <c r="B5" s="1146"/>
      <c r="C5" s="1146"/>
      <c r="D5" s="1146"/>
      <c r="E5" s="1146"/>
      <c r="F5" s="116"/>
      <c r="G5" s="120"/>
      <c r="H5" s="140" t="s">
        <v>946</v>
      </c>
      <c r="I5" s="120"/>
      <c r="J5" s="140" t="s">
        <v>946</v>
      </c>
      <c r="K5" s="141"/>
      <c r="L5" s="123"/>
      <c r="M5" s="142" t="s">
        <v>947</v>
      </c>
      <c r="N5" s="122"/>
      <c r="O5" s="1168"/>
      <c r="P5" s="143"/>
      <c r="Q5" s="1170"/>
      <c r="R5" s="143"/>
      <c r="S5" s="144"/>
      <c r="T5" s="145" t="s">
        <v>947</v>
      </c>
      <c r="U5" s="146"/>
      <c r="V5" s="142" t="s">
        <v>947</v>
      </c>
      <c r="W5" s="129"/>
      <c r="X5" s="1168"/>
      <c r="Y5" s="129"/>
      <c r="Z5" s="1170"/>
      <c r="AA5" s="129"/>
      <c r="AB5" s="144"/>
      <c r="AC5" s="145" t="s">
        <v>947</v>
      </c>
      <c r="AD5" s="115"/>
      <c r="AE5" s="123"/>
      <c r="AF5" s="147"/>
      <c r="AG5" s="131"/>
      <c r="AH5" s="132"/>
      <c r="AI5" s="148" t="s">
        <v>909</v>
      </c>
      <c r="AJ5" s="143"/>
      <c r="AK5" s="149" t="s">
        <v>944</v>
      </c>
      <c r="AL5" s="143"/>
      <c r="AM5" s="150" t="s">
        <v>945</v>
      </c>
      <c r="AN5" s="151"/>
      <c r="AO5" s="115"/>
      <c r="AP5" s="123"/>
      <c r="AQ5" s="147"/>
      <c r="AR5" s="131"/>
      <c r="AS5" s="132"/>
      <c r="AT5" s="148" t="s">
        <v>909</v>
      </c>
      <c r="AU5" s="143"/>
      <c r="AV5" s="149" t="s">
        <v>944</v>
      </c>
      <c r="AW5" s="143"/>
      <c r="AX5" s="150" t="s">
        <v>945</v>
      </c>
      <c r="AY5" s="115"/>
      <c r="AZ5" s="123"/>
      <c r="BA5" s="147"/>
      <c r="BB5" s="131"/>
      <c r="BC5" s="132"/>
      <c r="BD5" s="148" t="s">
        <v>909</v>
      </c>
      <c r="BE5" s="143"/>
      <c r="BF5" s="149" t="s">
        <v>944</v>
      </c>
      <c r="BG5" s="143"/>
      <c r="BH5" s="150" t="s">
        <v>945</v>
      </c>
      <c r="BI5" s="122"/>
      <c r="BJ5" s="122"/>
      <c r="BK5" s="120"/>
      <c r="BL5" s="141"/>
      <c r="BM5" s="134"/>
      <c r="BN5" s="135"/>
      <c r="BO5" s="148" t="s">
        <v>909</v>
      </c>
      <c r="BP5" s="143"/>
      <c r="BQ5" s="149" t="s">
        <v>944</v>
      </c>
      <c r="BR5" s="143"/>
      <c r="BS5" s="150" t="s">
        <v>945</v>
      </c>
      <c r="BT5" s="125"/>
      <c r="BU5" s="115"/>
      <c r="BV5" s="1141"/>
      <c r="BW5" s="122"/>
      <c r="BX5" s="120"/>
      <c r="BY5" s="152" t="s">
        <v>948</v>
      </c>
      <c r="BZ5" s="141"/>
      <c r="CA5" s="131"/>
      <c r="CB5" s="132"/>
      <c r="CC5" s="148" t="s">
        <v>909</v>
      </c>
      <c r="CD5" s="129"/>
      <c r="CE5" s="149" t="s">
        <v>944</v>
      </c>
      <c r="CF5" s="129"/>
      <c r="CG5" s="150" t="s">
        <v>945</v>
      </c>
      <c r="CH5" s="117"/>
      <c r="CI5" s="136" t="s">
        <v>949</v>
      </c>
      <c r="CJ5" s="137" t="s">
        <v>950</v>
      </c>
      <c r="CK5" s="117"/>
      <c r="CL5" s="123"/>
      <c r="CM5" s="138" t="s">
        <v>949</v>
      </c>
      <c r="CN5" s="137" t="s">
        <v>950</v>
      </c>
      <c r="CO5" s="122"/>
      <c r="CP5" s="120"/>
      <c r="CQ5" s="141"/>
      <c r="CR5" s="139"/>
      <c r="CS5" s="132"/>
      <c r="CT5" s="148" t="s">
        <v>909</v>
      </c>
      <c r="CU5" s="143"/>
      <c r="CV5" s="149" t="s">
        <v>944</v>
      </c>
      <c r="CW5" s="143"/>
      <c r="CX5" s="150" t="s">
        <v>945</v>
      </c>
      <c r="CY5" s="124"/>
      <c r="CZ5" s="117"/>
      <c r="DA5" s="1147"/>
      <c r="DB5" s="117"/>
      <c r="DC5" s="1200"/>
      <c r="DD5" s="122"/>
      <c r="DE5" s="120"/>
      <c r="DF5" s="141"/>
      <c r="DG5" s="131"/>
      <c r="DH5" s="135"/>
      <c r="DI5" s="148" t="s">
        <v>909</v>
      </c>
      <c r="DJ5" s="143"/>
      <c r="DK5" s="149" t="s">
        <v>944</v>
      </c>
      <c r="DL5" s="143"/>
      <c r="DM5" s="150" t="s">
        <v>945</v>
      </c>
      <c r="DN5" s="117"/>
      <c r="DO5" s="1187"/>
      <c r="DP5" s="1189"/>
      <c r="DQ5" s="1189"/>
      <c r="DR5" s="1191"/>
      <c r="DS5" s="117"/>
      <c r="DT5" s="1147"/>
      <c r="DU5" s="147"/>
      <c r="DV5" s="147"/>
      <c r="DW5" s="128"/>
      <c r="DX5" s="128"/>
      <c r="DY5" s="128"/>
      <c r="DZ5" s="128"/>
      <c r="EA5" s="128"/>
      <c r="EB5" s="128"/>
      <c r="EC5" s="128"/>
      <c r="ED5" s="128"/>
      <c r="EE5" s="128"/>
      <c r="EF5" s="128"/>
      <c r="EG5" s="128"/>
      <c r="EH5" s="128"/>
    </row>
    <row r="6" spans="1:138" s="126" customFormat="1">
      <c r="B6" s="153" t="s">
        <v>951</v>
      </c>
      <c r="C6" s="153" t="s">
        <v>952</v>
      </c>
      <c r="D6" s="153" t="s">
        <v>953</v>
      </c>
      <c r="E6" s="153" t="s">
        <v>954</v>
      </c>
      <c r="F6" s="117"/>
      <c r="G6" s="1152" t="s">
        <v>955</v>
      </c>
      <c r="H6" s="1152"/>
      <c r="I6" s="1152" t="s">
        <v>955</v>
      </c>
      <c r="J6" s="1152"/>
      <c r="K6" s="115"/>
      <c r="L6" s="1122" t="s">
        <v>956</v>
      </c>
      <c r="M6" s="1150"/>
      <c r="N6" s="1150"/>
      <c r="O6" s="1150"/>
      <c r="P6" s="1150"/>
      <c r="Q6" s="1150"/>
      <c r="R6" s="1150"/>
      <c r="S6" s="1150"/>
      <c r="T6" s="1150"/>
      <c r="U6" s="1155" t="s">
        <v>956</v>
      </c>
      <c r="V6" s="1156"/>
      <c r="W6" s="1156"/>
      <c r="X6" s="1156"/>
      <c r="Y6" s="1156"/>
      <c r="Z6" s="1156"/>
      <c r="AA6" s="1156"/>
      <c r="AB6" s="1156"/>
      <c r="AC6" s="1157"/>
      <c r="AD6" s="115"/>
      <c r="AE6" s="1122" t="s">
        <v>957</v>
      </c>
      <c r="AF6" s="1150"/>
      <c r="AG6" s="1150"/>
      <c r="AH6" s="1150"/>
      <c r="AI6" s="1150"/>
      <c r="AJ6" s="1150"/>
      <c r="AK6" s="1150"/>
      <c r="AL6" s="1150"/>
      <c r="AM6" s="1150"/>
      <c r="AN6" s="1151"/>
      <c r="AO6" s="115"/>
      <c r="AP6" s="1122" t="s">
        <v>958</v>
      </c>
      <c r="AQ6" s="1150"/>
      <c r="AR6" s="1150"/>
      <c r="AS6" s="1150"/>
      <c r="AT6" s="1150"/>
      <c r="AU6" s="1150"/>
      <c r="AV6" s="1150"/>
      <c r="AW6" s="1150"/>
      <c r="AX6" s="1151"/>
      <c r="AY6" s="115"/>
      <c r="AZ6" s="1122" t="s">
        <v>959</v>
      </c>
      <c r="BA6" s="1150"/>
      <c r="BB6" s="1150"/>
      <c r="BC6" s="1150"/>
      <c r="BD6" s="1150"/>
      <c r="BE6" s="1150"/>
      <c r="BF6" s="1150"/>
      <c r="BG6" s="1150"/>
      <c r="BH6" s="1151"/>
      <c r="BI6" s="122"/>
      <c r="BJ6" s="122"/>
      <c r="BK6" s="1152" t="s">
        <v>960</v>
      </c>
      <c r="BL6" s="1152"/>
      <c r="BM6" s="1152"/>
      <c r="BN6" s="1152"/>
      <c r="BO6" s="1152"/>
      <c r="BP6" s="1152"/>
      <c r="BQ6" s="1152"/>
      <c r="BR6" s="1152"/>
      <c r="BS6" s="1152"/>
      <c r="BT6" s="1152"/>
      <c r="BU6" s="1152"/>
      <c r="BV6" s="1152"/>
      <c r="BW6" s="122"/>
      <c r="BX6" s="1122" t="s">
        <v>961</v>
      </c>
      <c r="BY6" s="1150"/>
      <c r="BZ6" s="1150"/>
      <c r="CA6" s="1150"/>
      <c r="CB6" s="1150"/>
      <c r="CC6" s="1150"/>
      <c r="CD6" s="1150"/>
      <c r="CE6" s="1150"/>
      <c r="CF6" s="1150"/>
      <c r="CG6" s="1151"/>
      <c r="CH6" s="117"/>
      <c r="CI6" s="1152" t="s">
        <v>962</v>
      </c>
      <c r="CJ6" s="1152"/>
      <c r="CK6" s="117"/>
      <c r="CL6" s="1152" t="s">
        <v>963</v>
      </c>
      <c r="CM6" s="1152"/>
      <c r="CN6" s="1152"/>
      <c r="CO6" s="122"/>
      <c r="CP6" s="1122" t="s">
        <v>964</v>
      </c>
      <c r="CQ6" s="1150"/>
      <c r="CR6" s="1150"/>
      <c r="CS6" s="1150"/>
      <c r="CT6" s="1150"/>
      <c r="CU6" s="1150"/>
      <c r="CV6" s="1150"/>
      <c r="CW6" s="1150"/>
      <c r="CX6" s="1150"/>
      <c r="CY6" s="1151"/>
      <c r="CZ6" s="117"/>
      <c r="DA6" s="154" t="s">
        <v>965</v>
      </c>
      <c r="DB6" s="117"/>
      <c r="DC6" s="155" t="s">
        <v>966</v>
      </c>
      <c r="DD6" s="122"/>
      <c r="DE6" s="1122" t="s">
        <v>967</v>
      </c>
      <c r="DF6" s="1150"/>
      <c r="DG6" s="1150"/>
      <c r="DH6" s="1150"/>
      <c r="DI6" s="1150"/>
      <c r="DJ6" s="1150"/>
      <c r="DK6" s="1150"/>
      <c r="DL6" s="1150"/>
      <c r="DM6" s="1151"/>
      <c r="DN6" s="117"/>
      <c r="DO6" s="1122" t="s">
        <v>968</v>
      </c>
      <c r="DP6" s="1150"/>
      <c r="DQ6" s="1150"/>
      <c r="DR6" s="1151"/>
      <c r="DS6" s="117"/>
      <c r="DT6" s="154" t="s">
        <v>969</v>
      </c>
      <c r="DU6" s="147"/>
      <c r="DV6" s="147"/>
      <c r="DW6" s="128"/>
      <c r="DX6" s="128"/>
      <c r="DY6" s="128"/>
      <c r="DZ6" s="128"/>
      <c r="EA6" s="128"/>
      <c r="EB6" s="128"/>
      <c r="EC6" s="128"/>
      <c r="ED6" s="128"/>
      <c r="EE6" s="128"/>
      <c r="EF6" s="128"/>
      <c r="EG6" s="128"/>
      <c r="EH6" s="128"/>
    </row>
    <row r="7" spans="1:138" s="126" customFormat="1" ht="21.75" customHeight="1">
      <c r="A7" s="126">
        <v>1</v>
      </c>
      <c r="B7" s="156">
        <v>2</v>
      </c>
      <c r="C7" s="156">
        <v>3</v>
      </c>
      <c r="D7" s="156">
        <v>4</v>
      </c>
      <c r="E7" s="156">
        <v>5</v>
      </c>
      <c r="F7" s="156">
        <v>6</v>
      </c>
      <c r="G7" s="156">
        <v>7</v>
      </c>
      <c r="H7" s="156">
        <v>8</v>
      </c>
      <c r="I7" s="156">
        <v>9</v>
      </c>
      <c r="J7" s="156">
        <v>10</v>
      </c>
      <c r="K7" s="156">
        <v>11</v>
      </c>
      <c r="L7" s="156">
        <v>12</v>
      </c>
      <c r="M7" s="156">
        <v>13</v>
      </c>
      <c r="N7" s="156">
        <v>14</v>
      </c>
      <c r="O7" s="156">
        <v>15</v>
      </c>
      <c r="P7" s="156">
        <v>16</v>
      </c>
      <c r="Q7" s="156">
        <v>17</v>
      </c>
      <c r="R7" s="156">
        <v>18</v>
      </c>
      <c r="S7" s="156">
        <v>19</v>
      </c>
      <c r="T7" s="156">
        <v>20</v>
      </c>
      <c r="U7" s="156">
        <v>21</v>
      </c>
      <c r="V7" s="156">
        <v>22</v>
      </c>
      <c r="W7" s="156">
        <v>23</v>
      </c>
      <c r="X7" s="156">
        <v>24</v>
      </c>
      <c r="Y7" s="156">
        <v>25</v>
      </c>
      <c r="Z7" s="156">
        <v>26</v>
      </c>
      <c r="AA7" s="156">
        <v>27</v>
      </c>
      <c r="AB7" s="156">
        <v>28</v>
      </c>
      <c r="AC7" s="156">
        <v>29</v>
      </c>
      <c r="AD7" s="156">
        <v>30</v>
      </c>
      <c r="AE7" s="156">
        <v>31</v>
      </c>
      <c r="AF7" s="156">
        <v>32</v>
      </c>
      <c r="AG7" s="156">
        <v>33</v>
      </c>
      <c r="AH7" s="156">
        <v>34</v>
      </c>
      <c r="AI7" s="156">
        <v>35</v>
      </c>
      <c r="AJ7" s="156">
        <v>36</v>
      </c>
      <c r="AK7" s="156">
        <v>37</v>
      </c>
      <c r="AL7" s="156">
        <v>38</v>
      </c>
      <c r="AM7" s="156">
        <v>39</v>
      </c>
      <c r="AN7" s="156">
        <v>40</v>
      </c>
      <c r="AO7" s="156">
        <v>41</v>
      </c>
      <c r="AP7" s="156">
        <v>42</v>
      </c>
      <c r="AQ7" s="156">
        <v>43</v>
      </c>
      <c r="AR7" s="156">
        <v>44</v>
      </c>
      <c r="AS7" s="156">
        <v>45</v>
      </c>
      <c r="AT7" s="156">
        <v>46</v>
      </c>
      <c r="AU7" s="156">
        <v>47</v>
      </c>
      <c r="AV7" s="156">
        <v>48</v>
      </c>
      <c r="AW7" s="156">
        <v>49</v>
      </c>
      <c r="AX7" s="156">
        <v>50</v>
      </c>
      <c r="AY7" s="156">
        <v>51</v>
      </c>
      <c r="AZ7" s="156">
        <v>52</v>
      </c>
      <c r="BA7" s="156">
        <v>53</v>
      </c>
      <c r="BB7" s="156">
        <v>54</v>
      </c>
      <c r="BC7" s="156">
        <v>55</v>
      </c>
      <c r="BD7" s="156">
        <v>56</v>
      </c>
      <c r="BE7" s="156">
        <v>57</v>
      </c>
      <c r="BF7" s="156">
        <v>58</v>
      </c>
      <c r="BG7" s="156">
        <v>59</v>
      </c>
      <c r="BH7" s="156">
        <v>60</v>
      </c>
      <c r="BI7" s="156">
        <v>61</v>
      </c>
      <c r="BJ7" s="156">
        <v>62</v>
      </c>
      <c r="BK7" s="156">
        <v>63</v>
      </c>
      <c r="BL7" s="156">
        <v>64</v>
      </c>
      <c r="BM7" s="156">
        <v>65</v>
      </c>
      <c r="BN7" s="156">
        <v>66</v>
      </c>
      <c r="BO7" s="156">
        <v>67</v>
      </c>
      <c r="BP7" s="156">
        <v>68</v>
      </c>
      <c r="BQ7" s="156">
        <v>69</v>
      </c>
      <c r="BR7" s="156">
        <v>70</v>
      </c>
      <c r="BS7" s="156">
        <v>71</v>
      </c>
      <c r="BT7" s="156">
        <v>72</v>
      </c>
      <c r="BU7" s="156">
        <v>73</v>
      </c>
      <c r="BV7" s="156">
        <v>74</v>
      </c>
      <c r="BW7" s="156">
        <v>75</v>
      </c>
      <c r="BX7" s="156">
        <v>76</v>
      </c>
      <c r="BY7" s="156">
        <v>77</v>
      </c>
      <c r="BZ7" s="156">
        <v>78</v>
      </c>
      <c r="CA7" s="156">
        <v>79</v>
      </c>
      <c r="CB7" s="156">
        <v>80</v>
      </c>
      <c r="CC7" s="156">
        <v>81</v>
      </c>
      <c r="CD7" s="156">
        <v>82</v>
      </c>
      <c r="CE7" s="156">
        <v>83</v>
      </c>
      <c r="CF7" s="156">
        <v>84</v>
      </c>
      <c r="CG7" s="156">
        <v>85</v>
      </c>
      <c r="CH7" s="156">
        <v>86</v>
      </c>
      <c r="CI7" s="156">
        <v>87</v>
      </c>
      <c r="CJ7" s="156">
        <v>88</v>
      </c>
      <c r="CK7" s="156">
        <v>89</v>
      </c>
      <c r="CL7" s="156">
        <v>90</v>
      </c>
      <c r="CM7" s="156">
        <v>91</v>
      </c>
      <c r="CN7" s="156">
        <v>92</v>
      </c>
      <c r="CO7" s="156">
        <v>93</v>
      </c>
      <c r="CP7" s="156">
        <v>94</v>
      </c>
      <c r="CQ7" s="156">
        <v>95</v>
      </c>
      <c r="CR7" s="156">
        <v>96</v>
      </c>
      <c r="CS7" s="156">
        <v>97</v>
      </c>
      <c r="CT7" s="156">
        <v>98</v>
      </c>
      <c r="CU7" s="156">
        <v>99</v>
      </c>
      <c r="CV7" s="156">
        <v>100</v>
      </c>
      <c r="CW7" s="156">
        <v>101</v>
      </c>
      <c r="CX7" s="156">
        <v>102</v>
      </c>
      <c r="CY7" s="156">
        <v>103</v>
      </c>
      <c r="CZ7" s="156">
        <v>104</v>
      </c>
      <c r="DA7" s="156">
        <v>105</v>
      </c>
      <c r="DB7" s="156">
        <v>106</v>
      </c>
      <c r="DC7" s="156">
        <v>107</v>
      </c>
      <c r="DD7" s="156">
        <v>108</v>
      </c>
      <c r="DE7" s="156">
        <v>109</v>
      </c>
      <c r="DF7" s="156">
        <v>110</v>
      </c>
      <c r="DG7" s="156">
        <v>111</v>
      </c>
      <c r="DH7" s="156">
        <v>112</v>
      </c>
      <c r="DI7" s="156">
        <v>113</v>
      </c>
      <c r="DJ7" s="156">
        <v>114</v>
      </c>
      <c r="DK7" s="156">
        <v>115</v>
      </c>
      <c r="DL7" s="156">
        <v>116</v>
      </c>
      <c r="DM7" s="156">
        <v>117</v>
      </c>
      <c r="DN7" s="156">
        <v>118</v>
      </c>
      <c r="DO7" s="156">
        <v>119</v>
      </c>
      <c r="DP7" s="156">
        <v>120</v>
      </c>
      <c r="DQ7" s="156">
        <v>121</v>
      </c>
      <c r="DR7" s="156">
        <v>122</v>
      </c>
      <c r="DS7" s="156">
        <v>123</v>
      </c>
      <c r="DT7" s="156">
        <v>124</v>
      </c>
      <c r="DU7" s="160"/>
      <c r="DV7" s="160"/>
      <c r="DW7" s="128"/>
      <c r="DX7" s="128"/>
      <c r="DY7" s="128"/>
      <c r="DZ7" s="128"/>
      <c r="EA7" s="128"/>
      <c r="EB7" s="128"/>
      <c r="EC7" s="128"/>
      <c r="ED7" s="128"/>
      <c r="EE7" s="128"/>
      <c r="EF7" s="128"/>
      <c r="EG7" s="128"/>
      <c r="EH7" s="128"/>
    </row>
    <row r="8" spans="1:138" s="126" customFormat="1" ht="18.600000000000001" customHeight="1">
      <c r="A8" s="126" t="s">
        <v>1105</v>
      </c>
      <c r="B8" s="1146" t="s">
        <v>970</v>
      </c>
      <c r="C8" s="1135" t="s">
        <v>971</v>
      </c>
      <c r="D8" s="1116" t="s">
        <v>972</v>
      </c>
      <c r="E8" s="164" t="s">
        <v>52</v>
      </c>
      <c r="F8" s="165"/>
      <c r="G8" s="166">
        <v>143160</v>
      </c>
      <c r="H8" s="167">
        <v>152260</v>
      </c>
      <c r="I8" s="166">
        <v>112970</v>
      </c>
      <c r="J8" s="167">
        <v>122070</v>
      </c>
      <c r="K8" s="141" t="s">
        <v>973</v>
      </c>
      <c r="L8" s="168">
        <v>1410</v>
      </c>
      <c r="M8" s="169">
        <v>1500</v>
      </c>
      <c r="N8" s="170" t="s">
        <v>974</v>
      </c>
      <c r="O8" s="171" t="s">
        <v>975</v>
      </c>
      <c r="P8" s="172" t="s">
        <v>973</v>
      </c>
      <c r="Q8" s="173" t="s">
        <v>976</v>
      </c>
      <c r="R8" s="172" t="s">
        <v>973</v>
      </c>
      <c r="S8" s="174">
        <v>2.8</v>
      </c>
      <c r="T8" s="175">
        <v>2.7</v>
      </c>
      <c r="U8" s="168">
        <v>1100</v>
      </c>
      <c r="V8" s="169">
        <v>1190</v>
      </c>
      <c r="W8" s="176" t="s">
        <v>974</v>
      </c>
      <c r="X8" s="171" t="s">
        <v>975</v>
      </c>
      <c r="Y8" s="176" t="s">
        <v>973</v>
      </c>
      <c r="Z8" s="173" t="s">
        <v>976</v>
      </c>
      <c r="AA8" s="176" t="s">
        <v>973</v>
      </c>
      <c r="AB8" s="174">
        <v>2.7</v>
      </c>
      <c r="AC8" s="177">
        <v>2.7</v>
      </c>
      <c r="AD8" s="141" t="s">
        <v>973</v>
      </c>
      <c r="AE8" s="178">
        <v>9100</v>
      </c>
      <c r="AF8" s="141" t="s">
        <v>973</v>
      </c>
      <c r="AG8" s="179">
        <v>90</v>
      </c>
      <c r="AH8" s="180" t="s">
        <v>974</v>
      </c>
      <c r="AI8" s="171" t="s">
        <v>975</v>
      </c>
      <c r="AJ8" s="176" t="s">
        <v>973</v>
      </c>
      <c r="AK8" s="173" t="s">
        <v>976</v>
      </c>
      <c r="AL8" s="176" t="s">
        <v>973</v>
      </c>
      <c r="AM8" s="181">
        <v>2.5</v>
      </c>
      <c r="AN8" s="182" t="s">
        <v>977</v>
      </c>
      <c r="AO8" s="141" t="s">
        <v>973</v>
      </c>
      <c r="AP8" s="183">
        <v>3640</v>
      </c>
      <c r="AQ8" s="141" t="s">
        <v>973</v>
      </c>
      <c r="AR8" s="184">
        <v>30</v>
      </c>
      <c r="AS8" s="185" t="s">
        <v>974</v>
      </c>
      <c r="AT8" s="186" t="s">
        <v>975</v>
      </c>
      <c r="AU8" s="187" t="s">
        <v>973</v>
      </c>
      <c r="AV8" s="188" t="s">
        <v>976</v>
      </c>
      <c r="AW8" s="187" t="s">
        <v>973</v>
      </c>
      <c r="AX8" s="189">
        <v>3.7</v>
      </c>
      <c r="AY8" s="115"/>
      <c r="BB8" s="190"/>
      <c r="BC8" s="130"/>
      <c r="BE8" s="130"/>
      <c r="BG8" s="130"/>
      <c r="BI8" s="1119" t="s">
        <v>910</v>
      </c>
      <c r="BJ8" s="115"/>
      <c r="BK8" s="191"/>
      <c r="BL8" s="1118" t="s">
        <v>973</v>
      </c>
      <c r="BM8" s="192"/>
      <c r="BN8" s="193"/>
      <c r="BO8" s="193"/>
      <c r="BP8" s="193"/>
      <c r="BQ8" s="193"/>
      <c r="BR8" s="193"/>
      <c r="BS8" s="194"/>
      <c r="BT8" s="195"/>
      <c r="BU8" s="1149" t="s">
        <v>978</v>
      </c>
      <c r="BV8" s="196"/>
      <c r="BW8" s="1100" t="s">
        <v>973</v>
      </c>
      <c r="BX8" s="1131">
        <v>31220</v>
      </c>
      <c r="BY8" s="197"/>
      <c r="BZ8" s="1100" t="s">
        <v>973</v>
      </c>
      <c r="CA8" s="1082">
        <v>230</v>
      </c>
      <c r="CB8" s="1101" t="s">
        <v>974</v>
      </c>
      <c r="CC8" s="1085" t="s">
        <v>975</v>
      </c>
      <c r="CD8" s="1101" t="s">
        <v>973</v>
      </c>
      <c r="CE8" s="1088" t="s">
        <v>979</v>
      </c>
      <c r="CF8" s="1101" t="s">
        <v>973</v>
      </c>
      <c r="CG8" s="1066">
        <v>6.5</v>
      </c>
      <c r="CH8" s="1096" t="s">
        <v>973</v>
      </c>
      <c r="CI8" s="1120">
        <v>8900</v>
      </c>
      <c r="CJ8" s="1107">
        <v>9800</v>
      </c>
      <c r="CK8" s="1093" t="s">
        <v>973</v>
      </c>
      <c r="CL8" s="198" t="s">
        <v>980</v>
      </c>
      <c r="CM8" s="199">
        <v>15800</v>
      </c>
      <c r="CN8" s="200">
        <v>17600</v>
      </c>
      <c r="CO8" s="1100" t="s">
        <v>973</v>
      </c>
      <c r="CP8" s="1110">
        <v>27300</v>
      </c>
      <c r="CQ8" s="1100" t="s">
        <v>973</v>
      </c>
      <c r="CR8" s="1082">
        <v>270</v>
      </c>
      <c r="CS8" s="1101" t="s">
        <v>974</v>
      </c>
      <c r="CT8" s="1085" t="s">
        <v>975</v>
      </c>
      <c r="CU8" s="1085" t="s">
        <v>973</v>
      </c>
      <c r="CV8" s="1088" t="s">
        <v>979</v>
      </c>
      <c r="CW8" s="1085" t="s">
        <v>973</v>
      </c>
      <c r="CX8" s="1104">
        <v>2.7</v>
      </c>
      <c r="CY8" s="1145" t="s">
        <v>981</v>
      </c>
      <c r="CZ8" s="1093" t="s">
        <v>973</v>
      </c>
      <c r="DA8" s="1094">
        <v>4900</v>
      </c>
      <c r="DB8" s="1096" t="s">
        <v>982</v>
      </c>
      <c r="DC8" s="201"/>
      <c r="DD8" s="1096" t="s">
        <v>982</v>
      </c>
      <c r="DE8" s="1097">
        <v>30070</v>
      </c>
      <c r="DF8" s="1100" t="s">
        <v>973</v>
      </c>
      <c r="DG8" s="1082">
        <v>300</v>
      </c>
      <c r="DH8" s="1085" t="s">
        <v>974</v>
      </c>
      <c r="DI8" s="1085" t="s">
        <v>975</v>
      </c>
      <c r="DJ8" s="1085" t="s">
        <v>973</v>
      </c>
      <c r="DK8" s="1088" t="s">
        <v>979</v>
      </c>
      <c r="DL8" s="1085" t="s">
        <v>973</v>
      </c>
      <c r="DM8" s="1066">
        <v>1.8</v>
      </c>
      <c r="DN8" s="1069" t="s">
        <v>982</v>
      </c>
      <c r="DO8" s="1070" t="s">
        <v>912</v>
      </c>
      <c r="DP8" s="1072" t="s">
        <v>912</v>
      </c>
      <c r="DQ8" s="1072" t="s">
        <v>912</v>
      </c>
      <c r="DR8" s="1074" t="s">
        <v>983</v>
      </c>
      <c r="DS8" s="202"/>
      <c r="DT8" s="1142" t="s">
        <v>984</v>
      </c>
      <c r="DU8" s="160"/>
      <c r="DW8" s="128"/>
      <c r="DX8" s="128"/>
      <c r="DY8" s="128"/>
      <c r="DZ8" s="128"/>
      <c r="EA8" s="128"/>
      <c r="EB8" s="128"/>
      <c r="EC8" s="128"/>
      <c r="ED8" s="128"/>
      <c r="EE8" s="128"/>
      <c r="EF8" s="128"/>
      <c r="EG8" s="128"/>
      <c r="EH8" s="128"/>
    </row>
    <row r="9" spans="1:138" s="126" customFormat="1" ht="18.600000000000001" customHeight="1">
      <c r="A9" s="126" t="s">
        <v>518</v>
      </c>
      <c r="B9" s="1147"/>
      <c r="C9" s="1136"/>
      <c r="D9" s="1117"/>
      <c r="E9" s="203" t="s">
        <v>53</v>
      </c>
      <c r="F9" s="165"/>
      <c r="G9" s="204">
        <v>152260</v>
      </c>
      <c r="H9" s="205">
        <v>224790</v>
      </c>
      <c r="I9" s="204">
        <v>122070</v>
      </c>
      <c r="J9" s="205">
        <v>194600</v>
      </c>
      <c r="K9" s="141" t="s">
        <v>973</v>
      </c>
      <c r="L9" s="206">
        <v>1500</v>
      </c>
      <c r="M9" s="207">
        <v>2120</v>
      </c>
      <c r="N9" s="208" t="s">
        <v>974</v>
      </c>
      <c r="O9" s="209" t="s">
        <v>975</v>
      </c>
      <c r="P9" s="209" t="s">
        <v>910</v>
      </c>
      <c r="Q9" s="209" t="s">
        <v>976</v>
      </c>
      <c r="R9" s="209" t="s">
        <v>973</v>
      </c>
      <c r="S9" s="210">
        <v>2.7</v>
      </c>
      <c r="T9" s="211">
        <v>2.7</v>
      </c>
      <c r="U9" s="206">
        <v>1190</v>
      </c>
      <c r="V9" s="207">
        <v>1820</v>
      </c>
      <c r="W9" s="212" t="s">
        <v>974</v>
      </c>
      <c r="X9" s="209" t="s">
        <v>975</v>
      </c>
      <c r="Y9" s="212" t="s">
        <v>910</v>
      </c>
      <c r="Z9" s="209" t="s">
        <v>976</v>
      </c>
      <c r="AA9" s="212" t="s">
        <v>973</v>
      </c>
      <c r="AB9" s="210">
        <v>2.7</v>
      </c>
      <c r="AC9" s="213">
        <v>2.7</v>
      </c>
      <c r="AD9" s="141" t="s">
        <v>973</v>
      </c>
      <c r="AE9" s="214">
        <v>9100</v>
      </c>
      <c r="AF9" s="141" t="s">
        <v>973</v>
      </c>
      <c r="AG9" s="215">
        <v>90</v>
      </c>
      <c r="AH9" s="216" t="s">
        <v>974</v>
      </c>
      <c r="AI9" s="158" t="s">
        <v>975</v>
      </c>
      <c r="AJ9" s="159" t="s">
        <v>973</v>
      </c>
      <c r="AK9" s="217" t="s">
        <v>976</v>
      </c>
      <c r="AL9" s="218" t="s">
        <v>973</v>
      </c>
      <c r="AM9" s="219">
        <v>2.5</v>
      </c>
      <c r="AN9" s="220"/>
      <c r="AO9" s="115"/>
      <c r="AP9" s="221"/>
      <c r="AQ9" s="115"/>
      <c r="AR9" s="222"/>
      <c r="AS9" s="223"/>
      <c r="AT9" s="221"/>
      <c r="AU9" s="223"/>
      <c r="AV9" s="221"/>
      <c r="AW9" s="223"/>
      <c r="AX9" s="221"/>
      <c r="AY9" s="115"/>
      <c r="BB9" s="190"/>
      <c r="BC9" s="130"/>
      <c r="BE9" s="130"/>
      <c r="BG9" s="130"/>
      <c r="BI9" s="1119"/>
      <c r="BJ9" s="115"/>
      <c r="BK9" s="224"/>
      <c r="BL9" s="1118"/>
      <c r="BM9" s="202"/>
      <c r="BN9" s="195"/>
      <c r="BO9" s="195"/>
      <c r="BP9" s="195"/>
      <c r="BQ9" s="195"/>
      <c r="BR9" s="195"/>
      <c r="BS9" s="225"/>
      <c r="BT9" s="195"/>
      <c r="BU9" s="1149"/>
      <c r="BV9" s="226"/>
      <c r="BW9" s="1100"/>
      <c r="BX9" s="1132"/>
      <c r="BY9" s="227">
        <v>29340</v>
      </c>
      <c r="BZ9" s="1100"/>
      <c r="CA9" s="1083"/>
      <c r="CB9" s="1102"/>
      <c r="CC9" s="1086"/>
      <c r="CD9" s="1102"/>
      <c r="CE9" s="1089"/>
      <c r="CF9" s="1102"/>
      <c r="CG9" s="1067"/>
      <c r="CH9" s="1096"/>
      <c r="CI9" s="1121"/>
      <c r="CJ9" s="1108"/>
      <c r="CK9" s="1093"/>
      <c r="CL9" s="123" t="s">
        <v>985</v>
      </c>
      <c r="CM9" s="228">
        <v>8700</v>
      </c>
      <c r="CN9" s="229">
        <v>9700</v>
      </c>
      <c r="CO9" s="1100"/>
      <c r="CP9" s="1111"/>
      <c r="CQ9" s="1100"/>
      <c r="CR9" s="1083"/>
      <c r="CS9" s="1102"/>
      <c r="CT9" s="1086"/>
      <c r="CU9" s="1086"/>
      <c r="CV9" s="1089"/>
      <c r="CW9" s="1086"/>
      <c r="CX9" s="1105"/>
      <c r="CY9" s="1091"/>
      <c r="CZ9" s="1093"/>
      <c r="DA9" s="1095"/>
      <c r="DB9" s="1096"/>
      <c r="DC9" s="230"/>
      <c r="DD9" s="1096"/>
      <c r="DE9" s="1098"/>
      <c r="DF9" s="1100"/>
      <c r="DG9" s="1083"/>
      <c r="DH9" s="1086"/>
      <c r="DI9" s="1086"/>
      <c r="DJ9" s="1086"/>
      <c r="DK9" s="1089"/>
      <c r="DL9" s="1086"/>
      <c r="DM9" s="1067"/>
      <c r="DN9" s="1069"/>
      <c r="DO9" s="1071"/>
      <c r="DP9" s="1073"/>
      <c r="DQ9" s="1073"/>
      <c r="DR9" s="1075"/>
      <c r="DS9" s="202"/>
      <c r="DT9" s="1143"/>
      <c r="DU9" s="160"/>
      <c r="DW9" s="128"/>
      <c r="DX9" s="128"/>
      <c r="DY9" s="128"/>
      <c r="DZ9" s="128"/>
      <c r="EA9" s="128"/>
      <c r="EB9" s="128"/>
      <c r="EC9" s="128"/>
      <c r="ED9" s="128"/>
      <c r="EE9" s="128"/>
      <c r="EF9" s="128"/>
      <c r="EG9" s="128"/>
      <c r="EH9" s="128"/>
    </row>
    <row r="10" spans="1:138" s="126" customFormat="1" ht="18.600000000000001" customHeight="1">
      <c r="A10" s="126" t="s">
        <v>519</v>
      </c>
      <c r="B10" s="1147"/>
      <c r="C10" s="1136"/>
      <c r="D10" s="1123" t="s">
        <v>986</v>
      </c>
      <c r="E10" s="203" t="s">
        <v>54</v>
      </c>
      <c r="F10" s="165"/>
      <c r="G10" s="204">
        <v>224790</v>
      </c>
      <c r="H10" s="205">
        <v>315810</v>
      </c>
      <c r="I10" s="204">
        <v>194600</v>
      </c>
      <c r="J10" s="205">
        <v>285620</v>
      </c>
      <c r="K10" s="141" t="s">
        <v>973</v>
      </c>
      <c r="L10" s="206">
        <v>2120</v>
      </c>
      <c r="M10" s="207">
        <v>3030</v>
      </c>
      <c r="N10" s="208" t="s">
        <v>974</v>
      </c>
      <c r="O10" s="209" t="s">
        <v>975</v>
      </c>
      <c r="P10" s="209" t="s">
        <v>910</v>
      </c>
      <c r="Q10" s="209" t="s">
        <v>976</v>
      </c>
      <c r="R10" s="209" t="s">
        <v>973</v>
      </c>
      <c r="S10" s="210">
        <v>2.7</v>
      </c>
      <c r="T10" s="211">
        <v>2.7</v>
      </c>
      <c r="U10" s="206">
        <v>1820</v>
      </c>
      <c r="V10" s="207">
        <v>2730</v>
      </c>
      <c r="W10" s="212" t="s">
        <v>974</v>
      </c>
      <c r="X10" s="209" t="s">
        <v>975</v>
      </c>
      <c r="Y10" s="212" t="s">
        <v>910</v>
      </c>
      <c r="Z10" s="209" t="s">
        <v>976</v>
      </c>
      <c r="AA10" s="212" t="s">
        <v>973</v>
      </c>
      <c r="AB10" s="210">
        <v>2.7</v>
      </c>
      <c r="AC10" s="213">
        <v>2.7</v>
      </c>
      <c r="AD10" s="231"/>
      <c r="AE10" s="232"/>
      <c r="AF10" s="233"/>
      <c r="AG10" s="234"/>
      <c r="AH10" s="235"/>
      <c r="AI10" s="195"/>
      <c r="AJ10" s="235"/>
      <c r="AK10" s="195"/>
      <c r="AL10" s="235"/>
      <c r="AM10" s="195"/>
      <c r="AN10" s="195"/>
      <c r="AO10" s="231"/>
      <c r="AP10" s="232"/>
      <c r="AQ10" s="233"/>
      <c r="AR10" s="234"/>
      <c r="AS10" s="235"/>
      <c r="AT10" s="195"/>
      <c r="AU10" s="235"/>
      <c r="AV10" s="195"/>
      <c r="AW10" s="235"/>
      <c r="AX10" s="195"/>
      <c r="AY10" s="141" t="s">
        <v>973</v>
      </c>
      <c r="AZ10" s="236">
        <v>18200</v>
      </c>
      <c r="BA10" s="141" t="s">
        <v>973</v>
      </c>
      <c r="BB10" s="184">
        <v>180</v>
      </c>
      <c r="BC10" s="185" t="s">
        <v>974</v>
      </c>
      <c r="BD10" s="186" t="s">
        <v>975</v>
      </c>
      <c r="BE10" s="187" t="s">
        <v>973</v>
      </c>
      <c r="BF10" s="188" t="s">
        <v>976</v>
      </c>
      <c r="BG10" s="185" t="s">
        <v>973</v>
      </c>
      <c r="BH10" s="189">
        <v>2.5</v>
      </c>
      <c r="BI10" s="1119"/>
      <c r="BJ10" s="115"/>
      <c r="BK10" s="224"/>
      <c r="BL10" s="1118"/>
      <c r="BM10" s="202"/>
      <c r="BN10" s="195"/>
      <c r="BO10" s="195"/>
      <c r="BP10" s="195"/>
      <c r="BQ10" s="195"/>
      <c r="BR10" s="195"/>
      <c r="BS10" s="225"/>
      <c r="BT10" s="195"/>
      <c r="BU10" s="1149"/>
      <c r="BV10" s="226"/>
      <c r="BW10" s="1100" t="s">
        <v>973</v>
      </c>
      <c r="BX10" s="1129">
        <v>29340</v>
      </c>
      <c r="BY10" s="237"/>
      <c r="BZ10" s="1100"/>
      <c r="CA10" s="1083"/>
      <c r="CB10" s="1102"/>
      <c r="CC10" s="1086"/>
      <c r="CD10" s="1102"/>
      <c r="CE10" s="1089"/>
      <c r="CF10" s="1102"/>
      <c r="CG10" s="1067"/>
      <c r="CH10" s="1096"/>
      <c r="CI10" s="1121"/>
      <c r="CJ10" s="1108"/>
      <c r="CK10" s="1093"/>
      <c r="CL10" s="123" t="s">
        <v>987</v>
      </c>
      <c r="CM10" s="228">
        <v>7600</v>
      </c>
      <c r="CN10" s="229">
        <v>8400</v>
      </c>
      <c r="CO10" s="1100"/>
      <c r="CP10" s="1111"/>
      <c r="CQ10" s="1100"/>
      <c r="CR10" s="1083"/>
      <c r="CS10" s="1102"/>
      <c r="CT10" s="1086"/>
      <c r="CU10" s="1086"/>
      <c r="CV10" s="1089"/>
      <c r="CW10" s="1086"/>
      <c r="CX10" s="1105"/>
      <c r="CY10" s="1091"/>
      <c r="CZ10" s="202"/>
      <c r="DA10" s="127"/>
      <c r="DB10" s="1096"/>
      <c r="DC10" s="230"/>
      <c r="DD10" s="1096"/>
      <c r="DE10" s="1098"/>
      <c r="DF10" s="1100"/>
      <c r="DG10" s="1083"/>
      <c r="DH10" s="1086"/>
      <c r="DI10" s="1086"/>
      <c r="DJ10" s="1086"/>
      <c r="DK10" s="1089"/>
      <c r="DL10" s="1086"/>
      <c r="DM10" s="1067"/>
      <c r="DN10" s="1069"/>
      <c r="DO10" s="1076">
        <v>0.01</v>
      </c>
      <c r="DP10" s="1078">
        <v>0.02</v>
      </c>
      <c r="DQ10" s="1078">
        <v>0.04</v>
      </c>
      <c r="DR10" s="1080">
        <v>0.05</v>
      </c>
      <c r="DS10" s="202"/>
      <c r="DT10" s="1143"/>
      <c r="DU10" s="160"/>
      <c r="DW10" s="128"/>
      <c r="DX10" s="128"/>
      <c r="DY10" s="128"/>
      <c r="DZ10" s="128"/>
      <c r="EA10" s="128"/>
      <c r="EB10" s="128"/>
      <c r="EC10" s="128"/>
      <c r="ED10" s="128"/>
      <c r="EE10" s="128"/>
      <c r="EF10" s="128"/>
      <c r="EG10" s="128"/>
      <c r="EH10" s="128"/>
    </row>
    <row r="11" spans="1:138" s="126" customFormat="1" ht="18.600000000000001" customHeight="1">
      <c r="A11" s="126" t="s">
        <v>520</v>
      </c>
      <c r="B11" s="1147"/>
      <c r="C11" s="1136"/>
      <c r="D11" s="1124"/>
      <c r="E11" s="238" t="s">
        <v>55</v>
      </c>
      <c r="F11" s="165"/>
      <c r="G11" s="239">
        <v>315810</v>
      </c>
      <c r="H11" s="240"/>
      <c r="I11" s="239">
        <v>285620</v>
      </c>
      <c r="J11" s="240"/>
      <c r="K11" s="141" t="s">
        <v>973</v>
      </c>
      <c r="L11" s="241">
        <v>3030</v>
      </c>
      <c r="M11" s="242"/>
      <c r="N11" s="243" t="s">
        <v>974</v>
      </c>
      <c r="O11" s="244" t="s">
        <v>975</v>
      </c>
      <c r="P11" s="244" t="s">
        <v>910</v>
      </c>
      <c r="Q11" s="244" t="s">
        <v>976</v>
      </c>
      <c r="R11" s="244" t="s">
        <v>973</v>
      </c>
      <c r="S11" s="245">
        <v>2.7</v>
      </c>
      <c r="T11" s="246"/>
      <c r="U11" s="241">
        <v>2730</v>
      </c>
      <c r="V11" s="242"/>
      <c r="W11" s="247" t="s">
        <v>974</v>
      </c>
      <c r="X11" s="244" t="s">
        <v>975</v>
      </c>
      <c r="Y11" s="248" t="s">
        <v>910</v>
      </c>
      <c r="Z11" s="244" t="s">
        <v>976</v>
      </c>
      <c r="AA11" s="248" t="s">
        <v>973</v>
      </c>
      <c r="AB11" s="245">
        <v>2.7</v>
      </c>
      <c r="AC11" s="249"/>
      <c r="AD11" s="231"/>
      <c r="AE11" s="232"/>
      <c r="AF11" s="233"/>
      <c r="AG11" s="250"/>
      <c r="AH11" s="235"/>
      <c r="AI11" s="195"/>
      <c r="AJ11" s="235"/>
      <c r="AK11" s="195"/>
      <c r="AL11" s="235"/>
      <c r="AM11" s="195"/>
      <c r="AN11" s="195"/>
      <c r="AO11" s="231"/>
      <c r="AP11" s="232"/>
      <c r="AQ11" s="233"/>
      <c r="AR11" s="250"/>
      <c r="AS11" s="235"/>
      <c r="AT11" s="195"/>
      <c r="AU11" s="235"/>
      <c r="AV11" s="195"/>
      <c r="AW11" s="235"/>
      <c r="AX11" s="195"/>
      <c r="AY11" s="231"/>
      <c r="AZ11" s="232"/>
      <c r="BA11" s="232"/>
      <c r="BB11" s="234"/>
      <c r="BC11" s="235"/>
      <c r="BD11" s="195"/>
      <c r="BE11" s="235"/>
      <c r="BF11" s="195"/>
      <c r="BG11" s="235"/>
      <c r="BH11" s="195"/>
      <c r="BI11" s="1119"/>
      <c r="BJ11" s="115"/>
      <c r="BK11" s="224"/>
      <c r="BL11" s="1118"/>
      <c r="BM11" s="202"/>
      <c r="BN11" s="195"/>
      <c r="BO11" s="195"/>
      <c r="BP11" s="195"/>
      <c r="BQ11" s="195"/>
      <c r="BR11" s="195"/>
      <c r="BS11" s="225"/>
      <c r="BT11" s="195"/>
      <c r="BU11" s="1149"/>
      <c r="BV11" s="226"/>
      <c r="BW11" s="1100"/>
      <c r="BX11" s="1130"/>
      <c r="BY11" s="251"/>
      <c r="BZ11" s="1100"/>
      <c r="CA11" s="1084"/>
      <c r="CB11" s="1103"/>
      <c r="CC11" s="1087"/>
      <c r="CD11" s="1103"/>
      <c r="CE11" s="1090"/>
      <c r="CF11" s="1103"/>
      <c r="CG11" s="1068"/>
      <c r="CH11" s="1096"/>
      <c r="CI11" s="1122"/>
      <c r="CJ11" s="1109"/>
      <c r="CK11" s="1093"/>
      <c r="CL11" s="252" t="s">
        <v>988</v>
      </c>
      <c r="CM11" s="253">
        <v>6800</v>
      </c>
      <c r="CN11" s="254">
        <v>7500</v>
      </c>
      <c r="CO11" s="1100"/>
      <c r="CP11" s="1112"/>
      <c r="CQ11" s="1100"/>
      <c r="CR11" s="1084"/>
      <c r="CS11" s="1103"/>
      <c r="CT11" s="1087"/>
      <c r="CU11" s="1087"/>
      <c r="CV11" s="1090"/>
      <c r="CW11" s="1087"/>
      <c r="CX11" s="1106"/>
      <c r="CY11" s="1092"/>
      <c r="CZ11" s="202"/>
      <c r="DA11" s="127"/>
      <c r="DB11" s="1096"/>
      <c r="DC11" s="230"/>
      <c r="DD11" s="1096"/>
      <c r="DE11" s="1099"/>
      <c r="DF11" s="1100"/>
      <c r="DG11" s="1084"/>
      <c r="DH11" s="1087"/>
      <c r="DI11" s="1087"/>
      <c r="DJ11" s="1087"/>
      <c r="DK11" s="1090"/>
      <c r="DL11" s="1087"/>
      <c r="DM11" s="1068"/>
      <c r="DN11" s="1069"/>
      <c r="DO11" s="1077"/>
      <c r="DP11" s="1079"/>
      <c r="DQ11" s="1079"/>
      <c r="DR11" s="1081"/>
      <c r="DS11" s="202"/>
      <c r="DT11" s="1143"/>
      <c r="DU11" s="160"/>
      <c r="DW11" s="128"/>
      <c r="DX11" s="128"/>
      <c r="DY11" s="128"/>
      <c r="DZ11" s="128"/>
      <c r="EA11" s="128"/>
      <c r="EB11" s="128"/>
      <c r="EC11" s="128"/>
      <c r="ED11" s="128"/>
      <c r="EE11" s="128"/>
      <c r="EF11" s="128"/>
      <c r="EG11" s="128"/>
      <c r="EH11" s="128"/>
    </row>
    <row r="12" spans="1:138" s="126" customFormat="1" ht="18.600000000000001" customHeight="1">
      <c r="A12" s="126" t="s">
        <v>521</v>
      </c>
      <c r="B12" s="1147"/>
      <c r="C12" s="1137" t="s">
        <v>989</v>
      </c>
      <c r="D12" s="1116" t="s">
        <v>972</v>
      </c>
      <c r="E12" s="164" t="s">
        <v>52</v>
      </c>
      <c r="F12" s="165"/>
      <c r="G12" s="166">
        <v>119020</v>
      </c>
      <c r="H12" s="167">
        <v>128120</v>
      </c>
      <c r="I12" s="166">
        <v>94870</v>
      </c>
      <c r="J12" s="167">
        <v>103970</v>
      </c>
      <c r="K12" s="141" t="s">
        <v>973</v>
      </c>
      <c r="L12" s="168">
        <v>1170</v>
      </c>
      <c r="M12" s="169">
        <v>1260</v>
      </c>
      <c r="N12" s="170" t="s">
        <v>974</v>
      </c>
      <c r="O12" s="171" t="s">
        <v>975</v>
      </c>
      <c r="P12" s="172" t="s">
        <v>973</v>
      </c>
      <c r="Q12" s="173" t="s">
        <v>976</v>
      </c>
      <c r="R12" s="172" t="s">
        <v>973</v>
      </c>
      <c r="S12" s="174">
        <v>2.7</v>
      </c>
      <c r="T12" s="175">
        <v>2.7</v>
      </c>
      <c r="U12" s="168">
        <v>920</v>
      </c>
      <c r="V12" s="169">
        <v>1010</v>
      </c>
      <c r="W12" s="176" t="s">
        <v>974</v>
      </c>
      <c r="X12" s="171" t="s">
        <v>975</v>
      </c>
      <c r="Y12" s="176" t="s">
        <v>973</v>
      </c>
      <c r="Z12" s="173" t="s">
        <v>976</v>
      </c>
      <c r="AA12" s="176" t="s">
        <v>973</v>
      </c>
      <c r="AB12" s="174">
        <v>2.7</v>
      </c>
      <c r="AC12" s="177">
        <v>2.7</v>
      </c>
      <c r="AD12" s="141" t="s">
        <v>973</v>
      </c>
      <c r="AE12" s="178">
        <v>9100</v>
      </c>
      <c r="AF12" s="141" t="s">
        <v>973</v>
      </c>
      <c r="AG12" s="179">
        <v>90</v>
      </c>
      <c r="AH12" s="180" t="s">
        <v>974</v>
      </c>
      <c r="AI12" s="171" t="s">
        <v>975</v>
      </c>
      <c r="AJ12" s="176" t="s">
        <v>973</v>
      </c>
      <c r="AK12" s="173" t="s">
        <v>976</v>
      </c>
      <c r="AL12" s="176" t="s">
        <v>973</v>
      </c>
      <c r="AM12" s="181">
        <v>2.5</v>
      </c>
      <c r="AN12" s="182" t="s">
        <v>977</v>
      </c>
      <c r="AO12" s="141" t="s">
        <v>973</v>
      </c>
      <c r="AP12" s="183">
        <v>3640</v>
      </c>
      <c r="AQ12" s="141" t="s">
        <v>973</v>
      </c>
      <c r="AR12" s="184">
        <v>30</v>
      </c>
      <c r="AS12" s="185" t="s">
        <v>974</v>
      </c>
      <c r="AT12" s="186" t="s">
        <v>975</v>
      </c>
      <c r="AU12" s="187" t="s">
        <v>973</v>
      </c>
      <c r="AV12" s="188" t="s">
        <v>976</v>
      </c>
      <c r="AW12" s="187" t="s">
        <v>973</v>
      </c>
      <c r="AX12" s="189">
        <v>3.7</v>
      </c>
      <c r="AY12" s="115"/>
      <c r="BB12" s="190"/>
      <c r="BC12" s="130"/>
      <c r="BE12" s="130"/>
      <c r="BG12" s="130"/>
      <c r="BI12" s="1119"/>
      <c r="BJ12" s="115"/>
      <c r="BK12" s="224"/>
      <c r="BL12" s="1118"/>
      <c r="BM12" s="202"/>
      <c r="BN12" s="195"/>
      <c r="BO12" s="195"/>
      <c r="BP12" s="195"/>
      <c r="BQ12" s="195"/>
      <c r="BR12" s="195"/>
      <c r="BS12" s="225"/>
      <c r="BT12" s="195"/>
      <c r="BU12" s="1149"/>
      <c r="BV12" s="226"/>
      <c r="BW12" s="1100" t="s">
        <v>973</v>
      </c>
      <c r="BX12" s="1131">
        <v>26480</v>
      </c>
      <c r="BY12" s="197"/>
      <c r="BZ12" s="1100" t="s">
        <v>973</v>
      </c>
      <c r="CA12" s="1083">
        <v>180</v>
      </c>
      <c r="CB12" s="1101" t="s">
        <v>974</v>
      </c>
      <c r="CC12" s="1085" t="s">
        <v>975</v>
      </c>
      <c r="CD12" s="1101" t="s">
        <v>973</v>
      </c>
      <c r="CE12" s="1088" t="s">
        <v>979</v>
      </c>
      <c r="CF12" s="1101" t="s">
        <v>973</v>
      </c>
      <c r="CG12" s="1066">
        <v>6.6</v>
      </c>
      <c r="CH12" s="1093" t="s">
        <v>973</v>
      </c>
      <c r="CI12" s="1120">
        <v>7500</v>
      </c>
      <c r="CJ12" s="1107">
        <v>7800</v>
      </c>
      <c r="CK12" s="1093" t="s">
        <v>973</v>
      </c>
      <c r="CL12" s="198" t="s">
        <v>980</v>
      </c>
      <c r="CM12" s="199">
        <v>12900</v>
      </c>
      <c r="CN12" s="200">
        <v>14400</v>
      </c>
      <c r="CO12" s="1100" t="s">
        <v>973</v>
      </c>
      <c r="CP12" s="1110">
        <v>21840</v>
      </c>
      <c r="CQ12" s="1100" t="s">
        <v>973</v>
      </c>
      <c r="CR12" s="1082">
        <v>210</v>
      </c>
      <c r="CS12" s="1101" t="s">
        <v>974</v>
      </c>
      <c r="CT12" s="1085" t="s">
        <v>975</v>
      </c>
      <c r="CU12" s="1085" t="s">
        <v>973</v>
      </c>
      <c r="CV12" s="1088" t="s">
        <v>979</v>
      </c>
      <c r="CW12" s="1101" t="s">
        <v>973</v>
      </c>
      <c r="CX12" s="1104">
        <v>2.7</v>
      </c>
      <c r="CY12" s="1091" t="s">
        <v>981</v>
      </c>
      <c r="CZ12" s="1093" t="s">
        <v>973</v>
      </c>
      <c r="DA12" s="1094">
        <v>4900</v>
      </c>
      <c r="DB12" s="1096"/>
      <c r="DC12" s="230"/>
      <c r="DD12" s="1096" t="s">
        <v>982</v>
      </c>
      <c r="DE12" s="1097">
        <v>24060</v>
      </c>
      <c r="DF12" s="1100" t="s">
        <v>973</v>
      </c>
      <c r="DG12" s="1082">
        <v>240</v>
      </c>
      <c r="DH12" s="1085" t="s">
        <v>974</v>
      </c>
      <c r="DI12" s="1085" t="s">
        <v>975</v>
      </c>
      <c r="DJ12" s="1085" t="s">
        <v>973</v>
      </c>
      <c r="DK12" s="1088" t="s">
        <v>979</v>
      </c>
      <c r="DL12" s="1085" t="s">
        <v>973</v>
      </c>
      <c r="DM12" s="1066">
        <v>1.8</v>
      </c>
      <c r="DN12" s="1069" t="s">
        <v>982</v>
      </c>
      <c r="DO12" s="1070" t="s">
        <v>912</v>
      </c>
      <c r="DP12" s="1072" t="s">
        <v>912</v>
      </c>
      <c r="DQ12" s="1072" t="s">
        <v>912</v>
      </c>
      <c r="DR12" s="1074" t="s">
        <v>912</v>
      </c>
      <c r="DS12" s="202"/>
      <c r="DT12" s="1143"/>
      <c r="DU12" s="160"/>
      <c r="DW12" s="128"/>
      <c r="DX12" s="128"/>
      <c r="DY12" s="128"/>
      <c r="DZ12" s="128"/>
      <c r="EA12" s="128"/>
      <c r="EB12" s="128"/>
      <c r="EC12" s="128"/>
      <c r="ED12" s="128"/>
      <c r="EE12" s="128"/>
      <c r="EF12" s="128"/>
      <c r="EG12" s="128"/>
      <c r="EH12" s="128"/>
    </row>
    <row r="13" spans="1:138" s="126" customFormat="1" ht="18.600000000000001" customHeight="1">
      <c r="A13" s="126" t="s">
        <v>522</v>
      </c>
      <c r="B13" s="1147"/>
      <c r="C13" s="1136"/>
      <c r="D13" s="1117"/>
      <c r="E13" s="203" t="s">
        <v>53</v>
      </c>
      <c r="F13" s="165"/>
      <c r="G13" s="204">
        <v>128120</v>
      </c>
      <c r="H13" s="205">
        <v>200650</v>
      </c>
      <c r="I13" s="204">
        <v>103970</v>
      </c>
      <c r="J13" s="205">
        <v>176500</v>
      </c>
      <c r="K13" s="141" t="s">
        <v>973</v>
      </c>
      <c r="L13" s="206">
        <v>1260</v>
      </c>
      <c r="M13" s="207">
        <v>1880</v>
      </c>
      <c r="N13" s="208" t="s">
        <v>974</v>
      </c>
      <c r="O13" s="209" t="s">
        <v>975</v>
      </c>
      <c r="P13" s="209" t="s">
        <v>910</v>
      </c>
      <c r="Q13" s="209" t="s">
        <v>976</v>
      </c>
      <c r="R13" s="209" t="s">
        <v>973</v>
      </c>
      <c r="S13" s="210">
        <v>2.7</v>
      </c>
      <c r="T13" s="211">
        <v>2.7</v>
      </c>
      <c r="U13" s="206">
        <v>1010</v>
      </c>
      <c r="V13" s="207">
        <v>1640</v>
      </c>
      <c r="W13" s="212" t="s">
        <v>974</v>
      </c>
      <c r="X13" s="209" t="s">
        <v>975</v>
      </c>
      <c r="Y13" s="212" t="s">
        <v>910</v>
      </c>
      <c r="Z13" s="209" t="s">
        <v>976</v>
      </c>
      <c r="AA13" s="212" t="s">
        <v>973</v>
      </c>
      <c r="AB13" s="210">
        <v>2.7</v>
      </c>
      <c r="AC13" s="213">
        <v>2.6</v>
      </c>
      <c r="AD13" s="141" t="s">
        <v>973</v>
      </c>
      <c r="AE13" s="214">
        <v>9100</v>
      </c>
      <c r="AF13" s="141" t="s">
        <v>973</v>
      </c>
      <c r="AG13" s="215">
        <v>90</v>
      </c>
      <c r="AH13" s="216" t="s">
        <v>974</v>
      </c>
      <c r="AI13" s="158" t="s">
        <v>975</v>
      </c>
      <c r="AJ13" s="159" t="s">
        <v>973</v>
      </c>
      <c r="AK13" s="217" t="s">
        <v>976</v>
      </c>
      <c r="AL13" s="218" t="s">
        <v>973</v>
      </c>
      <c r="AM13" s="219">
        <v>2.5</v>
      </c>
      <c r="AN13" s="220"/>
      <c r="AO13" s="115"/>
      <c r="AP13" s="221"/>
      <c r="AQ13" s="115"/>
      <c r="AR13" s="222"/>
      <c r="AS13" s="223"/>
      <c r="AT13" s="221"/>
      <c r="AU13" s="223"/>
      <c r="AV13" s="221"/>
      <c r="AW13" s="223"/>
      <c r="AX13" s="221"/>
      <c r="AY13" s="115"/>
      <c r="BB13" s="190"/>
      <c r="BC13" s="130"/>
      <c r="BE13" s="130"/>
      <c r="BG13" s="130"/>
      <c r="BI13" s="1119"/>
      <c r="BJ13" s="115"/>
      <c r="BK13" s="224"/>
      <c r="BL13" s="1118"/>
      <c r="BM13" s="202"/>
      <c r="BN13" s="195"/>
      <c r="BO13" s="195"/>
      <c r="BP13" s="195"/>
      <c r="BQ13" s="195"/>
      <c r="BR13" s="195"/>
      <c r="BS13" s="225"/>
      <c r="BT13" s="195"/>
      <c r="BU13" s="1149"/>
      <c r="BV13" s="226"/>
      <c r="BW13" s="1100"/>
      <c r="BX13" s="1132"/>
      <c r="BY13" s="227">
        <v>24600</v>
      </c>
      <c r="BZ13" s="1100"/>
      <c r="CA13" s="1083"/>
      <c r="CB13" s="1102"/>
      <c r="CC13" s="1086"/>
      <c r="CD13" s="1102"/>
      <c r="CE13" s="1089"/>
      <c r="CF13" s="1102"/>
      <c r="CG13" s="1067"/>
      <c r="CH13" s="1093"/>
      <c r="CI13" s="1121"/>
      <c r="CJ13" s="1108"/>
      <c r="CK13" s="1093"/>
      <c r="CL13" s="123" t="s">
        <v>985</v>
      </c>
      <c r="CM13" s="228">
        <v>7100</v>
      </c>
      <c r="CN13" s="229">
        <v>7900</v>
      </c>
      <c r="CO13" s="1100"/>
      <c r="CP13" s="1111"/>
      <c r="CQ13" s="1100"/>
      <c r="CR13" s="1083"/>
      <c r="CS13" s="1102"/>
      <c r="CT13" s="1086"/>
      <c r="CU13" s="1086"/>
      <c r="CV13" s="1089"/>
      <c r="CW13" s="1102"/>
      <c r="CX13" s="1105"/>
      <c r="CY13" s="1091"/>
      <c r="CZ13" s="1093"/>
      <c r="DA13" s="1095"/>
      <c r="DB13" s="1096"/>
      <c r="DC13" s="230"/>
      <c r="DD13" s="1096"/>
      <c r="DE13" s="1098"/>
      <c r="DF13" s="1100"/>
      <c r="DG13" s="1083"/>
      <c r="DH13" s="1086"/>
      <c r="DI13" s="1086"/>
      <c r="DJ13" s="1086"/>
      <c r="DK13" s="1089"/>
      <c r="DL13" s="1086"/>
      <c r="DM13" s="1067"/>
      <c r="DN13" s="1069"/>
      <c r="DO13" s="1071"/>
      <c r="DP13" s="1073"/>
      <c r="DQ13" s="1073"/>
      <c r="DR13" s="1075"/>
      <c r="DS13" s="202"/>
      <c r="DT13" s="1143"/>
      <c r="DU13" s="160"/>
      <c r="DW13" s="128"/>
      <c r="DX13" s="128"/>
      <c r="DY13" s="128"/>
      <c r="DZ13" s="128"/>
      <c r="EA13" s="128"/>
      <c r="EB13" s="128"/>
      <c r="EC13" s="128"/>
      <c r="ED13" s="128"/>
      <c r="EE13" s="128"/>
      <c r="EF13" s="128"/>
      <c r="EG13" s="128"/>
      <c r="EH13" s="128"/>
    </row>
    <row r="14" spans="1:138" s="126" customFormat="1" ht="18.600000000000001" customHeight="1">
      <c r="A14" s="126" t="s">
        <v>523</v>
      </c>
      <c r="B14" s="1147"/>
      <c r="C14" s="1136"/>
      <c r="D14" s="1123" t="s">
        <v>986</v>
      </c>
      <c r="E14" s="203" t="s">
        <v>54</v>
      </c>
      <c r="F14" s="165"/>
      <c r="G14" s="204">
        <v>200650</v>
      </c>
      <c r="H14" s="205">
        <v>291670</v>
      </c>
      <c r="I14" s="204">
        <v>176500</v>
      </c>
      <c r="J14" s="205">
        <v>267520</v>
      </c>
      <c r="K14" s="141" t="s">
        <v>973</v>
      </c>
      <c r="L14" s="206">
        <v>1880</v>
      </c>
      <c r="M14" s="207">
        <v>2790</v>
      </c>
      <c r="N14" s="208" t="s">
        <v>974</v>
      </c>
      <c r="O14" s="209" t="s">
        <v>975</v>
      </c>
      <c r="P14" s="209" t="s">
        <v>910</v>
      </c>
      <c r="Q14" s="209" t="s">
        <v>976</v>
      </c>
      <c r="R14" s="209" t="s">
        <v>973</v>
      </c>
      <c r="S14" s="210">
        <v>2.7</v>
      </c>
      <c r="T14" s="211">
        <v>2.7</v>
      </c>
      <c r="U14" s="206">
        <v>1640</v>
      </c>
      <c r="V14" s="207">
        <v>2550</v>
      </c>
      <c r="W14" s="212" t="s">
        <v>974</v>
      </c>
      <c r="X14" s="209" t="s">
        <v>975</v>
      </c>
      <c r="Y14" s="212" t="s">
        <v>910</v>
      </c>
      <c r="Z14" s="209" t="s">
        <v>976</v>
      </c>
      <c r="AA14" s="212" t="s">
        <v>973</v>
      </c>
      <c r="AB14" s="210">
        <v>2.6</v>
      </c>
      <c r="AC14" s="213">
        <v>2.7</v>
      </c>
      <c r="AD14" s="231"/>
      <c r="AE14" s="232"/>
      <c r="AF14" s="233"/>
      <c r="AG14" s="234"/>
      <c r="AH14" s="235"/>
      <c r="AI14" s="195"/>
      <c r="AJ14" s="235"/>
      <c r="AK14" s="195"/>
      <c r="AL14" s="235"/>
      <c r="AM14" s="195"/>
      <c r="AN14" s="195"/>
      <c r="AO14" s="231"/>
      <c r="AP14" s="232"/>
      <c r="AQ14" s="233"/>
      <c r="AR14" s="234"/>
      <c r="AS14" s="235"/>
      <c r="AT14" s="195"/>
      <c r="AU14" s="235"/>
      <c r="AV14" s="195"/>
      <c r="AW14" s="235"/>
      <c r="AX14" s="195"/>
      <c r="AY14" s="141" t="s">
        <v>973</v>
      </c>
      <c r="AZ14" s="236">
        <v>18200</v>
      </c>
      <c r="BA14" s="141" t="s">
        <v>973</v>
      </c>
      <c r="BB14" s="184">
        <v>180</v>
      </c>
      <c r="BC14" s="185" t="s">
        <v>974</v>
      </c>
      <c r="BD14" s="186" t="s">
        <v>975</v>
      </c>
      <c r="BE14" s="187" t="s">
        <v>973</v>
      </c>
      <c r="BF14" s="188" t="s">
        <v>976</v>
      </c>
      <c r="BG14" s="185" t="s">
        <v>973</v>
      </c>
      <c r="BH14" s="189">
        <v>2.5</v>
      </c>
      <c r="BI14" s="1119"/>
      <c r="BJ14" s="115"/>
      <c r="BK14" s="224"/>
      <c r="BL14" s="1118"/>
      <c r="BM14" s="202"/>
      <c r="BN14" s="195"/>
      <c r="BO14" s="195"/>
      <c r="BP14" s="195"/>
      <c r="BQ14" s="195"/>
      <c r="BR14" s="195"/>
      <c r="BS14" s="225"/>
      <c r="BT14" s="195"/>
      <c r="BU14" s="1149"/>
      <c r="BV14" s="226"/>
      <c r="BW14" s="1100" t="s">
        <v>973</v>
      </c>
      <c r="BX14" s="1129">
        <v>24600</v>
      </c>
      <c r="BY14" s="237"/>
      <c r="BZ14" s="1100"/>
      <c r="CA14" s="1083"/>
      <c r="CB14" s="1102"/>
      <c r="CC14" s="1086"/>
      <c r="CD14" s="1102"/>
      <c r="CE14" s="1089"/>
      <c r="CF14" s="1102"/>
      <c r="CG14" s="1067"/>
      <c r="CH14" s="1093"/>
      <c r="CI14" s="1121"/>
      <c r="CJ14" s="1108"/>
      <c r="CK14" s="1093"/>
      <c r="CL14" s="123" t="s">
        <v>987</v>
      </c>
      <c r="CM14" s="228">
        <v>6200</v>
      </c>
      <c r="CN14" s="229">
        <v>6900</v>
      </c>
      <c r="CO14" s="1100"/>
      <c r="CP14" s="1111"/>
      <c r="CQ14" s="1100"/>
      <c r="CR14" s="1083"/>
      <c r="CS14" s="1102"/>
      <c r="CT14" s="1086"/>
      <c r="CU14" s="1086"/>
      <c r="CV14" s="1089"/>
      <c r="CW14" s="1102"/>
      <c r="CX14" s="1105"/>
      <c r="CY14" s="1091"/>
      <c r="CZ14" s="202"/>
      <c r="DA14" s="127"/>
      <c r="DB14" s="1096"/>
      <c r="DC14" s="230"/>
      <c r="DD14" s="1096"/>
      <c r="DE14" s="1098"/>
      <c r="DF14" s="1100"/>
      <c r="DG14" s="1083"/>
      <c r="DH14" s="1086"/>
      <c r="DI14" s="1086"/>
      <c r="DJ14" s="1086"/>
      <c r="DK14" s="1089"/>
      <c r="DL14" s="1086"/>
      <c r="DM14" s="1067"/>
      <c r="DN14" s="1069"/>
      <c r="DO14" s="1076">
        <v>0.01</v>
      </c>
      <c r="DP14" s="1078">
        <v>0.02</v>
      </c>
      <c r="DQ14" s="1078">
        <v>0.04</v>
      </c>
      <c r="DR14" s="1080">
        <v>0.05</v>
      </c>
      <c r="DS14" s="202"/>
      <c r="DT14" s="1143"/>
      <c r="DU14" s="160"/>
      <c r="DW14" s="128"/>
      <c r="DX14" s="128"/>
      <c r="DY14" s="128"/>
      <c r="DZ14" s="128"/>
      <c r="EA14" s="128"/>
      <c r="EB14" s="128"/>
      <c r="EC14" s="128"/>
      <c r="ED14" s="128"/>
      <c r="EE14" s="128"/>
      <c r="EF14" s="128"/>
      <c r="EG14" s="128"/>
      <c r="EH14" s="128"/>
    </row>
    <row r="15" spans="1:138" s="126" customFormat="1" ht="18.600000000000001" customHeight="1">
      <c r="A15" s="126" t="s">
        <v>524</v>
      </c>
      <c r="B15" s="1147"/>
      <c r="C15" s="1136"/>
      <c r="D15" s="1124"/>
      <c r="E15" s="238" t="s">
        <v>55</v>
      </c>
      <c r="F15" s="165"/>
      <c r="G15" s="239">
        <v>291670</v>
      </c>
      <c r="H15" s="240"/>
      <c r="I15" s="239">
        <v>267520</v>
      </c>
      <c r="J15" s="240"/>
      <c r="K15" s="141" t="s">
        <v>973</v>
      </c>
      <c r="L15" s="241">
        <v>2790</v>
      </c>
      <c r="M15" s="242"/>
      <c r="N15" s="243" t="s">
        <v>974</v>
      </c>
      <c r="O15" s="244" t="s">
        <v>975</v>
      </c>
      <c r="P15" s="244" t="s">
        <v>910</v>
      </c>
      <c r="Q15" s="244" t="s">
        <v>976</v>
      </c>
      <c r="R15" s="244" t="s">
        <v>973</v>
      </c>
      <c r="S15" s="245">
        <v>2.7</v>
      </c>
      <c r="T15" s="246"/>
      <c r="U15" s="241">
        <v>2550</v>
      </c>
      <c r="V15" s="242"/>
      <c r="W15" s="247" t="s">
        <v>974</v>
      </c>
      <c r="X15" s="244" t="s">
        <v>975</v>
      </c>
      <c r="Y15" s="248" t="s">
        <v>910</v>
      </c>
      <c r="Z15" s="244" t="s">
        <v>976</v>
      </c>
      <c r="AA15" s="248" t="s">
        <v>973</v>
      </c>
      <c r="AB15" s="245">
        <v>2.7</v>
      </c>
      <c r="AC15" s="249"/>
      <c r="AD15" s="231"/>
      <c r="AE15" s="232"/>
      <c r="AF15" s="233"/>
      <c r="AG15" s="250"/>
      <c r="AH15" s="235"/>
      <c r="AI15" s="195"/>
      <c r="AJ15" s="235"/>
      <c r="AK15" s="195"/>
      <c r="AL15" s="235"/>
      <c r="AM15" s="195"/>
      <c r="AN15" s="195"/>
      <c r="AO15" s="231"/>
      <c r="AP15" s="232"/>
      <c r="AQ15" s="233"/>
      <c r="AR15" s="250"/>
      <c r="AS15" s="235"/>
      <c r="AT15" s="195"/>
      <c r="AU15" s="235"/>
      <c r="AV15" s="195"/>
      <c r="AW15" s="235"/>
      <c r="AX15" s="195"/>
      <c r="AY15" s="231"/>
      <c r="AZ15" s="232"/>
      <c r="BA15" s="232"/>
      <c r="BB15" s="234"/>
      <c r="BC15" s="235"/>
      <c r="BD15" s="195"/>
      <c r="BE15" s="235"/>
      <c r="BF15" s="195"/>
      <c r="BG15" s="235"/>
      <c r="BH15" s="195"/>
      <c r="BI15" s="1119"/>
      <c r="BJ15" s="115"/>
      <c r="BK15" s="224"/>
      <c r="BL15" s="1118"/>
      <c r="BM15" s="202"/>
      <c r="BN15" s="195"/>
      <c r="BO15" s="195"/>
      <c r="BP15" s="195"/>
      <c r="BQ15" s="195"/>
      <c r="BR15" s="195"/>
      <c r="BS15" s="225"/>
      <c r="BT15" s="195"/>
      <c r="BU15" s="1149"/>
      <c r="BV15" s="226"/>
      <c r="BW15" s="1100"/>
      <c r="BX15" s="1130"/>
      <c r="BY15" s="251"/>
      <c r="BZ15" s="1100"/>
      <c r="CA15" s="1084"/>
      <c r="CB15" s="1103"/>
      <c r="CC15" s="1087"/>
      <c r="CD15" s="1103"/>
      <c r="CE15" s="1090"/>
      <c r="CF15" s="1103"/>
      <c r="CG15" s="1068"/>
      <c r="CH15" s="1093"/>
      <c r="CI15" s="1122"/>
      <c r="CJ15" s="1109"/>
      <c r="CK15" s="1093"/>
      <c r="CL15" s="252" t="s">
        <v>988</v>
      </c>
      <c r="CM15" s="253">
        <v>5500</v>
      </c>
      <c r="CN15" s="254">
        <v>6200</v>
      </c>
      <c r="CO15" s="1100"/>
      <c r="CP15" s="1112"/>
      <c r="CQ15" s="1100"/>
      <c r="CR15" s="1084"/>
      <c r="CS15" s="1103"/>
      <c r="CT15" s="1087"/>
      <c r="CU15" s="1087"/>
      <c r="CV15" s="1090"/>
      <c r="CW15" s="1103"/>
      <c r="CX15" s="1106"/>
      <c r="CY15" s="1092"/>
      <c r="CZ15" s="202"/>
      <c r="DA15" s="127"/>
      <c r="DB15" s="1096"/>
      <c r="DC15" s="230"/>
      <c r="DD15" s="1096"/>
      <c r="DE15" s="1099"/>
      <c r="DF15" s="1100"/>
      <c r="DG15" s="1084"/>
      <c r="DH15" s="1087"/>
      <c r="DI15" s="1087"/>
      <c r="DJ15" s="1087"/>
      <c r="DK15" s="1090"/>
      <c r="DL15" s="1087"/>
      <c r="DM15" s="1068"/>
      <c r="DN15" s="1069"/>
      <c r="DO15" s="1077"/>
      <c r="DP15" s="1079"/>
      <c r="DQ15" s="1079"/>
      <c r="DR15" s="1081"/>
      <c r="DS15" s="202"/>
      <c r="DT15" s="1143"/>
      <c r="DU15" s="160"/>
      <c r="DW15" s="128"/>
      <c r="DX15" s="128"/>
      <c r="DY15" s="128"/>
      <c r="DZ15" s="128"/>
      <c r="EA15" s="128"/>
      <c r="EB15" s="128"/>
      <c r="EC15" s="128"/>
      <c r="ED15" s="128"/>
      <c r="EE15" s="128"/>
      <c r="EF15" s="128"/>
      <c r="EG15" s="128"/>
      <c r="EH15" s="128"/>
    </row>
    <row r="16" spans="1:138" s="126" customFormat="1" ht="18.600000000000001" customHeight="1">
      <c r="A16" s="126" t="s">
        <v>525</v>
      </c>
      <c r="B16" s="1147"/>
      <c r="C16" s="1137" t="s">
        <v>990</v>
      </c>
      <c r="D16" s="1116" t="s">
        <v>972</v>
      </c>
      <c r="E16" s="164" t="s">
        <v>52</v>
      </c>
      <c r="F16" s="165"/>
      <c r="G16" s="166">
        <v>103120</v>
      </c>
      <c r="H16" s="167">
        <v>112220</v>
      </c>
      <c r="I16" s="166">
        <v>83000</v>
      </c>
      <c r="J16" s="167">
        <v>92100</v>
      </c>
      <c r="K16" s="141" t="s">
        <v>973</v>
      </c>
      <c r="L16" s="168">
        <v>1010</v>
      </c>
      <c r="M16" s="169">
        <v>1100</v>
      </c>
      <c r="N16" s="170" t="s">
        <v>974</v>
      </c>
      <c r="O16" s="171" t="s">
        <v>975</v>
      </c>
      <c r="P16" s="172" t="s">
        <v>973</v>
      </c>
      <c r="Q16" s="173" t="s">
        <v>976</v>
      </c>
      <c r="R16" s="172" t="s">
        <v>973</v>
      </c>
      <c r="S16" s="174">
        <v>2.7</v>
      </c>
      <c r="T16" s="175">
        <v>2.7</v>
      </c>
      <c r="U16" s="168">
        <v>810</v>
      </c>
      <c r="V16" s="169">
        <v>900</v>
      </c>
      <c r="W16" s="176" t="s">
        <v>974</v>
      </c>
      <c r="X16" s="171" t="s">
        <v>975</v>
      </c>
      <c r="Y16" s="176" t="s">
        <v>973</v>
      </c>
      <c r="Z16" s="173" t="s">
        <v>976</v>
      </c>
      <c r="AA16" s="176" t="s">
        <v>973</v>
      </c>
      <c r="AB16" s="174">
        <v>2.6</v>
      </c>
      <c r="AC16" s="177">
        <v>2.6</v>
      </c>
      <c r="AD16" s="141" t="s">
        <v>973</v>
      </c>
      <c r="AE16" s="178">
        <v>9100</v>
      </c>
      <c r="AF16" s="141" t="s">
        <v>973</v>
      </c>
      <c r="AG16" s="179">
        <v>90</v>
      </c>
      <c r="AH16" s="180" t="s">
        <v>974</v>
      </c>
      <c r="AI16" s="171" t="s">
        <v>975</v>
      </c>
      <c r="AJ16" s="176" t="s">
        <v>973</v>
      </c>
      <c r="AK16" s="173" t="s">
        <v>976</v>
      </c>
      <c r="AL16" s="176" t="s">
        <v>973</v>
      </c>
      <c r="AM16" s="181">
        <v>2.5</v>
      </c>
      <c r="AN16" s="182" t="s">
        <v>977</v>
      </c>
      <c r="AO16" s="141" t="s">
        <v>973</v>
      </c>
      <c r="AP16" s="183">
        <v>3640</v>
      </c>
      <c r="AQ16" s="141" t="s">
        <v>973</v>
      </c>
      <c r="AR16" s="184">
        <v>30</v>
      </c>
      <c r="AS16" s="185" t="s">
        <v>974</v>
      </c>
      <c r="AT16" s="186" t="s">
        <v>975</v>
      </c>
      <c r="AU16" s="187" t="s">
        <v>973</v>
      </c>
      <c r="AV16" s="188" t="s">
        <v>976</v>
      </c>
      <c r="AW16" s="187" t="s">
        <v>973</v>
      </c>
      <c r="AX16" s="189">
        <v>3.7</v>
      </c>
      <c r="AY16" s="115"/>
      <c r="BB16" s="190"/>
      <c r="BC16" s="130"/>
      <c r="BE16" s="130"/>
      <c r="BG16" s="130"/>
      <c r="BI16" s="1119"/>
      <c r="BJ16" s="115"/>
      <c r="BK16" s="224"/>
      <c r="BL16" s="1118"/>
      <c r="BM16" s="202"/>
      <c r="BN16" s="195"/>
      <c r="BO16" s="195"/>
      <c r="BP16" s="195"/>
      <c r="BQ16" s="195"/>
      <c r="BR16" s="195"/>
      <c r="BS16" s="225"/>
      <c r="BT16" s="195"/>
      <c r="BU16" s="1149"/>
      <c r="BV16" s="226"/>
      <c r="BW16" s="1100" t="s">
        <v>973</v>
      </c>
      <c r="BX16" s="1131">
        <v>23310</v>
      </c>
      <c r="BY16" s="197"/>
      <c r="BZ16" s="1100" t="s">
        <v>973</v>
      </c>
      <c r="CA16" s="1082">
        <v>150</v>
      </c>
      <c r="CB16" s="1101" t="s">
        <v>974</v>
      </c>
      <c r="CC16" s="1085" t="s">
        <v>975</v>
      </c>
      <c r="CD16" s="1101" t="s">
        <v>973</v>
      </c>
      <c r="CE16" s="1088" t="s">
        <v>979</v>
      </c>
      <c r="CF16" s="1101" t="s">
        <v>973</v>
      </c>
      <c r="CG16" s="1066">
        <v>6.6</v>
      </c>
      <c r="CH16" s="1093" t="s">
        <v>973</v>
      </c>
      <c r="CI16" s="1120">
        <v>6200</v>
      </c>
      <c r="CJ16" s="1107">
        <v>6800</v>
      </c>
      <c r="CK16" s="1093" t="s">
        <v>973</v>
      </c>
      <c r="CL16" s="198" t="s">
        <v>980</v>
      </c>
      <c r="CM16" s="199">
        <v>10900</v>
      </c>
      <c r="CN16" s="200">
        <v>12200</v>
      </c>
      <c r="CO16" s="1100" t="s">
        <v>973</v>
      </c>
      <c r="CP16" s="1110">
        <v>18200</v>
      </c>
      <c r="CQ16" s="1100" t="s">
        <v>973</v>
      </c>
      <c r="CR16" s="1082">
        <v>180</v>
      </c>
      <c r="CS16" s="1101" t="s">
        <v>974</v>
      </c>
      <c r="CT16" s="1085" t="s">
        <v>975</v>
      </c>
      <c r="CU16" s="1085" t="s">
        <v>973</v>
      </c>
      <c r="CV16" s="1088" t="s">
        <v>979</v>
      </c>
      <c r="CW16" s="1101" t="s">
        <v>973</v>
      </c>
      <c r="CX16" s="1104">
        <v>2.7</v>
      </c>
      <c r="CY16" s="1091" t="s">
        <v>981</v>
      </c>
      <c r="CZ16" s="1093" t="s">
        <v>973</v>
      </c>
      <c r="DA16" s="1094">
        <v>4900</v>
      </c>
      <c r="DB16" s="1096"/>
      <c r="DC16" s="230"/>
      <c r="DD16" s="1096" t="s">
        <v>982</v>
      </c>
      <c r="DE16" s="1097">
        <v>20050</v>
      </c>
      <c r="DF16" s="1100" t="s">
        <v>973</v>
      </c>
      <c r="DG16" s="1082">
        <v>200</v>
      </c>
      <c r="DH16" s="1085" t="s">
        <v>974</v>
      </c>
      <c r="DI16" s="1085" t="s">
        <v>975</v>
      </c>
      <c r="DJ16" s="1085" t="s">
        <v>973</v>
      </c>
      <c r="DK16" s="1088" t="s">
        <v>979</v>
      </c>
      <c r="DL16" s="1085" t="s">
        <v>973</v>
      </c>
      <c r="DM16" s="1066">
        <v>1.8</v>
      </c>
      <c r="DN16" s="1069" t="s">
        <v>982</v>
      </c>
      <c r="DO16" s="1070" t="s">
        <v>912</v>
      </c>
      <c r="DP16" s="1072" t="s">
        <v>912</v>
      </c>
      <c r="DQ16" s="1072" t="s">
        <v>912</v>
      </c>
      <c r="DR16" s="1074" t="s">
        <v>912</v>
      </c>
      <c r="DS16" s="202"/>
      <c r="DT16" s="1143"/>
      <c r="DU16" s="160"/>
      <c r="DW16" s="128"/>
      <c r="DX16" s="128"/>
      <c r="DY16" s="128"/>
      <c r="DZ16" s="128"/>
      <c r="EA16" s="128"/>
      <c r="EB16" s="128"/>
      <c r="EC16" s="128"/>
      <c r="ED16" s="128"/>
      <c r="EE16" s="128"/>
      <c r="EF16" s="128"/>
      <c r="EG16" s="128"/>
      <c r="EH16" s="128"/>
    </row>
    <row r="17" spans="1:138" s="126" customFormat="1" ht="18.600000000000001" customHeight="1">
      <c r="A17" s="126" t="s">
        <v>526</v>
      </c>
      <c r="B17" s="1147"/>
      <c r="C17" s="1136"/>
      <c r="D17" s="1117"/>
      <c r="E17" s="203" t="s">
        <v>53</v>
      </c>
      <c r="F17" s="165"/>
      <c r="G17" s="204">
        <v>112220</v>
      </c>
      <c r="H17" s="205">
        <v>184750</v>
      </c>
      <c r="I17" s="204">
        <v>92100</v>
      </c>
      <c r="J17" s="205">
        <v>164630</v>
      </c>
      <c r="K17" s="141" t="s">
        <v>973</v>
      </c>
      <c r="L17" s="206">
        <v>1100</v>
      </c>
      <c r="M17" s="207">
        <v>1720</v>
      </c>
      <c r="N17" s="208" t="s">
        <v>974</v>
      </c>
      <c r="O17" s="209" t="s">
        <v>975</v>
      </c>
      <c r="P17" s="209" t="s">
        <v>910</v>
      </c>
      <c r="Q17" s="209" t="s">
        <v>976</v>
      </c>
      <c r="R17" s="209" t="s">
        <v>973</v>
      </c>
      <c r="S17" s="210">
        <v>2.7</v>
      </c>
      <c r="T17" s="211">
        <v>2.7</v>
      </c>
      <c r="U17" s="206">
        <v>900</v>
      </c>
      <c r="V17" s="207">
        <v>1520</v>
      </c>
      <c r="W17" s="212" t="s">
        <v>974</v>
      </c>
      <c r="X17" s="209" t="s">
        <v>975</v>
      </c>
      <c r="Y17" s="212" t="s">
        <v>910</v>
      </c>
      <c r="Z17" s="209" t="s">
        <v>976</v>
      </c>
      <c r="AA17" s="212" t="s">
        <v>973</v>
      </c>
      <c r="AB17" s="210">
        <v>2.6</v>
      </c>
      <c r="AC17" s="213">
        <v>2.6</v>
      </c>
      <c r="AD17" s="141" t="s">
        <v>973</v>
      </c>
      <c r="AE17" s="214">
        <v>9100</v>
      </c>
      <c r="AF17" s="141" t="s">
        <v>973</v>
      </c>
      <c r="AG17" s="215">
        <v>90</v>
      </c>
      <c r="AH17" s="216" t="s">
        <v>974</v>
      </c>
      <c r="AI17" s="158" t="s">
        <v>975</v>
      </c>
      <c r="AJ17" s="159" t="s">
        <v>973</v>
      </c>
      <c r="AK17" s="217" t="s">
        <v>976</v>
      </c>
      <c r="AL17" s="218" t="s">
        <v>973</v>
      </c>
      <c r="AM17" s="219">
        <v>2.5</v>
      </c>
      <c r="AN17" s="220"/>
      <c r="AO17" s="115"/>
      <c r="AP17" s="221"/>
      <c r="AQ17" s="115"/>
      <c r="AR17" s="222"/>
      <c r="AS17" s="223"/>
      <c r="AT17" s="221"/>
      <c r="AU17" s="223"/>
      <c r="AV17" s="221"/>
      <c r="AW17" s="223"/>
      <c r="AX17" s="221"/>
      <c r="AY17" s="115"/>
      <c r="BB17" s="190"/>
      <c r="BC17" s="130"/>
      <c r="BE17" s="130"/>
      <c r="BG17" s="130"/>
      <c r="BI17" s="1119"/>
      <c r="BJ17" s="115"/>
      <c r="BK17" s="224"/>
      <c r="BL17" s="1118"/>
      <c r="BM17" s="202"/>
      <c r="BN17" s="195"/>
      <c r="BO17" s="195"/>
      <c r="BP17" s="195"/>
      <c r="BQ17" s="195"/>
      <c r="BR17" s="195"/>
      <c r="BS17" s="225"/>
      <c r="BT17" s="195"/>
      <c r="BU17" s="1149"/>
      <c r="BV17" s="226"/>
      <c r="BW17" s="1100"/>
      <c r="BX17" s="1132"/>
      <c r="BY17" s="227">
        <v>21440</v>
      </c>
      <c r="BZ17" s="1100"/>
      <c r="CA17" s="1083"/>
      <c r="CB17" s="1102"/>
      <c r="CC17" s="1086"/>
      <c r="CD17" s="1102"/>
      <c r="CE17" s="1089"/>
      <c r="CF17" s="1102"/>
      <c r="CG17" s="1067"/>
      <c r="CH17" s="1093"/>
      <c r="CI17" s="1121"/>
      <c r="CJ17" s="1108"/>
      <c r="CK17" s="1093"/>
      <c r="CL17" s="123" t="s">
        <v>985</v>
      </c>
      <c r="CM17" s="228">
        <v>6000</v>
      </c>
      <c r="CN17" s="229">
        <v>6700</v>
      </c>
      <c r="CO17" s="1100"/>
      <c r="CP17" s="1111"/>
      <c r="CQ17" s="1100"/>
      <c r="CR17" s="1083"/>
      <c r="CS17" s="1102"/>
      <c r="CT17" s="1086"/>
      <c r="CU17" s="1086"/>
      <c r="CV17" s="1089"/>
      <c r="CW17" s="1102"/>
      <c r="CX17" s="1105"/>
      <c r="CY17" s="1091"/>
      <c r="CZ17" s="1093"/>
      <c r="DA17" s="1095"/>
      <c r="DB17" s="1096"/>
      <c r="DC17" s="230"/>
      <c r="DD17" s="1096"/>
      <c r="DE17" s="1098"/>
      <c r="DF17" s="1100"/>
      <c r="DG17" s="1083"/>
      <c r="DH17" s="1086"/>
      <c r="DI17" s="1086"/>
      <c r="DJ17" s="1086"/>
      <c r="DK17" s="1089"/>
      <c r="DL17" s="1086"/>
      <c r="DM17" s="1067"/>
      <c r="DN17" s="1069"/>
      <c r="DO17" s="1071"/>
      <c r="DP17" s="1073"/>
      <c r="DQ17" s="1073"/>
      <c r="DR17" s="1075"/>
      <c r="DS17" s="202"/>
      <c r="DT17" s="1143"/>
      <c r="DU17" s="160"/>
      <c r="DW17" s="128"/>
      <c r="DX17" s="128"/>
      <c r="DY17" s="128"/>
      <c r="DZ17" s="128"/>
      <c r="EA17" s="128"/>
      <c r="EB17" s="128"/>
      <c r="EC17" s="128"/>
      <c r="ED17" s="128"/>
      <c r="EE17" s="128"/>
      <c r="EF17" s="128"/>
      <c r="EG17" s="128"/>
      <c r="EH17" s="128"/>
    </row>
    <row r="18" spans="1:138" s="126" customFormat="1" ht="18.600000000000001" customHeight="1">
      <c r="A18" s="126" t="s">
        <v>527</v>
      </c>
      <c r="B18" s="1147"/>
      <c r="C18" s="1136"/>
      <c r="D18" s="1123" t="s">
        <v>986</v>
      </c>
      <c r="E18" s="203" t="s">
        <v>54</v>
      </c>
      <c r="F18" s="165"/>
      <c r="G18" s="204">
        <v>184750</v>
      </c>
      <c r="H18" s="205">
        <v>275770</v>
      </c>
      <c r="I18" s="204">
        <v>164630</v>
      </c>
      <c r="J18" s="205">
        <v>255650</v>
      </c>
      <c r="K18" s="141" t="s">
        <v>973</v>
      </c>
      <c r="L18" s="206">
        <v>1720</v>
      </c>
      <c r="M18" s="207">
        <v>2630</v>
      </c>
      <c r="N18" s="208" t="s">
        <v>974</v>
      </c>
      <c r="O18" s="209" t="s">
        <v>975</v>
      </c>
      <c r="P18" s="209" t="s">
        <v>910</v>
      </c>
      <c r="Q18" s="209" t="s">
        <v>976</v>
      </c>
      <c r="R18" s="209" t="s">
        <v>973</v>
      </c>
      <c r="S18" s="210">
        <v>2.7</v>
      </c>
      <c r="T18" s="211">
        <v>2.7</v>
      </c>
      <c r="U18" s="206">
        <v>1520</v>
      </c>
      <c r="V18" s="207">
        <v>2430</v>
      </c>
      <c r="W18" s="212" t="s">
        <v>974</v>
      </c>
      <c r="X18" s="209" t="s">
        <v>975</v>
      </c>
      <c r="Y18" s="212" t="s">
        <v>910</v>
      </c>
      <c r="Z18" s="209" t="s">
        <v>976</v>
      </c>
      <c r="AA18" s="212" t="s">
        <v>973</v>
      </c>
      <c r="AB18" s="210">
        <v>2.6</v>
      </c>
      <c r="AC18" s="213">
        <v>2.6</v>
      </c>
      <c r="AD18" s="231"/>
      <c r="AE18" s="232"/>
      <c r="AF18" s="233"/>
      <c r="AG18" s="234"/>
      <c r="AH18" s="235"/>
      <c r="AI18" s="195"/>
      <c r="AJ18" s="235"/>
      <c r="AK18" s="195"/>
      <c r="AL18" s="235"/>
      <c r="AM18" s="195"/>
      <c r="AN18" s="195"/>
      <c r="AO18" s="231"/>
      <c r="AP18" s="232"/>
      <c r="AQ18" s="233"/>
      <c r="AR18" s="234"/>
      <c r="AS18" s="235"/>
      <c r="AT18" s="195"/>
      <c r="AU18" s="235"/>
      <c r="AV18" s="195"/>
      <c r="AW18" s="235"/>
      <c r="AX18" s="195"/>
      <c r="AY18" s="141" t="s">
        <v>973</v>
      </c>
      <c r="AZ18" s="236">
        <v>18200</v>
      </c>
      <c r="BA18" s="141" t="s">
        <v>973</v>
      </c>
      <c r="BB18" s="184">
        <v>180</v>
      </c>
      <c r="BC18" s="185" t="s">
        <v>974</v>
      </c>
      <c r="BD18" s="186" t="s">
        <v>975</v>
      </c>
      <c r="BE18" s="187" t="s">
        <v>973</v>
      </c>
      <c r="BF18" s="188" t="s">
        <v>976</v>
      </c>
      <c r="BG18" s="185" t="s">
        <v>973</v>
      </c>
      <c r="BH18" s="189">
        <v>2.5</v>
      </c>
      <c r="BI18" s="1119"/>
      <c r="BJ18" s="115"/>
      <c r="BK18" s="255"/>
      <c r="BL18" s="1118"/>
      <c r="BM18" s="202"/>
      <c r="BN18" s="195"/>
      <c r="BO18" s="195"/>
      <c r="BP18" s="195"/>
      <c r="BQ18" s="195"/>
      <c r="BR18" s="195"/>
      <c r="BS18" s="225"/>
      <c r="BT18" s="195"/>
      <c r="BU18" s="1149"/>
      <c r="BV18" s="226"/>
      <c r="BW18" s="1100" t="s">
        <v>973</v>
      </c>
      <c r="BX18" s="1129">
        <v>21440</v>
      </c>
      <c r="BY18" s="237"/>
      <c r="BZ18" s="1100"/>
      <c r="CA18" s="1083">
        <v>0</v>
      </c>
      <c r="CB18" s="1102"/>
      <c r="CC18" s="1086"/>
      <c r="CD18" s="1102"/>
      <c r="CE18" s="1089"/>
      <c r="CF18" s="1102"/>
      <c r="CG18" s="1067"/>
      <c r="CH18" s="1093"/>
      <c r="CI18" s="1121"/>
      <c r="CJ18" s="1108"/>
      <c r="CK18" s="1093"/>
      <c r="CL18" s="123" t="s">
        <v>987</v>
      </c>
      <c r="CM18" s="228">
        <v>5200</v>
      </c>
      <c r="CN18" s="229">
        <v>5800</v>
      </c>
      <c r="CO18" s="1100"/>
      <c r="CP18" s="1111"/>
      <c r="CQ18" s="1100"/>
      <c r="CR18" s="1083"/>
      <c r="CS18" s="1102"/>
      <c r="CT18" s="1086"/>
      <c r="CU18" s="1086"/>
      <c r="CV18" s="1089"/>
      <c r="CW18" s="1102"/>
      <c r="CX18" s="1105"/>
      <c r="CY18" s="1091"/>
      <c r="CZ18" s="202"/>
      <c r="DA18" s="127"/>
      <c r="DB18" s="1096"/>
      <c r="DC18" s="230"/>
      <c r="DD18" s="1096"/>
      <c r="DE18" s="1098"/>
      <c r="DF18" s="1100"/>
      <c r="DG18" s="1083"/>
      <c r="DH18" s="1086"/>
      <c r="DI18" s="1086"/>
      <c r="DJ18" s="1086"/>
      <c r="DK18" s="1089"/>
      <c r="DL18" s="1086"/>
      <c r="DM18" s="1067"/>
      <c r="DN18" s="1069"/>
      <c r="DO18" s="1076">
        <v>0.01</v>
      </c>
      <c r="DP18" s="1078">
        <v>0.02</v>
      </c>
      <c r="DQ18" s="1078">
        <v>0.04</v>
      </c>
      <c r="DR18" s="1080">
        <v>0.05</v>
      </c>
      <c r="DS18" s="202"/>
      <c r="DT18" s="1143"/>
      <c r="DU18" s="160"/>
      <c r="DW18" s="128"/>
      <c r="DX18" s="128"/>
      <c r="DY18" s="128"/>
      <c r="DZ18" s="128"/>
      <c r="EA18" s="128"/>
      <c r="EB18" s="128"/>
      <c r="EC18" s="128"/>
      <c r="ED18" s="128"/>
      <c r="EE18" s="128"/>
      <c r="EF18" s="128"/>
      <c r="EG18" s="128"/>
      <c r="EH18" s="128"/>
    </row>
    <row r="19" spans="1:138" s="126" customFormat="1" ht="18.600000000000001" customHeight="1">
      <c r="A19" s="126" t="s">
        <v>528</v>
      </c>
      <c r="B19" s="1147"/>
      <c r="C19" s="1136"/>
      <c r="D19" s="1124"/>
      <c r="E19" s="238" t="s">
        <v>55</v>
      </c>
      <c r="F19" s="165"/>
      <c r="G19" s="239">
        <v>275770</v>
      </c>
      <c r="H19" s="240"/>
      <c r="I19" s="239">
        <v>255650</v>
      </c>
      <c r="J19" s="240"/>
      <c r="K19" s="141" t="s">
        <v>973</v>
      </c>
      <c r="L19" s="241">
        <v>2630</v>
      </c>
      <c r="M19" s="242"/>
      <c r="N19" s="243" t="s">
        <v>974</v>
      </c>
      <c r="O19" s="244" t="s">
        <v>975</v>
      </c>
      <c r="P19" s="244" t="s">
        <v>910</v>
      </c>
      <c r="Q19" s="244" t="s">
        <v>976</v>
      </c>
      <c r="R19" s="244" t="s">
        <v>973</v>
      </c>
      <c r="S19" s="245">
        <v>2.7</v>
      </c>
      <c r="T19" s="246"/>
      <c r="U19" s="241">
        <v>2430</v>
      </c>
      <c r="V19" s="242"/>
      <c r="W19" s="247" t="s">
        <v>974</v>
      </c>
      <c r="X19" s="244" t="s">
        <v>975</v>
      </c>
      <c r="Y19" s="248" t="s">
        <v>910</v>
      </c>
      <c r="Z19" s="244" t="s">
        <v>976</v>
      </c>
      <c r="AA19" s="248" t="s">
        <v>973</v>
      </c>
      <c r="AB19" s="245">
        <v>2.6</v>
      </c>
      <c r="AC19" s="249"/>
      <c r="AD19" s="231"/>
      <c r="AE19" s="232"/>
      <c r="AF19" s="233"/>
      <c r="AG19" s="250"/>
      <c r="AH19" s="235"/>
      <c r="AI19" s="195"/>
      <c r="AJ19" s="235"/>
      <c r="AK19" s="195"/>
      <c r="AL19" s="235"/>
      <c r="AM19" s="195"/>
      <c r="AN19" s="195"/>
      <c r="AO19" s="231"/>
      <c r="AP19" s="232"/>
      <c r="AQ19" s="233"/>
      <c r="AR19" s="250"/>
      <c r="AS19" s="235"/>
      <c r="AT19" s="195"/>
      <c r="AU19" s="235"/>
      <c r="AV19" s="195"/>
      <c r="AW19" s="235"/>
      <c r="AX19" s="195"/>
      <c r="AY19" s="231"/>
      <c r="AZ19" s="232"/>
      <c r="BA19" s="232"/>
      <c r="BB19" s="234"/>
      <c r="BC19" s="235"/>
      <c r="BD19" s="195"/>
      <c r="BE19" s="235"/>
      <c r="BF19" s="195"/>
      <c r="BG19" s="235"/>
      <c r="BH19" s="195"/>
      <c r="BI19" s="1119"/>
      <c r="BJ19" s="115"/>
      <c r="BK19" s="255"/>
      <c r="BL19" s="1118"/>
      <c r="BM19" s="202"/>
      <c r="BN19" s="195"/>
      <c r="BO19" s="195"/>
      <c r="BP19" s="195"/>
      <c r="BQ19" s="195"/>
      <c r="BR19" s="195"/>
      <c r="BS19" s="225"/>
      <c r="BT19" s="195"/>
      <c r="BU19" s="1149"/>
      <c r="BV19" s="226"/>
      <c r="BW19" s="1100"/>
      <c r="BX19" s="1130"/>
      <c r="BY19" s="251"/>
      <c r="BZ19" s="1100"/>
      <c r="CA19" s="1084"/>
      <c r="CB19" s="1103"/>
      <c r="CC19" s="1087"/>
      <c r="CD19" s="1103"/>
      <c r="CE19" s="1090"/>
      <c r="CF19" s="1103"/>
      <c r="CG19" s="1068"/>
      <c r="CH19" s="1093"/>
      <c r="CI19" s="1122"/>
      <c r="CJ19" s="1109"/>
      <c r="CK19" s="1093"/>
      <c r="CL19" s="252" t="s">
        <v>988</v>
      </c>
      <c r="CM19" s="253">
        <v>4700</v>
      </c>
      <c r="CN19" s="254">
        <v>5200</v>
      </c>
      <c r="CO19" s="1100"/>
      <c r="CP19" s="1112"/>
      <c r="CQ19" s="1100"/>
      <c r="CR19" s="1084"/>
      <c r="CS19" s="1103"/>
      <c r="CT19" s="1087"/>
      <c r="CU19" s="1087"/>
      <c r="CV19" s="1090"/>
      <c r="CW19" s="1103"/>
      <c r="CX19" s="1106"/>
      <c r="CY19" s="1092"/>
      <c r="CZ19" s="202"/>
      <c r="DA19" s="127"/>
      <c r="DB19" s="1096"/>
      <c r="DC19" s="230"/>
      <c r="DD19" s="1096"/>
      <c r="DE19" s="1099"/>
      <c r="DF19" s="1100"/>
      <c r="DG19" s="1084"/>
      <c r="DH19" s="1087"/>
      <c r="DI19" s="1087"/>
      <c r="DJ19" s="1087"/>
      <c r="DK19" s="1090"/>
      <c r="DL19" s="1087"/>
      <c r="DM19" s="1068"/>
      <c r="DN19" s="1069"/>
      <c r="DO19" s="1077"/>
      <c r="DP19" s="1079"/>
      <c r="DQ19" s="1079"/>
      <c r="DR19" s="1081"/>
      <c r="DS19" s="202"/>
      <c r="DT19" s="1143"/>
      <c r="DU19" s="160"/>
      <c r="DW19" s="128"/>
      <c r="DX19" s="128"/>
      <c r="DY19" s="128"/>
      <c r="DZ19" s="128"/>
      <c r="EA19" s="128"/>
      <c r="EB19" s="128"/>
      <c r="EC19" s="128"/>
      <c r="ED19" s="128"/>
      <c r="EE19" s="128"/>
      <c r="EF19" s="128"/>
      <c r="EG19" s="128"/>
      <c r="EH19" s="128"/>
    </row>
    <row r="20" spans="1:138" s="126" customFormat="1" ht="18.600000000000001" customHeight="1">
      <c r="A20" s="126" t="s">
        <v>529</v>
      </c>
      <c r="B20" s="1147"/>
      <c r="C20" s="1137" t="s">
        <v>991</v>
      </c>
      <c r="D20" s="1116" t="s">
        <v>972</v>
      </c>
      <c r="E20" s="164" t="s">
        <v>52</v>
      </c>
      <c r="F20" s="165"/>
      <c r="G20" s="166">
        <v>91330</v>
      </c>
      <c r="H20" s="167">
        <v>100430</v>
      </c>
      <c r="I20" s="166">
        <v>74080</v>
      </c>
      <c r="J20" s="167">
        <v>83180</v>
      </c>
      <c r="K20" s="141" t="s">
        <v>973</v>
      </c>
      <c r="L20" s="168">
        <v>890</v>
      </c>
      <c r="M20" s="169">
        <v>980</v>
      </c>
      <c r="N20" s="170" t="s">
        <v>974</v>
      </c>
      <c r="O20" s="171" t="s">
        <v>975</v>
      </c>
      <c r="P20" s="172" t="s">
        <v>973</v>
      </c>
      <c r="Q20" s="173" t="s">
        <v>976</v>
      </c>
      <c r="R20" s="172" t="s">
        <v>973</v>
      </c>
      <c r="S20" s="174">
        <v>2.7</v>
      </c>
      <c r="T20" s="175">
        <v>2.6</v>
      </c>
      <c r="U20" s="168">
        <v>720</v>
      </c>
      <c r="V20" s="169">
        <v>810</v>
      </c>
      <c r="W20" s="176" t="s">
        <v>974</v>
      </c>
      <c r="X20" s="171" t="s">
        <v>975</v>
      </c>
      <c r="Y20" s="176" t="s">
        <v>973</v>
      </c>
      <c r="Z20" s="173" t="s">
        <v>976</v>
      </c>
      <c r="AA20" s="176" t="s">
        <v>973</v>
      </c>
      <c r="AB20" s="174">
        <v>2.6</v>
      </c>
      <c r="AC20" s="177">
        <v>2.5</v>
      </c>
      <c r="AD20" s="141" t="s">
        <v>973</v>
      </c>
      <c r="AE20" s="178">
        <v>9100</v>
      </c>
      <c r="AF20" s="141" t="s">
        <v>973</v>
      </c>
      <c r="AG20" s="179">
        <v>90</v>
      </c>
      <c r="AH20" s="180" t="s">
        <v>974</v>
      </c>
      <c r="AI20" s="171" t="s">
        <v>975</v>
      </c>
      <c r="AJ20" s="176" t="s">
        <v>973</v>
      </c>
      <c r="AK20" s="173" t="s">
        <v>976</v>
      </c>
      <c r="AL20" s="176" t="s">
        <v>973</v>
      </c>
      <c r="AM20" s="181">
        <v>2.5</v>
      </c>
      <c r="AN20" s="182" t="s">
        <v>977</v>
      </c>
      <c r="AO20" s="141" t="s">
        <v>973</v>
      </c>
      <c r="AP20" s="183">
        <v>3640</v>
      </c>
      <c r="AQ20" s="141" t="s">
        <v>973</v>
      </c>
      <c r="AR20" s="184">
        <v>30</v>
      </c>
      <c r="AS20" s="185" t="s">
        <v>974</v>
      </c>
      <c r="AT20" s="186" t="s">
        <v>975</v>
      </c>
      <c r="AU20" s="187" t="s">
        <v>973</v>
      </c>
      <c r="AV20" s="188" t="s">
        <v>976</v>
      </c>
      <c r="AW20" s="187" t="s">
        <v>973</v>
      </c>
      <c r="AX20" s="189">
        <v>3.7</v>
      </c>
      <c r="AY20" s="115"/>
      <c r="BB20" s="190"/>
      <c r="BC20" s="130"/>
      <c r="BE20" s="130"/>
      <c r="BG20" s="130"/>
      <c r="BI20" s="1119"/>
      <c r="BJ20" s="115"/>
      <c r="BK20" s="255"/>
      <c r="BL20" s="1118"/>
      <c r="BM20" s="202"/>
      <c r="BN20" s="195"/>
      <c r="BO20" s="195"/>
      <c r="BP20" s="195"/>
      <c r="BQ20" s="195"/>
      <c r="BR20" s="195"/>
      <c r="BS20" s="225"/>
      <c r="BT20" s="195"/>
      <c r="BU20" s="1149"/>
      <c r="BV20" s="226"/>
      <c r="BW20" s="1100" t="s">
        <v>973</v>
      </c>
      <c r="BX20" s="1131">
        <v>21060</v>
      </c>
      <c r="BY20" s="197"/>
      <c r="BZ20" s="1100" t="s">
        <v>973</v>
      </c>
      <c r="CA20" s="1082">
        <v>130</v>
      </c>
      <c r="CB20" s="1101" t="s">
        <v>974</v>
      </c>
      <c r="CC20" s="1085" t="s">
        <v>975</v>
      </c>
      <c r="CD20" s="1101" t="s">
        <v>973</v>
      </c>
      <c r="CE20" s="1088" t="s">
        <v>979</v>
      </c>
      <c r="CF20" s="1101" t="s">
        <v>973</v>
      </c>
      <c r="CG20" s="1066">
        <v>6.5</v>
      </c>
      <c r="CH20" s="1093" t="s">
        <v>973</v>
      </c>
      <c r="CI20" s="1120">
        <v>6200</v>
      </c>
      <c r="CJ20" s="1107">
        <v>5900</v>
      </c>
      <c r="CK20" s="1093" t="s">
        <v>973</v>
      </c>
      <c r="CL20" s="198" t="s">
        <v>980</v>
      </c>
      <c r="CM20" s="199">
        <v>10200</v>
      </c>
      <c r="CN20" s="200">
        <v>11400</v>
      </c>
      <c r="CO20" s="1100" t="s">
        <v>973</v>
      </c>
      <c r="CP20" s="1110">
        <v>15600</v>
      </c>
      <c r="CQ20" s="1100" t="s">
        <v>973</v>
      </c>
      <c r="CR20" s="1082">
        <v>150</v>
      </c>
      <c r="CS20" s="1101" t="s">
        <v>974</v>
      </c>
      <c r="CT20" s="1085" t="s">
        <v>975</v>
      </c>
      <c r="CU20" s="1085" t="s">
        <v>973</v>
      </c>
      <c r="CV20" s="1088" t="s">
        <v>979</v>
      </c>
      <c r="CW20" s="1101" t="s">
        <v>973</v>
      </c>
      <c r="CX20" s="1104">
        <v>2.7</v>
      </c>
      <c r="CY20" s="1091" t="s">
        <v>981</v>
      </c>
      <c r="CZ20" s="1093" t="s">
        <v>973</v>
      </c>
      <c r="DA20" s="1094">
        <v>4900</v>
      </c>
      <c r="DB20" s="1096"/>
      <c r="DC20" s="230"/>
      <c r="DD20" s="1096" t="s">
        <v>982</v>
      </c>
      <c r="DE20" s="1097">
        <v>17180</v>
      </c>
      <c r="DF20" s="1100" t="s">
        <v>973</v>
      </c>
      <c r="DG20" s="1082">
        <v>170</v>
      </c>
      <c r="DH20" s="1085" t="s">
        <v>974</v>
      </c>
      <c r="DI20" s="1085" t="s">
        <v>975</v>
      </c>
      <c r="DJ20" s="1085" t="s">
        <v>973</v>
      </c>
      <c r="DK20" s="1088" t="s">
        <v>979</v>
      </c>
      <c r="DL20" s="1085" t="s">
        <v>973</v>
      </c>
      <c r="DM20" s="1066">
        <v>1.9</v>
      </c>
      <c r="DN20" s="1069" t="s">
        <v>982</v>
      </c>
      <c r="DO20" s="1070" t="s">
        <v>912</v>
      </c>
      <c r="DP20" s="1072" t="s">
        <v>912</v>
      </c>
      <c r="DQ20" s="1072" t="s">
        <v>912</v>
      </c>
      <c r="DR20" s="1074" t="s">
        <v>912</v>
      </c>
      <c r="DS20" s="202"/>
      <c r="DT20" s="1143"/>
      <c r="DU20" s="160"/>
      <c r="DW20" s="128"/>
      <c r="DX20" s="128"/>
      <c r="DY20" s="128"/>
      <c r="DZ20" s="128"/>
      <c r="EA20" s="128"/>
      <c r="EB20" s="128"/>
      <c r="EC20" s="128"/>
      <c r="ED20" s="128"/>
      <c r="EE20" s="128"/>
      <c r="EF20" s="128"/>
      <c r="EG20" s="128"/>
      <c r="EH20" s="128"/>
    </row>
    <row r="21" spans="1:138" s="126" customFormat="1" ht="18.600000000000001" customHeight="1">
      <c r="A21" s="126" t="s">
        <v>530</v>
      </c>
      <c r="B21" s="1147"/>
      <c r="C21" s="1136"/>
      <c r="D21" s="1117"/>
      <c r="E21" s="203" t="s">
        <v>53</v>
      </c>
      <c r="F21" s="165"/>
      <c r="G21" s="204">
        <v>100430</v>
      </c>
      <c r="H21" s="205">
        <v>172960</v>
      </c>
      <c r="I21" s="204">
        <v>83180</v>
      </c>
      <c r="J21" s="205">
        <v>155710</v>
      </c>
      <c r="K21" s="141" t="s">
        <v>973</v>
      </c>
      <c r="L21" s="206">
        <v>980</v>
      </c>
      <c r="M21" s="207">
        <v>1600</v>
      </c>
      <c r="N21" s="208" t="s">
        <v>974</v>
      </c>
      <c r="O21" s="209" t="s">
        <v>975</v>
      </c>
      <c r="P21" s="209" t="s">
        <v>910</v>
      </c>
      <c r="Q21" s="209" t="s">
        <v>976</v>
      </c>
      <c r="R21" s="209" t="s">
        <v>973</v>
      </c>
      <c r="S21" s="210">
        <v>2.6</v>
      </c>
      <c r="T21" s="211">
        <v>2.7</v>
      </c>
      <c r="U21" s="206">
        <v>810</v>
      </c>
      <c r="V21" s="207">
        <v>1430</v>
      </c>
      <c r="W21" s="212" t="s">
        <v>974</v>
      </c>
      <c r="X21" s="209" t="s">
        <v>975</v>
      </c>
      <c r="Y21" s="212" t="s">
        <v>910</v>
      </c>
      <c r="Z21" s="209" t="s">
        <v>976</v>
      </c>
      <c r="AA21" s="212" t="s">
        <v>973</v>
      </c>
      <c r="AB21" s="210">
        <v>2.5</v>
      </c>
      <c r="AC21" s="213">
        <v>2.6</v>
      </c>
      <c r="AD21" s="141" t="s">
        <v>973</v>
      </c>
      <c r="AE21" s="214">
        <v>9100</v>
      </c>
      <c r="AF21" s="141" t="s">
        <v>973</v>
      </c>
      <c r="AG21" s="215">
        <v>90</v>
      </c>
      <c r="AH21" s="216" t="s">
        <v>974</v>
      </c>
      <c r="AI21" s="158" t="s">
        <v>975</v>
      </c>
      <c r="AJ21" s="159" t="s">
        <v>973</v>
      </c>
      <c r="AK21" s="217" t="s">
        <v>976</v>
      </c>
      <c r="AL21" s="218" t="s">
        <v>973</v>
      </c>
      <c r="AM21" s="219">
        <v>2.5</v>
      </c>
      <c r="AN21" s="220"/>
      <c r="AO21" s="115"/>
      <c r="AP21" s="221"/>
      <c r="AQ21" s="115"/>
      <c r="AR21" s="222"/>
      <c r="AS21" s="223"/>
      <c r="AT21" s="221"/>
      <c r="AU21" s="223"/>
      <c r="AV21" s="221"/>
      <c r="AW21" s="223"/>
      <c r="AX21" s="221"/>
      <c r="AY21" s="115"/>
      <c r="BB21" s="190"/>
      <c r="BC21" s="130"/>
      <c r="BE21" s="130"/>
      <c r="BG21" s="130"/>
      <c r="BI21" s="1119"/>
      <c r="BJ21" s="115"/>
      <c r="BK21" s="255"/>
      <c r="BL21" s="1118"/>
      <c r="BM21" s="202"/>
      <c r="BN21" s="195"/>
      <c r="BO21" s="195"/>
      <c r="BP21" s="195"/>
      <c r="BQ21" s="195"/>
      <c r="BR21" s="195"/>
      <c r="BS21" s="225"/>
      <c r="BT21" s="195"/>
      <c r="BU21" s="1149"/>
      <c r="BV21" s="226"/>
      <c r="BW21" s="1100"/>
      <c r="BX21" s="1132"/>
      <c r="BY21" s="227">
        <v>19180</v>
      </c>
      <c r="BZ21" s="1100"/>
      <c r="CA21" s="1083"/>
      <c r="CB21" s="1102"/>
      <c r="CC21" s="1086"/>
      <c r="CD21" s="1102"/>
      <c r="CE21" s="1089"/>
      <c r="CF21" s="1102"/>
      <c r="CG21" s="1067"/>
      <c r="CH21" s="1093"/>
      <c r="CI21" s="1121"/>
      <c r="CJ21" s="1108"/>
      <c r="CK21" s="1093"/>
      <c r="CL21" s="123" t="s">
        <v>985</v>
      </c>
      <c r="CM21" s="228">
        <v>5600</v>
      </c>
      <c r="CN21" s="229">
        <v>6200</v>
      </c>
      <c r="CO21" s="1100"/>
      <c r="CP21" s="1111"/>
      <c r="CQ21" s="1100"/>
      <c r="CR21" s="1083"/>
      <c r="CS21" s="1102"/>
      <c r="CT21" s="1086"/>
      <c r="CU21" s="1086"/>
      <c r="CV21" s="1089"/>
      <c r="CW21" s="1102"/>
      <c r="CX21" s="1105"/>
      <c r="CY21" s="1091"/>
      <c r="CZ21" s="1093"/>
      <c r="DA21" s="1095"/>
      <c r="DB21" s="1096"/>
      <c r="DC21" s="230"/>
      <c r="DD21" s="1096"/>
      <c r="DE21" s="1098"/>
      <c r="DF21" s="1100"/>
      <c r="DG21" s="1083"/>
      <c r="DH21" s="1086"/>
      <c r="DI21" s="1086"/>
      <c r="DJ21" s="1086"/>
      <c r="DK21" s="1089"/>
      <c r="DL21" s="1086"/>
      <c r="DM21" s="1067"/>
      <c r="DN21" s="1069"/>
      <c r="DO21" s="1071"/>
      <c r="DP21" s="1073"/>
      <c r="DQ21" s="1073"/>
      <c r="DR21" s="1075"/>
      <c r="DS21" s="202"/>
      <c r="DT21" s="1143"/>
      <c r="DU21" s="160"/>
      <c r="DW21" s="128"/>
      <c r="DX21" s="128"/>
      <c r="DY21" s="128"/>
      <c r="DZ21" s="128"/>
      <c r="EA21" s="128"/>
      <c r="EB21" s="128"/>
      <c r="EC21" s="128"/>
      <c r="ED21" s="128"/>
      <c r="EE21" s="128"/>
      <c r="EF21" s="128"/>
      <c r="EG21" s="128"/>
      <c r="EH21" s="128"/>
    </row>
    <row r="22" spans="1:138" s="126" customFormat="1" ht="18.600000000000001" customHeight="1">
      <c r="A22" s="126" t="s">
        <v>531</v>
      </c>
      <c r="B22" s="1147"/>
      <c r="C22" s="1136"/>
      <c r="D22" s="1123" t="s">
        <v>986</v>
      </c>
      <c r="E22" s="203" t="s">
        <v>54</v>
      </c>
      <c r="F22" s="165"/>
      <c r="G22" s="204">
        <v>172960</v>
      </c>
      <c r="H22" s="205">
        <v>263980</v>
      </c>
      <c r="I22" s="204">
        <v>155710</v>
      </c>
      <c r="J22" s="205">
        <v>246730</v>
      </c>
      <c r="K22" s="141" t="s">
        <v>973</v>
      </c>
      <c r="L22" s="206">
        <v>1600</v>
      </c>
      <c r="M22" s="207">
        <v>2510</v>
      </c>
      <c r="N22" s="208" t="s">
        <v>974</v>
      </c>
      <c r="O22" s="209" t="s">
        <v>975</v>
      </c>
      <c r="P22" s="209" t="s">
        <v>910</v>
      </c>
      <c r="Q22" s="209" t="s">
        <v>976</v>
      </c>
      <c r="R22" s="209" t="s">
        <v>973</v>
      </c>
      <c r="S22" s="210">
        <v>2.7</v>
      </c>
      <c r="T22" s="211">
        <v>2.7</v>
      </c>
      <c r="U22" s="206">
        <v>1430</v>
      </c>
      <c r="V22" s="207">
        <v>2340</v>
      </c>
      <c r="W22" s="212" t="s">
        <v>974</v>
      </c>
      <c r="X22" s="209" t="s">
        <v>975</v>
      </c>
      <c r="Y22" s="212" t="s">
        <v>910</v>
      </c>
      <c r="Z22" s="209" t="s">
        <v>976</v>
      </c>
      <c r="AA22" s="212" t="s">
        <v>973</v>
      </c>
      <c r="AB22" s="210">
        <v>2.6</v>
      </c>
      <c r="AC22" s="213">
        <v>2.6</v>
      </c>
      <c r="AD22" s="231"/>
      <c r="AE22" s="232"/>
      <c r="AF22" s="233"/>
      <c r="AG22" s="234"/>
      <c r="AH22" s="235"/>
      <c r="AI22" s="195"/>
      <c r="AJ22" s="235"/>
      <c r="AK22" s="195"/>
      <c r="AL22" s="235"/>
      <c r="AM22" s="195"/>
      <c r="AN22" s="195"/>
      <c r="AO22" s="231"/>
      <c r="AP22" s="232"/>
      <c r="AQ22" s="233"/>
      <c r="AR22" s="234"/>
      <c r="AS22" s="235"/>
      <c r="AT22" s="195"/>
      <c r="AU22" s="235"/>
      <c r="AV22" s="195"/>
      <c r="AW22" s="235"/>
      <c r="AX22" s="195"/>
      <c r="AY22" s="141" t="s">
        <v>973</v>
      </c>
      <c r="AZ22" s="236">
        <v>18200</v>
      </c>
      <c r="BA22" s="141" t="s">
        <v>973</v>
      </c>
      <c r="BB22" s="184">
        <v>180</v>
      </c>
      <c r="BC22" s="185" t="s">
        <v>974</v>
      </c>
      <c r="BD22" s="186" t="s">
        <v>975</v>
      </c>
      <c r="BE22" s="187" t="s">
        <v>973</v>
      </c>
      <c r="BF22" s="188" t="s">
        <v>976</v>
      </c>
      <c r="BG22" s="185" t="s">
        <v>973</v>
      </c>
      <c r="BH22" s="189">
        <v>2.5</v>
      </c>
      <c r="BI22" s="1119"/>
      <c r="BJ22" s="115"/>
      <c r="BK22" s="255"/>
      <c r="BL22" s="1118"/>
      <c r="BM22" s="202"/>
      <c r="BN22" s="195"/>
      <c r="BO22" s="195"/>
      <c r="BP22" s="195"/>
      <c r="BQ22" s="195"/>
      <c r="BR22" s="195"/>
      <c r="BS22" s="225"/>
      <c r="BT22" s="195"/>
      <c r="BU22" s="1149"/>
      <c r="BV22" s="226"/>
      <c r="BW22" s="1100" t="s">
        <v>973</v>
      </c>
      <c r="BX22" s="1129">
        <v>19180</v>
      </c>
      <c r="BY22" s="237"/>
      <c r="BZ22" s="1100"/>
      <c r="CA22" s="1083"/>
      <c r="CB22" s="1102"/>
      <c r="CC22" s="1086"/>
      <c r="CD22" s="1102"/>
      <c r="CE22" s="1089"/>
      <c r="CF22" s="1102"/>
      <c r="CG22" s="1067"/>
      <c r="CH22" s="1093"/>
      <c r="CI22" s="1121"/>
      <c r="CJ22" s="1108"/>
      <c r="CK22" s="1093"/>
      <c r="CL22" s="123" t="s">
        <v>987</v>
      </c>
      <c r="CM22" s="228">
        <v>4900</v>
      </c>
      <c r="CN22" s="229">
        <v>5400</v>
      </c>
      <c r="CO22" s="1100"/>
      <c r="CP22" s="1111"/>
      <c r="CQ22" s="1100"/>
      <c r="CR22" s="1083"/>
      <c r="CS22" s="1102"/>
      <c r="CT22" s="1086"/>
      <c r="CU22" s="1086"/>
      <c r="CV22" s="1089"/>
      <c r="CW22" s="1102"/>
      <c r="CX22" s="1105"/>
      <c r="CY22" s="1091"/>
      <c r="CZ22" s="202"/>
      <c r="DA22" s="127"/>
      <c r="DB22" s="1096"/>
      <c r="DC22" s="230"/>
      <c r="DD22" s="1096"/>
      <c r="DE22" s="1098"/>
      <c r="DF22" s="1100"/>
      <c r="DG22" s="1083"/>
      <c r="DH22" s="1086"/>
      <c r="DI22" s="1086"/>
      <c r="DJ22" s="1086"/>
      <c r="DK22" s="1089"/>
      <c r="DL22" s="1086"/>
      <c r="DM22" s="1067"/>
      <c r="DN22" s="1069"/>
      <c r="DO22" s="1076">
        <v>0.01</v>
      </c>
      <c r="DP22" s="1078">
        <v>0.02</v>
      </c>
      <c r="DQ22" s="1078">
        <v>0.04</v>
      </c>
      <c r="DR22" s="1080">
        <v>0.05</v>
      </c>
      <c r="DS22" s="202"/>
      <c r="DT22" s="1143"/>
      <c r="DU22" s="160"/>
      <c r="DW22" s="128"/>
      <c r="DX22" s="128"/>
      <c r="DY22" s="128"/>
      <c r="DZ22" s="128"/>
      <c r="EA22" s="128"/>
      <c r="EB22" s="128"/>
      <c r="EC22" s="128"/>
      <c r="ED22" s="128"/>
      <c r="EE22" s="128"/>
      <c r="EF22" s="128"/>
      <c r="EG22" s="128"/>
      <c r="EH22" s="128"/>
    </row>
    <row r="23" spans="1:138" s="126" customFormat="1" ht="18.600000000000001" customHeight="1">
      <c r="A23" s="126" t="s">
        <v>532</v>
      </c>
      <c r="B23" s="1147"/>
      <c r="C23" s="1136"/>
      <c r="D23" s="1124"/>
      <c r="E23" s="238" t="s">
        <v>55</v>
      </c>
      <c r="F23" s="165"/>
      <c r="G23" s="239">
        <v>263980</v>
      </c>
      <c r="H23" s="240"/>
      <c r="I23" s="239">
        <v>246730</v>
      </c>
      <c r="J23" s="240"/>
      <c r="K23" s="141" t="s">
        <v>973</v>
      </c>
      <c r="L23" s="241">
        <v>2510</v>
      </c>
      <c r="M23" s="242"/>
      <c r="N23" s="243" t="s">
        <v>974</v>
      </c>
      <c r="O23" s="244" t="s">
        <v>975</v>
      </c>
      <c r="P23" s="244" t="s">
        <v>910</v>
      </c>
      <c r="Q23" s="244" t="s">
        <v>976</v>
      </c>
      <c r="R23" s="244" t="s">
        <v>973</v>
      </c>
      <c r="S23" s="245">
        <v>2.7</v>
      </c>
      <c r="T23" s="246"/>
      <c r="U23" s="241">
        <v>2340</v>
      </c>
      <c r="V23" s="242"/>
      <c r="W23" s="247" t="s">
        <v>974</v>
      </c>
      <c r="X23" s="244" t="s">
        <v>975</v>
      </c>
      <c r="Y23" s="248" t="s">
        <v>910</v>
      </c>
      <c r="Z23" s="244" t="s">
        <v>976</v>
      </c>
      <c r="AA23" s="248" t="s">
        <v>973</v>
      </c>
      <c r="AB23" s="245">
        <v>2.6</v>
      </c>
      <c r="AC23" s="249"/>
      <c r="AD23" s="231"/>
      <c r="AE23" s="232"/>
      <c r="AF23" s="233"/>
      <c r="AG23" s="250"/>
      <c r="AH23" s="235"/>
      <c r="AI23" s="195"/>
      <c r="AJ23" s="235"/>
      <c r="AK23" s="195"/>
      <c r="AL23" s="235"/>
      <c r="AM23" s="195"/>
      <c r="AN23" s="195"/>
      <c r="AO23" s="231"/>
      <c r="AP23" s="232"/>
      <c r="AQ23" s="233"/>
      <c r="AR23" s="250"/>
      <c r="AS23" s="235"/>
      <c r="AT23" s="195"/>
      <c r="AU23" s="235"/>
      <c r="AV23" s="195"/>
      <c r="AW23" s="235"/>
      <c r="AX23" s="195"/>
      <c r="AY23" s="231"/>
      <c r="AZ23" s="232"/>
      <c r="BA23" s="232"/>
      <c r="BB23" s="234"/>
      <c r="BC23" s="235"/>
      <c r="BD23" s="195"/>
      <c r="BE23" s="235"/>
      <c r="BF23" s="195"/>
      <c r="BG23" s="235"/>
      <c r="BH23" s="195"/>
      <c r="BI23" s="1119"/>
      <c r="BJ23" s="115"/>
      <c r="BK23" s="255"/>
      <c r="BL23" s="1118"/>
      <c r="BM23" s="202"/>
      <c r="BN23" s="195"/>
      <c r="BO23" s="195"/>
      <c r="BP23" s="195"/>
      <c r="BQ23" s="195"/>
      <c r="BR23" s="195"/>
      <c r="BS23" s="225"/>
      <c r="BT23" s="195"/>
      <c r="BU23" s="1149"/>
      <c r="BV23" s="226"/>
      <c r="BW23" s="1100"/>
      <c r="BX23" s="1130"/>
      <c r="BY23" s="251"/>
      <c r="BZ23" s="1100"/>
      <c r="CA23" s="1084"/>
      <c r="CB23" s="1103"/>
      <c r="CC23" s="1087"/>
      <c r="CD23" s="1103"/>
      <c r="CE23" s="1090"/>
      <c r="CF23" s="1103"/>
      <c r="CG23" s="1068"/>
      <c r="CH23" s="1093"/>
      <c r="CI23" s="1122"/>
      <c r="CJ23" s="1109"/>
      <c r="CK23" s="1093"/>
      <c r="CL23" s="252" t="s">
        <v>988</v>
      </c>
      <c r="CM23" s="253">
        <v>4400</v>
      </c>
      <c r="CN23" s="254">
        <v>4900</v>
      </c>
      <c r="CO23" s="1100"/>
      <c r="CP23" s="1112"/>
      <c r="CQ23" s="1100"/>
      <c r="CR23" s="1084"/>
      <c r="CS23" s="1103"/>
      <c r="CT23" s="1087"/>
      <c r="CU23" s="1087"/>
      <c r="CV23" s="1090"/>
      <c r="CW23" s="1103"/>
      <c r="CX23" s="1106"/>
      <c r="CY23" s="1092"/>
      <c r="CZ23" s="202"/>
      <c r="DA23" s="127"/>
      <c r="DB23" s="1096"/>
      <c r="DC23" s="230"/>
      <c r="DD23" s="1096"/>
      <c r="DE23" s="1099"/>
      <c r="DF23" s="1100"/>
      <c r="DG23" s="1084"/>
      <c r="DH23" s="1087"/>
      <c r="DI23" s="1087"/>
      <c r="DJ23" s="1087"/>
      <c r="DK23" s="1090"/>
      <c r="DL23" s="1087"/>
      <c r="DM23" s="1068"/>
      <c r="DN23" s="1069"/>
      <c r="DO23" s="1077"/>
      <c r="DP23" s="1079"/>
      <c r="DQ23" s="1079"/>
      <c r="DR23" s="1081"/>
      <c r="DS23" s="202"/>
      <c r="DT23" s="1143"/>
      <c r="DU23" s="160"/>
      <c r="DW23" s="128"/>
      <c r="DX23" s="128"/>
      <c r="DY23" s="128"/>
      <c r="DZ23" s="128"/>
      <c r="EA23" s="128"/>
      <c r="EB23" s="128"/>
      <c r="EC23" s="128"/>
      <c r="ED23" s="128"/>
      <c r="EE23" s="128"/>
      <c r="EF23" s="128"/>
      <c r="EG23" s="128"/>
      <c r="EH23" s="128"/>
    </row>
    <row r="24" spans="1:138" s="126" customFormat="1" ht="18.600000000000001" customHeight="1">
      <c r="A24" s="126" t="s">
        <v>533</v>
      </c>
      <c r="B24" s="1147"/>
      <c r="C24" s="1137" t="s">
        <v>992</v>
      </c>
      <c r="D24" s="1116" t="s">
        <v>972</v>
      </c>
      <c r="E24" s="164" t="s">
        <v>52</v>
      </c>
      <c r="F24" s="165"/>
      <c r="G24" s="166">
        <v>83740</v>
      </c>
      <c r="H24" s="167">
        <v>92840</v>
      </c>
      <c r="I24" s="166">
        <v>68650</v>
      </c>
      <c r="J24" s="167">
        <v>77750</v>
      </c>
      <c r="K24" s="141" t="s">
        <v>973</v>
      </c>
      <c r="L24" s="168">
        <v>810</v>
      </c>
      <c r="M24" s="169">
        <v>900</v>
      </c>
      <c r="N24" s="170" t="s">
        <v>974</v>
      </c>
      <c r="O24" s="171" t="s">
        <v>975</v>
      </c>
      <c r="P24" s="172" t="s">
        <v>973</v>
      </c>
      <c r="Q24" s="173" t="s">
        <v>976</v>
      </c>
      <c r="R24" s="172" t="s">
        <v>973</v>
      </c>
      <c r="S24" s="174">
        <v>2.7</v>
      </c>
      <c r="T24" s="175">
        <v>2.7</v>
      </c>
      <c r="U24" s="168">
        <v>660</v>
      </c>
      <c r="V24" s="169">
        <v>750</v>
      </c>
      <c r="W24" s="176" t="s">
        <v>974</v>
      </c>
      <c r="X24" s="171" t="s">
        <v>975</v>
      </c>
      <c r="Y24" s="176" t="s">
        <v>973</v>
      </c>
      <c r="Z24" s="173" t="s">
        <v>976</v>
      </c>
      <c r="AA24" s="176" t="s">
        <v>973</v>
      </c>
      <c r="AB24" s="174">
        <v>2.6</v>
      </c>
      <c r="AC24" s="177">
        <v>2.6</v>
      </c>
      <c r="AD24" s="141" t="s">
        <v>973</v>
      </c>
      <c r="AE24" s="178">
        <v>9100</v>
      </c>
      <c r="AF24" s="141" t="s">
        <v>973</v>
      </c>
      <c r="AG24" s="179">
        <v>90</v>
      </c>
      <c r="AH24" s="180" t="s">
        <v>974</v>
      </c>
      <c r="AI24" s="171" t="s">
        <v>975</v>
      </c>
      <c r="AJ24" s="176" t="s">
        <v>973</v>
      </c>
      <c r="AK24" s="173" t="s">
        <v>976</v>
      </c>
      <c r="AL24" s="176" t="s">
        <v>973</v>
      </c>
      <c r="AM24" s="181">
        <v>2.5</v>
      </c>
      <c r="AN24" s="182" t="s">
        <v>977</v>
      </c>
      <c r="AO24" s="141" t="s">
        <v>973</v>
      </c>
      <c r="AP24" s="183">
        <v>3640</v>
      </c>
      <c r="AQ24" s="141" t="s">
        <v>973</v>
      </c>
      <c r="AR24" s="184">
        <v>30</v>
      </c>
      <c r="AS24" s="185" t="s">
        <v>974</v>
      </c>
      <c r="AT24" s="186" t="s">
        <v>975</v>
      </c>
      <c r="AU24" s="187" t="s">
        <v>973</v>
      </c>
      <c r="AV24" s="188" t="s">
        <v>976</v>
      </c>
      <c r="AW24" s="187" t="s">
        <v>973</v>
      </c>
      <c r="AX24" s="189">
        <v>3.7</v>
      </c>
      <c r="AY24" s="115"/>
      <c r="BB24" s="190"/>
      <c r="BC24" s="130"/>
      <c r="BE24" s="130"/>
      <c r="BG24" s="130"/>
      <c r="BI24" s="1119"/>
      <c r="BJ24" s="115"/>
      <c r="BK24" s="255"/>
      <c r="BL24" s="1118"/>
      <c r="BM24" s="202"/>
      <c r="BN24" s="195"/>
      <c r="BO24" s="195"/>
      <c r="BP24" s="195"/>
      <c r="BQ24" s="195"/>
      <c r="BR24" s="195"/>
      <c r="BS24" s="225"/>
      <c r="BT24" s="195"/>
      <c r="BU24" s="1149"/>
      <c r="BV24" s="226"/>
      <c r="BW24" s="1100" t="s">
        <v>973</v>
      </c>
      <c r="BX24" s="1131">
        <v>19360</v>
      </c>
      <c r="BY24" s="197"/>
      <c r="BZ24" s="1100" t="s">
        <v>973</v>
      </c>
      <c r="CA24" s="1082">
        <v>110</v>
      </c>
      <c r="CB24" s="1101" t="s">
        <v>974</v>
      </c>
      <c r="CC24" s="1085" t="s">
        <v>975</v>
      </c>
      <c r="CD24" s="1101" t="s">
        <v>973</v>
      </c>
      <c r="CE24" s="1088" t="s">
        <v>979</v>
      </c>
      <c r="CF24" s="1101" t="s">
        <v>973</v>
      </c>
      <c r="CG24" s="1066">
        <v>6.8</v>
      </c>
      <c r="CH24" s="1093" t="s">
        <v>973</v>
      </c>
      <c r="CI24" s="1120">
        <v>5400</v>
      </c>
      <c r="CJ24" s="1107">
        <v>6000</v>
      </c>
      <c r="CK24" s="1093" t="s">
        <v>973</v>
      </c>
      <c r="CL24" s="198" t="s">
        <v>980</v>
      </c>
      <c r="CM24" s="199">
        <v>9800</v>
      </c>
      <c r="CN24" s="200">
        <v>10900</v>
      </c>
      <c r="CO24" s="1100" t="s">
        <v>973</v>
      </c>
      <c r="CP24" s="1110">
        <v>13650</v>
      </c>
      <c r="CQ24" s="1100" t="s">
        <v>973</v>
      </c>
      <c r="CR24" s="1082">
        <v>130</v>
      </c>
      <c r="CS24" s="1101" t="s">
        <v>974</v>
      </c>
      <c r="CT24" s="1085" t="s">
        <v>975</v>
      </c>
      <c r="CU24" s="1085" t="s">
        <v>973</v>
      </c>
      <c r="CV24" s="1088" t="s">
        <v>979</v>
      </c>
      <c r="CW24" s="1101" t="s">
        <v>973</v>
      </c>
      <c r="CX24" s="1104">
        <v>2.8</v>
      </c>
      <c r="CY24" s="1091" t="s">
        <v>981</v>
      </c>
      <c r="CZ24" s="1093" t="s">
        <v>973</v>
      </c>
      <c r="DA24" s="1094">
        <v>4900</v>
      </c>
      <c r="DB24" s="1096"/>
      <c r="DC24" s="230"/>
      <c r="DD24" s="1096" t="s">
        <v>982</v>
      </c>
      <c r="DE24" s="1097">
        <v>15030</v>
      </c>
      <c r="DF24" s="1100" t="s">
        <v>973</v>
      </c>
      <c r="DG24" s="1082">
        <v>150</v>
      </c>
      <c r="DH24" s="1085" t="s">
        <v>974</v>
      </c>
      <c r="DI24" s="1085" t="s">
        <v>975</v>
      </c>
      <c r="DJ24" s="1085" t="s">
        <v>973</v>
      </c>
      <c r="DK24" s="1088" t="s">
        <v>979</v>
      </c>
      <c r="DL24" s="1085" t="s">
        <v>973</v>
      </c>
      <c r="DM24" s="1066">
        <v>1.8</v>
      </c>
      <c r="DN24" s="1069" t="s">
        <v>982</v>
      </c>
      <c r="DO24" s="1070" t="s">
        <v>912</v>
      </c>
      <c r="DP24" s="1072" t="s">
        <v>912</v>
      </c>
      <c r="DQ24" s="1072" t="s">
        <v>912</v>
      </c>
      <c r="DR24" s="1074" t="s">
        <v>912</v>
      </c>
      <c r="DS24" s="202"/>
      <c r="DT24" s="1143"/>
      <c r="DU24" s="160"/>
      <c r="DW24" s="128"/>
      <c r="DX24" s="128"/>
      <c r="DY24" s="128"/>
      <c r="DZ24" s="128"/>
      <c r="EA24" s="128"/>
      <c r="EB24" s="128"/>
      <c r="EC24" s="128"/>
      <c r="ED24" s="128"/>
      <c r="EE24" s="128"/>
      <c r="EF24" s="128"/>
      <c r="EG24" s="128"/>
      <c r="EH24" s="128"/>
    </row>
    <row r="25" spans="1:138" s="126" customFormat="1" ht="18.600000000000001" customHeight="1">
      <c r="A25" s="126" t="s">
        <v>534</v>
      </c>
      <c r="B25" s="1147"/>
      <c r="C25" s="1136"/>
      <c r="D25" s="1117"/>
      <c r="E25" s="203" t="s">
        <v>53</v>
      </c>
      <c r="F25" s="165"/>
      <c r="G25" s="204">
        <v>92840</v>
      </c>
      <c r="H25" s="205">
        <v>165370</v>
      </c>
      <c r="I25" s="204">
        <v>77750</v>
      </c>
      <c r="J25" s="205">
        <v>150280</v>
      </c>
      <c r="K25" s="141" t="s">
        <v>973</v>
      </c>
      <c r="L25" s="206">
        <v>900</v>
      </c>
      <c r="M25" s="207">
        <v>1530</v>
      </c>
      <c r="N25" s="208" t="s">
        <v>974</v>
      </c>
      <c r="O25" s="209" t="s">
        <v>975</v>
      </c>
      <c r="P25" s="209" t="s">
        <v>910</v>
      </c>
      <c r="Q25" s="209" t="s">
        <v>976</v>
      </c>
      <c r="R25" s="209" t="s">
        <v>973</v>
      </c>
      <c r="S25" s="210">
        <v>2.7</v>
      </c>
      <c r="T25" s="211">
        <v>2.6</v>
      </c>
      <c r="U25" s="206">
        <v>750</v>
      </c>
      <c r="V25" s="207">
        <v>1370</v>
      </c>
      <c r="W25" s="212" t="s">
        <v>974</v>
      </c>
      <c r="X25" s="209" t="s">
        <v>975</v>
      </c>
      <c r="Y25" s="212" t="s">
        <v>910</v>
      </c>
      <c r="Z25" s="209" t="s">
        <v>976</v>
      </c>
      <c r="AA25" s="212" t="s">
        <v>973</v>
      </c>
      <c r="AB25" s="210">
        <v>2.6</v>
      </c>
      <c r="AC25" s="213">
        <v>2.6</v>
      </c>
      <c r="AD25" s="141" t="s">
        <v>973</v>
      </c>
      <c r="AE25" s="214">
        <v>9100</v>
      </c>
      <c r="AF25" s="141" t="s">
        <v>973</v>
      </c>
      <c r="AG25" s="215">
        <v>90</v>
      </c>
      <c r="AH25" s="216" t="s">
        <v>974</v>
      </c>
      <c r="AI25" s="158" t="s">
        <v>975</v>
      </c>
      <c r="AJ25" s="159" t="s">
        <v>973</v>
      </c>
      <c r="AK25" s="217" t="s">
        <v>976</v>
      </c>
      <c r="AL25" s="218" t="s">
        <v>973</v>
      </c>
      <c r="AM25" s="219">
        <v>2.5</v>
      </c>
      <c r="AN25" s="220"/>
      <c r="AO25" s="115"/>
      <c r="AP25" s="221"/>
      <c r="AQ25" s="115"/>
      <c r="AR25" s="222"/>
      <c r="AS25" s="223"/>
      <c r="AT25" s="221"/>
      <c r="AU25" s="223"/>
      <c r="AV25" s="221"/>
      <c r="AW25" s="223"/>
      <c r="AX25" s="221"/>
      <c r="AY25" s="115"/>
      <c r="BB25" s="190"/>
      <c r="BC25" s="130"/>
      <c r="BE25" s="130"/>
      <c r="BG25" s="130"/>
      <c r="BI25" s="1119"/>
      <c r="BJ25" s="115"/>
      <c r="BK25" s="255"/>
      <c r="BL25" s="1118"/>
      <c r="BM25" s="202"/>
      <c r="BN25" s="195"/>
      <c r="BO25" s="195"/>
      <c r="BP25" s="195"/>
      <c r="BQ25" s="195"/>
      <c r="BR25" s="195"/>
      <c r="BS25" s="225"/>
      <c r="BT25" s="195"/>
      <c r="BU25" s="1149"/>
      <c r="BV25" s="226"/>
      <c r="BW25" s="1100"/>
      <c r="BX25" s="1132"/>
      <c r="BY25" s="227">
        <v>17480</v>
      </c>
      <c r="BZ25" s="1100"/>
      <c r="CA25" s="1083"/>
      <c r="CB25" s="1102"/>
      <c r="CC25" s="1086"/>
      <c r="CD25" s="1102"/>
      <c r="CE25" s="1089"/>
      <c r="CF25" s="1102"/>
      <c r="CG25" s="1067"/>
      <c r="CH25" s="1093"/>
      <c r="CI25" s="1121"/>
      <c r="CJ25" s="1108"/>
      <c r="CK25" s="1093"/>
      <c r="CL25" s="123" t="s">
        <v>985</v>
      </c>
      <c r="CM25" s="228">
        <v>5400</v>
      </c>
      <c r="CN25" s="229">
        <v>6000</v>
      </c>
      <c r="CO25" s="1100"/>
      <c r="CP25" s="1111"/>
      <c r="CQ25" s="1100"/>
      <c r="CR25" s="1083"/>
      <c r="CS25" s="1102"/>
      <c r="CT25" s="1086"/>
      <c r="CU25" s="1086"/>
      <c r="CV25" s="1089"/>
      <c r="CW25" s="1102"/>
      <c r="CX25" s="1105"/>
      <c r="CY25" s="1091"/>
      <c r="CZ25" s="1093"/>
      <c r="DA25" s="1095"/>
      <c r="DB25" s="1096"/>
      <c r="DC25" s="230"/>
      <c r="DD25" s="1096"/>
      <c r="DE25" s="1098"/>
      <c r="DF25" s="1100"/>
      <c r="DG25" s="1083"/>
      <c r="DH25" s="1086"/>
      <c r="DI25" s="1086"/>
      <c r="DJ25" s="1086"/>
      <c r="DK25" s="1089"/>
      <c r="DL25" s="1086"/>
      <c r="DM25" s="1067"/>
      <c r="DN25" s="1069"/>
      <c r="DO25" s="1071"/>
      <c r="DP25" s="1073"/>
      <c r="DQ25" s="1073"/>
      <c r="DR25" s="1075"/>
      <c r="DS25" s="202"/>
      <c r="DT25" s="1143"/>
      <c r="DU25" s="160"/>
      <c r="DW25" s="128"/>
      <c r="DX25" s="128"/>
      <c r="DY25" s="128"/>
      <c r="DZ25" s="128"/>
      <c r="EA25" s="128"/>
      <c r="EB25" s="128"/>
      <c r="EC25" s="128"/>
      <c r="ED25" s="128"/>
      <c r="EE25" s="128"/>
      <c r="EF25" s="128"/>
      <c r="EG25" s="128"/>
      <c r="EH25" s="128"/>
    </row>
    <row r="26" spans="1:138" s="126" customFormat="1" ht="18.600000000000001" customHeight="1">
      <c r="A26" s="126" t="s">
        <v>535</v>
      </c>
      <c r="B26" s="1147"/>
      <c r="C26" s="1136"/>
      <c r="D26" s="1123" t="s">
        <v>986</v>
      </c>
      <c r="E26" s="203" t="s">
        <v>54</v>
      </c>
      <c r="F26" s="165"/>
      <c r="G26" s="204">
        <v>165370</v>
      </c>
      <c r="H26" s="205">
        <v>256390</v>
      </c>
      <c r="I26" s="204">
        <v>150280</v>
      </c>
      <c r="J26" s="205">
        <v>241300</v>
      </c>
      <c r="K26" s="141" t="s">
        <v>973</v>
      </c>
      <c r="L26" s="206">
        <v>1530</v>
      </c>
      <c r="M26" s="207">
        <v>2440</v>
      </c>
      <c r="N26" s="208" t="s">
        <v>974</v>
      </c>
      <c r="O26" s="209" t="s">
        <v>975</v>
      </c>
      <c r="P26" s="209" t="s">
        <v>910</v>
      </c>
      <c r="Q26" s="209" t="s">
        <v>976</v>
      </c>
      <c r="R26" s="209" t="s">
        <v>973</v>
      </c>
      <c r="S26" s="210">
        <v>2.6</v>
      </c>
      <c r="T26" s="211">
        <v>2.7</v>
      </c>
      <c r="U26" s="206">
        <v>1370</v>
      </c>
      <c r="V26" s="207">
        <v>2280</v>
      </c>
      <c r="W26" s="212" t="s">
        <v>974</v>
      </c>
      <c r="X26" s="209" t="s">
        <v>975</v>
      </c>
      <c r="Y26" s="212" t="s">
        <v>910</v>
      </c>
      <c r="Z26" s="209" t="s">
        <v>976</v>
      </c>
      <c r="AA26" s="212" t="s">
        <v>973</v>
      </c>
      <c r="AB26" s="210">
        <v>2.6</v>
      </c>
      <c r="AC26" s="213">
        <v>2.6</v>
      </c>
      <c r="AD26" s="231"/>
      <c r="AE26" s="232"/>
      <c r="AF26" s="233"/>
      <c r="AG26" s="234"/>
      <c r="AH26" s="235"/>
      <c r="AI26" s="195"/>
      <c r="AJ26" s="235"/>
      <c r="AK26" s="195"/>
      <c r="AL26" s="235"/>
      <c r="AM26" s="195"/>
      <c r="AN26" s="195"/>
      <c r="AO26" s="231"/>
      <c r="AP26" s="232"/>
      <c r="AQ26" s="233"/>
      <c r="AR26" s="234"/>
      <c r="AS26" s="235"/>
      <c r="AT26" s="195"/>
      <c r="AU26" s="235"/>
      <c r="AV26" s="195"/>
      <c r="AW26" s="235"/>
      <c r="AX26" s="195"/>
      <c r="AY26" s="141" t="s">
        <v>973</v>
      </c>
      <c r="AZ26" s="236">
        <v>18200</v>
      </c>
      <c r="BA26" s="141" t="s">
        <v>973</v>
      </c>
      <c r="BB26" s="184">
        <v>180</v>
      </c>
      <c r="BC26" s="185" t="s">
        <v>974</v>
      </c>
      <c r="BD26" s="186" t="s">
        <v>975</v>
      </c>
      <c r="BE26" s="187" t="s">
        <v>973</v>
      </c>
      <c r="BF26" s="188" t="s">
        <v>976</v>
      </c>
      <c r="BG26" s="185" t="s">
        <v>973</v>
      </c>
      <c r="BH26" s="189">
        <v>2.5</v>
      </c>
      <c r="BI26" s="1119"/>
      <c r="BJ26" s="115"/>
      <c r="BK26" s="1138" t="s">
        <v>993</v>
      </c>
      <c r="BL26" s="1118"/>
      <c r="BM26" s="1139" t="s">
        <v>993</v>
      </c>
      <c r="BN26" s="1140"/>
      <c r="BO26" s="1140"/>
      <c r="BP26" s="1140"/>
      <c r="BQ26" s="1140"/>
      <c r="BR26" s="1140"/>
      <c r="BS26" s="1141"/>
      <c r="BT26" s="195"/>
      <c r="BU26" s="1149"/>
      <c r="BV26" s="226"/>
      <c r="BW26" s="1100" t="s">
        <v>973</v>
      </c>
      <c r="BX26" s="1129">
        <v>17480</v>
      </c>
      <c r="BY26" s="237"/>
      <c r="BZ26" s="1100"/>
      <c r="CA26" s="1083">
        <v>0</v>
      </c>
      <c r="CB26" s="1102"/>
      <c r="CC26" s="1086"/>
      <c r="CD26" s="1102"/>
      <c r="CE26" s="1089"/>
      <c r="CF26" s="1102"/>
      <c r="CG26" s="1067"/>
      <c r="CH26" s="1093"/>
      <c r="CI26" s="1121"/>
      <c r="CJ26" s="1108"/>
      <c r="CK26" s="1093"/>
      <c r="CL26" s="123" t="s">
        <v>987</v>
      </c>
      <c r="CM26" s="228">
        <v>4700</v>
      </c>
      <c r="CN26" s="229">
        <v>5200</v>
      </c>
      <c r="CO26" s="1100"/>
      <c r="CP26" s="1111"/>
      <c r="CQ26" s="1100"/>
      <c r="CR26" s="1083"/>
      <c r="CS26" s="1102"/>
      <c r="CT26" s="1086"/>
      <c r="CU26" s="1086"/>
      <c r="CV26" s="1089"/>
      <c r="CW26" s="1102"/>
      <c r="CX26" s="1105"/>
      <c r="CY26" s="1091"/>
      <c r="CZ26" s="202"/>
      <c r="DA26" s="127"/>
      <c r="DB26" s="1096"/>
      <c r="DC26" s="230"/>
      <c r="DD26" s="1096"/>
      <c r="DE26" s="1098"/>
      <c r="DF26" s="1100"/>
      <c r="DG26" s="1083"/>
      <c r="DH26" s="1086"/>
      <c r="DI26" s="1086"/>
      <c r="DJ26" s="1086"/>
      <c r="DK26" s="1089"/>
      <c r="DL26" s="1086"/>
      <c r="DM26" s="1067"/>
      <c r="DN26" s="1069"/>
      <c r="DO26" s="1076">
        <v>0.01</v>
      </c>
      <c r="DP26" s="1078">
        <v>0.02</v>
      </c>
      <c r="DQ26" s="1078">
        <v>0.04</v>
      </c>
      <c r="DR26" s="1080">
        <v>0.05</v>
      </c>
      <c r="DS26" s="202"/>
      <c r="DT26" s="1143"/>
      <c r="DU26" s="160"/>
      <c r="DW26" s="128"/>
      <c r="DX26" s="128"/>
      <c r="DY26" s="128"/>
      <c r="DZ26" s="128"/>
      <c r="EA26" s="128"/>
      <c r="EB26" s="128"/>
      <c r="EC26" s="128"/>
      <c r="ED26" s="128"/>
      <c r="EE26" s="128"/>
      <c r="EF26" s="128"/>
      <c r="EG26" s="128"/>
      <c r="EH26" s="128"/>
    </row>
    <row r="27" spans="1:138" s="126" customFormat="1" ht="18.600000000000001" customHeight="1">
      <c r="A27" s="126" t="s">
        <v>536</v>
      </c>
      <c r="B27" s="1147"/>
      <c r="C27" s="1136"/>
      <c r="D27" s="1124"/>
      <c r="E27" s="238" t="s">
        <v>55</v>
      </c>
      <c r="F27" s="165"/>
      <c r="G27" s="239">
        <v>256390</v>
      </c>
      <c r="H27" s="240"/>
      <c r="I27" s="239">
        <v>241300</v>
      </c>
      <c r="J27" s="240"/>
      <c r="K27" s="141" t="s">
        <v>973</v>
      </c>
      <c r="L27" s="241">
        <v>2440</v>
      </c>
      <c r="M27" s="242"/>
      <c r="N27" s="243" t="s">
        <v>974</v>
      </c>
      <c r="O27" s="244" t="s">
        <v>975</v>
      </c>
      <c r="P27" s="244" t="s">
        <v>910</v>
      </c>
      <c r="Q27" s="244" t="s">
        <v>976</v>
      </c>
      <c r="R27" s="244" t="s">
        <v>973</v>
      </c>
      <c r="S27" s="245">
        <v>2.7</v>
      </c>
      <c r="T27" s="246"/>
      <c r="U27" s="241">
        <v>2280</v>
      </c>
      <c r="V27" s="242"/>
      <c r="W27" s="247" t="s">
        <v>974</v>
      </c>
      <c r="X27" s="244" t="s">
        <v>975</v>
      </c>
      <c r="Y27" s="248" t="s">
        <v>910</v>
      </c>
      <c r="Z27" s="244" t="s">
        <v>976</v>
      </c>
      <c r="AA27" s="248" t="s">
        <v>973</v>
      </c>
      <c r="AB27" s="245">
        <v>2.6</v>
      </c>
      <c r="AC27" s="249"/>
      <c r="AD27" s="231"/>
      <c r="AE27" s="232"/>
      <c r="AF27" s="233"/>
      <c r="AG27" s="250"/>
      <c r="AH27" s="235"/>
      <c r="AI27" s="195"/>
      <c r="AJ27" s="235"/>
      <c r="AK27" s="195"/>
      <c r="AL27" s="235"/>
      <c r="AM27" s="195"/>
      <c r="AN27" s="195"/>
      <c r="AO27" s="231"/>
      <c r="AP27" s="232"/>
      <c r="AQ27" s="233"/>
      <c r="AR27" s="250"/>
      <c r="AS27" s="235"/>
      <c r="AT27" s="195"/>
      <c r="AU27" s="235"/>
      <c r="AV27" s="195"/>
      <c r="AW27" s="235"/>
      <c r="AX27" s="195"/>
      <c r="AY27" s="231"/>
      <c r="AZ27" s="232"/>
      <c r="BA27" s="232"/>
      <c r="BB27" s="234"/>
      <c r="BC27" s="235"/>
      <c r="BD27" s="195"/>
      <c r="BE27" s="235"/>
      <c r="BF27" s="195"/>
      <c r="BG27" s="235"/>
      <c r="BH27" s="195"/>
      <c r="BI27" s="1119"/>
      <c r="BJ27" s="115"/>
      <c r="BK27" s="1138"/>
      <c r="BL27" s="1118"/>
      <c r="BM27" s="1139"/>
      <c r="BN27" s="1140"/>
      <c r="BO27" s="1140"/>
      <c r="BP27" s="1140"/>
      <c r="BQ27" s="1140"/>
      <c r="BR27" s="1140"/>
      <c r="BS27" s="1141"/>
      <c r="BT27" s="195"/>
      <c r="BU27" s="1149"/>
      <c r="BV27" s="226"/>
      <c r="BW27" s="1100"/>
      <c r="BX27" s="1130"/>
      <c r="BY27" s="251"/>
      <c r="BZ27" s="1100"/>
      <c r="CA27" s="1084"/>
      <c r="CB27" s="1103"/>
      <c r="CC27" s="1087"/>
      <c r="CD27" s="1103"/>
      <c r="CE27" s="1090"/>
      <c r="CF27" s="1103"/>
      <c r="CG27" s="1068"/>
      <c r="CH27" s="1093"/>
      <c r="CI27" s="1122"/>
      <c r="CJ27" s="1109"/>
      <c r="CK27" s="1093"/>
      <c r="CL27" s="252" t="s">
        <v>988</v>
      </c>
      <c r="CM27" s="253">
        <v>4200</v>
      </c>
      <c r="CN27" s="254">
        <v>4600</v>
      </c>
      <c r="CO27" s="1100"/>
      <c r="CP27" s="1112"/>
      <c r="CQ27" s="1100"/>
      <c r="CR27" s="1084"/>
      <c r="CS27" s="1103"/>
      <c r="CT27" s="1087"/>
      <c r="CU27" s="1087"/>
      <c r="CV27" s="1090"/>
      <c r="CW27" s="1103"/>
      <c r="CX27" s="1106"/>
      <c r="CY27" s="1092"/>
      <c r="CZ27" s="202"/>
      <c r="DA27" s="127"/>
      <c r="DB27" s="1096"/>
      <c r="DC27" s="230"/>
      <c r="DD27" s="1096"/>
      <c r="DE27" s="1099"/>
      <c r="DF27" s="1100"/>
      <c r="DG27" s="1084"/>
      <c r="DH27" s="1087"/>
      <c r="DI27" s="1087"/>
      <c r="DJ27" s="1087"/>
      <c r="DK27" s="1090"/>
      <c r="DL27" s="1087"/>
      <c r="DM27" s="1068"/>
      <c r="DN27" s="1069"/>
      <c r="DO27" s="1077"/>
      <c r="DP27" s="1079"/>
      <c r="DQ27" s="1079"/>
      <c r="DR27" s="1081"/>
      <c r="DS27" s="202"/>
      <c r="DT27" s="1143"/>
      <c r="DU27" s="160"/>
      <c r="DW27" s="128"/>
      <c r="DX27" s="128"/>
      <c r="DY27" s="128"/>
      <c r="DZ27" s="128"/>
      <c r="EA27" s="128"/>
      <c r="EB27" s="128"/>
      <c r="EC27" s="128"/>
      <c r="ED27" s="128"/>
      <c r="EE27" s="128"/>
      <c r="EF27" s="128"/>
      <c r="EG27" s="128"/>
      <c r="EH27" s="128"/>
    </row>
    <row r="28" spans="1:138" s="126" customFormat="1" ht="18.600000000000001" customHeight="1">
      <c r="A28" s="126" t="s">
        <v>537</v>
      </c>
      <c r="B28" s="1147"/>
      <c r="C28" s="1137" t="s">
        <v>994</v>
      </c>
      <c r="D28" s="1116" t="s">
        <v>972</v>
      </c>
      <c r="E28" s="164" t="s">
        <v>52</v>
      </c>
      <c r="F28" s="165"/>
      <c r="G28" s="166">
        <v>86380</v>
      </c>
      <c r="H28" s="167">
        <v>95480</v>
      </c>
      <c r="I28" s="166">
        <v>72960</v>
      </c>
      <c r="J28" s="167">
        <v>82060</v>
      </c>
      <c r="K28" s="141" t="s">
        <v>973</v>
      </c>
      <c r="L28" s="168">
        <v>840</v>
      </c>
      <c r="M28" s="169">
        <v>930</v>
      </c>
      <c r="N28" s="170" t="s">
        <v>974</v>
      </c>
      <c r="O28" s="171" t="s">
        <v>975</v>
      </c>
      <c r="P28" s="172" t="s">
        <v>973</v>
      </c>
      <c r="Q28" s="173" t="s">
        <v>976</v>
      </c>
      <c r="R28" s="172" t="s">
        <v>973</v>
      </c>
      <c r="S28" s="174">
        <v>2.7</v>
      </c>
      <c r="T28" s="175">
        <v>2.7</v>
      </c>
      <c r="U28" s="168">
        <v>700</v>
      </c>
      <c r="V28" s="169">
        <v>790</v>
      </c>
      <c r="W28" s="176" t="s">
        <v>974</v>
      </c>
      <c r="X28" s="171" t="s">
        <v>975</v>
      </c>
      <c r="Y28" s="176" t="s">
        <v>973</v>
      </c>
      <c r="Z28" s="173" t="s">
        <v>976</v>
      </c>
      <c r="AA28" s="176" t="s">
        <v>973</v>
      </c>
      <c r="AB28" s="174">
        <v>2.6</v>
      </c>
      <c r="AC28" s="177">
        <v>2.6</v>
      </c>
      <c r="AD28" s="141" t="s">
        <v>973</v>
      </c>
      <c r="AE28" s="178">
        <v>9100</v>
      </c>
      <c r="AF28" s="141" t="s">
        <v>973</v>
      </c>
      <c r="AG28" s="179">
        <v>90</v>
      </c>
      <c r="AH28" s="180" t="s">
        <v>974</v>
      </c>
      <c r="AI28" s="171" t="s">
        <v>975</v>
      </c>
      <c r="AJ28" s="176" t="s">
        <v>973</v>
      </c>
      <c r="AK28" s="173" t="s">
        <v>976</v>
      </c>
      <c r="AL28" s="176" t="s">
        <v>973</v>
      </c>
      <c r="AM28" s="181">
        <v>2.5</v>
      </c>
      <c r="AN28" s="182" t="s">
        <v>977</v>
      </c>
      <c r="AO28" s="141" t="s">
        <v>973</v>
      </c>
      <c r="AP28" s="183">
        <v>3640</v>
      </c>
      <c r="AQ28" s="141" t="s">
        <v>973</v>
      </c>
      <c r="AR28" s="184">
        <v>30</v>
      </c>
      <c r="AS28" s="185" t="s">
        <v>974</v>
      </c>
      <c r="AT28" s="186" t="s">
        <v>975</v>
      </c>
      <c r="AU28" s="187" t="s">
        <v>973</v>
      </c>
      <c r="AV28" s="188" t="s">
        <v>976</v>
      </c>
      <c r="AW28" s="187" t="s">
        <v>973</v>
      </c>
      <c r="AX28" s="189">
        <v>3.7</v>
      </c>
      <c r="AY28" s="115"/>
      <c r="BB28" s="190"/>
      <c r="BC28" s="130"/>
      <c r="BE28" s="130"/>
      <c r="BG28" s="130"/>
      <c r="BI28" s="1119"/>
      <c r="BJ28" s="115"/>
      <c r="BK28" s="1138"/>
      <c r="BL28" s="1118"/>
      <c r="BM28" s="1139"/>
      <c r="BN28" s="1140"/>
      <c r="BO28" s="1140"/>
      <c r="BP28" s="1140"/>
      <c r="BQ28" s="1140"/>
      <c r="BR28" s="1140"/>
      <c r="BS28" s="1141"/>
      <c r="BT28" s="195"/>
      <c r="BU28" s="1149"/>
      <c r="BV28" s="226"/>
      <c r="BW28" s="1100" t="s">
        <v>973</v>
      </c>
      <c r="BX28" s="1131">
        <v>18040</v>
      </c>
      <c r="BY28" s="197"/>
      <c r="BZ28" s="1100" t="s">
        <v>973</v>
      </c>
      <c r="CA28" s="1082">
        <v>100</v>
      </c>
      <c r="CB28" s="1101" t="s">
        <v>974</v>
      </c>
      <c r="CC28" s="1085" t="s">
        <v>975</v>
      </c>
      <c r="CD28" s="1101" t="s">
        <v>973</v>
      </c>
      <c r="CE28" s="1088" t="s">
        <v>979</v>
      </c>
      <c r="CF28" s="1101" t="s">
        <v>973</v>
      </c>
      <c r="CG28" s="1066">
        <v>6.6</v>
      </c>
      <c r="CH28" s="1093" t="s">
        <v>973</v>
      </c>
      <c r="CI28" s="1120">
        <v>4800</v>
      </c>
      <c r="CJ28" s="1107">
        <v>5300</v>
      </c>
      <c r="CK28" s="1093" t="s">
        <v>973</v>
      </c>
      <c r="CL28" s="198" t="s">
        <v>980</v>
      </c>
      <c r="CM28" s="199">
        <v>9200</v>
      </c>
      <c r="CN28" s="200">
        <v>10300</v>
      </c>
      <c r="CO28" s="1100" t="s">
        <v>973</v>
      </c>
      <c r="CP28" s="1110">
        <v>12130</v>
      </c>
      <c r="CQ28" s="1100" t="s">
        <v>973</v>
      </c>
      <c r="CR28" s="1082">
        <v>120</v>
      </c>
      <c r="CS28" s="1101" t="s">
        <v>974</v>
      </c>
      <c r="CT28" s="1085" t="s">
        <v>975</v>
      </c>
      <c r="CU28" s="1085" t="s">
        <v>973</v>
      </c>
      <c r="CV28" s="1088" t="s">
        <v>979</v>
      </c>
      <c r="CW28" s="1101" t="s">
        <v>973</v>
      </c>
      <c r="CX28" s="1104">
        <v>2.7</v>
      </c>
      <c r="CY28" s="1091" t="s">
        <v>981</v>
      </c>
      <c r="CZ28" s="1093" t="s">
        <v>973</v>
      </c>
      <c r="DA28" s="1094">
        <v>4900</v>
      </c>
      <c r="DB28" s="1096"/>
      <c r="DC28" s="230"/>
      <c r="DD28" s="1096" t="s">
        <v>982</v>
      </c>
      <c r="DE28" s="1097">
        <v>13360</v>
      </c>
      <c r="DF28" s="1100" t="s">
        <v>973</v>
      </c>
      <c r="DG28" s="1082">
        <v>130</v>
      </c>
      <c r="DH28" s="1085" t="s">
        <v>974</v>
      </c>
      <c r="DI28" s="1085" t="s">
        <v>975</v>
      </c>
      <c r="DJ28" s="1085" t="s">
        <v>973</v>
      </c>
      <c r="DK28" s="1088" t="s">
        <v>979</v>
      </c>
      <c r="DL28" s="1085" t="s">
        <v>973</v>
      </c>
      <c r="DM28" s="1066">
        <v>1.9</v>
      </c>
      <c r="DN28" s="1069" t="s">
        <v>982</v>
      </c>
      <c r="DO28" s="1070" t="s">
        <v>912</v>
      </c>
      <c r="DP28" s="1072" t="s">
        <v>912</v>
      </c>
      <c r="DQ28" s="1072" t="s">
        <v>912</v>
      </c>
      <c r="DR28" s="1074" t="s">
        <v>912</v>
      </c>
      <c r="DS28" s="202"/>
      <c r="DT28" s="1143"/>
      <c r="DU28" s="160"/>
      <c r="DW28" s="128"/>
      <c r="DX28" s="128"/>
      <c r="DY28" s="128"/>
      <c r="DZ28" s="128"/>
      <c r="EA28" s="128"/>
      <c r="EB28" s="128"/>
      <c r="EC28" s="128"/>
      <c r="ED28" s="128"/>
      <c r="EE28" s="128"/>
      <c r="EF28" s="128"/>
      <c r="EG28" s="128"/>
      <c r="EH28" s="128"/>
    </row>
    <row r="29" spans="1:138" s="126" customFormat="1" ht="18.600000000000001" customHeight="1">
      <c r="A29" s="126" t="s">
        <v>538</v>
      </c>
      <c r="B29" s="1147"/>
      <c r="C29" s="1136"/>
      <c r="D29" s="1117"/>
      <c r="E29" s="203" t="s">
        <v>53</v>
      </c>
      <c r="F29" s="165"/>
      <c r="G29" s="204">
        <v>95480</v>
      </c>
      <c r="H29" s="205">
        <v>168010</v>
      </c>
      <c r="I29" s="204">
        <v>82060</v>
      </c>
      <c r="J29" s="205">
        <v>154590</v>
      </c>
      <c r="K29" s="141" t="s">
        <v>973</v>
      </c>
      <c r="L29" s="206">
        <v>930</v>
      </c>
      <c r="M29" s="207">
        <v>1550</v>
      </c>
      <c r="N29" s="208" t="s">
        <v>974</v>
      </c>
      <c r="O29" s="209" t="s">
        <v>975</v>
      </c>
      <c r="P29" s="209" t="s">
        <v>910</v>
      </c>
      <c r="Q29" s="209" t="s">
        <v>976</v>
      </c>
      <c r="R29" s="209" t="s">
        <v>973</v>
      </c>
      <c r="S29" s="210">
        <v>2.7</v>
      </c>
      <c r="T29" s="211">
        <v>2.7</v>
      </c>
      <c r="U29" s="206">
        <v>790</v>
      </c>
      <c r="V29" s="207">
        <v>1420</v>
      </c>
      <c r="W29" s="212" t="s">
        <v>974</v>
      </c>
      <c r="X29" s="209" t="s">
        <v>975</v>
      </c>
      <c r="Y29" s="212" t="s">
        <v>910</v>
      </c>
      <c r="Z29" s="209" t="s">
        <v>976</v>
      </c>
      <c r="AA29" s="212" t="s">
        <v>973</v>
      </c>
      <c r="AB29" s="210">
        <v>2.6</v>
      </c>
      <c r="AC29" s="213">
        <v>2.6</v>
      </c>
      <c r="AD29" s="141" t="s">
        <v>973</v>
      </c>
      <c r="AE29" s="214">
        <v>9100</v>
      </c>
      <c r="AF29" s="141" t="s">
        <v>973</v>
      </c>
      <c r="AG29" s="215">
        <v>90</v>
      </c>
      <c r="AH29" s="216" t="s">
        <v>974</v>
      </c>
      <c r="AI29" s="158" t="s">
        <v>975</v>
      </c>
      <c r="AJ29" s="159" t="s">
        <v>973</v>
      </c>
      <c r="AK29" s="217" t="s">
        <v>976</v>
      </c>
      <c r="AL29" s="218" t="s">
        <v>973</v>
      </c>
      <c r="AM29" s="219">
        <v>2.5</v>
      </c>
      <c r="AN29" s="220"/>
      <c r="AO29" s="115"/>
      <c r="AP29" s="221"/>
      <c r="AQ29" s="115"/>
      <c r="AR29" s="222"/>
      <c r="AS29" s="223"/>
      <c r="AT29" s="221"/>
      <c r="AU29" s="223"/>
      <c r="AV29" s="221"/>
      <c r="AW29" s="223"/>
      <c r="AX29" s="221"/>
      <c r="AY29" s="115"/>
      <c r="BB29" s="190"/>
      <c r="BC29" s="130"/>
      <c r="BE29" s="130"/>
      <c r="BG29" s="130"/>
      <c r="BI29" s="1119"/>
      <c r="BJ29" s="115"/>
      <c r="BK29" s="224" t="s">
        <v>995</v>
      </c>
      <c r="BL29" s="1118"/>
      <c r="BM29" s="202" t="s">
        <v>995</v>
      </c>
      <c r="BN29" s="195"/>
      <c r="BO29" s="195"/>
      <c r="BP29" s="195"/>
      <c r="BQ29" s="195"/>
      <c r="BR29" s="195"/>
      <c r="BS29" s="225"/>
      <c r="BT29" s="195"/>
      <c r="BU29" s="1149"/>
      <c r="BV29" s="226"/>
      <c r="BW29" s="1100"/>
      <c r="BX29" s="1132"/>
      <c r="BY29" s="227">
        <v>16170</v>
      </c>
      <c r="BZ29" s="1100"/>
      <c r="CA29" s="1083"/>
      <c r="CB29" s="1102"/>
      <c r="CC29" s="1086"/>
      <c r="CD29" s="1102"/>
      <c r="CE29" s="1089"/>
      <c r="CF29" s="1102"/>
      <c r="CG29" s="1067"/>
      <c r="CH29" s="1093"/>
      <c r="CI29" s="1121"/>
      <c r="CJ29" s="1108"/>
      <c r="CK29" s="1093"/>
      <c r="CL29" s="123" t="s">
        <v>985</v>
      </c>
      <c r="CM29" s="228">
        <v>5100</v>
      </c>
      <c r="CN29" s="229">
        <v>5600</v>
      </c>
      <c r="CO29" s="1100"/>
      <c r="CP29" s="1111"/>
      <c r="CQ29" s="1100"/>
      <c r="CR29" s="1083"/>
      <c r="CS29" s="1102"/>
      <c r="CT29" s="1086"/>
      <c r="CU29" s="1086"/>
      <c r="CV29" s="1089"/>
      <c r="CW29" s="1102"/>
      <c r="CX29" s="1105"/>
      <c r="CY29" s="1091"/>
      <c r="CZ29" s="1093"/>
      <c r="DA29" s="1095"/>
      <c r="DB29" s="1096"/>
      <c r="DC29" s="230"/>
      <c r="DD29" s="1096"/>
      <c r="DE29" s="1098"/>
      <c r="DF29" s="1100"/>
      <c r="DG29" s="1083"/>
      <c r="DH29" s="1086"/>
      <c r="DI29" s="1086"/>
      <c r="DJ29" s="1086"/>
      <c r="DK29" s="1089"/>
      <c r="DL29" s="1086"/>
      <c r="DM29" s="1067"/>
      <c r="DN29" s="1069"/>
      <c r="DO29" s="1071"/>
      <c r="DP29" s="1073"/>
      <c r="DQ29" s="1073"/>
      <c r="DR29" s="1075"/>
      <c r="DS29" s="202"/>
      <c r="DT29" s="1143"/>
      <c r="DU29" s="160"/>
      <c r="DW29" s="128"/>
      <c r="DX29" s="128"/>
      <c r="DY29" s="128"/>
      <c r="DZ29" s="128"/>
      <c r="EA29" s="128"/>
      <c r="EB29" s="128"/>
      <c r="EC29" s="128"/>
      <c r="ED29" s="128"/>
      <c r="EE29" s="128"/>
      <c r="EF29" s="128"/>
      <c r="EG29" s="128"/>
      <c r="EH29" s="128"/>
    </row>
    <row r="30" spans="1:138" s="126" customFormat="1" ht="18.600000000000001" customHeight="1">
      <c r="A30" s="126" t="s">
        <v>539</v>
      </c>
      <c r="B30" s="1147"/>
      <c r="C30" s="1136"/>
      <c r="D30" s="1123" t="s">
        <v>986</v>
      </c>
      <c r="E30" s="203" t="s">
        <v>54</v>
      </c>
      <c r="F30" s="165"/>
      <c r="G30" s="204">
        <v>168010</v>
      </c>
      <c r="H30" s="205">
        <v>259030</v>
      </c>
      <c r="I30" s="204">
        <v>154590</v>
      </c>
      <c r="J30" s="205">
        <v>245610</v>
      </c>
      <c r="K30" s="141" t="s">
        <v>973</v>
      </c>
      <c r="L30" s="206">
        <v>1550</v>
      </c>
      <c r="M30" s="207">
        <v>2460</v>
      </c>
      <c r="N30" s="208" t="s">
        <v>974</v>
      </c>
      <c r="O30" s="209" t="s">
        <v>975</v>
      </c>
      <c r="P30" s="209" t="s">
        <v>910</v>
      </c>
      <c r="Q30" s="209" t="s">
        <v>976</v>
      </c>
      <c r="R30" s="209" t="s">
        <v>973</v>
      </c>
      <c r="S30" s="210">
        <v>2.7</v>
      </c>
      <c r="T30" s="211">
        <v>2.7</v>
      </c>
      <c r="U30" s="206">
        <v>1420</v>
      </c>
      <c r="V30" s="207">
        <v>2330</v>
      </c>
      <c r="W30" s="212" t="s">
        <v>974</v>
      </c>
      <c r="X30" s="209" t="s">
        <v>975</v>
      </c>
      <c r="Y30" s="212" t="s">
        <v>910</v>
      </c>
      <c r="Z30" s="209" t="s">
        <v>976</v>
      </c>
      <c r="AA30" s="212" t="s">
        <v>973</v>
      </c>
      <c r="AB30" s="210">
        <v>2.6</v>
      </c>
      <c r="AC30" s="213">
        <v>2.6</v>
      </c>
      <c r="AD30" s="231"/>
      <c r="AE30" s="232"/>
      <c r="AF30" s="233"/>
      <c r="AG30" s="234"/>
      <c r="AH30" s="235"/>
      <c r="AI30" s="195"/>
      <c r="AJ30" s="235"/>
      <c r="AK30" s="195"/>
      <c r="AL30" s="235"/>
      <c r="AM30" s="195"/>
      <c r="AN30" s="195"/>
      <c r="AO30" s="231"/>
      <c r="AP30" s="232"/>
      <c r="AQ30" s="233"/>
      <c r="AR30" s="234"/>
      <c r="AS30" s="235"/>
      <c r="AT30" s="195"/>
      <c r="AU30" s="235"/>
      <c r="AV30" s="195"/>
      <c r="AW30" s="235"/>
      <c r="AX30" s="195"/>
      <c r="AY30" s="141" t="s">
        <v>973</v>
      </c>
      <c r="AZ30" s="236">
        <v>18200</v>
      </c>
      <c r="BA30" s="141" t="s">
        <v>973</v>
      </c>
      <c r="BB30" s="184">
        <v>180</v>
      </c>
      <c r="BC30" s="185" t="s">
        <v>974</v>
      </c>
      <c r="BD30" s="186" t="s">
        <v>975</v>
      </c>
      <c r="BE30" s="187" t="s">
        <v>973</v>
      </c>
      <c r="BF30" s="188" t="s">
        <v>976</v>
      </c>
      <c r="BG30" s="185" t="s">
        <v>973</v>
      </c>
      <c r="BH30" s="189">
        <v>2.5</v>
      </c>
      <c r="BI30" s="1119"/>
      <c r="BJ30" s="115"/>
      <c r="BK30" s="224">
        <v>303900</v>
      </c>
      <c r="BL30" s="1118"/>
      <c r="BM30" s="256">
        <v>3030</v>
      </c>
      <c r="BN30" s="195" t="s">
        <v>911</v>
      </c>
      <c r="BO30" s="122" t="s">
        <v>975</v>
      </c>
      <c r="BP30" s="129" t="s">
        <v>973</v>
      </c>
      <c r="BQ30" s="257" t="s">
        <v>976</v>
      </c>
      <c r="BR30" s="143" t="s">
        <v>973</v>
      </c>
      <c r="BS30" s="258">
        <v>1.8</v>
      </c>
      <c r="BT30" s="195"/>
      <c r="BU30" s="1149"/>
      <c r="BV30" s="226"/>
      <c r="BW30" s="1100" t="s">
        <v>973</v>
      </c>
      <c r="BX30" s="1129">
        <v>16170</v>
      </c>
      <c r="BY30" s="237"/>
      <c r="BZ30" s="1100"/>
      <c r="CA30" s="1083"/>
      <c r="CB30" s="1102"/>
      <c r="CC30" s="1086"/>
      <c r="CD30" s="1102"/>
      <c r="CE30" s="1089"/>
      <c r="CF30" s="1102"/>
      <c r="CG30" s="1067"/>
      <c r="CH30" s="1093"/>
      <c r="CI30" s="1121"/>
      <c r="CJ30" s="1108"/>
      <c r="CK30" s="1093"/>
      <c r="CL30" s="123" t="s">
        <v>987</v>
      </c>
      <c r="CM30" s="228">
        <v>4400</v>
      </c>
      <c r="CN30" s="229">
        <v>4900</v>
      </c>
      <c r="CO30" s="1100"/>
      <c r="CP30" s="1111"/>
      <c r="CQ30" s="1100"/>
      <c r="CR30" s="1083"/>
      <c r="CS30" s="1102"/>
      <c r="CT30" s="1086"/>
      <c r="CU30" s="1086"/>
      <c r="CV30" s="1089"/>
      <c r="CW30" s="1102"/>
      <c r="CX30" s="1105"/>
      <c r="CY30" s="1091"/>
      <c r="CZ30" s="202"/>
      <c r="DA30" s="127"/>
      <c r="DB30" s="1096"/>
      <c r="DC30" s="230"/>
      <c r="DD30" s="1096"/>
      <c r="DE30" s="1098"/>
      <c r="DF30" s="1100"/>
      <c r="DG30" s="1083"/>
      <c r="DH30" s="1086"/>
      <c r="DI30" s="1086"/>
      <c r="DJ30" s="1086"/>
      <c r="DK30" s="1089"/>
      <c r="DL30" s="1086"/>
      <c r="DM30" s="1067"/>
      <c r="DN30" s="1069"/>
      <c r="DO30" s="1076">
        <v>0.01</v>
      </c>
      <c r="DP30" s="1078">
        <v>0.03</v>
      </c>
      <c r="DQ30" s="1078">
        <v>0.04</v>
      </c>
      <c r="DR30" s="1080">
        <v>0.05</v>
      </c>
      <c r="DS30" s="202"/>
      <c r="DT30" s="1143"/>
      <c r="DU30" s="160"/>
      <c r="DW30" s="128"/>
      <c r="DX30" s="128"/>
      <c r="DY30" s="128"/>
      <c r="DZ30" s="128"/>
      <c r="EA30" s="128"/>
      <c r="EB30" s="128"/>
      <c r="EC30" s="128"/>
      <c r="ED30" s="128"/>
      <c r="EE30" s="128"/>
      <c r="EF30" s="128"/>
      <c r="EG30" s="128"/>
      <c r="EH30" s="128"/>
    </row>
    <row r="31" spans="1:138" s="126" customFormat="1" ht="18.600000000000001" customHeight="1">
      <c r="A31" s="126" t="s">
        <v>540</v>
      </c>
      <c r="B31" s="1147"/>
      <c r="C31" s="1136"/>
      <c r="D31" s="1124"/>
      <c r="E31" s="238" t="s">
        <v>55</v>
      </c>
      <c r="F31" s="165"/>
      <c r="G31" s="239">
        <v>259030</v>
      </c>
      <c r="H31" s="240"/>
      <c r="I31" s="239">
        <v>245610</v>
      </c>
      <c r="J31" s="240"/>
      <c r="K31" s="141" t="s">
        <v>973</v>
      </c>
      <c r="L31" s="241">
        <v>2460</v>
      </c>
      <c r="M31" s="242"/>
      <c r="N31" s="243" t="s">
        <v>974</v>
      </c>
      <c r="O31" s="244" t="s">
        <v>975</v>
      </c>
      <c r="P31" s="244" t="s">
        <v>910</v>
      </c>
      <c r="Q31" s="244" t="s">
        <v>976</v>
      </c>
      <c r="R31" s="244" t="s">
        <v>973</v>
      </c>
      <c r="S31" s="245">
        <v>2.7</v>
      </c>
      <c r="T31" s="246"/>
      <c r="U31" s="241">
        <v>2330</v>
      </c>
      <c r="V31" s="242"/>
      <c r="W31" s="247" t="s">
        <v>974</v>
      </c>
      <c r="X31" s="244" t="s">
        <v>975</v>
      </c>
      <c r="Y31" s="248" t="s">
        <v>910</v>
      </c>
      <c r="Z31" s="244" t="s">
        <v>976</v>
      </c>
      <c r="AA31" s="248" t="s">
        <v>973</v>
      </c>
      <c r="AB31" s="245">
        <v>2.6</v>
      </c>
      <c r="AC31" s="249"/>
      <c r="AD31" s="231"/>
      <c r="AE31" s="232"/>
      <c r="AF31" s="233"/>
      <c r="AG31" s="250"/>
      <c r="AH31" s="235"/>
      <c r="AI31" s="195"/>
      <c r="AJ31" s="235"/>
      <c r="AK31" s="195"/>
      <c r="AL31" s="235"/>
      <c r="AM31" s="195"/>
      <c r="AN31" s="195"/>
      <c r="AO31" s="231"/>
      <c r="AP31" s="232"/>
      <c r="AQ31" s="233"/>
      <c r="AR31" s="250"/>
      <c r="AS31" s="235"/>
      <c r="AT31" s="195"/>
      <c r="AU31" s="235"/>
      <c r="AV31" s="195"/>
      <c r="AW31" s="235"/>
      <c r="AX31" s="195"/>
      <c r="AY31" s="231"/>
      <c r="AZ31" s="232"/>
      <c r="BA31" s="232"/>
      <c r="BB31" s="234"/>
      <c r="BC31" s="235"/>
      <c r="BD31" s="195"/>
      <c r="BE31" s="235"/>
      <c r="BF31" s="195"/>
      <c r="BG31" s="235"/>
      <c r="BH31" s="195"/>
      <c r="BI31" s="1119"/>
      <c r="BJ31" s="115"/>
      <c r="BK31" s="259"/>
      <c r="BL31" s="1118"/>
      <c r="BM31" s="260"/>
      <c r="BN31" s="163"/>
      <c r="BO31" s="163"/>
      <c r="BP31" s="163"/>
      <c r="BQ31" s="163"/>
      <c r="BR31" s="163"/>
      <c r="BS31" s="261"/>
      <c r="BT31" s="195"/>
      <c r="BU31" s="1149"/>
      <c r="BV31" s="226"/>
      <c r="BW31" s="1100"/>
      <c r="BX31" s="1130"/>
      <c r="BY31" s="251"/>
      <c r="BZ31" s="1100"/>
      <c r="CA31" s="1084"/>
      <c r="CB31" s="1103"/>
      <c r="CC31" s="1087"/>
      <c r="CD31" s="1103"/>
      <c r="CE31" s="1090"/>
      <c r="CF31" s="1103"/>
      <c r="CG31" s="1068"/>
      <c r="CH31" s="1093"/>
      <c r="CI31" s="1122"/>
      <c r="CJ31" s="1109"/>
      <c r="CK31" s="1093"/>
      <c r="CL31" s="252" t="s">
        <v>988</v>
      </c>
      <c r="CM31" s="253">
        <v>3900</v>
      </c>
      <c r="CN31" s="254">
        <v>4400</v>
      </c>
      <c r="CO31" s="1100"/>
      <c r="CP31" s="1112"/>
      <c r="CQ31" s="1100"/>
      <c r="CR31" s="1084"/>
      <c r="CS31" s="1103"/>
      <c r="CT31" s="1087"/>
      <c r="CU31" s="1087"/>
      <c r="CV31" s="1090"/>
      <c r="CW31" s="1103"/>
      <c r="CX31" s="1106"/>
      <c r="CY31" s="1092"/>
      <c r="CZ31" s="202"/>
      <c r="DA31" s="127"/>
      <c r="DB31" s="1096"/>
      <c r="DC31" s="230"/>
      <c r="DD31" s="1096"/>
      <c r="DE31" s="1099"/>
      <c r="DF31" s="1100"/>
      <c r="DG31" s="1084"/>
      <c r="DH31" s="1087"/>
      <c r="DI31" s="1087"/>
      <c r="DJ31" s="1087"/>
      <c r="DK31" s="1090"/>
      <c r="DL31" s="1087"/>
      <c r="DM31" s="1068"/>
      <c r="DN31" s="1069"/>
      <c r="DO31" s="1077"/>
      <c r="DP31" s="1079"/>
      <c r="DQ31" s="1079"/>
      <c r="DR31" s="1081"/>
      <c r="DS31" s="202"/>
      <c r="DT31" s="1143"/>
      <c r="DU31" s="160"/>
      <c r="DW31" s="128"/>
      <c r="DX31" s="128"/>
      <c r="DY31" s="128"/>
      <c r="DZ31" s="128"/>
      <c r="EA31" s="128"/>
      <c r="EB31" s="128"/>
      <c r="EC31" s="128"/>
      <c r="ED31" s="128"/>
      <c r="EE31" s="128"/>
      <c r="EF31" s="128"/>
      <c r="EG31" s="128"/>
      <c r="EH31" s="128"/>
    </row>
    <row r="32" spans="1:138" ht="18.600000000000001" customHeight="1">
      <c r="A32" s="263" t="s">
        <v>541</v>
      </c>
      <c r="B32" s="1147"/>
      <c r="C32" s="1137" t="s">
        <v>996</v>
      </c>
      <c r="D32" s="1116" t="s">
        <v>972</v>
      </c>
      <c r="E32" s="164" t="s">
        <v>52</v>
      </c>
      <c r="F32" s="165"/>
      <c r="G32" s="166">
        <v>78890</v>
      </c>
      <c r="H32" s="167">
        <v>87990</v>
      </c>
      <c r="I32" s="166">
        <v>66820</v>
      </c>
      <c r="J32" s="167">
        <v>75920</v>
      </c>
      <c r="K32" s="141" t="s">
        <v>973</v>
      </c>
      <c r="L32" s="168">
        <v>760</v>
      </c>
      <c r="M32" s="169">
        <v>850</v>
      </c>
      <c r="N32" s="170" t="s">
        <v>974</v>
      </c>
      <c r="O32" s="171" t="s">
        <v>975</v>
      </c>
      <c r="P32" s="172" t="s">
        <v>973</v>
      </c>
      <c r="Q32" s="173" t="s">
        <v>976</v>
      </c>
      <c r="R32" s="172" t="s">
        <v>973</v>
      </c>
      <c r="S32" s="174">
        <v>2.7</v>
      </c>
      <c r="T32" s="175">
        <v>2.7</v>
      </c>
      <c r="U32" s="168">
        <v>640</v>
      </c>
      <c r="V32" s="169">
        <v>730</v>
      </c>
      <c r="W32" s="176" t="s">
        <v>974</v>
      </c>
      <c r="X32" s="171" t="s">
        <v>975</v>
      </c>
      <c r="Y32" s="176" t="s">
        <v>973</v>
      </c>
      <c r="Z32" s="173" t="s">
        <v>976</v>
      </c>
      <c r="AA32" s="176" t="s">
        <v>973</v>
      </c>
      <c r="AB32" s="174">
        <v>2.6</v>
      </c>
      <c r="AC32" s="177">
        <v>2.6</v>
      </c>
      <c r="AD32" s="141" t="s">
        <v>973</v>
      </c>
      <c r="AE32" s="178">
        <v>9100</v>
      </c>
      <c r="AF32" s="141" t="s">
        <v>973</v>
      </c>
      <c r="AG32" s="179">
        <v>90</v>
      </c>
      <c r="AH32" s="180" t="s">
        <v>974</v>
      </c>
      <c r="AI32" s="171" t="s">
        <v>975</v>
      </c>
      <c r="AJ32" s="176" t="s">
        <v>973</v>
      </c>
      <c r="AK32" s="173" t="s">
        <v>976</v>
      </c>
      <c r="AL32" s="176" t="s">
        <v>973</v>
      </c>
      <c r="AM32" s="181">
        <v>2.5</v>
      </c>
      <c r="AN32" s="182" t="s">
        <v>977</v>
      </c>
      <c r="AO32" s="141" t="s">
        <v>973</v>
      </c>
      <c r="AP32" s="183">
        <v>3640</v>
      </c>
      <c r="AQ32" s="141" t="s">
        <v>973</v>
      </c>
      <c r="AR32" s="184">
        <v>30</v>
      </c>
      <c r="AS32" s="185" t="s">
        <v>974</v>
      </c>
      <c r="AT32" s="186" t="s">
        <v>975</v>
      </c>
      <c r="AU32" s="187" t="s">
        <v>973</v>
      </c>
      <c r="AV32" s="188" t="s">
        <v>976</v>
      </c>
      <c r="AW32" s="187" t="s">
        <v>973</v>
      </c>
      <c r="AX32" s="189">
        <v>3.7</v>
      </c>
      <c r="AZ32" s="126"/>
      <c r="BA32" s="126"/>
      <c r="BB32" s="190"/>
      <c r="BC32" s="130"/>
      <c r="BD32" s="126"/>
      <c r="BE32" s="130"/>
      <c r="BF32" s="126"/>
      <c r="BG32" s="130"/>
      <c r="BH32" s="126"/>
      <c r="BI32" s="1119"/>
      <c r="BK32" s="224" t="s">
        <v>997</v>
      </c>
      <c r="BL32" s="1118"/>
      <c r="BM32" s="202" t="s">
        <v>997</v>
      </c>
      <c r="BS32" s="225"/>
      <c r="BT32" s="127"/>
      <c r="BU32" s="1149"/>
      <c r="BV32" s="262"/>
      <c r="BW32" s="1100" t="s">
        <v>973</v>
      </c>
      <c r="BX32" s="1131">
        <v>16990</v>
      </c>
      <c r="BY32" s="197"/>
      <c r="BZ32" s="1100" t="s">
        <v>973</v>
      </c>
      <c r="CA32" s="1082">
        <v>90</v>
      </c>
      <c r="CB32" s="1101" t="s">
        <v>974</v>
      </c>
      <c r="CC32" s="1085" t="s">
        <v>975</v>
      </c>
      <c r="CD32" s="1101" t="s">
        <v>973</v>
      </c>
      <c r="CE32" s="1088" t="s">
        <v>979</v>
      </c>
      <c r="CF32" s="1101" t="s">
        <v>973</v>
      </c>
      <c r="CG32" s="1066">
        <v>6.6</v>
      </c>
      <c r="CH32" s="1093" t="s">
        <v>973</v>
      </c>
      <c r="CI32" s="1120">
        <v>4900</v>
      </c>
      <c r="CJ32" s="1107">
        <v>5400</v>
      </c>
      <c r="CK32" s="1093" t="s">
        <v>973</v>
      </c>
      <c r="CL32" s="198" t="s">
        <v>980</v>
      </c>
      <c r="CM32" s="199">
        <v>8800</v>
      </c>
      <c r="CN32" s="200">
        <v>9800</v>
      </c>
      <c r="CO32" s="1100" t="s">
        <v>973</v>
      </c>
      <c r="CP32" s="1110">
        <v>10920</v>
      </c>
      <c r="CQ32" s="1100" t="s">
        <v>973</v>
      </c>
      <c r="CR32" s="1082">
        <v>100</v>
      </c>
      <c r="CS32" s="1101" t="s">
        <v>974</v>
      </c>
      <c r="CT32" s="1085" t="s">
        <v>975</v>
      </c>
      <c r="CU32" s="1085" t="s">
        <v>973</v>
      </c>
      <c r="CV32" s="1088" t="s">
        <v>979</v>
      </c>
      <c r="CW32" s="1101" t="s">
        <v>973</v>
      </c>
      <c r="CX32" s="1104">
        <v>2.9</v>
      </c>
      <c r="CY32" s="1091" t="s">
        <v>981</v>
      </c>
      <c r="CZ32" s="1093" t="s">
        <v>973</v>
      </c>
      <c r="DA32" s="1094">
        <v>4900</v>
      </c>
      <c r="DB32" s="1096"/>
      <c r="DC32" s="230"/>
      <c r="DD32" s="1096" t="s">
        <v>982</v>
      </c>
      <c r="DE32" s="1097">
        <v>12030</v>
      </c>
      <c r="DF32" s="1100" t="s">
        <v>973</v>
      </c>
      <c r="DG32" s="1082">
        <v>120</v>
      </c>
      <c r="DH32" s="1085" t="s">
        <v>974</v>
      </c>
      <c r="DI32" s="1085" t="s">
        <v>975</v>
      </c>
      <c r="DJ32" s="1085" t="s">
        <v>973</v>
      </c>
      <c r="DK32" s="1088" t="s">
        <v>979</v>
      </c>
      <c r="DL32" s="1085" t="s">
        <v>973</v>
      </c>
      <c r="DM32" s="1066">
        <v>1.8</v>
      </c>
      <c r="DN32" s="1069" t="s">
        <v>982</v>
      </c>
      <c r="DO32" s="1070" t="s">
        <v>912</v>
      </c>
      <c r="DP32" s="1072" t="s">
        <v>912</v>
      </c>
      <c r="DQ32" s="1072" t="s">
        <v>912</v>
      </c>
      <c r="DR32" s="1074" t="s">
        <v>912</v>
      </c>
      <c r="DS32" s="202"/>
      <c r="DT32" s="1143"/>
      <c r="DU32" s="160"/>
      <c r="DV32" s="263"/>
      <c r="DX32" s="195"/>
      <c r="DY32" s="122"/>
    </row>
    <row r="33" spans="1:125" s="263" customFormat="1" ht="18.600000000000001" customHeight="1">
      <c r="A33" s="263" t="s">
        <v>542</v>
      </c>
      <c r="B33" s="1147"/>
      <c r="C33" s="1136"/>
      <c r="D33" s="1117"/>
      <c r="E33" s="203" t="s">
        <v>53</v>
      </c>
      <c r="F33" s="165"/>
      <c r="G33" s="204">
        <v>87990</v>
      </c>
      <c r="H33" s="205">
        <v>160520</v>
      </c>
      <c r="I33" s="204">
        <v>75920</v>
      </c>
      <c r="J33" s="205">
        <v>148450</v>
      </c>
      <c r="K33" s="141" t="s">
        <v>973</v>
      </c>
      <c r="L33" s="206">
        <v>850</v>
      </c>
      <c r="M33" s="207">
        <v>1480</v>
      </c>
      <c r="N33" s="208" t="s">
        <v>974</v>
      </c>
      <c r="O33" s="209" t="s">
        <v>975</v>
      </c>
      <c r="P33" s="209" t="s">
        <v>910</v>
      </c>
      <c r="Q33" s="209" t="s">
        <v>976</v>
      </c>
      <c r="R33" s="209" t="s">
        <v>973</v>
      </c>
      <c r="S33" s="210">
        <v>2.7</v>
      </c>
      <c r="T33" s="211">
        <v>2.6</v>
      </c>
      <c r="U33" s="206">
        <v>730</v>
      </c>
      <c r="V33" s="207">
        <v>1360</v>
      </c>
      <c r="W33" s="212" t="s">
        <v>974</v>
      </c>
      <c r="X33" s="209" t="s">
        <v>975</v>
      </c>
      <c r="Y33" s="212" t="s">
        <v>910</v>
      </c>
      <c r="Z33" s="209" t="s">
        <v>976</v>
      </c>
      <c r="AA33" s="212" t="s">
        <v>973</v>
      </c>
      <c r="AB33" s="210">
        <v>2.6</v>
      </c>
      <c r="AC33" s="213">
        <v>2.6</v>
      </c>
      <c r="AD33" s="141" t="s">
        <v>973</v>
      </c>
      <c r="AE33" s="214">
        <v>9100</v>
      </c>
      <c r="AF33" s="141" t="s">
        <v>973</v>
      </c>
      <c r="AG33" s="215">
        <v>90</v>
      </c>
      <c r="AH33" s="216" t="s">
        <v>974</v>
      </c>
      <c r="AI33" s="158" t="s">
        <v>975</v>
      </c>
      <c r="AJ33" s="159" t="s">
        <v>973</v>
      </c>
      <c r="AK33" s="217" t="s">
        <v>976</v>
      </c>
      <c r="AL33" s="218" t="s">
        <v>973</v>
      </c>
      <c r="AM33" s="219">
        <v>2.5</v>
      </c>
      <c r="AN33" s="220"/>
      <c r="AO33" s="115"/>
      <c r="AP33" s="221"/>
      <c r="AQ33" s="115"/>
      <c r="AR33" s="222"/>
      <c r="AS33" s="223"/>
      <c r="AT33" s="221"/>
      <c r="AU33" s="223"/>
      <c r="AV33" s="221"/>
      <c r="AW33" s="223"/>
      <c r="AX33" s="221"/>
      <c r="AY33" s="115"/>
      <c r="AZ33" s="126"/>
      <c r="BA33" s="126"/>
      <c r="BB33" s="190"/>
      <c r="BC33" s="130"/>
      <c r="BD33" s="126"/>
      <c r="BE33" s="130"/>
      <c r="BF33" s="126"/>
      <c r="BG33" s="130"/>
      <c r="BH33" s="126"/>
      <c r="BI33" s="1119"/>
      <c r="BJ33" s="115"/>
      <c r="BK33" s="224">
        <v>326000</v>
      </c>
      <c r="BL33" s="1118"/>
      <c r="BM33" s="256">
        <v>3260</v>
      </c>
      <c r="BN33" s="195" t="s">
        <v>911</v>
      </c>
      <c r="BO33" s="122" t="s">
        <v>975</v>
      </c>
      <c r="BP33" s="129" t="s">
        <v>973</v>
      </c>
      <c r="BQ33" s="257" t="s">
        <v>976</v>
      </c>
      <c r="BR33" s="143" t="s">
        <v>973</v>
      </c>
      <c r="BS33" s="258">
        <v>1.7</v>
      </c>
      <c r="BT33" s="127"/>
      <c r="BU33" s="1149"/>
      <c r="BV33" s="262"/>
      <c r="BW33" s="1100"/>
      <c r="BX33" s="1132"/>
      <c r="BY33" s="227">
        <v>15110</v>
      </c>
      <c r="BZ33" s="1100"/>
      <c r="CA33" s="1083"/>
      <c r="CB33" s="1102"/>
      <c r="CC33" s="1086"/>
      <c r="CD33" s="1102"/>
      <c r="CE33" s="1089"/>
      <c r="CF33" s="1102"/>
      <c r="CG33" s="1067"/>
      <c r="CH33" s="1093"/>
      <c r="CI33" s="1121"/>
      <c r="CJ33" s="1108"/>
      <c r="CK33" s="1093"/>
      <c r="CL33" s="123" t="s">
        <v>985</v>
      </c>
      <c r="CM33" s="228">
        <v>4800</v>
      </c>
      <c r="CN33" s="229">
        <v>5400</v>
      </c>
      <c r="CO33" s="1100"/>
      <c r="CP33" s="1111"/>
      <c r="CQ33" s="1100"/>
      <c r="CR33" s="1083"/>
      <c r="CS33" s="1102"/>
      <c r="CT33" s="1086"/>
      <c r="CU33" s="1086"/>
      <c r="CV33" s="1089"/>
      <c r="CW33" s="1102"/>
      <c r="CX33" s="1105"/>
      <c r="CY33" s="1091"/>
      <c r="CZ33" s="1093"/>
      <c r="DA33" s="1095"/>
      <c r="DB33" s="1096"/>
      <c r="DC33" s="230"/>
      <c r="DD33" s="1096"/>
      <c r="DE33" s="1098"/>
      <c r="DF33" s="1100"/>
      <c r="DG33" s="1083"/>
      <c r="DH33" s="1086"/>
      <c r="DI33" s="1086"/>
      <c r="DJ33" s="1086"/>
      <c r="DK33" s="1089"/>
      <c r="DL33" s="1086"/>
      <c r="DM33" s="1067"/>
      <c r="DN33" s="1069"/>
      <c r="DO33" s="1071"/>
      <c r="DP33" s="1073"/>
      <c r="DQ33" s="1073"/>
      <c r="DR33" s="1075"/>
      <c r="DS33" s="202"/>
      <c r="DT33" s="1143"/>
      <c r="DU33" s="160"/>
    </row>
    <row r="34" spans="1:125" s="263" customFormat="1" ht="18.600000000000001" customHeight="1">
      <c r="A34" s="263" t="s">
        <v>543</v>
      </c>
      <c r="B34" s="1147"/>
      <c r="C34" s="1136"/>
      <c r="D34" s="1123" t="s">
        <v>986</v>
      </c>
      <c r="E34" s="203" t="s">
        <v>54</v>
      </c>
      <c r="F34" s="165"/>
      <c r="G34" s="204">
        <v>160520</v>
      </c>
      <c r="H34" s="205">
        <v>251540</v>
      </c>
      <c r="I34" s="204">
        <v>148450</v>
      </c>
      <c r="J34" s="205">
        <v>239470</v>
      </c>
      <c r="K34" s="141" t="s">
        <v>973</v>
      </c>
      <c r="L34" s="206">
        <v>1480</v>
      </c>
      <c r="M34" s="207">
        <v>2390</v>
      </c>
      <c r="N34" s="208" t="s">
        <v>974</v>
      </c>
      <c r="O34" s="209" t="s">
        <v>975</v>
      </c>
      <c r="P34" s="209" t="s">
        <v>910</v>
      </c>
      <c r="Q34" s="209" t="s">
        <v>976</v>
      </c>
      <c r="R34" s="209" t="s">
        <v>973</v>
      </c>
      <c r="S34" s="210">
        <v>2.6</v>
      </c>
      <c r="T34" s="211">
        <v>2.7</v>
      </c>
      <c r="U34" s="206">
        <v>1360</v>
      </c>
      <c r="V34" s="207">
        <v>2270</v>
      </c>
      <c r="W34" s="212" t="s">
        <v>974</v>
      </c>
      <c r="X34" s="209" t="s">
        <v>975</v>
      </c>
      <c r="Y34" s="212" t="s">
        <v>910</v>
      </c>
      <c r="Z34" s="209" t="s">
        <v>976</v>
      </c>
      <c r="AA34" s="212" t="s">
        <v>973</v>
      </c>
      <c r="AB34" s="210">
        <v>2.6</v>
      </c>
      <c r="AC34" s="213">
        <v>2.6</v>
      </c>
      <c r="AD34" s="231"/>
      <c r="AE34" s="232"/>
      <c r="AF34" s="233"/>
      <c r="AG34" s="234"/>
      <c r="AH34" s="235"/>
      <c r="AI34" s="195"/>
      <c r="AJ34" s="235"/>
      <c r="AK34" s="195"/>
      <c r="AL34" s="235"/>
      <c r="AM34" s="195"/>
      <c r="AN34" s="195"/>
      <c r="AO34" s="231"/>
      <c r="AP34" s="232"/>
      <c r="AQ34" s="233"/>
      <c r="AR34" s="234"/>
      <c r="AS34" s="235"/>
      <c r="AT34" s="195"/>
      <c r="AU34" s="235"/>
      <c r="AV34" s="195"/>
      <c r="AW34" s="235"/>
      <c r="AX34" s="195"/>
      <c r="AY34" s="141" t="s">
        <v>973</v>
      </c>
      <c r="AZ34" s="236">
        <v>18200</v>
      </c>
      <c r="BA34" s="141" t="s">
        <v>973</v>
      </c>
      <c r="BB34" s="184">
        <v>180</v>
      </c>
      <c r="BC34" s="185" t="s">
        <v>974</v>
      </c>
      <c r="BD34" s="186" t="s">
        <v>975</v>
      </c>
      <c r="BE34" s="187" t="s">
        <v>973</v>
      </c>
      <c r="BF34" s="188" t="s">
        <v>976</v>
      </c>
      <c r="BG34" s="185" t="s">
        <v>973</v>
      </c>
      <c r="BH34" s="189">
        <v>2.5</v>
      </c>
      <c r="BI34" s="1119"/>
      <c r="BJ34" s="115"/>
      <c r="BK34" s="259"/>
      <c r="BL34" s="1118"/>
      <c r="BM34" s="260"/>
      <c r="BN34" s="163"/>
      <c r="BO34" s="163"/>
      <c r="BP34" s="163"/>
      <c r="BQ34" s="163"/>
      <c r="BR34" s="163"/>
      <c r="BS34" s="261"/>
      <c r="BT34" s="127"/>
      <c r="BU34" s="1149"/>
      <c r="BV34" s="262"/>
      <c r="BW34" s="1100" t="s">
        <v>973</v>
      </c>
      <c r="BX34" s="1129">
        <v>15110</v>
      </c>
      <c r="BY34" s="237"/>
      <c r="BZ34" s="1100"/>
      <c r="CA34" s="1083">
        <v>0</v>
      </c>
      <c r="CB34" s="1102"/>
      <c r="CC34" s="1086"/>
      <c r="CD34" s="1102"/>
      <c r="CE34" s="1089"/>
      <c r="CF34" s="1102"/>
      <c r="CG34" s="1067"/>
      <c r="CH34" s="1093"/>
      <c r="CI34" s="1121"/>
      <c r="CJ34" s="1108"/>
      <c r="CK34" s="1093"/>
      <c r="CL34" s="123" t="s">
        <v>987</v>
      </c>
      <c r="CM34" s="228">
        <v>4200</v>
      </c>
      <c r="CN34" s="229">
        <v>4700</v>
      </c>
      <c r="CO34" s="1100"/>
      <c r="CP34" s="1111"/>
      <c r="CQ34" s="1100"/>
      <c r="CR34" s="1083"/>
      <c r="CS34" s="1102"/>
      <c r="CT34" s="1086"/>
      <c r="CU34" s="1086"/>
      <c r="CV34" s="1089"/>
      <c r="CW34" s="1102"/>
      <c r="CX34" s="1105"/>
      <c r="CY34" s="1091"/>
      <c r="CZ34" s="202"/>
      <c r="DA34" s="127"/>
      <c r="DB34" s="1096"/>
      <c r="DC34" s="230"/>
      <c r="DD34" s="1096"/>
      <c r="DE34" s="1098"/>
      <c r="DF34" s="1100"/>
      <c r="DG34" s="1083"/>
      <c r="DH34" s="1086"/>
      <c r="DI34" s="1086"/>
      <c r="DJ34" s="1086"/>
      <c r="DK34" s="1089"/>
      <c r="DL34" s="1086"/>
      <c r="DM34" s="1067"/>
      <c r="DN34" s="1069"/>
      <c r="DO34" s="1076">
        <v>0.01</v>
      </c>
      <c r="DP34" s="1078">
        <v>0.03</v>
      </c>
      <c r="DQ34" s="1078">
        <v>0.04</v>
      </c>
      <c r="DR34" s="1080">
        <v>0.05</v>
      </c>
      <c r="DS34" s="202"/>
      <c r="DT34" s="1143"/>
      <c r="DU34" s="160"/>
    </row>
    <row r="35" spans="1:125" s="263" customFormat="1" ht="18.600000000000001" customHeight="1">
      <c r="A35" s="263" t="s">
        <v>544</v>
      </c>
      <c r="B35" s="1147"/>
      <c r="C35" s="1136"/>
      <c r="D35" s="1124"/>
      <c r="E35" s="238" t="s">
        <v>55</v>
      </c>
      <c r="F35" s="165"/>
      <c r="G35" s="239">
        <v>251540</v>
      </c>
      <c r="H35" s="240"/>
      <c r="I35" s="239">
        <v>239470</v>
      </c>
      <c r="J35" s="240"/>
      <c r="K35" s="141" t="s">
        <v>973</v>
      </c>
      <c r="L35" s="241">
        <v>2390</v>
      </c>
      <c r="M35" s="242"/>
      <c r="N35" s="243" t="s">
        <v>974</v>
      </c>
      <c r="O35" s="244" t="s">
        <v>975</v>
      </c>
      <c r="P35" s="244" t="s">
        <v>910</v>
      </c>
      <c r="Q35" s="244" t="s">
        <v>976</v>
      </c>
      <c r="R35" s="244" t="s">
        <v>973</v>
      </c>
      <c r="S35" s="245">
        <v>2.7</v>
      </c>
      <c r="T35" s="246"/>
      <c r="U35" s="241">
        <v>2270</v>
      </c>
      <c r="V35" s="242"/>
      <c r="W35" s="247" t="s">
        <v>974</v>
      </c>
      <c r="X35" s="244" t="s">
        <v>975</v>
      </c>
      <c r="Y35" s="248" t="s">
        <v>910</v>
      </c>
      <c r="Z35" s="244" t="s">
        <v>976</v>
      </c>
      <c r="AA35" s="248" t="s">
        <v>973</v>
      </c>
      <c r="AB35" s="245">
        <v>2.6</v>
      </c>
      <c r="AC35" s="249"/>
      <c r="AD35" s="231"/>
      <c r="AE35" s="232"/>
      <c r="AF35" s="233"/>
      <c r="AG35" s="250"/>
      <c r="AH35" s="235"/>
      <c r="AI35" s="195"/>
      <c r="AJ35" s="235"/>
      <c r="AK35" s="195"/>
      <c r="AL35" s="235"/>
      <c r="AM35" s="195"/>
      <c r="AN35" s="195"/>
      <c r="AO35" s="231"/>
      <c r="AP35" s="232"/>
      <c r="AQ35" s="233"/>
      <c r="AR35" s="250"/>
      <c r="AS35" s="235"/>
      <c r="AT35" s="195"/>
      <c r="AU35" s="235"/>
      <c r="AV35" s="195"/>
      <c r="AW35" s="235"/>
      <c r="AX35" s="195"/>
      <c r="AY35" s="231"/>
      <c r="AZ35" s="232"/>
      <c r="BA35" s="232"/>
      <c r="BB35" s="234"/>
      <c r="BC35" s="235"/>
      <c r="BD35" s="195"/>
      <c r="BE35" s="235"/>
      <c r="BF35" s="195"/>
      <c r="BG35" s="235"/>
      <c r="BH35" s="195"/>
      <c r="BI35" s="1119"/>
      <c r="BJ35" s="115"/>
      <c r="BK35" s="224" t="s">
        <v>998</v>
      </c>
      <c r="BL35" s="1118"/>
      <c r="BM35" s="202" t="s">
        <v>998</v>
      </c>
      <c r="BN35" s="195"/>
      <c r="BO35" s="195"/>
      <c r="BP35" s="195"/>
      <c r="BQ35" s="195"/>
      <c r="BR35" s="195"/>
      <c r="BS35" s="225"/>
      <c r="BT35" s="232"/>
      <c r="BU35" s="1149"/>
      <c r="BV35" s="224"/>
      <c r="BW35" s="1100"/>
      <c r="BX35" s="1130"/>
      <c r="BY35" s="251"/>
      <c r="BZ35" s="1100"/>
      <c r="CA35" s="1084"/>
      <c r="CB35" s="1103"/>
      <c r="CC35" s="1087"/>
      <c r="CD35" s="1103"/>
      <c r="CE35" s="1090"/>
      <c r="CF35" s="1103"/>
      <c r="CG35" s="1068"/>
      <c r="CH35" s="1093"/>
      <c r="CI35" s="1122"/>
      <c r="CJ35" s="1109"/>
      <c r="CK35" s="1093"/>
      <c r="CL35" s="252" t="s">
        <v>988</v>
      </c>
      <c r="CM35" s="253">
        <v>3800</v>
      </c>
      <c r="CN35" s="254">
        <v>4200</v>
      </c>
      <c r="CO35" s="1100"/>
      <c r="CP35" s="1112"/>
      <c r="CQ35" s="1100"/>
      <c r="CR35" s="1084"/>
      <c r="CS35" s="1103"/>
      <c r="CT35" s="1087"/>
      <c r="CU35" s="1087"/>
      <c r="CV35" s="1090"/>
      <c r="CW35" s="1103"/>
      <c r="CX35" s="1106"/>
      <c r="CY35" s="1092"/>
      <c r="CZ35" s="202"/>
      <c r="DA35" s="127"/>
      <c r="DB35" s="1096"/>
      <c r="DC35" s="230"/>
      <c r="DD35" s="1096"/>
      <c r="DE35" s="1099"/>
      <c r="DF35" s="1100"/>
      <c r="DG35" s="1084"/>
      <c r="DH35" s="1087"/>
      <c r="DI35" s="1087"/>
      <c r="DJ35" s="1087"/>
      <c r="DK35" s="1090"/>
      <c r="DL35" s="1087"/>
      <c r="DM35" s="1068"/>
      <c r="DN35" s="1069"/>
      <c r="DO35" s="1077"/>
      <c r="DP35" s="1079"/>
      <c r="DQ35" s="1079"/>
      <c r="DR35" s="1081"/>
      <c r="DS35" s="202"/>
      <c r="DT35" s="1143"/>
      <c r="DU35" s="160"/>
    </row>
    <row r="36" spans="1:125" s="263" customFormat="1" ht="18.600000000000001" customHeight="1">
      <c r="A36" s="263" t="s">
        <v>545</v>
      </c>
      <c r="B36" s="1147"/>
      <c r="C36" s="1137" t="s">
        <v>999</v>
      </c>
      <c r="D36" s="1116" t="s">
        <v>972</v>
      </c>
      <c r="E36" s="164" t="s">
        <v>52</v>
      </c>
      <c r="F36" s="165"/>
      <c r="G36" s="166">
        <v>73470</v>
      </c>
      <c r="H36" s="167">
        <v>82570</v>
      </c>
      <c r="I36" s="166">
        <v>62490</v>
      </c>
      <c r="J36" s="167">
        <v>71590</v>
      </c>
      <c r="K36" s="141" t="s">
        <v>973</v>
      </c>
      <c r="L36" s="168">
        <v>710</v>
      </c>
      <c r="M36" s="169">
        <v>800</v>
      </c>
      <c r="N36" s="170" t="s">
        <v>974</v>
      </c>
      <c r="O36" s="171" t="s">
        <v>975</v>
      </c>
      <c r="P36" s="172" t="s">
        <v>973</v>
      </c>
      <c r="Q36" s="173" t="s">
        <v>976</v>
      </c>
      <c r="R36" s="172" t="s">
        <v>973</v>
      </c>
      <c r="S36" s="174">
        <v>2.7</v>
      </c>
      <c r="T36" s="175">
        <v>2.7</v>
      </c>
      <c r="U36" s="168">
        <v>600</v>
      </c>
      <c r="V36" s="169">
        <v>690</v>
      </c>
      <c r="W36" s="176" t="s">
        <v>974</v>
      </c>
      <c r="X36" s="171" t="s">
        <v>975</v>
      </c>
      <c r="Y36" s="176" t="s">
        <v>973</v>
      </c>
      <c r="Z36" s="173" t="s">
        <v>976</v>
      </c>
      <c r="AA36" s="176" t="s">
        <v>973</v>
      </c>
      <c r="AB36" s="174">
        <v>2.6</v>
      </c>
      <c r="AC36" s="177">
        <v>2.6</v>
      </c>
      <c r="AD36" s="141" t="s">
        <v>973</v>
      </c>
      <c r="AE36" s="178">
        <v>9100</v>
      </c>
      <c r="AF36" s="141" t="s">
        <v>973</v>
      </c>
      <c r="AG36" s="179">
        <v>90</v>
      </c>
      <c r="AH36" s="180" t="s">
        <v>974</v>
      </c>
      <c r="AI36" s="171" t="s">
        <v>975</v>
      </c>
      <c r="AJ36" s="176" t="s">
        <v>973</v>
      </c>
      <c r="AK36" s="173" t="s">
        <v>976</v>
      </c>
      <c r="AL36" s="176" t="s">
        <v>973</v>
      </c>
      <c r="AM36" s="181">
        <v>2.5</v>
      </c>
      <c r="AN36" s="182" t="s">
        <v>977</v>
      </c>
      <c r="AO36" s="141" t="s">
        <v>973</v>
      </c>
      <c r="AP36" s="183">
        <v>3640</v>
      </c>
      <c r="AQ36" s="141" t="s">
        <v>973</v>
      </c>
      <c r="AR36" s="184">
        <v>30</v>
      </c>
      <c r="AS36" s="185" t="s">
        <v>974</v>
      </c>
      <c r="AT36" s="186" t="s">
        <v>975</v>
      </c>
      <c r="AU36" s="187" t="s">
        <v>973</v>
      </c>
      <c r="AV36" s="188" t="s">
        <v>976</v>
      </c>
      <c r="AW36" s="187" t="s">
        <v>973</v>
      </c>
      <c r="AX36" s="189">
        <v>3.7</v>
      </c>
      <c r="AY36" s="115"/>
      <c r="AZ36" s="126"/>
      <c r="BA36" s="126"/>
      <c r="BB36" s="190"/>
      <c r="BC36" s="130"/>
      <c r="BD36" s="126"/>
      <c r="BE36" s="130"/>
      <c r="BF36" s="126"/>
      <c r="BG36" s="130"/>
      <c r="BH36" s="126"/>
      <c r="BI36" s="1119"/>
      <c r="BJ36" s="115"/>
      <c r="BK36" s="224">
        <v>370400</v>
      </c>
      <c r="BL36" s="1118"/>
      <c r="BM36" s="256">
        <v>3700</v>
      </c>
      <c r="BN36" s="195" t="s">
        <v>911</v>
      </c>
      <c r="BO36" s="122" t="s">
        <v>975</v>
      </c>
      <c r="BP36" s="129" t="s">
        <v>973</v>
      </c>
      <c r="BQ36" s="257" t="s">
        <v>976</v>
      </c>
      <c r="BR36" s="143" t="s">
        <v>973</v>
      </c>
      <c r="BS36" s="258">
        <v>1.8</v>
      </c>
      <c r="BT36" s="232"/>
      <c r="BU36" s="1149"/>
      <c r="BV36" s="224"/>
      <c r="BW36" s="1100" t="s">
        <v>973</v>
      </c>
      <c r="BX36" s="1131">
        <v>16130</v>
      </c>
      <c r="BY36" s="197"/>
      <c r="BZ36" s="1100" t="s">
        <v>973</v>
      </c>
      <c r="CA36" s="1082">
        <v>80</v>
      </c>
      <c r="CB36" s="1101" t="s">
        <v>974</v>
      </c>
      <c r="CC36" s="1085" t="s">
        <v>975</v>
      </c>
      <c r="CD36" s="1101" t="s">
        <v>973</v>
      </c>
      <c r="CE36" s="1088" t="s">
        <v>979</v>
      </c>
      <c r="CF36" s="1101" t="s">
        <v>973</v>
      </c>
      <c r="CG36" s="1066">
        <v>6.8</v>
      </c>
      <c r="CH36" s="1093" t="s">
        <v>973</v>
      </c>
      <c r="CI36" s="1120">
        <v>4500</v>
      </c>
      <c r="CJ36" s="1107">
        <v>4900</v>
      </c>
      <c r="CK36" s="1093" t="s">
        <v>973</v>
      </c>
      <c r="CL36" s="198" t="s">
        <v>980</v>
      </c>
      <c r="CM36" s="199">
        <v>8000</v>
      </c>
      <c r="CN36" s="200">
        <v>8900</v>
      </c>
      <c r="CO36" s="1100" t="s">
        <v>973</v>
      </c>
      <c r="CP36" s="1110">
        <v>9920</v>
      </c>
      <c r="CQ36" s="1100" t="s">
        <v>973</v>
      </c>
      <c r="CR36" s="1082">
        <v>90</v>
      </c>
      <c r="CS36" s="1101" t="s">
        <v>974</v>
      </c>
      <c r="CT36" s="1085" t="s">
        <v>975</v>
      </c>
      <c r="CU36" s="1085" t="s">
        <v>973</v>
      </c>
      <c r="CV36" s="1088" t="s">
        <v>979</v>
      </c>
      <c r="CW36" s="1101" t="s">
        <v>973</v>
      </c>
      <c r="CX36" s="1104">
        <v>2.9</v>
      </c>
      <c r="CY36" s="1091" t="s">
        <v>981</v>
      </c>
      <c r="CZ36" s="1093" t="s">
        <v>973</v>
      </c>
      <c r="DA36" s="1094">
        <v>4900</v>
      </c>
      <c r="DB36" s="1096"/>
      <c r="DC36" s="230"/>
      <c r="DD36" s="1096" t="s">
        <v>982</v>
      </c>
      <c r="DE36" s="1097">
        <v>10930</v>
      </c>
      <c r="DF36" s="1100" t="s">
        <v>973</v>
      </c>
      <c r="DG36" s="1082">
        <v>100</v>
      </c>
      <c r="DH36" s="1085" t="s">
        <v>974</v>
      </c>
      <c r="DI36" s="1085" t="s">
        <v>975</v>
      </c>
      <c r="DJ36" s="1085" t="s">
        <v>973</v>
      </c>
      <c r="DK36" s="1088" t="s">
        <v>979</v>
      </c>
      <c r="DL36" s="1085" t="s">
        <v>973</v>
      </c>
      <c r="DM36" s="1066">
        <v>2</v>
      </c>
      <c r="DN36" s="1069" t="s">
        <v>982</v>
      </c>
      <c r="DO36" s="1070" t="s">
        <v>912</v>
      </c>
      <c r="DP36" s="1072" t="s">
        <v>912</v>
      </c>
      <c r="DQ36" s="1072" t="s">
        <v>912</v>
      </c>
      <c r="DR36" s="1074" t="s">
        <v>912</v>
      </c>
      <c r="DS36" s="202"/>
      <c r="DT36" s="1143"/>
      <c r="DU36" s="160"/>
    </row>
    <row r="37" spans="1:125" s="263" customFormat="1" ht="18.600000000000001" customHeight="1">
      <c r="A37" s="263" t="s">
        <v>546</v>
      </c>
      <c r="B37" s="1147"/>
      <c r="C37" s="1136"/>
      <c r="D37" s="1117"/>
      <c r="E37" s="203" t="s">
        <v>53</v>
      </c>
      <c r="F37" s="165"/>
      <c r="G37" s="204">
        <v>82570</v>
      </c>
      <c r="H37" s="205">
        <v>155100</v>
      </c>
      <c r="I37" s="204">
        <v>71590</v>
      </c>
      <c r="J37" s="205">
        <v>144120</v>
      </c>
      <c r="K37" s="141" t="s">
        <v>973</v>
      </c>
      <c r="L37" s="206">
        <v>800</v>
      </c>
      <c r="M37" s="207">
        <v>1420</v>
      </c>
      <c r="N37" s="208" t="s">
        <v>974</v>
      </c>
      <c r="O37" s="209" t="s">
        <v>975</v>
      </c>
      <c r="P37" s="209" t="s">
        <v>910</v>
      </c>
      <c r="Q37" s="209" t="s">
        <v>976</v>
      </c>
      <c r="R37" s="209" t="s">
        <v>973</v>
      </c>
      <c r="S37" s="210">
        <v>2.7</v>
      </c>
      <c r="T37" s="211">
        <v>2.7</v>
      </c>
      <c r="U37" s="206">
        <v>690</v>
      </c>
      <c r="V37" s="207">
        <v>1310</v>
      </c>
      <c r="W37" s="212" t="s">
        <v>974</v>
      </c>
      <c r="X37" s="209" t="s">
        <v>975</v>
      </c>
      <c r="Y37" s="212" t="s">
        <v>910</v>
      </c>
      <c r="Z37" s="209" t="s">
        <v>976</v>
      </c>
      <c r="AA37" s="212" t="s">
        <v>973</v>
      </c>
      <c r="AB37" s="210">
        <v>2.6</v>
      </c>
      <c r="AC37" s="213">
        <v>2.6</v>
      </c>
      <c r="AD37" s="141" t="s">
        <v>973</v>
      </c>
      <c r="AE37" s="214">
        <v>9100</v>
      </c>
      <c r="AF37" s="141" t="s">
        <v>973</v>
      </c>
      <c r="AG37" s="215">
        <v>90</v>
      </c>
      <c r="AH37" s="216" t="s">
        <v>974</v>
      </c>
      <c r="AI37" s="158" t="s">
        <v>975</v>
      </c>
      <c r="AJ37" s="159" t="s">
        <v>973</v>
      </c>
      <c r="AK37" s="217" t="s">
        <v>976</v>
      </c>
      <c r="AL37" s="218" t="s">
        <v>973</v>
      </c>
      <c r="AM37" s="219">
        <v>2.5</v>
      </c>
      <c r="AN37" s="220"/>
      <c r="AO37" s="115"/>
      <c r="AP37" s="221"/>
      <c r="AQ37" s="115"/>
      <c r="AR37" s="222"/>
      <c r="AS37" s="223"/>
      <c r="AT37" s="221"/>
      <c r="AU37" s="223"/>
      <c r="AV37" s="221"/>
      <c r="AW37" s="223"/>
      <c r="AX37" s="221"/>
      <c r="AY37" s="115"/>
      <c r="AZ37" s="126"/>
      <c r="BA37" s="126"/>
      <c r="BB37" s="190"/>
      <c r="BC37" s="130"/>
      <c r="BD37" s="126"/>
      <c r="BE37" s="130"/>
      <c r="BF37" s="126"/>
      <c r="BG37" s="130"/>
      <c r="BH37" s="126"/>
      <c r="BI37" s="1119"/>
      <c r="BJ37" s="115"/>
      <c r="BK37" s="259"/>
      <c r="BL37" s="1118"/>
      <c r="BM37" s="260"/>
      <c r="BN37" s="163"/>
      <c r="BO37" s="163"/>
      <c r="BP37" s="163"/>
      <c r="BQ37" s="163"/>
      <c r="BR37" s="163"/>
      <c r="BS37" s="261"/>
      <c r="BT37" s="232"/>
      <c r="BU37" s="1149"/>
      <c r="BV37" s="224"/>
      <c r="BW37" s="1100"/>
      <c r="BX37" s="1132"/>
      <c r="BY37" s="227">
        <v>14250</v>
      </c>
      <c r="BZ37" s="1100"/>
      <c r="CA37" s="1083"/>
      <c r="CB37" s="1102"/>
      <c r="CC37" s="1086"/>
      <c r="CD37" s="1102"/>
      <c r="CE37" s="1089"/>
      <c r="CF37" s="1102"/>
      <c r="CG37" s="1067"/>
      <c r="CH37" s="1093"/>
      <c r="CI37" s="1121"/>
      <c r="CJ37" s="1108"/>
      <c r="CK37" s="1093"/>
      <c r="CL37" s="123" t="s">
        <v>985</v>
      </c>
      <c r="CM37" s="228">
        <v>4400</v>
      </c>
      <c r="CN37" s="229">
        <v>4900</v>
      </c>
      <c r="CO37" s="1100"/>
      <c r="CP37" s="1111"/>
      <c r="CQ37" s="1100"/>
      <c r="CR37" s="1083"/>
      <c r="CS37" s="1102"/>
      <c r="CT37" s="1086"/>
      <c r="CU37" s="1086"/>
      <c r="CV37" s="1089"/>
      <c r="CW37" s="1102"/>
      <c r="CX37" s="1105"/>
      <c r="CY37" s="1091"/>
      <c r="CZ37" s="1093"/>
      <c r="DA37" s="1095"/>
      <c r="DB37" s="1096"/>
      <c r="DC37" s="230"/>
      <c r="DD37" s="1096"/>
      <c r="DE37" s="1098"/>
      <c r="DF37" s="1100"/>
      <c r="DG37" s="1083"/>
      <c r="DH37" s="1086"/>
      <c r="DI37" s="1086"/>
      <c r="DJ37" s="1086"/>
      <c r="DK37" s="1089"/>
      <c r="DL37" s="1086"/>
      <c r="DM37" s="1067"/>
      <c r="DN37" s="1069"/>
      <c r="DO37" s="1071"/>
      <c r="DP37" s="1073"/>
      <c r="DQ37" s="1073"/>
      <c r="DR37" s="1075"/>
      <c r="DS37" s="202"/>
      <c r="DT37" s="1143"/>
      <c r="DU37" s="160"/>
    </row>
    <row r="38" spans="1:125" s="263" customFormat="1" ht="18.600000000000001" customHeight="1">
      <c r="A38" s="263" t="s">
        <v>547</v>
      </c>
      <c r="B38" s="1147"/>
      <c r="C38" s="1136"/>
      <c r="D38" s="1123" t="s">
        <v>986</v>
      </c>
      <c r="E38" s="203" t="s">
        <v>54</v>
      </c>
      <c r="F38" s="165"/>
      <c r="G38" s="204">
        <v>155100</v>
      </c>
      <c r="H38" s="205">
        <v>246120</v>
      </c>
      <c r="I38" s="204">
        <v>144120</v>
      </c>
      <c r="J38" s="205">
        <v>235140</v>
      </c>
      <c r="K38" s="141" t="s">
        <v>973</v>
      </c>
      <c r="L38" s="206">
        <v>1420</v>
      </c>
      <c r="M38" s="207">
        <v>2330</v>
      </c>
      <c r="N38" s="208" t="s">
        <v>974</v>
      </c>
      <c r="O38" s="209" t="s">
        <v>975</v>
      </c>
      <c r="P38" s="209" t="s">
        <v>910</v>
      </c>
      <c r="Q38" s="209" t="s">
        <v>976</v>
      </c>
      <c r="R38" s="209" t="s">
        <v>973</v>
      </c>
      <c r="S38" s="210">
        <v>2.7</v>
      </c>
      <c r="T38" s="211">
        <v>2.7</v>
      </c>
      <c r="U38" s="206">
        <v>1310</v>
      </c>
      <c r="V38" s="207">
        <v>2220</v>
      </c>
      <c r="W38" s="212" t="s">
        <v>974</v>
      </c>
      <c r="X38" s="209" t="s">
        <v>975</v>
      </c>
      <c r="Y38" s="212" t="s">
        <v>910</v>
      </c>
      <c r="Z38" s="209" t="s">
        <v>976</v>
      </c>
      <c r="AA38" s="212" t="s">
        <v>973</v>
      </c>
      <c r="AB38" s="210">
        <v>2.6</v>
      </c>
      <c r="AC38" s="213">
        <v>2.6</v>
      </c>
      <c r="AD38" s="231"/>
      <c r="AE38" s="232"/>
      <c r="AF38" s="233"/>
      <c r="AG38" s="234"/>
      <c r="AH38" s="235"/>
      <c r="AI38" s="195"/>
      <c r="AJ38" s="235"/>
      <c r="AK38" s="195"/>
      <c r="AL38" s="235"/>
      <c r="AM38" s="195"/>
      <c r="AN38" s="195"/>
      <c r="AO38" s="231"/>
      <c r="AP38" s="232"/>
      <c r="AQ38" s="233"/>
      <c r="AR38" s="234"/>
      <c r="AS38" s="235"/>
      <c r="AT38" s="195"/>
      <c r="AU38" s="235"/>
      <c r="AV38" s="195"/>
      <c r="AW38" s="235"/>
      <c r="AX38" s="195"/>
      <c r="AY38" s="141" t="s">
        <v>973</v>
      </c>
      <c r="AZ38" s="236">
        <v>18200</v>
      </c>
      <c r="BA38" s="141" t="s">
        <v>973</v>
      </c>
      <c r="BB38" s="184">
        <v>180</v>
      </c>
      <c r="BC38" s="185" t="s">
        <v>974</v>
      </c>
      <c r="BD38" s="186" t="s">
        <v>975</v>
      </c>
      <c r="BE38" s="187" t="s">
        <v>973</v>
      </c>
      <c r="BF38" s="188" t="s">
        <v>976</v>
      </c>
      <c r="BG38" s="185" t="s">
        <v>973</v>
      </c>
      <c r="BH38" s="189">
        <v>2.5</v>
      </c>
      <c r="BI38" s="1119"/>
      <c r="BJ38" s="115"/>
      <c r="BK38" s="224" t="s">
        <v>1000</v>
      </c>
      <c r="BL38" s="1118"/>
      <c r="BM38" s="202" t="s">
        <v>1000</v>
      </c>
      <c r="BN38" s="195"/>
      <c r="BO38" s="195"/>
      <c r="BP38" s="195"/>
      <c r="BQ38" s="195"/>
      <c r="BR38" s="195"/>
      <c r="BS38" s="225"/>
      <c r="BT38" s="232"/>
      <c r="BU38" s="1149"/>
      <c r="BV38" s="224"/>
      <c r="BW38" s="1100" t="s">
        <v>973</v>
      </c>
      <c r="BX38" s="1129">
        <v>14250</v>
      </c>
      <c r="BY38" s="237"/>
      <c r="BZ38" s="1100"/>
      <c r="CA38" s="1083"/>
      <c r="CB38" s="1102"/>
      <c r="CC38" s="1086"/>
      <c r="CD38" s="1102"/>
      <c r="CE38" s="1089"/>
      <c r="CF38" s="1102"/>
      <c r="CG38" s="1067"/>
      <c r="CH38" s="1093"/>
      <c r="CI38" s="1121"/>
      <c r="CJ38" s="1108"/>
      <c r="CK38" s="1093"/>
      <c r="CL38" s="123" t="s">
        <v>987</v>
      </c>
      <c r="CM38" s="228">
        <v>3800</v>
      </c>
      <c r="CN38" s="229">
        <v>4200</v>
      </c>
      <c r="CO38" s="1100"/>
      <c r="CP38" s="1111"/>
      <c r="CQ38" s="1100"/>
      <c r="CR38" s="1083"/>
      <c r="CS38" s="1102"/>
      <c r="CT38" s="1086"/>
      <c r="CU38" s="1086"/>
      <c r="CV38" s="1089"/>
      <c r="CW38" s="1102"/>
      <c r="CX38" s="1105"/>
      <c r="CY38" s="1091"/>
      <c r="CZ38" s="202"/>
      <c r="DA38" s="127"/>
      <c r="DB38" s="1096"/>
      <c r="DC38" s="230"/>
      <c r="DD38" s="1096"/>
      <c r="DE38" s="1098"/>
      <c r="DF38" s="1100"/>
      <c r="DG38" s="1083"/>
      <c r="DH38" s="1086"/>
      <c r="DI38" s="1086"/>
      <c r="DJ38" s="1086"/>
      <c r="DK38" s="1089"/>
      <c r="DL38" s="1086"/>
      <c r="DM38" s="1067"/>
      <c r="DN38" s="1069"/>
      <c r="DO38" s="1076">
        <v>0.01</v>
      </c>
      <c r="DP38" s="1078">
        <v>0.03</v>
      </c>
      <c r="DQ38" s="1078">
        <v>0.04</v>
      </c>
      <c r="DR38" s="1080">
        <v>0.05</v>
      </c>
      <c r="DS38" s="202"/>
      <c r="DT38" s="1143"/>
      <c r="DU38" s="160"/>
    </row>
    <row r="39" spans="1:125" s="263" customFormat="1" ht="18.600000000000001" customHeight="1">
      <c r="A39" s="263" t="s">
        <v>548</v>
      </c>
      <c r="B39" s="1147"/>
      <c r="C39" s="1136"/>
      <c r="D39" s="1124"/>
      <c r="E39" s="238" t="s">
        <v>55</v>
      </c>
      <c r="F39" s="165"/>
      <c r="G39" s="239">
        <v>246120</v>
      </c>
      <c r="H39" s="240"/>
      <c r="I39" s="239">
        <v>235140</v>
      </c>
      <c r="J39" s="240"/>
      <c r="K39" s="141" t="s">
        <v>973</v>
      </c>
      <c r="L39" s="241">
        <v>2330</v>
      </c>
      <c r="M39" s="242"/>
      <c r="N39" s="243" t="s">
        <v>974</v>
      </c>
      <c r="O39" s="244" t="s">
        <v>975</v>
      </c>
      <c r="P39" s="244" t="s">
        <v>910</v>
      </c>
      <c r="Q39" s="244" t="s">
        <v>976</v>
      </c>
      <c r="R39" s="244" t="s">
        <v>973</v>
      </c>
      <c r="S39" s="245">
        <v>2.7</v>
      </c>
      <c r="T39" s="246"/>
      <c r="U39" s="241">
        <v>2220</v>
      </c>
      <c r="V39" s="242"/>
      <c r="W39" s="247" t="s">
        <v>974</v>
      </c>
      <c r="X39" s="244" t="s">
        <v>975</v>
      </c>
      <c r="Y39" s="248" t="s">
        <v>910</v>
      </c>
      <c r="Z39" s="244" t="s">
        <v>976</v>
      </c>
      <c r="AA39" s="248" t="s">
        <v>973</v>
      </c>
      <c r="AB39" s="245">
        <v>2.6</v>
      </c>
      <c r="AC39" s="249"/>
      <c r="AD39" s="231"/>
      <c r="AE39" s="232"/>
      <c r="AF39" s="233"/>
      <c r="AG39" s="250"/>
      <c r="AH39" s="235"/>
      <c r="AI39" s="195"/>
      <c r="AJ39" s="235"/>
      <c r="AK39" s="195"/>
      <c r="AL39" s="235"/>
      <c r="AM39" s="195"/>
      <c r="AN39" s="195"/>
      <c r="AO39" s="231"/>
      <c r="AP39" s="232"/>
      <c r="AQ39" s="233"/>
      <c r="AR39" s="250"/>
      <c r="AS39" s="235"/>
      <c r="AT39" s="195"/>
      <c r="AU39" s="235"/>
      <c r="AV39" s="195"/>
      <c r="AW39" s="235"/>
      <c r="AX39" s="195"/>
      <c r="AY39" s="231"/>
      <c r="AZ39" s="232"/>
      <c r="BA39" s="232"/>
      <c r="BB39" s="234"/>
      <c r="BC39" s="235"/>
      <c r="BD39" s="195"/>
      <c r="BE39" s="235"/>
      <c r="BF39" s="195"/>
      <c r="BG39" s="235"/>
      <c r="BH39" s="195"/>
      <c r="BI39" s="1119"/>
      <c r="BJ39" s="115"/>
      <c r="BK39" s="224">
        <v>414700</v>
      </c>
      <c r="BL39" s="1118"/>
      <c r="BM39" s="256">
        <v>4140</v>
      </c>
      <c r="BN39" s="195" t="s">
        <v>911</v>
      </c>
      <c r="BO39" s="122" t="s">
        <v>975</v>
      </c>
      <c r="BP39" s="129" t="s">
        <v>973</v>
      </c>
      <c r="BQ39" s="257" t="s">
        <v>976</v>
      </c>
      <c r="BR39" s="143" t="s">
        <v>973</v>
      </c>
      <c r="BS39" s="258">
        <v>1.9</v>
      </c>
      <c r="BT39" s="232"/>
      <c r="BU39" s="1149"/>
      <c r="BV39" s="224"/>
      <c r="BW39" s="1100"/>
      <c r="BX39" s="1130"/>
      <c r="BY39" s="251"/>
      <c r="BZ39" s="1100"/>
      <c r="CA39" s="1084"/>
      <c r="CB39" s="1103"/>
      <c r="CC39" s="1087"/>
      <c r="CD39" s="1103"/>
      <c r="CE39" s="1090"/>
      <c r="CF39" s="1103"/>
      <c r="CG39" s="1068"/>
      <c r="CH39" s="1093"/>
      <c r="CI39" s="1122"/>
      <c r="CJ39" s="1109"/>
      <c r="CK39" s="1093"/>
      <c r="CL39" s="252" t="s">
        <v>988</v>
      </c>
      <c r="CM39" s="253">
        <v>3400</v>
      </c>
      <c r="CN39" s="254">
        <v>3800</v>
      </c>
      <c r="CO39" s="1100"/>
      <c r="CP39" s="1112"/>
      <c r="CQ39" s="1100"/>
      <c r="CR39" s="1084"/>
      <c r="CS39" s="1103"/>
      <c r="CT39" s="1087"/>
      <c r="CU39" s="1087"/>
      <c r="CV39" s="1090"/>
      <c r="CW39" s="1103"/>
      <c r="CX39" s="1106"/>
      <c r="CY39" s="1092"/>
      <c r="CZ39" s="202"/>
      <c r="DA39" s="127"/>
      <c r="DB39" s="1096"/>
      <c r="DC39" s="230"/>
      <c r="DD39" s="1096"/>
      <c r="DE39" s="1099"/>
      <c r="DF39" s="1100"/>
      <c r="DG39" s="1084"/>
      <c r="DH39" s="1087"/>
      <c r="DI39" s="1087"/>
      <c r="DJ39" s="1087"/>
      <c r="DK39" s="1090"/>
      <c r="DL39" s="1087"/>
      <c r="DM39" s="1068"/>
      <c r="DN39" s="1069"/>
      <c r="DO39" s="1077"/>
      <c r="DP39" s="1079"/>
      <c r="DQ39" s="1079"/>
      <c r="DR39" s="1081"/>
      <c r="DS39" s="202"/>
      <c r="DT39" s="1143"/>
      <c r="DU39" s="160"/>
    </row>
    <row r="40" spans="1:125" s="263" customFormat="1" ht="18.600000000000001" customHeight="1">
      <c r="A40" s="263" t="s">
        <v>549</v>
      </c>
      <c r="B40" s="1147"/>
      <c r="C40" s="1128" t="s">
        <v>1001</v>
      </c>
      <c r="D40" s="1116" t="s">
        <v>972</v>
      </c>
      <c r="E40" s="164" t="s">
        <v>52</v>
      </c>
      <c r="F40" s="165"/>
      <c r="G40" s="166">
        <v>69130</v>
      </c>
      <c r="H40" s="167">
        <v>78230</v>
      </c>
      <c r="I40" s="166">
        <v>59070</v>
      </c>
      <c r="J40" s="167">
        <v>68170</v>
      </c>
      <c r="K40" s="141" t="s">
        <v>973</v>
      </c>
      <c r="L40" s="168">
        <v>670</v>
      </c>
      <c r="M40" s="169">
        <v>760</v>
      </c>
      <c r="N40" s="170" t="s">
        <v>974</v>
      </c>
      <c r="O40" s="171" t="s">
        <v>975</v>
      </c>
      <c r="P40" s="172" t="s">
        <v>973</v>
      </c>
      <c r="Q40" s="173" t="s">
        <v>976</v>
      </c>
      <c r="R40" s="172" t="s">
        <v>973</v>
      </c>
      <c r="S40" s="174">
        <v>2.7</v>
      </c>
      <c r="T40" s="175">
        <v>2.6</v>
      </c>
      <c r="U40" s="168">
        <v>570</v>
      </c>
      <c r="V40" s="169">
        <v>660</v>
      </c>
      <c r="W40" s="176" t="s">
        <v>974</v>
      </c>
      <c r="X40" s="171" t="s">
        <v>975</v>
      </c>
      <c r="Y40" s="176" t="s">
        <v>973</v>
      </c>
      <c r="Z40" s="173" t="s">
        <v>976</v>
      </c>
      <c r="AA40" s="176" t="s">
        <v>973</v>
      </c>
      <c r="AB40" s="174">
        <v>2.6</v>
      </c>
      <c r="AC40" s="177">
        <v>2.6</v>
      </c>
      <c r="AD40" s="141" t="s">
        <v>973</v>
      </c>
      <c r="AE40" s="178">
        <v>9100</v>
      </c>
      <c r="AF40" s="141" t="s">
        <v>973</v>
      </c>
      <c r="AG40" s="179">
        <v>90</v>
      </c>
      <c r="AH40" s="180" t="s">
        <v>974</v>
      </c>
      <c r="AI40" s="171" t="s">
        <v>975</v>
      </c>
      <c r="AJ40" s="176" t="s">
        <v>973</v>
      </c>
      <c r="AK40" s="173" t="s">
        <v>976</v>
      </c>
      <c r="AL40" s="176" t="s">
        <v>973</v>
      </c>
      <c r="AM40" s="181">
        <v>2.5</v>
      </c>
      <c r="AN40" s="182" t="s">
        <v>977</v>
      </c>
      <c r="AO40" s="141" t="s">
        <v>973</v>
      </c>
      <c r="AP40" s="183">
        <v>3640</v>
      </c>
      <c r="AQ40" s="141" t="s">
        <v>973</v>
      </c>
      <c r="AR40" s="184">
        <v>30</v>
      </c>
      <c r="AS40" s="185" t="s">
        <v>974</v>
      </c>
      <c r="AT40" s="186" t="s">
        <v>975</v>
      </c>
      <c r="AU40" s="187" t="s">
        <v>973</v>
      </c>
      <c r="AV40" s="188" t="s">
        <v>976</v>
      </c>
      <c r="AW40" s="187" t="s">
        <v>973</v>
      </c>
      <c r="AX40" s="189">
        <v>3.7</v>
      </c>
      <c r="AY40" s="115"/>
      <c r="AZ40" s="126"/>
      <c r="BA40" s="126"/>
      <c r="BB40" s="190"/>
      <c r="BC40" s="130"/>
      <c r="BD40" s="126"/>
      <c r="BE40" s="130"/>
      <c r="BF40" s="126"/>
      <c r="BG40" s="130"/>
      <c r="BH40" s="126"/>
      <c r="BI40" s="1119"/>
      <c r="BJ40" s="115"/>
      <c r="BK40" s="259"/>
      <c r="BL40" s="1118"/>
      <c r="BM40" s="260"/>
      <c r="BN40" s="163"/>
      <c r="BO40" s="163"/>
      <c r="BP40" s="163"/>
      <c r="BQ40" s="163"/>
      <c r="BR40" s="163"/>
      <c r="BS40" s="261"/>
      <c r="BT40" s="195"/>
      <c r="BU40" s="1149"/>
      <c r="BV40" s="226"/>
      <c r="BW40" s="1100" t="s">
        <v>973</v>
      </c>
      <c r="BX40" s="1131">
        <v>15410</v>
      </c>
      <c r="BY40" s="197"/>
      <c r="BZ40" s="1100" t="s">
        <v>973</v>
      </c>
      <c r="CA40" s="1082">
        <v>70</v>
      </c>
      <c r="CB40" s="1101" t="s">
        <v>974</v>
      </c>
      <c r="CC40" s="1085" t="s">
        <v>975</v>
      </c>
      <c r="CD40" s="1101" t="s">
        <v>973</v>
      </c>
      <c r="CE40" s="1088" t="s">
        <v>979</v>
      </c>
      <c r="CF40" s="1101" t="s">
        <v>973</v>
      </c>
      <c r="CG40" s="1066">
        <v>7.1</v>
      </c>
      <c r="CH40" s="1093" t="s">
        <v>973</v>
      </c>
      <c r="CI40" s="1120">
        <v>4100</v>
      </c>
      <c r="CJ40" s="1107">
        <v>4500</v>
      </c>
      <c r="CK40" s="1093" t="s">
        <v>973</v>
      </c>
      <c r="CL40" s="198" t="s">
        <v>980</v>
      </c>
      <c r="CM40" s="199">
        <v>7200</v>
      </c>
      <c r="CN40" s="200">
        <v>8100</v>
      </c>
      <c r="CO40" s="1100" t="s">
        <v>973</v>
      </c>
      <c r="CP40" s="1110">
        <v>9100</v>
      </c>
      <c r="CQ40" s="1100" t="s">
        <v>973</v>
      </c>
      <c r="CR40" s="1082">
        <v>90</v>
      </c>
      <c r="CS40" s="1101" t="s">
        <v>974</v>
      </c>
      <c r="CT40" s="1085" t="s">
        <v>975</v>
      </c>
      <c r="CU40" s="1085" t="s">
        <v>973</v>
      </c>
      <c r="CV40" s="1088" t="s">
        <v>979</v>
      </c>
      <c r="CW40" s="1101" t="s">
        <v>973</v>
      </c>
      <c r="CX40" s="1104">
        <v>2.7</v>
      </c>
      <c r="CY40" s="1091" t="s">
        <v>981</v>
      </c>
      <c r="CZ40" s="1093" t="s">
        <v>973</v>
      </c>
      <c r="DA40" s="1094">
        <v>4900</v>
      </c>
      <c r="DB40" s="1096"/>
      <c r="DC40" s="230"/>
      <c r="DD40" s="1096" t="s">
        <v>982</v>
      </c>
      <c r="DE40" s="1097">
        <v>10020</v>
      </c>
      <c r="DF40" s="1100" t="s">
        <v>973</v>
      </c>
      <c r="DG40" s="1082">
        <v>100</v>
      </c>
      <c r="DH40" s="1085" t="s">
        <v>974</v>
      </c>
      <c r="DI40" s="1085" t="s">
        <v>975</v>
      </c>
      <c r="DJ40" s="1085" t="s">
        <v>973</v>
      </c>
      <c r="DK40" s="1088" t="s">
        <v>979</v>
      </c>
      <c r="DL40" s="1085" t="s">
        <v>973</v>
      </c>
      <c r="DM40" s="1066">
        <v>1.8</v>
      </c>
      <c r="DN40" s="1069" t="s">
        <v>982</v>
      </c>
      <c r="DO40" s="1070" t="s">
        <v>912</v>
      </c>
      <c r="DP40" s="1072" t="s">
        <v>912</v>
      </c>
      <c r="DQ40" s="1072" t="s">
        <v>912</v>
      </c>
      <c r="DR40" s="1074" t="s">
        <v>912</v>
      </c>
      <c r="DS40" s="202"/>
      <c r="DT40" s="1143"/>
      <c r="DU40" s="160"/>
    </row>
    <row r="41" spans="1:125" s="263" customFormat="1" ht="18.600000000000001" customHeight="1">
      <c r="A41" s="263" t="s">
        <v>550</v>
      </c>
      <c r="B41" s="1147"/>
      <c r="C41" s="1113"/>
      <c r="D41" s="1117"/>
      <c r="E41" s="203" t="s">
        <v>53</v>
      </c>
      <c r="F41" s="165"/>
      <c r="G41" s="204">
        <v>78230</v>
      </c>
      <c r="H41" s="205">
        <v>150760</v>
      </c>
      <c r="I41" s="204">
        <v>68170</v>
      </c>
      <c r="J41" s="205">
        <v>140700</v>
      </c>
      <c r="K41" s="141" t="s">
        <v>973</v>
      </c>
      <c r="L41" s="206">
        <v>760</v>
      </c>
      <c r="M41" s="207">
        <v>1380</v>
      </c>
      <c r="N41" s="208" t="s">
        <v>974</v>
      </c>
      <c r="O41" s="209" t="s">
        <v>975</v>
      </c>
      <c r="P41" s="209" t="s">
        <v>910</v>
      </c>
      <c r="Q41" s="209" t="s">
        <v>976</v>
      </c>
      <c r="R41" s="209" t="s">
        <v>973</v>
      </c>
      <c r="S41" s="210">
        <v>2.6</v>
      </c>
      <c r="T41" s="211">
        <v>2.7</v>
      </c>
      <c r="U41" s="206">
        <v>660</v>
      </c>
      <c r="V41" s="207">
        <v>1280</v>
      </c>
      <c r="W41" s="212" t="s">
        <v>974</v>
      </c>
      <c r="X41" s="209" t="s">
        <v>975</v>
      </c>
      <c r="Y41" s="212" t="s">
        <v>910</v>
      </c>
      <c r="Z41" s="209" t="s">
        <v>976</v>
      </c>
      <c r="AA41" s="212" t="s">
        <v>973</v>
      </c>
      <c r="AB41" s="210">
        <v>2.6</v>
      </c>
      <c r="AC41" s="213">
        <v>2.6</v>
      </c>
      <c r="AD41" s="141" t="s">
        <v>973</v>
      </c>
      <c r="AE41" s="214">
        <v>9100</v>
      </c>
      <c r="AF41" s="141" t="s">
        <v>973</v>
      </c>
      <c r="AG41" s="215">
        <v>90</v>
      </c>
      <c r="AH41" s="216" t="s">
        <v>974</v>
      </c>
      <c r="AI41" s="158" t="s">
        <v>975</v>
      </c>
      <c r="AJ41" s="159" t="s">
        <v>973</v>
      </c>
      <c r="AK41" s="217" t="s">
        <v>976</v>
      </c>
      <c r="AL41" s="218" t="s">
        <v>973</v>
      </c>
      <c r="AM41" s="219">
        <v>2.5</v>
      </c>
      <c r="AN41" s="220"/>
      <c r="AO41" s="115"/>
      <c r="AP41" s="221"/>
      <c r="AQ41" s="115"/>
      <c r="AR41" s="222"/>
      <c r="AS41" s="223"/>
      <c r="AT41" s="221"/>
      <c r="AU41" s="223"/>
      <c r="AV41" s="221"/>
      <c r="AW41" s="223"/>
      <c r="AX41" s="221"/>
      <c r="AY41" s="115"/>
      <c r="AZ41" s="126"/>
      <c r="BA41" s="126"/>
      <c r="BB41" s="190"/>
      <c r="BC41" s="130"/>
      <c r="BD41" s="126"/>
      <c r="BE41" s="130"/>
      <c r="BF41" s="126"/>
      <c r="BG41" s="130"/>
      <c r="BH41" s="126"/>
      <c r="BI41" s="1119"/>
      <c r="BJ41" s="115"/>
      <c r="BK41" s="224" t="s">
        <v>1002</v>
      </c>
      <c r="BL41" s="1118"/>
      <c r="BM41" s="202" t="s">
        <v>1002</v>
      </c>
      <c r="BN41" s="195"/>
      <c r="BO41" s="195"/>
      <c r="BP41" s="195"/>
      <c r="BQ41" s="195"/>
      <c r="BR41" s="195"/>
      <c r="BS41" s="225"/>
      <c r="BU41" s="1149"/>
      <c r="BV41" s="259"/>
      <c r="BW41" s="1100"/>
      <c r="BX41" s="1132"/>
      <c r="BY41" s="227">
        <v>13530</v>
      </c>
      <c r="BZ41" s="1100"/>
      <c r="CA41" s="1083"/>
      <c r="CB41" s="1102"/>
      <c r="CC41" s="1086"/>
      <c r="CD41" s="1102"/>
      <c r="CE41" s="1089"/>
      <c r="CF41" s="1102"/>
      <c r="CG41" s="1067"/>
      <c r="CH41" s="1093"/>
      <c r="CI41" s="1121"/>
      <c r="CJ41" s="1108"/>
      <c r="CK41" s="1093"/>
      <c r="CL41" s="123" t="s">
        <v>985</v>
      </c>
      <c r="CM41" s="228">
        <v>4000</v>
      </c>
      <c r="CN41" s="229">
        <v>4400</v>
      </c>
      <c r="CO41" s="1100"/>
      <c r="CP41" s="1111"/>
      <c r="CQ41" s="1100"/>
      <c r="CR41" s="1083"/>
      <c r="CS41" s="1102"/>
      <c r="CT41" s="1086"/>
      <c r="CU41" s="1086"/>
      <c r="CV41" s="1089"/>
      <c r="CW41" s="1102"/>
      <c r="CX41" s="1105"/>
      <c r="CY41" s="1091"/>
      <c r="CZ41" s="1093"/>
      <c r="DA41" s="1095"/>
      <c r="DB41" s="1096"/>
      <c r="DC41" s="230"/>
      <c r="DD41" s="1096"/>
      <c r="DE41" s="1098"/>
      <c r="DF41" s="1100"/>
      <c r="DG41" s="1083"/>
      <c r="DH41" s="1086"/>
      <c r="DI41" s="1086"/>
      <c r="DJ41" s="1086"/>
      <c r="DK41" s="1089"/>
      <c r="DL41" s="1086"/>
      <c r="DM41" s="1067"/>
      <c r="DN41" s="1069"/>
      <c r="DO41" s="1071"/>
      <c r="DP41" s="1073"/>
      <c r="DQ41" s="1073"/>
      <c r="DR41" s="1075"/>
      <c r="DS41" s="202"/>
      <c r="DT41" s="1143"/>
      <c r="DU41" s="160"/>
    </row>
    <row r="42" spans="1:125" s="263" customFormat="1" ht="18.600000000000001" customHeight="1">
      <c r="A42" s="263" t="s">
        <v>551</v>
      </c>
      <c r="B42" s="1147"/>
      <c r="C42" s="1113"/>
      <c r="D42" s="1123" t="s">
        <v>986</v>
      </c>
      <c r="E42" s="203" t="s">
        <v>54</v>
      </c>
      <c r="F42" s="165"/>
      <c r="G42" s="204">
        <v>150760</v>
      </c>
      <c r="H42" s="205">
        <v>241780</v>
      </c>
      <c r="I42" s="204">
        <v>140700</v>
      </c>
      <c r="J42" s="205">
        <v>231720</v>
      </c>
      <c r="K42" s="141" t="s">
        <v>973</v>
      </c>
      <c r="L42" s="206">
        <v>1380</v>
      </c>
      <c r="M42" s="207">
        <v>2290</v>
      </c>
      <c r="N42" s="208" t="s">
        <v>974</v>
      </c>
      <c r="O42" s="209" t="s">
        <v>975</v>
      </c>
      <c r="P42" s="209" t="s">
        <v>910</v>
      </c>
      <c r="Q42" s="209" t="s">
        <v>976</v>
      </c>
      <c r="R42" s="209" t="s">
        <v>973</v>
      </c>
      <c r="S42" s="210">
        <v>2.7</v>
      </c>
      <c r="T42" s="211">
        <v>2.7</v>
      </c>
      <c r="U42" s="206">
        <v>1280</v>
      </c>
      <c r="V42" s="207">
        <v>2190</v>
      </c>
      <c r="W42" s="212" t="s">
        <v>974</v>
      </c>
      <c r="X42" s="209" t="s">
        <v>975</v>
      </c>
      <c r="Y42" s="212" t="s">
        <v>910</v>
      </c>
      <c r="Z42" s="209" t="s">
        <v>976</v>
      </c>
      <c r="AA42" s="212" t="s">
        <v>973</v>
      </c>
      <c r="AB42" s="210">
        <v>2.6</v>
      </c>
      <c r="AC42" s="213">
        <v>2.6</v>
      </c>
      <c r="AD42" s="231"/>
      <c r="AE42" s="232"/>
      <c r="AF42" s="233"/>
      <c r="AG42" s="234"/>
      <c r="AH42" s="235"/>
      <c r="AI42" s="195"/>
      <c r="AJ42" s="235"/>
      <c r="AK42" s="195"/>
      <c r="AL42" s="235"/>
      <c r="AM42" s="195"/>
      <c r="AN42" s="195"/>
      <c r="AO42" s="231"/>
      <c r="AP42" s="232"/>
      <c r="AQ42" s="233"/>
      <c r="AR42" s="234"/>
      <c r="AS42" s="235"/>
      <c r="AT42" s="195"/>
      <c r="AU42" s="235"/>
      <c r="AV42" s="195"/>
      <c r="AW42" s="235"/>
      <c r="AX42" s="195"/>
      <c r="AY42" s="141" t="s">
        <v>973</v>
      </c>
      <c r="AZ42" s="236">
        <v>18200</v>
      </c>
      <c r="BA42" s="141" t="s">
        <v>973</v>
      </c>
      <c r="BB42" s="184">
        <v>180</v>
      </c>
      <c r="BC42" s="185" t="s">
        <v>974</v>
      </c>
      <c r="BD42" s="186" t="s">
        <v>975</v>
      </c>
      <c r="BE42" s="187" t="s">
        <v>973</v>
      </c>
      <c r="BF42" s="188" t="s">
        <v>976</v>
      </c>
      <c r="BG42" s="185" t="s">
        <v>973</v>
      </c>
      <c r="BH42" s="189">
        <v>2.5</v>
      </c>
      <c r="BI42" s="1119"/>
      <c r="BJ42" s="115"/>
      <c r="BK42" s="224">
        <v>459000</v>
      </c>
      <c r="BL42" s="1118"/>
      <c r="BM42" s="256">
        <v>4590</v>
      </c>
      <c r="BN42" s="195" t="s">
        <v>911</v>
      </c>
      <c r="BO42" s="122" t="s">
        <v>975</v>
      </c>
      <c r="BP42" s="129" t="s">
        <v>973</v>
      </c>
      <c r="BQ42" s="257" t="s">
        <v>976</v>
      </c>
      <c r="BR42" s="143" t="s">
        <v>973</v>
      </c>
      <c r="BS42" s="258">
        <v>1.9</v>
      </c>
      <c r="BT42" s="232"/>
      <c r="BU42" s="1149"/>
      <c r="BV42" s="224"/>
      <c r="BW42" s="1100" t="s">
        <v>973</v>
      </c>
      <c r="BX42" s="1129">
        <v>13530</v>
      </c>
      <c r="BY42" s="237"/>
      <c r="BZ42" s="1100"/>
      <c r="CA42" s="1083">
        <v>0</v>
      </c>
      <c r="CB42" s="1102"/>
      <c r="CC42" s="1086"/>
      <c r="CD42" s="1102"/>
      <c r="CE42" s="1089"/>
      <c r="CF42" s="1102"/>
      <c r="CG42" s="1067"/>
      <c r="CH42" s="1093"/>
      <c r="CI42" s="1121"/>
      <c r="CJ42" s="1108"/>
      <c r="CK42" s="1093"/>
      <c r="CL42" s="123" t="s">
        <v>987</v>
      </c>
      <c r="CM42" s="228">
        <v>3500</v>
      </c>
      <c r="CN42" s="229">
        <v>3800</v>
      </c>
      <c r="CO42" s="1100"/>
      <c r="CP42" s="1111"/>
      <c r="CQ42" s="1100"/>
      <c r="CR42" s="1083"/>
      <c r="CS42" s="1102"/>
      <c r="CT42" s="1086"/>
      <c r="CU42" s="1086"/>
      <c r="CV42" s="1089"/>
      <c r="CW42" s="1102"/>
      <c r="CX42" s="1105"/>
      <c r="CY42" s="1091"/>
      <c r="CZ42" s="202"/>
      <c r="DA42" s="127"/>
      <c r="DB42" s="1096"/>
      <c r="DC42" s="230"/>
      <c r="DD42" s="1096"/>
      <c r="DE42" s="1098"/>
      <c r="DF42" s="1100"/>
      <c r="DG42" s="1083"/>
      <c r="DH42" s="1086"/>
      <c r="DI42" s="1086"/>
      <c r="DJ42" s="1086"/>
      <c r="DK42" s="1089"/>
      <c r="DL42" s="1086"/>
      <c r="DM42" s="1067"/>
      <c r="DN42" s="1069"/>
      <c r="DO42" s="1076">
        <v>0.01</v>
      </c>
      <c r="DP42" s="1078">
        <v>0.03</v>
      </c>
      <c r="DQ42" s="1078">
        <v>0.04</v>
      </c>
      <c r="DR42" s="1080">
        <v>0.05</v>
      </c>
      <c r="DS42" s="202"/>
      <c r="DT42" s="1143"/>
      <c r="DU42" s="160"/>
    </row>
    <row r="43" spans="1:125" s="263" customFormat="1" ht="18.600000000000001" customHeight="1">
      <c r="A43" s="263" t="s">
        <v>552</v>
      </c>
      <c r="B43" s="1147"/>
      <c r="C43" s="1113"/>
      <c r="D43" s="1124"/>
      <c r="E43" s="238" t="s">
        <v>55</v>
      </c>
      <c r="F43" s="165"/>
      <c r="G43" s="239">
        <v>241780</v>
      </c>
      <c r="H43" s="240"/>
      <c r="I43" s="239">
        <v>231720</v>
      </c>
      <c r="J43" s="240"/>
      <c r="K43" s="141" t="s">
        <v>973</v>
      </c>
      <c r="L43" s="241">
        <v>2290</v>
      </c>
      <c r="M43" s="242"/>
      <c r="N43" s="243" t="s">
        <v>974</v>
      </c>
      <c r="O43" s="244" t="s">
        <v>975</v>
      </c>
      <c r="P43" s="244" t="s">
        <v>910</v>
      </c>
      <c r="Q43" s="244" t="s">
        <v>976</v>
      </c>
      <c r="R43" s="244" t="s">
        <v>973</v>
      </c>
      <c r="S43" s="245">
        <v>2.7</v>
      </c>
      <c r="T43" s="246"/>
      <c r="U43" s="241">
        <v>2190</v>
      </c>
      <c r="V43" s="242"/>
      <c r="W43" s="247" t="s">
        <v>974</v>
      </c>
      <c r="X43" s="244" t="s">
        <v>975</v>
      </c>
      <c r="Y43" s="248" t="s">
        <v>910</v>
      </c>
      <c r="Z43" s="244" t="s">
        <v>976</v>
      </c>
      <c r="AA43" s="248" t="s">
        <v>973</v>
      </c>
      <c r="AB43" s="245">
        <v>2.6</v>
      </c>
      <c r="AC43" s="249"/>
      <c r="AD43" s="231"/>
      <c r="AE43" s="232"/>
      <c r="AF43" s="233"/>
      <c r="AG43" s="250"/>
      <c r="AH43" s="235"/>
      <c r="AI43" s="195"/>
      <c r="AJ43" s="235"/>
      <c r="AK43" s="195"/>
      <c r="AL43" s="235"/>
      <c r="AM43" s="195"/>
      <c r="AN43" s="195"/>
      <c r="AO43" s="231"/>
      <c r="AP43" s="232"/>
      <c r="AQ43" s="233"/>
      <c r="AR43" s="250"/>
      <c r="AS43" s="235"/>
      <c r="AT43" s="195"/>
      <c r="AU43" s="235"/>
      <c r="AV43" s="195"/>
      <c r="AW43" s="235"/>
      <c r="AX43" s="195"/>
      <c r="AY43" s="231"/>
      <c r="AZ43" s="232"/>
      <c r="BA43" s="232"/>
      <c r="BB43" s="234"/>
      <c r="BC43" s="235"/>
      <c r="BD43" s="195"/>
      <c r="BE43" s="235"/>
      <c r="BF43" s="195"/>
      <c r="BG43" s="235"/>
      <c r="BH43" s="195"/>
      <c r="BI43" s="1119"/>
      <c r="BJ43" s="115"/>
      <c r="BK43" s="259"/>
      <c r="BL43" s="1118"/>
      <c r="BM43" s="260"/>
      <c r="BN43" s="163"/>
      <c r="BO43" s="163"/>
      <c r="BP43" s="163"/>
      <c r="BQ43" s="163"/>
      <c r="BR43" s="163"/>
      <c r="BS43" s="261"/>
      <c r="BT43" s="195"/>
      <c r="BU43" s="1149"/>
      <c r="BV43" s="226"/>
      <c r="BW43" s="1100"/>
      <c r="BX43" s="1130"/>
      <c r="BY43" s="251"/>
      <c r="BZ43" s="1100"/>
      <c r="CA43" s="1084"/>
      <c r="CB43" s="1103"/>
      <c r="CC43" s="1087"/>
      <c r="CD43" s="1103"/>
      <c r="CE43" s="1090"/>
      <c r="CF43" s="1103"/>
      <c r="CG43" s="1068"/>
      <c r="CH43" s="1093"/>
      <c r="CI43" s="1122"/>
      <c r="CJ43" s="1109"/>
      <c r="CK43" s="1093"/>
      <c r="CL43" s="252" t="s">
        <v>988</v>
      </c>
      <c r="CM43" s="253">
        <v>3100</v>
      </c>
      <c r="CN43" s="254">
        <v>3400</v>
      </c>
      <c r="CO43" s="1100"/>
      <c r="CP43" s="1112"/>
      <c r="CQ43" s="1100"/>
      <c r="CR43" s="1084"/>
      <c r="CS43" s="1103"/>
      <c r="CT43" s="1087"/>
      <c r="CU43" s="1087"/>
      <c r="CV43" s="1090"/>
      <c r="CW43" s="1103"/>
      <c r="CX43" s="1106"/>
      <c r="CY43" s="1092"/>
      <c r="CZ43" s="202"/>
      <c r="DA43" s="127"/>
      <c r="DB43" s="1096"/>
      <c r="DC43" s="230"/>
      <c r="DD43" s="1096"/>
      <c r="DE43" s="1099"/>
      <c r="DF43" s="1100"/>
      <c r="DG43" s="1084"/>
      <c r="DH43" s="1087"/>
      <c r="DI43" s="1087"/>
      <c r="DJ43" s="1087"/>
      <c r="DK43" s="1090"/>
      <c r="DL43" s="1087"/>
      <c r="DM43" s="1068"/>
      <c r="DN43" s="1069"/>
      <c r="DO43" s="1077"/>
      <c r="DP43" s="1079"/>
      <c r="DQ43" s="1079"/>
      <c r="DR43" s="1081"/>
      <c r="DS43" s="202"/>
      <c r="DT43" s="1143"/>
      <c r="DU43" s="160"/>
    </row>
    <row r="44" spans="1:125" s="263" customFormat="1" ht="18.600000000000001" customHeight="1">
      <c r="A44" s="263" t="s">
        <v>553</v>
      </c>
      <c r="B44" s="1147"/>
      <c r="C44" s="1135" t="s">
        <v>1003</v>
      </c>
      <c r="D44" s="1116" t="s">
        <v>972</v>
      </c>
      <c r="E44" s="164" t="s">
        <v>52</v>
      </c>
      <c r="F44" s="165"/>
      <c r="G44" s="166">
        <v>62230</v>
      </c>
      <c r="H44" s="167">
        <v>71330</v>
      </c>
      <c r="I44" s="166">
        <v>53610</v>
      </c>
      <c r="J44" s="167">
        <v>62710</v>
      </c>
      <c r="K44" s="141" t="s">
        <v>973</v>
      </c>
      <c r="L44" s="168">
        <v>600</v>
      </c>
      <c r="M44" s="169">
        <v>690</v>
      </c>
      <c r="N44" s="170" t="s">
        <v>974</v>
      </c>
      <c r="O44" s="171" t="s">
        <v>975</v>
      </c>
      <c r="P44" s="172" t="s">
        <v>973</v>
      </c>
      <c r="Q44" s="173" t="s">
        <v>976</v>
      </c>
      <c r="R44" s="172" t="s">
        <v>973</v>
      </c>
      <c r="S44" s="174">
        <v>2.7</v>
      </c>
      <c r="T44" s="175">
        <v>2.6</v>
      </c>
      <c r="U44" s="168">
        <v>510</v>
      </c>
      <c r="V44" s="169">
        <v>600</v>
      </c>
      <c r="W44" s="176" t="s">
        <v>974</v>
      </c>
      <c r="X44" s="171" t="s">
        <v>975</v>
      </c>
      <c r="Y44" s="176" t="s">
        <v>973</v>
      </c>
      <c r="Z44" s="173" t="s">
        <v>976</v>
      </c>
      <c r="AA44" s="176" t="s">
        <v>973</v>
      </c>
      <c r="AB44" s="174">
        <v>2.6</v>
      </c>
      <c r="AC44" s="177">
        <v>2.6</v>
      </c>
      <c r="AD44" s="141" t="s">
        <v>973</v>
      </c>
      <c r="AE44" s="178">
        <v>9100</v>
      </c>
      <c r="AF44" s="141" t="s">
        <v>973</v>
      </c>
      <c r="AG44" s="179">
        <v>90</v>
      </c>
      <c r="AH44" s="180" t="s">
        <v>974</v>
      </c>
      <c r="AI44" s="171" t="s">
        <v>975</v>
      </c>
      <c r="AJ44" s="176" t="s">
        <v>973</v>
      </c>
      <c r="AK44" s="173" t="s">
        <v>976</v>
      </c>
      <c r="AL44" s="176" t="s">
        <v>973</v>
      </c>
      <c r="AM44" s="181">
        <v>2.5</v>
      </c>
      <c r="AN44" s="182" t="s">
        <v>977</v>
      </c>
      <c r="AO44" s="141" t="s">
        <v>973</v>
      </c>
      <c r="AP44" s="183">
        <v>3640</v>
      </c>
      <c r="AQ44" s="141" t="s">
        <v>973</v>
      </c>
      <c r="AR44" s="184">
        <v>30</v>
      </c>
      <c r="AS44" s="185" t="s">
        <v>974</v>
      </c>
      <c r="AT44" s="186" t="s">
        <v>975</v>
      </c>
      <c r="AU44" s="187" t="s">
        <v>973</v>
      </c>
      <c r="AV44" s="188" t="s">
        <v>976</v>
      </c>
      <c r="AW44" s="187" t="s">
        <v>973</v>
      </c>
      <c r="AX44" s="189">
        <v>3.7</v>
      </c>
      <c r="AY44" s="115"/>
      <c r="AZ44" s="126"/>
      <c r="BA44" s="126"/>
      <c r="BB44" s="190"/>
      <c r="BC44" s="130"/>
      <c r="BD44" s="126"/>
      <c r="BE44" s="130"/>
      <c r="BF44" s="126"/>
      <c r="BG44" s="130"/>
      <c r="BH44" s="126"/>
      <c r="BI44" s="1119"/>
      <c r="BJ44" s="115"/>
      <c r="BK44" s="224" t="s">
        <v>1004</v>
      </c>
      <c r="BL44" s="1118"/>
      <c r="BM44" s="202" t="s">
        <v>1004</v>
      </c>
      <c r="BN44" s="195"/>
      <c r="BO44" s="195"/>
      <c r="BP44" s="195"/>
      <c r="BQ44" s="195"/>
      <c r="BR44" s="195"/>
      <c r="BS44" s="225"/>
      <c r="BU44" s="1149"/>
      <c r="BV44" s="259"/>
      <c r="BW44" s="1100" t="s">
        <v>973</v>
      </c>
      <c r="BX44" s="1131">
        <v>14280</v>
      </c>
      <c r="BY44" s="197"/>
      <c r="BZ44" s="1100" t="s">
        <v>973</v>
      </c>
      <c r="CA44" s="1082">
        <v>60</v>
      </c>
      <c r="CB44" s="1101" t="s">
        <v>974</v>
      </c>
      <c r="CC44" s="1085" t="s">
        <v>975</v>
      </c>
      <c r="CD44" s="1101" t="s">
        <v>973</v>
      </c>
      <c r="CE44" s="1088" t="s">
        <v>979</v>
      </c>
      <c r="CF44" s="1101" t="s">
        <v>973</v>
      </c>
      <c r="CG44" s="1066">
        <v>7.1</v>
      </c>
      <c r="CH44" s="1093" t="s">
        <v>973</v>
      </c>
      <c r="CI44" s="1120">
        <v>3500</v>
      </c>
      <c r="CJ44" s="1107">
        <v>3900</v>
      </c>
      <c r="CK44" s="1093" t="s">
        <v>973</v>
      </c>
      <c r="CL44" s="198" t="s">
        <v>980</v>
      </c>
      <c r="CM44" s="199">
        <v>6300</v>
      </c>
      <c r="CN44" s="200">
        <v>7100</v>
      </c>
      <c r="CO44" s="1100" t="s">
        <v>973</v>
      </c>
      <c r="CP44" s="1110">
        <v>7800</v>
      </c>
      <c r="CQ44" s="1100" t="s">
        <v>973</v>
      </c>
      <c r="CR44" s="1082">
        <v>70</v>
      </c>
      <c r="CS44" s="1101" t="s">
        <v>974</v>
      </c>
      <c r="CT44" s="1085" t="s">
        <v>975</v>
      </c>
      <c r="CU44" s="1085" t="s">
        <v>973</v>
      </c>
      <c r="CV44" s="1088" t="s">
        <v>979</v>
      </c>
      <c r="CW44" s="1101" t="s">
        <v>973</v>
      </c>
      <c r="CX44" s="1104">
        <v>2.9</v>
      </c>
      <c r="CY44" s="1091" t="s">
        <v>981</v>
      </c>
      <c r="CZ44" s="1093" t="s">
        <v>973</v>
      </c>
      <c r="DA44" s="1094">
        <v>4900</v>
      </c>
      <c r="DB44" s="1096"/>
      <c r="DC44" s="230"/>
      <c r="DD44" s="1096" t="s">
        <v>982</v>
      </c>
      <c r="DE44" s="1097">
        <v>8590</v>
      </c>
      <c r="DF44" s="1100" t="s">
        <v>973</v>
      </c>
      <c r="DG44" s="1082">
        <v>80</v>
      </c>
      <c r="DH44" s="1085" t="s">
        <v>974</v>
      </c>
      <c r="DI44" s="1085" t="s">
        <v>975</v>
      </c>
      <c r="DJ44" s="1085" t="s">
        <v>973</v>
      </c>
      <c r="DK44" s="1088" t="s">
        <v>979</v>
      </c>
      <c r="DL44" s="1085" t="s">
        <v>973</v>
      </c>
      <c r="DM44" s="1066">
        <v>2</v>
      </c>
      <c r="DN44" s="1069" t="s">
        <v>982</v>
      </c>
      <c r="DO44" s="1070" t="s">
        <v>912</v>
      </c>
      <c r="DP44" s="1072" t="s">
        <v>912</v>
      </c>
      <c r="DQ44" s="1072" t="s">
        <v>912</v>
      </c>
      <c r="DR44" s="1074" t="s">
        <v>912</v>
      </c>
      <c r="DS44" s="202"/>
      <c r="DT44" s="1143"/>
      <c r="DU44" s="160"/>
    </row>
    <row r="45" spans="1:125" s="263" customFormat="1" ht="18.600000000000001" customHeight="1">
      <c r="A45" s="263" t="s">
        <v>554</v>
      </c>
      <c r="B45" s="1147"/>
      <c r="C45" s="1136"/>
      <c r="D45" s="1117"/>
      <c r="E45" s="203" t="s">
        <v>53</v>
      </c>
      <c r="F45" s="165"/>
      <c r="G45" s="204">
        <v>71330</v>
      </c>
      <c r="H45" s="205">
        <v>143860</v>
      </c>
      <c r="I45" s="204">
        <v>62710</v>
      </c>
      <c r="J45" s="205">
        <v>135240</v>
      </c>
      <c r="K45" s="141" t="s">
        <v>973</v>
      </c>
      <c r="L45" s="206">
        <v>690</v>
      </c>
      <c r="M45" s="207">
        <v>1310</v>
      </c>
      <c r="N45" s="208" t="s">
        <v>974</v>
      </c>
      <c r="O45" s="209" t="s">
        <v>975</v>
      </c>
      <c r="P45" s="209" t="s">
        <v>910</v>
      </c>
      <c r="Q45" s="209" t="s">
        <v>976</v>
      </c>
      <c r="R45" s="209" t="s">
        <v>973</v>
      </c>
      <c r="S45" s="210">
        <v>2.6</v>
      </c>
      <c r="T45" s="211">
        <v>2.6</v>
      </c>
      <c r="U45" s="206">
        <v>600</v>
      </c>
      <c r="V45" s="207">
        <v>1220</v>
      </c>
      <c r="W45" s="212" t="s">
        <v>974</v>
      </c>
      <c r="X45" s="209" t="s">
        <v>975</v>
      </c>
      <c r="Y45" s="212" t="s">
        <v>910</v>
      </c>
      <c r="Z45" s="209" t="s">
        <v>976</v>
      </c>
      <c r="AA45" s="212" t="s">
        <v>973</v>
      </c>
      <c r="AB45" s="210">
        <v>2.6</v>
      </c>
      <c r="AC45" s="213">
        <v>2.6</v>
      </c>
      <c r="AD45" s="141" t="s">
        <v>973</v>
      </c>
      <c r="AE45" s="214">
        <v>9100</v>
      </c>
      <c r="AF45" s="141" t="s">
        <v>973</v>
      </c>
      <c r="AG45" s="215">
        <v>90</v>
      </c>
      <c r="AH45" s="216" t="s">
        <v>974</v>
      </c>
      <c r="AI45" s="158" t="s">
        <v>975</v>
      </c>
      <c r="AJ45" s="159" t="s">
        <v>973</v>
      </c>
      <c r="AK45" s="217" t="s">
        <v>976</v>
      </c>
      <c r="AL45" s="218" t="s">
        <v>973</v>
      </c>
      <c r="AM45" s="219">
        <v>2.5</v>
      </c>
      <c r="AN45" s="220"/>
      <c r="AO45" s="115"/>
      <c r="AP45" s="221"/>
      <c r="AQ45" s="115"/>
      <c r="AR45" s="222"/>
      <c r="AS45" s="223"/>
      <c r="AT45" s="221"/>
      <c r="AU45" s="223"/>
      <c r="AV45" s="221"/>
      <c r="AW45" s="223"/>
      <c r="AX45" s="221"/>
      <c r="AY45" s="115"/>
      <c r="AZ45" s="126"/>
      <c r="BA45" s="126"/>
      <c r="BB45" s="190"/>
      <c r="BC45" s="130"/>
      <c r="BD45" s="126"/>
      <c r="BE45" s="130"/>
      <c r="BF45" s="126"/>
      <c r="BG45" s="130"/>
      <c r="BH45" s="126"/>
      <c r="BI45" s="1119"/>
      <c r="BJ45" s="115"/>
      <c r="BK45" s="224">
        <v>503400</v>
      </c>
      <c r="BL45" s="1118"/>
      <c r="BM45" s="256">
        <v>5030</v>
      </c>
      <c r="BN45" s="195" t="s">
        <v>911</v>
      </c>
      <c r="BO45" s="122" t="s">
        <v>975</v>
      </c>
      <c r="BP45" s="129" t="s">
        <v>973</v>
      </c>
      <c r="BQ45" s="257" t="s">
        <v>976</v>
      </c>
      <c r="BR45" s="143" t="s">
        <v>973</v>
      </c>
      <c r="BS45" s="258">
        <v>1.8</v>
      </c>
      <c r="BT45" s="232"/>
      <c r="BU45" s="1149"/>
      <c r="BV45" s="224"/>
      <c r="BW45" s="1100"/>
      <c r="BX45" s="1132"/>
      <c r="BY45" s="227">
        <v>12400</v>
      </c>
      <c r="BZ45" s="1100"/>
      <c r="CA45" s="1083"/>
      <c r="CB45" s="1102"/>
      <c r="CC45" s="1086"/>
      <c r="CD45" s="1102"/>
      <c r="CE45" s="1089"/>
      <c r="CF45" s="1102"/>
      <c r="CG45" s="1067"/>
      <c r="CH45" s="1093"/>
      <c r="CI45" s="1121"/>
      <c r="CJ45" s="1108"/>
      <c r="CK45" s="1093"/>
      <c r="CL45" s="123" t="s">
        <v>985</v>
      </c>
      <c r="CM45" s="228">
        <v>3500</v>
      </c>
      <c r="CN45" s="229">
        <v>3900</v>
      </c>
      <c r="CO45" s="1100"/>
      <c r="CP45" s="1111"/>
      <c r="CQ45" s="1100"/>
      <c r="CR45" s="1083"/>
      <c r="CS45" s="1102"/>
      <c r="CT45" s="1086"/>
      <c r="CU45" s="1086"/>
      <c r="CV45" s="1089"/>
      <c r="CW45" s="1102"/>
      <c r="CX45" s="1105"/>
      <c r="CY45" s="1091"/>
      <c r="CZ45" s="1093"/>
      <c r="DA45" s="1095"/>
      <c r="DB45" s="1096"/>
      <c r="DC45" s="230"/>
      <c r="DD45" s="1096"/>
      <c r="DE45" s="1098"/>
      <c r="DF45" s="1100"/>
      <c r="DG45" s="1083"/>
      <c r="DH45" s="1086"/>
      <c r="DI45" s="1086"/>
      <c r="DJ45" s="1086"/>
      <c r="DK45" s="1089"/>
      <c r="DL45" s="1086"/>
      <c r="DM45" s="1067"/>
      <c r="DN45" s="1069"/>
      <c r="DO45" s="1071"/>
      <c r="DP45" s="1073"/>
      <c r="DQ45" s="1073"/>
      <c r="DR45" s="1075"/>
      <c r="DS45" s="202"/>
      <c r="DT45" s="1143"/>
      <c r="DU45" s="160"/>
    </row>
    <row r="46" spans="1:125" s="263" customFormat="1" ht="18.600000000000001" customHeight="1">
      <c r="A46" s="263" t="s">
        <v>555</v>
      </c>
      <c r="B46" s="1147"/>
      <c r="C46" s="1136"/>
      <c r="D46" s="1123" t="s">
        <v>986</v>
      </c>
      <c r="E46" s="203" t="s">
        <v>54</v>
      </c>
      <c r="F46" s="165"/>
      <c r="G46" s="204">
        <v>143860</v>
      </c>
      <c r="H46" s="205">
        <v>234880</v>
      </c>
      <c r="I46" s="204">
        <v>135240</v>
      </c>
      <c r="J46" s="205">
        <v>226260</v>
      </c>
      <c r="K46" s="141" t="s">
        <v>973</v>
      </c>
      <c r="L46" s="206">
        <v>1310</v>
      </c>
      <c r="M46" s="207">
        <v>2220</v>
      </c>
      <c r="N46" s="208" t="s">
        <v>974</v>
      </c>
      <c r="O46" s="209" t="s">
        <v>975</v>
      </c>
      <c r="P46" s="209" t="s">
        <v>910</v>
      </c>
      <c r="Q46" s="209" t="s">
        <v>976</v>
      </c>
      <c r="R46" s="209" t="s">
        <v>973</v>
      </c>
      <c r="S46" s="210">
        <v>2.6</v>
      </c>
      <c r="T46" s="211">
        <v>2.7</v>
      </c>
      <c r="U46" s="206">
        <v>1220</v>
      </c>
      <c r="V46" s="207">
        <v>2130</v>
      </c>
      <c r="W46" s="212" t="s">
        <v>974</v>
      </c>
      <c r="X46" s="209" t="s">
        <v>975</v>
      </c>
      <c r="Y46" s="212" t="s">
        <v>910</v>
      </c>
      <c r="Z46" s="209" t="s">
        <v>976</v>
      </c>
      <c r="AA46" s="212" t="s">
        <v>973</v>
      </c>
      <c r="AB46" s="210">
        <v>2.6</v>
      </c>
      <c r="AC46" s="213">
        <v>2.6</v>
      </c>
      <c r="AD46" s="231"/>
      <c r="AE46" s="232"/>
      <c r="AF46" s="233"/>
      <c r="AG46" s="234"/>
      <c r="AH46" s="235"/>
      <c r="AI46" s="195"/>
      <c r="AJ46" s="235"/>
      <c r="AK46" s="195"/>
      <c r="AL46" s="235"/>
      <c r="AM46" s="195"/>
      <c r="AN46" s="195"/>
      <c r="AO46" s="231"/>
      <c r="AP46" s="232"/>
      <c r="AQ46" s="233"/>
      <c r="AR46" s="234"/>
      <c r="AS46" s="235"/>
      <c r="AT46" s="195"/>
      <c r="AU46" s="235"/>
      <c r="AV46" s="195"/>
      <c r="AW46" s="235"/>
      <c r="AX46" s="195"/>
      <c r="AY46" s="141" t="s">
        <v>973</v>
      </c>
      <c r="AZ46" s="236">
        <v>18200</v>
      </c>
      <c r="BA46" s="141" t="s">
        <v>973</v>
      </c>
      <c r="BB46" s="184">
        <v>180</v>
      </c>
      <c r="BC46" s="185" t="s">
        <v>974</v>
      </c>
      <c r="BD46" s="186" t="s">
        <v>975</v>
      </c>
      <c r="BE46" s="187" t="s">
        <v>973</v>
      </c>
      <c r="BF46" s="188" t="s">
        <v>976</v>
      </c>
      <c r="BG46" s="185" t="s">
        <v>973</v>
      </c>
      <c r="BH46" s="189">
        <v>2.5</v>
      </c>
      <c r="BI46" s="1119"/>
      <c r="BJ46" s="115"/>
      <c r="BK46" s="259"/>
      <c r="BL46" s="1118"/>
      <c r="BM46" s="260"/>
      <c r="BN46" s="163"/>
      <c r="BO46" s="163"/>
      <c r="BP46" s="163"/>
      <c r="BQ46" s="163"/>
      <c r="BR46" s="163"/>
      <c r="BS46" s="261"/>
      <c r="BT46" s="195"/>
      <c r="BU46" s="1149"/>
      <c r="BV46" s="226"/>
      <c r="BW46" s="1100" t="s">
        <v>973</v>
      </c>
      <c r="BX46" s="1129">
        <v>12400</v>
      </c>
      <c r="BY46" s="237"/>
      <c r="BZ46" s="1100"/>
      <c r="CA46" s="1083">
        <v>0</v>
      </c>
      <c r="CB46" s="1102"/>
      <c r="CC46" s="1086"/>
      <c r="CD46" s="1102"/>
      <c r="CE46" s="1089"/>
      <c r="CF46" s="1102"/>
      <c r="CG46" s="1067"/>
      <c r="CH46" s="1093"/>
      <c r="CI46" s="1121"/>
      <c r="CJ46" s="1108"/>
      <c r="CK46" s="1093"/>
      <c r="CL46" s="123" t="s">
        <v>987</v>
      </c>
      <c r="CM46" s="228">
        <v>3000</v>
      </c>
      <c r="CN46" s="229">
        <v>3400</v>
      </c>
      <c r="CO46" s="1100"/>
      <c r="CP46" s="1111"/>
      <c r="CQ46" s="1100"/>
      <c r="CR46" s="1083"/>
      <c r="CS46" s="1102"/>
      <c r="CT46" s="1086"/>
      <c r="CU46" s="1086"/>
      <c r="CV46" s="1089"/>
      <c r="CW46" s="1102"/>
      <c r="CX46" s="1105"/>
      <c r="CY46" s="1091"/>
      <c r="CZ46" s="202"/>
      <c r="DA46" s="127"/>
      <c r="DB46" s="1096"/>
      <c r="DC46" s="230"/>
      <c r="DD46" s="1096"/>
      <c r="DE46" s="1098"/>
      <c r="DF46" s="1100"/>
      <c r="DG46" s="1083"/>
      <c r="DH46" s="1086"/>
      <c r="DI46" s="1086"/>
      <c r="DJ46" s="1086"/>
      <c r="DK46" s="1089"/>
      <c r="DL46" s="1086"/>
      <c r="DM46" s="1067"/>
      <c r="DN46" s="1069"/>
      <c r="DO46" s="1076">
        <v>0.01</v>
      </c>
      <c r="DP46" s="1078">
        <v>0.03</v>
      </c>
      <c r="DQ46" s="1078">
        <v>0.04</v>
      </c>
      <c r="DR46" s="1080">
        <v>0.05</v>
      </c>
      <c r="DS46" s="202"/>
      <c r="DT46" s="1143"/>
      <c r="DU46" s="160"/>
    </row>
    <row r="47" spans="1:125" s="263" customFormat="1" ht="18.600000000000001" customHeight="1">
      <c r="A47" s="263" t="s">
        <v>556</v>
      </c>
      <c r="B47" s="1147"/>
      <c r="C47" s="1136"/>
      <c r="D47" s="1124"/>
      <c r="E47" s="238" t="s">
        <v>55</v>
      </c>
      <c r="F47" s="165"/>
      <c r="G47" s="239">
        <v>234880</v>
      </c>
      <c r="H47" s="240"/>
      <c r="I47" s="239">
        <v>226260</v>
      </c>
      <c r="J47" s="240"/>
      <c r="K47" s="141" t="s">
        <v>973</v>
      </c>
      <c r="L47" s="241">
        <v>2220</v>
      </c>
      <c r="M47" s="242"/>
      <c r="N47" s="243" t="s">
        <v>974</v>
      </c>
      <c r="O47" s="244" t="s">
        <v>975</v>
      </c>
      <c r="P47" s="244" t="s">
        <v>910</v>
      </c>
      <c r="Q47" s="244" t="s">
        <v>976</v>
      </c>
      <c r="R47" s="244" t="s">
        <v>973</v>
      </c>
      <c r="S47" s="245">
        <v>2.7</v>
      </c>
      <c r="T47" s="246"/>
      <c r="U47" s="241">
        <v>2130</v>
      </c>
      <c r="V47" s="242"/>
      <c r="W47" s="247" t="s">
        <v>974</v>
      </c>
      <c r="X47" s="244" t="s">
        <v>975</v>
      </c>
      <c r="Y47" s="248" t="s">
        <v>910</v>
      </c>
      <c r="Z47" s="244" t="s">
        <v>976</v>
      </c>
      <c r="AA47" s="248" t="s">
        <v>973</v>
      </c>
      <c r="AB47" s="245">
        <v>2.6</v>
      </c>
      <c r="AC47" s="249"/>
      <c r="AD47" s="231"/>
      <c r="AE47" s="232"/>
      <c r="AF47" s="233"/>
      <c r="AG47" s="250"/>
      <c r="AH47" s="235"/>
      <c r="AI47" s="195"/>
      <c r="AJ47" s="235"/>
      <c r="AK47" s="195"/>
      <c r="AL47" s="235"/>
      <c r="AM47" s="195"/>
      <c r="AN47" s="195"/>
      <c r="AO47" s="231"/>
      <c r="AP47" s="232"/>
      <c r="AQ47" s="233"/>
      <c r="AR47" s="250"/>
      <c r="AS47" s="235"/>
      <c r="AT47" s="195"/>
      <c r="AU47" s="235"/>
      <c r="AV47" s="195"/>
      <c r="AW47" s="235"/>
      <c r="AX47" s="195"/>
      <c r="AY47" s="231"/>
      <c r="AZ47" s="232"/>
      <c r="BA47" s="232"/>
      <c r="BB47" s="234"/>
      <c r="BC47" s="235"/>
      <c r="BD47" s="195"/>
      <c r="BE47" s="235"/>
      <c r="BF47" s="195"/>
      <c r="BG47" s="235"/>
      <c r="BH47" s="195"/>
      <c r="BI47" s="1119"/>
      <c r="BJ47" s="115"/>
      <c r="BK47" s="224" t="s">
        <v>1005</v>
      </c>
      <c r="BL47" s="1118"/>
      <c r="BM47" s="202" t="s">
        <v>1005</v>
      </c>
      <c r="BN47" s="195"/>
      <c r="BO47" s="195"/>
      <c r="BP47" s="195"/>
      <c r="BQ47" s="195"/>
      <c r="BR47" s="195"/>
      <c r="BS47" s="225"/>
      <c r="BU47" s="1149"/>
      <c r="BV47" s="259"/>
      <c r="BW47" s="1100"/>
      <c r="BX47" s="1130"/>
      <c r="BY47" s="251"/>
      <c r="BZ47" s="1100"/>
      <c r="CA47" s="1084"/>
      <c r="CB47" s="1103"/>
      <c r="CC47" s="1087"/>
      <c r="CD47" s="1103"/>
      <c r="CE47" s="1090"/>
      <c r="CF47" s="1103"/>
      <c r="CG47" s="1068"/>
      <c r="CH47" s="1093"/>
      <c r="CI47" s="1122"/>
      <c r="CJ47" s="1109"/>
      <c r="CK47" s="1093"/>
      <c r="CL47" s="252" t="s">
        <v>988</v>
      </c>
      <c r="CM47" s="253">
        <v>2700</v>
      </c>
      <c r="CN47" s="254">
        <v>3000</v>
      </c>
      <c r="CO47" s="1100"/>
      <c r="CP47" s="1112"/>
      <c r="CQ47" s="1100"/>
      <c r="CR47" s="1084"/>
      <c r="CS47" s="1103"/>
      <c r="CT47" s="1087"/>
      <c r="CU47" s="1087"/>
      <c r="CV47" s="1090"/>
      <c r="CW47" s="1103"/>
      <c r="CX47" s="1106"/>
      <c r="CY47" s="1092"/>
      <c r="CZ47" s="202"/>
      <c r="DA47" s="127"/>
      <c r="DB47" s="1096"/>
      <c r="DC47" s="230"/>
      <c r="DD47" s="1096"/>
      <c r="DE47" s="1099"/>
      <c r="DF47" s="1100"/>
      <c r="DG47" s="1084"/>
      <c r="DH47" s="1087"/>
      <c r="DI47" s="1087"/>
      <c r="DJ47" s="1087"/>
      <c r="DK47" s="1090"/>
      <c r="DL47" s="1087"/>
      <c r="DM47" s="1068"/>
      <c r="DN47" s="1069"/>
      <c r="DO47" s="1077"/>
      <c r="DP47" s="1079"/>
      <c r="DQ47" s="1079"/>
      <c r="DR47" s="1081"/>
      <c r="DS47" s="202"/>
      <c r="DT47" s="1143"/>
      <c r="DU47" s="160"/>
    </row>
    <row r="48" spans="1:125" s="263" customFormat="1" ht="18.600000000000001" customHeight="1">
      <c r="A48" s="263" t="s">
        <v>557</v>
      </c>
      <c r="B48" s="1147"/>
      <c r="C48" s="1128" t="s">
        <v>1006</v>
      </c>
      <c r="D48" s="1116" t="s">
        <v>972</v>
      </c>
      <c r="E48" s="164" t="s">
        <v>52</v>
      </c>
      <c r="F48" s="165"/>
      <c r="G48" s="166">
        <v>57130</v>
      </c>
      <c r="H48" s="167">
        <v>66230</v>
      </c>
      <c r="I48" s="166">
        <v>49580</v>
      </c>
      <c r="J48" s="167">
        <v>58680</v>
      </c>
      <c r="K48" s="141" t="s">
        <v>973</v>
      </c>
      <c r="L48" s="168">
        <v>550</v>
      </c>
      <c r="M48" s="169">
        <v>640</v>
      </c>
      <c r="N48" s="170" t="s">
        <v>974</v>
      </c>
      <c r="O48" s="171" t="s">
        <v>975</v>
      </c>
      <c r="P48" s="172" t="s">
        <v>973</v>
      </c>
      <c r="Q48" s="173" t="s">
        <v>976</v>
      </c>
      <c r="R48" s="172" t="s">
        <v>973</v>
      </c>
      <c r="S48" s="174">
        <v>2.6</v>
      </c>
      <c r="T48" s="175">
        <v>2.6</v>
      </c>
      <c r="U48" s="168">
        <v>470</v>
      </c>
      <c r="V48" s="169">
        <v>560</v>
      </c>
      <c r="W48" s="176" t="s">
        <v>974</v>
      </c>
      <c r="X48" s="171" t="s">
        <v>975</v>
      </c>
      <c r="Y48" s="176" t="s">
        <v>973</v>
      </c>
      <c r="Z48" s="173" t="s">
        <v>976</v>
      </c>
      <c r="AA48" s="176" t="s">
        <v>973</v>
      </c>
      <c r="AB48" s="174">
        <v>2.6</v>
      </c>
      <c r="AC48" s="177">
        <v>2.6</v>
      </c>
      <c r="AD48" s="141" t="s">
        <v>973</v>
      </c>
      <c r="AE48" s="178">
        <v>9100</v>
      </c>
      <c r="AF48" s="141" t="s">
        <v>973</v>
      </c>
      <c r="AG48" s="179">
        <v>90</v>
      </c>
      <c r="AH48" s="180" t="s">
        <v>974</v>
      </c>
      <c r="AI48" s="171" t="s">
        <v>975</v>
      </c>
      <c r="AJ48" s="176" t="s">
        <v>973</v>
      </c>
      <c r="AK48" s="173" t="s">
        <v>976</v>
      </c>
      <c r="AL48" s="176" t="s">
        <v>973</v>
      </c>
      <c r="AM48" s="181">
        <v>2.5</v>
      </c>
      <c r="AN48" s="182" t="s">
        <v>977</v>
      </c>
      <c r="AO48" s="141" t="s">
        <v>973</v>
      </c>
      <c r="AP48" s="183">
        <v>3640</v>
      </c>
      <c r="AQ48" s="141" t="s">
        <v>973</v>
      </c>
      <c r="AR48" s="184">
        <v>30</v>
      </c>
      <c r="AS48" s="185" t="s">
        <v>974</v>
      </c>
      <c r="AT48" s="186" t="s">
        <v>975</v>
      </c>
      <c r="AU48" s="187" t="s">
        <v>973</v>
      </c>
      <c r="AV48" s="188" t="s">
        <v>976</v>
      </c>
      <c r="AW48" s="187" t="s">
        <v>973</v>
      </c>
      <c r="AX48" s="189">
        <v>3.7</v>
      </c>
      <c r="AY48" s="115"/>
      <c r="AZ48" s="126"/>
      <c r="BA48" s="126"/>
      <c r="BB48" s="190"/>
      <c r="BC48" s="130"/>
      <c r="BD48" s="126"/>
      <c r="BE48" s="130"/>
      <c r="BF48" s="126"/>
      <c r="BG48" s="130"/>
      <c r="BH48" s="126"/>
      <c r="BI48" s="1119"/>
      <c r="BJ48" s="115"/>
      <c r="BK48" s="224">
        <v>547700</v>
      </c>
      <c r="BL48" s="1118"/>
      <c r="BM48" s="256">
        <v>5470</v>
      </c>
      <c r="BN48" s="195" t="s">
        <v>911</v>
      </c>
      <c r="BO48" s="122" t="s">
        <v>975</v>
      </c>
      <c r="BP48" s="129" t="s">
        <v>973</v>
      </c>
      <c r="BQ48" s="257" t="s">
        <v>976</v>
      </c>
      <c r="BR48" s="143" t="s">
        <v>973</v>
      </c>
      <c r="BS48" s="258">
        <v>1.8</v>
      </c>
      <c r="BT48" s="232"/>
      <c r="BU48" s="1149"/>
      <c r="BV48" s="224"/>
      <c r="BW48" s="1100" t="s">
        <v>973</v>
      </c>
      <c r="BX48" s="1131">
        <v>13430</v>
      </c>
      <c r="BY48" s="197"/>
      <c r="BZ48" s="1100" t="s">
        <v>973</v>
      </c>
      <c r="CA48" s="1082">
        <v>50</v>
      </c>
      <c r="CB48" s="1101" t="s">
        <v>974</v>
      </c>
      <c r="CC48" s="1085" t="s">
        <v>975</v>
      </c>
      <c r="CD48" s="1101" t="s">
        <v>973</v>
      </c>
      <c r="CE48" s="1088" t="s">
        <v>979</v>
      </c>
      <c r="CF48" s="1101" t="s">
        <v>973</v>
      </c>
      <c r="CG48" s="1066">
        <v>7.4</v>
      </c>
      <c r="CH48" s="1093" t="s">
        <v>973</v>
      </c>
      <c r="CI48" s="1120">
        <v>4000</v>
      </c>
      <c r="CJ48" s="1107">
        <v>4400</v>
      </c>
      <c r="CK48" s="1093" t="s">
        <v>973</v>
      </c>
      <c r="CL48" s="198" t="s">
        <v>980</v>
      </c>
      <c r="CM48" s="199">
        <v>7100</v>
      </c>
      <c r="CN48" s="200">
        <v>7900</v>
      </c>
      <c r="CO48" s="1100" t="s">
        <v>973</v>
      </c>
      <c r="CP48" s="1110">
        <v>6820</v>
      </c>
      <c r="CQ48" s="1100" t="s">
        <v>973</v>
      </c>
      <c r="CR48" s="1082">
        <v>60</v>
      </c>
      <c r="CS48" s="1101" t="s">
        <v>974</v>
      </c>
      <c r="CT48" s="1085" t="s">
        <v>975</v>
      </c>
      <c r="CU48" s="1085" t="s">
        <v>973</v>
      </c>
      <c r="CV48" s="1088" t="s">
        <v>979</v>
      </c>
      <c r="CW48" s="1101" t="s">
        <v>973</v>
      </c>
      <c r="CX48" s="1104">
        <v>3</v>
      </c>
      <c r="CY48" s="1091" t="s">
        <v>981</v>
      </c>
      <c r="CZ48" s="1093" t="s">
        <v>973</v>
      </c>
      <c r="DA48" s="1094">
        <v>4900</v>
      </c>
      <c r="DB48" s="1096"/>
      <c r="DC48" s="1134" t="s">
        <v>1007</v>
      </c>
      <c r="DD48" s="1096" t="s">
        <v>982</v>
      </c>
      <c r="DE48" s="1097">
        <v>7510</v>
      </c>
      <c r="DF48" s="1100" t="s">
        <v>973</v>
      </c>
      <c r="DG48" s="1082">
        <v>70</v>
      </c>
      <c r="DH48" s="1085" t="s">
        <v>974</v>
      </c>
      <c r="DI48" s="1085" t="s">
        <v>975</v>
      </c>
      <c r="DJ48" s="1085" t="s">
        <v>973</v>
      </c>
      <c r="DK48" s="1088" t="s">
        <v>979</v>
      </c>
      <c r="DL48" s="1085" t="s">
        <v>973</v>
      </c>
      <c r="DM48" s="1066">
        <v>2</v>
      </c>
      <c r="DN48" s="1069" t="s">
        <v>982</v>
      </c>
      <c r="DO48" s="1070" t="s">
        <v>912</v>
      </c>
      <c r="DP48" s="1072" t="s">
        <v>912</v>
      </c>
      <c r="DQ48" s="1072" t="s">
        <v>912</v>
      </c>
      <c r="DR48" s="1074" t="s">
        <v>912</v>
      </c>
      <c r="DS48" s="202"/>
      <c r="DT48" s="1143"/>
      <c r="DU48" s="160"/>
    </row>
    <row r="49" spans="1:125" s="263" customFormat="1" ht="18.600000000000001" customHeight="1">
      <c r="A49" s="263" t="s">
        <v>558</v>
      </c>
      <c r="B49" s="1147"/>
      <c r="C49" s="1114"/>
      <c r="D49" s="1117"/>
      <c r="E49" s="203" t="s">
        <v>53</v>
      </c>
      <c r="F49" s="165"/>
      <c r="G49" s="204">
        <v>66230</v>
      </c>
      <c r="H49" s="205">
        <v>138760</v>
      </c>
      <c r="I49" s="204">
        <v>58680</v>
      </c>
      <c r="J49" s="205">
        <v>131210</v>
      </c>
      <c r="K49" s="141" t="s">
        <v>973</v>
      </c>
      <c r="L49" s="206">
        <v>640</v>
      </c>
      <c r="M49" s="207">
        <v>1260</v>
      </c>
      <c r="N49" s="208" t="s">
        <v>974</v>
      </c>
      <c r="O49" s="209" t="s">
        <v>975</v>
      </c>
      <c r="P49" s="209" t="s">
        <v>910</v>
      </c>
      <c r="Q49" s="209" t="s">
        <v>976</v>
      </c>
      <c r="R49" s="209" t="s">
        <v>973</v>
      </c>
      <c r="S49" s="210">
        <v>2.6</v>
      </c>
      <c r="T49" s="211">
        <v>2.6</v>
      </c>
      <c r="U49" s="206">
        <v>560</v>
      </c>
      <c r="V49" s="207">
        <v>1180</v>
      </c>
      <c r="W49" s="212" t="s">
        <v>974</v>
      </c>
      <c r="X49" s="209" t="s">
        <v>975</v>
      </c>
      <c r="Y49" s="212" t="s">
        <v>910</v>
      </c>
      <c r="Z49" s="209" t="s">
        <v>976</v>
      </c>
      <c r="AA49" s="212" t="s">
        <v>973</v>
      </c>
      <c r="AB49" s="210">
        <v>2.6</v>
      </c>
      <c r="AC49" s="213">
        <v>2.6</v>
      </c>
      <c r="AD49" s="141" t="s">
        <v>973</v>
      </c>
      <c r="AE49" s="214">
        <v>9100</v>
      </c>
      <c r="AF49" s="141" t="s">
        <v>973</v>
      </c>
      <c r="AG49" s="215">
        <v>90</v>
      </c>
      <c r="AH49" s="216" t="s">
        <v>974</v>
      </c>
      <c r="AI49" s="158" t="s">
        <v>975</v>
      </c>
      <c r="AJ49" s="159" t="s">
        <v>973</v>
      </c>
      <c r="AK49" s="217" t="s">
        <v>976</v>
      </c>
      <c r="AL49" s="218" t="s">
        <v>973</v>
      </c>
      <c r="AM49" s="219">
        <v>2.5</v>
      </c>
      <c r="AN49" s="220"/>
      <c r="AO49" s="115"/>
      <c r="AP49" s="221"/>
      <c r="AQ49" s="115"/>
      <c r="AR49" s="222"/>
      <c r="AS49" s="223"/>
      <c r="AT49" s="221"/>
      <c r="AU49" s="223"/>
      <c r="AV49" s="221"/>
      <c r="AW49" s="223"/>
      <c r="AX49" s="221"/>
      <c r="AY49" s="115"/>
      <c r="AZ49" s="126"/>
      <c r="BA49" s="126"/>
      <c r="BB49" s="190"/>
      <c r="BC49" s="130"/>
      <c r="BD49" s="126"/>
      <c r="BE49" s="130"/>
      <c r="BF49" s="126"/>
      <c r="BG49" s="130"/>
      <c r="BH49" s="126"/>
      <c r="BI49" s="1119"/>
      <c r="BJ49" s="115"/>
      <c r="BK49" s="259"/>
      <c r="BL49" s="1118"/>
      <c r="BM49" s="260"/>
      <c r="BN49" s="163"/>
      <c r="BO49" s="163"/>
      <c r="BP49" s="163"/>
      <c r="BQ49" s="163"/>
      <c r="BR49" s="163"/>
      <c r="BS49" s="261"/>
      <c r="BT49" s="195"/>
      <c r="BU49" s="1149"/>
      <c r="BV49" s="224" t="s">
        <v>1008</v>
      </c>
      <c r="BW49" s="1100"/>
      <c r="BX49" s="1132"/>
      <c r="BY49" s="227">
        <v>11560</v>
      </c>
      <c r="BZ49" s="1100"/>
      <c r="CA49" s="1083"/>
      <c r="CB49" s="1102"/>
      <c r="CC49" s="1086"/>
      <c r="CD49" s="1102"/>
      <c r="CE49" s="1089"/>
      <c r="CF49" s="1102"/>
      <c r="CG49" s="1067"/>
      <c r="CH49" s="1093"/>
      <c r="CI49" s="1121"/>
      <c r="CJ49" s="1108"/>
      <c r="CK49" s="1093"/>
      <c r="CL49" s="123" t="s">
        <v>985</v>
      </c>
      <c r="CM49" s="228">
        <v>3900</v>
      </c>
      <c r="CN49" s="229">
        <v>4300</v>
      </c>
      <c r="CO49" s="1100"/>
      <c r="CP49" s="1111"/>
      <c r="CQ49" s="1100"/>
      <c r="CR49" s="1083"/>
      <c r="CS49" s="1102"/>
      <c r="CT49" s="1086"/>
      <c r="CU49" s="1086"/>
      <c r="CV49" s="1089"/>
      <c r="CW49" s="1102"/>
      <c r="CX49" s="1105"/>
      <c r="CY49" s="1091"/>
      <c r="CZ49" s="1093"/>
      <c r="DA49" s="1095"/>
      <c r="DB49" s="1096"/>
      <c r="DC49" s="1134"/>
      <c r="DD49" s="1096"/>
      <c r="DE49" s="1098"/>
      <c r="DF49" s="1100"/>
      <c r="DG49" s="1083"/>
      <c r="DH49" s="1086"/>
      <c r="DI49" s="1086"/>
      <c r="DJ49" s="1086"/>
      <c r="DK49" s="1089"/>
      <c r="DL49" s="1086"/>
      <c r="DM49" s="1067"/>
      <c r="DN49" s="1069"/>
      <c r="DO49" s="1071"/>
      <c r="DP49" s="1073"/>
      <c r="DQ49" s="1073"/>
      <c r="DR49" s="1075"/>
      <c r="DS49" s="202"/>
      <c r="DT49" s="1143"/>
      <c r="DU49" s="160"/>
    </row>
    <row r="50" spans="1:125" s="263" customFormat="1" ht="18.600000000000001" customHeight="1">
      <c r="A50" s="263" t="s">
        <v>559</v>
      </c>
      <c r="B50" s="1147"/>
      <c r="C50" s="1114"/>
      <c r="D50" s="1123" t="s">
        <v>986</v>
      </c>
      <c r="E50" s="203" t="s">
        <v>54</v>
      </c>
      <c r="F50" s="165"/>
      <c r="G50" s="204">
        <v>138760</v>
      </c>
      <c r="H50" s="205">
        <v>229780</v>
      </c>
      <c r="I50" s="204">
        <v>131210</v>
      </c>
      <c r="J50" s="205">
        <v>222230</v>
      </c>
      <c r="K50" s="141" t="s">
        <v>973</v>
      </c>
      <c r="L50" s="206">
        <v>1260</v>
      </c>
      <c r="M50" s="207">
        <v>2170</v>
      </c>
      <c r="N50" s="208" t="s">
        <v>974</v>
      </c>
      <c r="O50" s="209" t="s">
        <v>975</v>
      </c>
      <c r="P50" s="209" t="s">
        <v>910</v>
      </c>
      <c r="Q50" s="209" t="s">
        <v>976</v>
      </c>
      <c r="R50" s="209" t="s">
        <v>973</v>
      </c>
      <c r="S50" s="210">
        <v>2.6</v>
      </c>
      <c r="T50" s="211">
        <v>2.7</v>
      </c>
      <c r="U50" s="206">
        <v>1180</v>
      </c>
      <c r="V50" s="207">
        <v>2090</v>
      </c>
      <c r="W50" s="212" t="s">
        <v>974</v>
      </c>
      <c r="X50" s="209" t="s">
        <v>975</v>
      </c>
      <c r="Y50" s="212" t="s">
        <v>910</v>
      </c>
      <c r="Z50" s="209" t="s">
        <v>976</v>
      </c>
      <c r="AA50" s="212" t="s">
        <v>973</v>
      </c>
      <c r="AB50" s="210">
        <v>2.6</v>
      </c>
      <c r="AC50" s="213">
        <v>2.6</v>
      </c>
      <c r="AD50" s="231"/>
      <c r="AE50" s="232"/>
      <c r="AF50" s="233"/>
      <c r="AG50" s="234"/>
      <c r="AH50" s="235"/>
      <c r="AI50" s="195"/>
      <c r="AJ50" s="235"/>
      <c r="AK50" s="195"/>
      <c r="AL50" s="235"/>
      <c r="AM50" s="195"/>
      <c r="AN50" s="195"/>
      <c r="AO50" s="231"/>
      <c r="AP50" s="232"/>
      <c r="AQ50" s="233"/>
      <c r="AR50" s="234"/>
      <c r="AS50" s="235"/>
      <c r="AT50" s="195"/>
      <c r="AU50" s="235"/>
      <c r="AV50" s="195"/>
      <c r="AW50" s="235"/>
      <c r="AX50" s="195"/>
      <c r="AY50" s="141" t="s">
        <v>973</v>
      </c>
      <c r="AZ50" s="236">
        <v>18200</v>
      </c>
      <c r="BA50" s="141" t="s">
        <v>973</v>
      </c>
      <c r="BB50" s="184">
        <v>180</v>
      </c>
      <c r="BC50" s="185" t="s">
        <v>974</v>
      </c>
      <c r="BD50" s="186" t="s">
        <v>975</v>
      </c>
      <c r="BE50" s="187" t="s">
        <v>973</v>
      </c>
      <c r="BF50" s="188" t="s">
        <v>976</v>
      </c>
      <c r="BG50" s="185" t="s">
        <v>973</v>
      </c>
      <c r="BH50" s="189">
        <v>2.5</v>
      </c>
      <c r="BI50" s="1119"/>
      <c r="BJ50" s="115"/>
      <c r="BK50" s="224" t="s">
        <v>1009</v>
      </c>
      <c r="BL50" s="1118"/>
      <c r="BM50" s="202" t="s">
        <v>1009</v>
      </c>
      <c r="BN50" s="195"/>
      <c r="BO50" s="195"/>
      <c r="BP50" s="195"/>
      <c r="BQ50" s="195"/>
      <c r="BR50" s="195"/>
      <c r="BS50" s="225"/>
      <c r="BU50" s="1149"/>
      <c r="BV50" s="264" t="s">
        <v>1010</v>
      </c>
      <c r="BW50" s="1100" t="s">
        <v>973</v>
      </c>
      <c r="BX50" s="1129">
        <v>11560</v>
      </c>
      <c r="BY50" s="237"/>
      <c r="BZ50" s="1100"/>
      <c r="CA50" s="1083">
        <v>0</v>
      </c>
      <c r="CB50" s="1102"/>
      <c r="CC50" s="1086"/>
      <c r="CD50" s="1102"/>
      <c r="CE50" s="1089"/>
      <c r="CF50" s="1102"/>
      <c r="CG50" s="1067"/>
      <c r="CH50" s="1093"/>
      <c r="CI50" s="1121"/>
      <c r="CJ50" s="1108"/>
      <c r="CK50" s="1093"/>
      <c r="CL50" s="123" t="s">
        <v>987</v>
      </c>
      <c r="CM50" s="228">
        <v>3400</v>
      </c>
      <c r="CN50" s="229">
        <v>3800</v>
      </c>
      <c r="CO50" s="1100"/>
      <c r="CP50" s="1111"/>
      <c r="CQ50" s="1100"/>
      <c r="CR50" s="1083"/>
      <c r="CS50" s="1102"/>
      <c r="CT50" s="1086"/>
      <c r="CU50" s="1086"/>
      <c r="CV50" s="1089"/>
      <c r="CW50" s="1102"/>
      <c r="CX50" s="1105"/>
      <c r="CY50" s="1091"/>
      <c r="CZ50" s="202"/>
      <c r="DA50" s="127"/>
      <c r="DB50" s="1096"/>
      <c r="DC50" s="1133">
        <v>0.1</v>
      </c>
      <c r="DD50" s="1096"/>
      <c r="DE50" s="1098"/>
      <c r="DF50" s="1100"/>
      <c r="DG50" s="1083"/>
      <c r="DH50" s="1086"/>
      <c r="DI50" s="1086"/>
      <c r="DJ50" s="1086"/>
      <c r="DK50" s="1089"/>
      <c r="DL50" s="1086"/>
      <c r="DM50" s="1067"/>
      <c r="DN50" s="1069"/>
      <c r="DO50" s="1076">
        <v>0.01</v>
      </c>
      <c r="DP50" s="1078">
        <v>0.03</v>
      </c>
      <c r="DQ50" s="1078">
        <v>0.04</v>
      </c>
      <c r="DR50" s="1080">
        <v>0.05</v>
      </c>
      <c r="DS50" s="202"/>
      <c r="DT50" s="1143"/>
      <c r="DU50" s="160"/>
    </row>
    <row r="51" spans="1:125" s="263" customFormat="1" ht="18.600000000000001" customHeight="1">
      <c r="A51" s="263" t="s">
        <v>560</v>
      </c>
      <c r="B51" s="1147"/>
      <c r="C51" s="1114"/>
      <c r="D51" s="1124"/>
      <c r="E51" s="238" t="s">
        <v>55</v>
      </c>
      <c r="F51" s="165"/>
      <c r="G51" s="239">
        <v>229780</v>
      </c>
      <c r="H51" s="240"/>
      <c r="I51" s="239">
        <v>222230</v>
      </c>
      <c r="J51" s="240"/>
      <c r="K51" s="141" t="s">
        <v>973</v>
      </c>
      <c r="L51" s="241">
        <v>2170</v>
      </c>
      <c r="M51" s="242"/>
      <c r="N51" s="243" t="s">
        <v>974</v>
      </c>
      <c r="O51" s="244" t="s">
        <v>975</v>
      </c>
      <c r="P51" s="244" t="s">
        <v>910</v>
      </c>
      <c r="Q51" s="244" t="s">
        <v>976</v>
      </c>
      <c r="R51" s="244" t="s">
        <v>973</v>
      </c>
      <c r="S51" s="245">
        <v>2.7</v>
      </c>
      <c r="T51" s="246"/>
      <c r="U51" s="241">
        <v>2090</v>
      </c>
      <c r="V51" s="242"/>
      <c r="W51" s="247" t="s">
        <v>974</v>
      </c>
      <c r="X51" s="244" t="s">
        <v>975</v>
      </c>
      <c r="Y51" s="248" t="s">
        <v>910</v>
      </c>
      <c r="Z51" s="244" t="s">
        <v>976</v>
      </c>
      <c r="AA51" s="248" t="s">
        <v>973</v>
      </c>
      <c r="AB51" s="245">
        <v>2.6</v>
      </c>
      <c r="AC51" s="249"/>
      <c r="AD51" s="231"/>
      <c r="AE51" s="232"/>
      <c r="AF51" s="233"/>
      <c r="AG51" s="250"/>
      <c r="AH51" s="235"/>
      <c r="AI51" s="195"/>
      <c r="AJ51" s="235"/>
      <c r="AK51" s="195"/>
      <c r="AL51" s="235"/>
      <c r="AM51" s="195"/>
      <c r="AN51" s="195"/>
      <c r="AO51" s="231"/>
      <c r="AP51" s="232"/>
      <c r="AQ51" s="233"/>
      <c r="AR51" s="250"/>
      <c r="AS51" s="235"/>
      <c r="AT51" s="195"/>
      <c r="AU51" s="235"/>
      <c r="AV51" s="195"/>
      <c r="AW51" s="235"/>
      <c r="AX51" s="195"/>
      <c r="AY51" s="231"/>
      <c r="AZ51" s="232"/>
      <c r="BA51" s="232"/>
      <c r="BB51" s="234"/>
      <c r="BC51" s="235"/>
      <c r="BD51" s="195"/>
      <c r="BE51" s="235"/>
      <c r="BF51" s="195"/>
      <c r="BG51" s="235"/>
      <c r="BH51" s="195"/>
      <c r="BI51" s="1119"/>
      <c r="BJ51" s="115"/>
      <c r="BK51" s="224">
        <v>592000</v>
      </c>
      <c r="BL51" s="1118"/>
      <c r="BM51" s="256">
        <v>5920</v>
      </c>
      <c r="BN51" s="195" t="s">
        <v>911</v>
      </c>
      <c r="BO51" s="122" t="s">
        <v>975</v>
      </c>
      <c r="BP51" s="129" t="s">
        <v>973</v>
      </c>
      <c r="BQ51" s="257" t="s">
        <v>976</v>
      </c>
      <c r="BR51" s="143" t="s">
        <v>973</v>
      </c>
      <c r="BS51" s="258">
        <v>1.9</v>
      </c>
      <c r="BT51" s="232"/>
      <c r="BU51" s="1149"/>
      <c r="BV51" s="224"/>
      <c r="BW51" s="1100"/>
      <c r="BX51" s="1130"/>
      <c r="BY51" s="251"/>
      <c r="BZ51" s="1100"/>
      <c r="CA51" s="1084"/>
      <c r="CB51" s="1103"/>
      <c r="CC51" s="1087"/>
      <c r="CD51" s="1103"/>
      <c r="CE51" s="1090"/>
      <c r="CF51" s="1103"/>
      <c r="CG51" s="1068"/>
      <c r="CH51" s="1093"/>
      <c r="CI51" s="1122"/>
      <c r="CJ51" s="1109"/>
      <c r="CK51" s="1093"/>
      <c r="CL51" s="252" t="s">
        <v>988</v>
      </c>
      <c r="CM51" s="253">
        <v>3000</v>
      </c>
      <c r="CN51" s="254">
        <v>3400</v>
      </c>
      <c r="CO51" s="1100"/>
      <c r="CP51" s="1112"/>
      <c r="CQ51" s="1100"/>
      <c r="CR51" s="1084"/>
      <c r="CS51" s="1103"/>
      <c r="CT51" s="1087"/>
      <c r="CU51" s="1087"/>
      <c r="CV51" s="1090"/>
      <c r="CW51" s="1103"/>
      <c r="CX51" s="1106"/>
      <c r="CY51" s="1092"/>
      <c r="CZ51" s="202"/>
      <c r="DA51" s="127"/>
      <c r="DB51" s="1096"/>
      <c r="DC51" s="1133"/>
      <c r="DD51" s="1096"/>
      <c r="DE51" s="1099"/>
      <c r="DF51" s="1100"/>
      <c r="DG51" s="1084"/>
      <c r="DH51" s="1087"/>
      <c r="DI51" s="1087"/>
      <c r="DJ51" s="1087"/>
      <c r="DK51" s="1090"/>
      <c r="DL51" s="1087"/>
      <c r="DM51" s="1068"/>
      <c r="DN51" s="1069"/>
      <c r="DO51" s="1077"/>
      <c r="DP51" s="1079"/>
      <c r="DQ51" s="1079"/>
      <c r="DR51" s="1081"/>
      <c r="DS51" s="202"/>
      <c r="DT51" s="1143"/>
      <c r="DU51" s="160"/>
    </row>
    <row r="52" spans="1:125" s="263" customFormat="1" ht="18.600000000000001" customHeight="1">
      <c r="A52" s="263" t="s">
        <v>561</v>
      </c>
      <c r="B52" s="1147"/>
      <c r="C52" s="1128" t="s">
        <v>1011</v>
      </c>
      <c r="D52" s="1116" t="s">
        <v>972</v>
      </c>
      <c r="E52" s="164" t="s">
        <v>52</v>
      </c>
      <c r="F52" s="165"/>
      <c r="G52" s="166">
        <v>53100</v>
      </c>
      <c r="H52" s="167">
        <v>62200</v>
      </c>
      <c r="I52" s="166">
        <v>46390</v>
      </c>
      <c r="J52" s="167">
        <v>55490</v>
      </c>
      <c r="K52" s="141" t="s">
        <v>973</v>
      </c>
      <c r="L52" s="168">
        <v>510</v>
      </c>
      <c r="M52" s="169">
        <v>600</v>
      </c>
      <c r="N52" s="170" t="s">
        <v>974</v>
      </c>
      <c r="O52" s="171" t="s">
        <v>975</v>
      </c>
      <c r="P52" s="172" t="s">
        <v>973</v>
      </c>
      <c r="Q52" s="173" t="s">
        <v>976</v>
      </c>
      <c r="R52" s="172" t="s">
        <v>973</v>
      </c>
      <c r="S52" s="174">
        <v>2.6</v>
      </c>
      <c r="T52" s="175">
        <v>2.6</v>
      </c>
      <c r="U52" s="168">
        <v>440</v>
      </c>
      <c r="V52" s="169">
        <v>530</v>
      </c>
      <c r="W52" s="176" t="s">
        <v>974</v>
      </c>
      <c r="X52" s="171" t="s">
        <v>975</v>
      </c>
      <c r="Y52" s="176" t="s">
        <v>973</v>
      </c>
      <c r="Z52" s="173" t="s">
        <v>976</v>
      </c>
      <c r="AA52" s="176" t="s">
        <v>973</v>
      </c>
      <c r="AB52" s="174">
        <v>2.6</v>
      </c>
      <c r="AC52" s="177">
        <v>2.6</v>
      </c>
      <c r="AD52" s="141" t="s">
        <v>973</v>
      </c>
      <c r="AE52" s="178">
        <v>9100</v>
      </c>
      <c r="AF52" s="141" t="s">
        <v>973</v>
      </c>
      <c r="AG52" s="179">
        <v>90</v>
      </c>
      <c r="AH52" s="180" t="s">
        <v>974</v>
      </c>
      <c r="AI52" s="171" t="s">
        <v>975</v>
      </c>
      <c r="AJ52" s="176" t="s">
        <v>973</v>
      </c>
      <c r="AK52" s="173" t="s">
        <v>976</v>
      </c>
      <c r="AL52" s="176" t="s">
        <v>973</v>
      </c>
      <c r="AM52" s="181">
        <v>2.5</v>
      </c>
      <c r="AN52" s="182" t="s">
        <v>977</v>
      </c>
      <c r="AO52" s="141" t="s">
        <v>973</v>
      </c>
      <c r="AP52" s="183">
        <v>3640</v>
      </c>
      <c r="AQ52" s="141" t="s">
        <v>973</v>
      </c>
      <c r="AR52" s="184">
        <v>30</v>
      </c>
      <c r="AS52" s="185" t="s">
        <v>974</v>
      </c>
      <c r="AT52" s="186" t="s">
        <v>975</v>
      </c>
      <c r="AU52" s="187" t="s">
        <v>973</v>
      </c>
      <c r="AV52" s="188" t="s">
        <v>976</v>
      </c>
      <c r="AW52" s="187" t="s">
        <v>973</v>
      </c>
      <c r="AX52" s="189">
        <v>3.7</v>
      </c>
      <c r="AY52" s="115"/>
      <c r="AZ52" s="126"/>
      <c r="BA52" s="126"/>
      <c r="BB52" s="190"/>
      <c r="BC52" s="130"/>
      <c r="BD52" s="126"/>
      <c r="BE52" s="130"/>
      <c r="BF52" s="126"/>
      <c r="BG52" s="130"/>
      <c r="BH52" s="126"/>
      <c r="BI52" s="1119"/>
      <c r="BJ52" s="115"/>
      <c r="BK52" s="259"/>
      <c r="BL52" s="1118"/>
      <c r="BM52" s="260"/>
      <c r="BN52" s="163"/>
      <c r="BO52" s="163"/>
      <c r="BP52" s="163"/>
      <c r="BQ52" s="163"/>
      <c r="BR52" s="163"/>
      <c r="BS52" s="261"/>
      <c r="BT52" s="195"/>
      <c r="BU52" s="1149"/>
      <c r="BV52" s="226"/>
      <c r="BW52" s="1100" t="s">
        <v>973</v>
      </c>
      <c r="BX52" s="1131">
        <v>12780</v>
      </c>
      <c r="BY52" s="197"/>
      <c r="BZ52" s="1100" t="s">
        <v>973</v>
      </c>
      <c r="CA52" s="1082">
        <v>50</v>
      </c>
      <c r="CB52" s="1101" t="s">
        <v>974</v>
      </c>
      <c r="CC52" s="1085" t="s">
        <v>975</v>
      </c>
      <c r="CD52" s="1101" t="s">
        <v>973</v>
      </c>
      <c r="CE52" s="1088" t="s">
        <v>979</v>
      </c>
      <c r="CF52" s="1101" t="s">
        <v>973</v>
      </c>
      <c r="CG52" s="1066">
        <v>6.6</v>
      </c>
      <c r="CH52" s="1093" t="s">
        <v>973</v>
      </c>
      <c r="CI52" s="1120">
        <v>3500</v>
      </c>
      <c r="CJ52" s="1107">
        <v>3900</v>
      </c>
      <c r="CK52" s="1093" t="s">
        <v>973</v>
      </c>
      <c r="CL52" s="198" t="s">
        <v>980</v>
      </c>
      <c r="CM52" s="199">
        <v>6300</v>
      </c>
      <c r="CN52" s="200">
        <v>7100</v>
      </c>
      <c r="CO52" s="1100" t="s">
        <v>973</v>
      </c>
      <c r="CP52" s="1110">
        <v>6060</v>
      </c>
      <c r="CQ52" s="1100" t="s">
        <v>973</v>
      </c>
      <c r="CR52" s="1082">
        <v>60</v>
      </c>
      <c r="CS52" s="1101" t="s">
        <v>974</v>
      </c>
      <c r="CT52" s="1085" t="s">
        <v>975</v>
      </c>
      <c r="CU52" s="1085" t="s">
        <v>973</v>
      </c>
      <c r="CV52" s="1088" t="s">
        <v>979</v>
      </c>
      <c r="CW52" s="1101" t="s">
        <v>973</v>
      </c>
      <c r="CX52" s="1104">
        <v>2.7</v>
      </c>
      <c r="CY52" s="1091" t="s">
        <v>981</v>
      </c>
      <c r="CZ52" s="1093" t="s">
        <v>973</v>
      </c>
      <c r="DA52" s="1094">
        <v>4900</v>
      </c>
      <c r="DB52" s="1096"/>
      <c r="DC52" s="265"/>
      <c r="DD52" s="1096" t="s">
        <v>982</v>
      </c>
      <c r="DE52" s="1097">
        <v>6680</v>
      </c>
      <c r="DF52" s="1100" t="s">
        <v>973</v>
      </c>
      <c r="DG52" s="1082">
        <v>60</v>
      </c>
      <c r="DH52" s="1085" t="s">
        <v>974</v>
      </c>
      <c r="DI52" s="1085" t="s">
        <v>975</v>
      </c>
      <c r="DJ52" s="1085" t="s">
        <v>973</v>
      </c>
      <c r="DK52" s="1088" t="s">
        <v>979</v>
      </c>
      <c r="DL52" s="1085" t="s">
        <v>973</v>
      </c>
      <c r="DM52" s="1066">
        <v>2</v>
      </c>
      <c r="DN52" s="1069" t="s">
        <v>982</v>
      </c>
      <c r="DO52" s="1070" t="s">
        <v>912</v>
      </c>
      <c r="DP52" s="1072" t="s">
        <v>912</v>
      </c>
      <c r="DQ52" s="1072" t="s">
        <v>912</v>
      </c>
      <c r="DR52" s="1074" t="s">
        <v>912</v>
      </c>
      <c r="DS52" s="202"/>
      <c r="DT52" s="1143"/>
      <c r="DU52" s="160"/>
    </row>
    <row r="53" spans="1:125" s="263" customFormat="1" ht="18.600000000000001" customHeight="1">
      <c r="A53" s="263" t="s">
        <v>562</v>
      </c>
      <c r="B53" s="1147"/>
      <c r="C53" s="1114"/>
      <c r="D53" s="1117"/>
      <c r="E53" s="203" t="s">
        <v>53</v>
      </c>
      <c r="F53" s="165"/>
      <c r="G53" s="204">
        <v>62200</v>
      </c>
      <c r="H53" s="205">
        <v>134730</v>
      </c>
      <c r="I53" s="204">
        <v>55490</v>
      </c>
      <c r="J53" s="205">
        <v>128020</v>
      </c>
      <c r="K53" s="141" t="s">
        <v>973</v>
      </c>
      <c r="L53" s="206">
        <v>600</v>
      </c>
      <c r="M53" s="207">
        <v>1220</v>
      </c>
      <c r="N53" s="208" t="s">
        <v>974</v>
      </c>
      <c r="O53" s="209" t="s">
        <v>975</v>
      </c>
      <c r="P53" s="209" t="s">
        <v>910</v>
      </c>
      <c r="Q53" s="209" t="s">
        <v>976</v>
      </c>
      <c r="R53" s="209" t="s">
        <v>973</v>
      </c>
      <c r="S53" s="210">
        <v>2.6</v>
      </c>
      <c r="T53" s="211">
        <v>2.6</v>
      </c>
      <c r="U53" s="206">
        <v>530</v>
      </c>
      <c r="V53" s="207">
        <v>1150</v>
      </c>
      <c r="W53" s="212" t="s">
        <v>974</v>
      </c>
      <c r="X53" s="209" t="s">
        <v>975</v>
      </c>
      <c r="Y53" s="212" t="s">
        <v>910</v>
      </c>
      <c r="Z53" s="209" t="s">
        <v>976</v>
      </c>
      <c r="AA53" s="212" t="s">
        <v>973</v>
      </c>
      <c r="AB53" s="210">
        <v>2.6</v>
      </c>
      <c r="AC53" s="213">
        <v>2.6</v>
      </c>
      <c r="AD53" s="141" t="s">
        <v>973</v>
      </c>
      <c r="AE53" s="214">
        <v>9100</v>
      </c>
      <c r="AF53" s="141" t="s">
        <v>973</v>
      </c>
      <c r="AG53" s="215">
        <v>90</v>
      </c>
      <c r="AH53" s="216" t="s">
        <v>974</v>
      </c>
      <c r="AI53" s="158" t="s">
        <v>975</v>
      </c>
      <c r="AJ53" s="159" t="s">
        <v>973</v>
      </c>
      <c r="AK53" s="217" t="s">
        <v>976</v>
      </c>
      <c r="AL53" s="218" t="s">
        <v>973</v>
      </c>
      <c r="AM53" s="219">
        <v>2.5</v>
      </c>
      <c r="AN53" s="220"/>
      <c r="AO53" s="115"/>
      <c r="AP53" s="221"/>
      <c r="AQ53" s="115"/>
      <c r="AR53" s="222"/>
      <c r="AS53" s="223"/>
      <c r="AT53" s="221"/>
      <c r="AU53" s="223"/>
      <c r="AV53" s="221"/>
      <c r="AW53" s="223"/>
      <c r="AX53" s="221"/>
      <c r="AY53" s="115"/>
      <c r="AZ53" s="126"/>
      <c r="BA53" s="126"/>
      <c r="BB53" s="190"/>
      <c r="BC53" s="130"/>
      <c r="BD53" s="126"/>
      <c r="BE53" s="130"/>
      <c r="BF53" s="126"/>
      <c r="BG53" s="130"/>
      <c r="BH53" s="126"/>
      <c r="BI53" s="1119"/>
      <c r="BJ53" s="115"/>
      <c r="BK53" s="224" t="s">
        <v>1012</v>
      </c>
      <c r="BL53" s="1118"/>
      <c r="BM53" s="202" t="s">
        <v>1012</v>
      </c>
      <c r="BN53" s="195"/>
      <c r="BO53" s="195"/>
      <c r="BP53" s="195"/>
      <c r="BQ53" s="195"/>
      <c r="BR53" s="195"/>
      <c r="BS53" s="225"/>
      <c r="BU53" s="1149"/>
      <c r="BV53" s="259"/>
      <c r="BW53" s="1100"/>
      <c r="BX53" s="1132"/>
      <c r="BY53" s="227">
        <v>10900</v>
      </c>
      <c r="BZ53" s="1100"/>
      <c r="CA53" s="1083"/>
      <c r="CB53" s="1102"/>
      <c r="CC53" s="1086"/>
      <c r="CD53" s="1102"/>
      <c r="CE53" s="1089"/>
      <c r="CF53" s="1102"/>
      <c r="CG53" s="1067"/>
      <c r="CH53" s="1093"/>
      <c r="CI53" s="1121"/>
      <c r="CJ53" s="1108"/>
      <c r="CK53" s="1093"/>
      <c r="CL53" s="123" t="s">
        <v>985</v>
      </c>
      <c r="CM53" s="228">
        <v>3500</v>
      </c>
      <c r="CN53" s="229">
        <v>3900</v>
      </c>
      <c r="CO53" s="1100"/>
      <c r="CP53" s="1111"/>
      <c r="CQ53" s="1100"/>
      <c r="CR53" s="1083"/>
      <c r="CS53" s="1102"/>
      <c r="CT53" s="1086"/>
      <c r="CU53" s="1086"/>
      <c r="CV53" s="1089"/>
      <c r="CW53" s="1102"/>
      <c r="CX53" s="1105"/>
      <c r="CY53" s="1091"/>
      <c r="CZ53" s="1093"/>
      <c r="DA53" s="1095"/>
      <c r="DB53" s="1096"/>
      <c r="DC53" s="265"/>
      <c r="DD53" s="1096"/>
      <c r="DE53" s="1098"/>
      <c r="DF53" s="1100"/>
      <c r="DG53" s="1083"/>
      <c r="DH53" s="1086"/>
      <c r="DI53" s="1086"/>
      <c r="DJ53" s="1086"/>
      <c r="DK53" s="1089"/>
      <c r="DL53" s="1086"/>
      <c r="DM53" s="1067"/>
      <c r="DN53" s="1069"/>
      <c r="DO53" s="1071"/>
      <c r="DP53" s="1073"/>
      <c r="DQ53" s="1073"/>
      <c r="DR53" s="1075"/>
      <c r="DS53" s="202"/>
      <c r="DT53" s="1143"/>
      <c r="DU53" s="160"/>
    </row>
    <row r="54" spans="1:125" s="263" customFormat="1" ht="18.600000000000001" customHeight="1">
      <c r="A54" s="263" t="s">
        <v>563</v>
      </c>
      <c r="B54" s="1147"/>
      <c r="C54" s="1114"/>
      <c r="D54" s="1123" t="s">
        <v>986</v>
      </c>
      <c r="E54" s="203" t="s">
        <v>54</v>
      </c>
      <c r="F54" s="165"/>
      <c r="G54" s="204">
        <v>134730</v>
      </c>
      <c r="H54" s="205">
        <v>225750</v>
      </c>
      <c r="I54" s="204">
        <v>128020</v>
      </c>
      <c r="J54" s="205">
        <v>219040</v>
      </c>
      <c r="K54" s="141" t="s">
        <v>973</v>
      </c>
      <c r="L54" s="206">
        <v>1220</v>
      </c>
      <c r="M54" s="207">
        <v>2130</v>
      </c>
      <c r="N54" s="208" t="s">
        <v>974</v>
      </c>
      <c r="O54" s="209" t="s">
        <v>975</v>
      </c>
      <c r="P54" s="209" t="s">
        <v>910</v>
      </c>
      <c r="Q54" s="209" t="s">
        <v>976</v>
      </c>
      <c r="R54" s="209" t="s">
        <v>973</v>
      </c>
      <c r="S54" s="210">
        <v>2.6</v>
      </c>
      <c r="T54" s="211">
        <v>2.7</v>
      </c>
      <c r="U54" s="206">
        <v>1150</v>
      </c>
      <c r="V54" s="207">
        <v>2060</v>
      </c>
      <c r="W54" s="212" t="s">
        <v>974</v>
      </c>
      <c r="X54" s="209" t="s">
        <v>975</v>
      </c>
      <c r="Y54" s="212" t="s">
        <v>910</v>
      </c>
      <c r="Z54" s="209" t="s">
        <v>976</v>
      </c>
      <c r="AA54" s="212" t="s">
        <v>973</v>
      </c>
      <c r="AB54" s="210">
        <v>2.6</v>
      </c>
      <c r="AC54" s="213">
        <v>2.6</v>
      </c>
      <c r="AD54" s="231"/>
      <c r="AE54" s="232"/>
      <c r="AF54" s="233"/>
      <c r="AG54" s="234"/>
      <c r="AH54" s="235"/>
      <c r="AI54" s="195"/>
      <c r="AJ54" s="235"/>
      <c r="AK54" s="195"/>
      <c r="AL54" s="235"/>
      <c r="AM54" s="195"/>
      <c r="AN54" s="195"/>
      <c r="AO54" s="231"/>
      <c r="AP54" s="232"/>
      <c r="AQ54" s="233"/>
      <c r="AR54" s="234"/>
      <c r="AS54" s="235"/>
      <c r="AT54" s="195"/>
      <c r="AU54" s="235"/>
      <c r="AV54" s="195"/>
      <c r="AW54" s="235"/>
      <c r="AX54" s="195"/>
      <c r="AY54" s="141" t="s">
        <v>973</v>
      </c>
      <c r="AZ54" s="236">
        <v>18200</v>
      </c>
      <c r="BA54" s="141" t="s">
        <v>973</v>
      </c>
      <c r="BB54" s="184">
        <v>180</v>
      </c>
      <c r="BC54" s="185" t="s">
        <v>974</v>
      </c>
      <c r="BD54" s="186" t="s">
        <v>975</v>
      </c>
      <c r="BE54" s="187" t="s">
        <v>973</v>
      </c>
      <c r="BF54" s="188" t="s">
        <v>976</v>
      </c>
      <c r="BG54" s="185" t="s">
        <v>973</v>
      </c>
      <c r="BH54" s="189">
        <v>2.5</v>
      </c>
      <c r="BI54" s="1119"/>
      <c r="BJ54" s="115"/>
      <c r="BK54" s="224">
        <v>636400</v>
      </c>
      <c r="BL54" s="1118"/>
      <c r="BM54" s="256">
        <v>6360</v>
      </c>
      <c r="BN54" s="195" t="s">
        <v>911</v>
      </c>
      <c r="BO54" s="122" t="s">
        <v>975</v>
      </c>
      <c r="BP54" s="129" t="s">
        <v>973</v>
      </c>
      <c r="BQ54" s="257" t="s">
        <v>976</v>
      </c>
      <c r="BR54" s="143" t="s">
        <v>973</v>
      </c>
      <c r="BS54" s="258">
        <v>1.9</v>
      </c>
      <c r="BT54" s="232"/>
      <c r="BU54" s="1149"/>
      <c r="BV54" s="224"/>
      <c r="BW54" s="1100" t="s">
        <v>973</v>
      </c>
      <c r="BX54" s="1129">
        <v>10900</v>
      </c>
      <c r="BY54" s="237"/>
      <c r="BZ54" s="1100"/>
      <c r="CA54" s="1083">
        <v>0</v>
      </c>
      <c r="CB54" s="1102"/>
      <c r="CC54" s="1086"/>
      <c r="CD54" s="1102"/>
      <c r="CE54" s="1089"/>
      <c r="CF54" s="1102"/>
      <c r="CG54" s="1067"/>
      <c r="CH54" s="1093"/>
      <c r="CI54" s="1121"/>
      <c r="CJ54" s="1108"/>
      <c r="CK54" s="1093"/>
      <c r="CL54" s="123" t="s">
        <v>987</v>
      </c>
      <c r="CM54" s="228">
        <v>3000</v>
      </c>
      <c r="CN54" s="229">
        <v>3400</v>
      </c>
      <c r="CO54" s="1100"/>
      <c r="CP54" s="1111"/>
      <c r="CQ54" s="1100"/>
      <c r="CR54" s="1083"/>
      <c r="CS54" s="1102"/>
      <c r="CT54" s="1086"/>
      <c r="CU54" s="1086"/>
      <c r="CV54" s="1089"/>
      <c r="CW54" s="1102"/>
      <c r="CX54" s="1105"/>
      <c r="CY54" s="1091"/>
      <c r="CZ54" s="202"/>
      <c r="DA54" s="127"/>
      <c r="DB54" s="1096"/>
      <c r="DC54" s="266"/>
      <c r="DD54" s="1096"/>
      <c r="DE54" s="1098"/>
      <c r="DF54" s="1100"/>
      <c r="DG54" s="1083"/>
      <c r="DH54" s="1086"/>
      <c r="DI54" s="1086"/>
      <c r="DJ54" s="1086"/>
      <c r="DK54" s="1089"/>
      <c r="DL54" s="1086"/>
      <c r="DM54" s="1067"/>
      <c r="DN54" s="1069"/>
      <c r="DO54" s="1076">
        <v>0.01</v>
      </c>
      <c r="DP54" s="1078">
        <v>0.03</v>
      </c>
      <c r="DQ54" s="1078">
        <v>0.04</v>
      </c>
      <c r="DR54" s="1080">
        <v>0.05</v>
      </c>
      <c r="DS54" s="202"/>
      <c r="DT54" s="1143"/>
      <c r="DU54" s="160"/>
    </row>
    <row r="55" spans="1:125" s="263" customFormat="1" ht="18.600000000000001" customHeight="1">
      <c r="A55" s="263" t="s">
        <v>564</v>
      </c>
      <c r="B55" s="1147"/>
      <c r="C55" s="1114"/>
      <c r="D55" s="1124"/>
      <c r="E55" s="238" t="s">
        <v>55</v>
      </c>
      <c r="F55" s="165"/>
      <c r="G55" s="239">
        <v>225750</v>
      </c>
      <c r="H55" s="240"/>
      <c r="I55" s="239">
        <v>219040</v>
      </c>
      <c r="J55" s="240"/>
      <c r="K55" s="141" t="s">
        <v>973</v>
      </c>
      <c r="L55" s="241">
        <v>2130</v>
      </c>
      <c r="M55" s="242"/>
      <c r="N55" s="243" t="s">
        <v>974</v>
      </c>
      <c r="O55" s="244" t="s">
        <v>975</v>
      </c>
      <c r="P55" s="244" t="s">
        <v>910</v>
      </c>
      <c r="Q55" s="244" t="s">
        <v>976</v>
      </c>
      <c r="R55" s="244" t="s">
        <v>973</v>
      </c>
      <c r="S55" s="245">
        <v>2.7</v>
      </c>
      <c r="T55" s="246"/>
      <c r="U55" s="241">
        <v>2060</v>
      </c>
      <c r="V55" s="242"/>
      <c r="W55" s="247" t="s">
        <v>974</v>
      </c>
      <c r="X55" s="244" t="s">
        <v>975</v>
      </c>
      <c r="Y55" s="248" t="s">
        <v>910</v>
      </c>
      <c r="Z55" s="244" t="s">
        <v>976</v>
      </c>
      <c r="AA55" s="248" t="s">
        <v>973</v>
      </c>
      <c r="AB55" s="245">
        <v>2.6</v>
      </c>
      <c r="AC55" s="249"/>
      <c r="AD55" s="231"/>
      <c r="AE55" s="232"/>
      <c r="AF55" s="233"/>
      <c r="AG55" s="250"/>
      <c r="AH55" s="235"/>
      <c r="AI55" s="195"/>
      <c r="AJ55" s="235"/>
      <c r="AK55" s="195"/>
      <c r="AL55" s="235"/>
      <c r="AM55" s="195"/>
      <c r="AN55" s="195"/>
      <c r="AO55" s="231"/>
      <c r="AP55" s="232"/>
      <c r="AQ55" s="233"/>
      <c r="AR55" s="250"/>
      <c r="AS55" s="235"/>
      <c r="AT55" s="195"/>
      <c r="AU55" s="235"/>
      <c r="AV55" s="195"/>
      <c r="AW55" s="235"/>
      <c r="AX55" s="195"/>
      <c r="AY55" s="231"/>
      <c r="AZ55" s="232"/>
      <c r="BA55" s="232"/>
      <c r="BB55" s="234"/>
      <c r="BC55" s="235"/>
      <c r="BD55" s="195"/>
      <c r="BE55" s="235"/>
      <c r="BF55" s="195"/>
      <c r="BG55" s="235"/>
      <c r="BH55" s="195"/>
      <c r="BI55" s="1119"/>
      <c r="BJ55" s="115"/>
      <c r="BK55" s="259"/>
      <c r="BL55" s="1118"/>
      <c r="BM55" s="260"/>
      <c r="BN55" s="163"/>
      <c r="BO55" s="163"/>
      <c r="BP55" s="163"/>
      <c r="BQ55" s="163"/>
      <c r="BR55" s="163"/>
      <c r="BS55" s="261"/>
      <c r="BT55" s="195"/>
      <c r="BU55" s="1149"/>
      <c r="BV55" s="226"/>
      <c r="BW55" s="1100"/>
      <c r="BX55" s="1130"/>
      <c r="BY55" s="251"/>
      <c r="BZ55" s="1100"/>
      <c r="CA55" s="1084"/>
      <c r="CB55" s="1103"/>
      <c r="CC55" s="1087"/>
      <c r="CD55" s="1103"/>
      <c r="CE55" s="1090"/>
      <c r="CF55" s="1103"/>
      <c r="CG55" s="1068"/>
      <c r="CH55" s="1093"/>
      <c r="CI55" s="1122"/>
      <c r="CJ55" s="1109"/>
      <c r="CK55" s="1093"/>
      <c r="CL55" s="252" t="s">
        <v>988</v>
      </c>
      <c r="CM55" s="253">
        <v>2700</v>
      </c>
      <c r="CN55" s="254">
        <v>3000</v>
      </c>
      <c r="CO55" s="1100"/>
      <c r="CP55" s="1112"/>
      <c r="CQ55" s="1100"/>
      <c r="CR55" s="1084"/>
      <c r="CS55" s="1103"/>
      <c r="CT55" s="1087"/>
      <c r="CU55" s="1087"/>
      <c r="CV55" s="1090"/>
      <c r="CW55" s="1103"/>
      <c r="CX55" s="1106"/>
      <c r="CY55" s="1092"/>
      <c r="CZ55" s="202"/>
      <c r="DA55" s="127"/>
      <c r="DB55" s="1096"/>
      <c r="DC55" s="266"/>
      <c r="DD55" s="1096"/>
      <c r="DE55" s="1099"/>
      <c r="DF55" s="1100"/>
      <c r="DG55" s="1084"/>
      <c r="DH55" s="1087"/>
      <c r="DI55" s="1087"/>
      <c r="DJ55" s="1087"/>
      <c r="DK55" s="1090"/>
      <c r="DL55" s="1087"/>
      <c r="DM55" s="1068"/>
      <c r="DN55" s="1069"/>
      <c r="DO55" s="1077"/>
      <c r="DP55" s="1079"/>
      <c r="DQ55" s="1079"/>
      <c r="DR55" s="1081"/>
      <c r="DS55" s="202"/>
      <c r="DT55" s="1143"/>
      <c r="DU55" s="160"/>
    </row>
    <row r="56" spans="1:125" s="263" customFormat="1" ht="18.600000000000001" customHeight="1">
      <c r="A56" s="263" t="s">
        <v>565</v>
      </c>
      <c r="B56" s="1147"/>
      <c r="C56" s="1128" t="s">
        <v>1013</v>
      </c>
      <c r="D56" s="1116" t="s">
        <v>972</v>
      </c>
      <c r="E56" s="164" t="s">
        <v>52</v>
      </c>
      <c r="F56" s="165"/>
      <c r="G56" s="166">
        <v>45640</v>
      </c>
      <c r="H56" s="167">
        <v>54740</v>
      </c>
      <c r="I56" s="166">
        <v>39600</v>
      </c>
      <c r="J56" s="167">
        <v>48700</v>
      </c>
      <c r="K56" s="141" t="s">
        <v>973</v>
      </c>
      <c r="L56" s="168">
        <v>430</v>
      </c>
      <c r="M56" s="169">
        <v>520</v>
      </c>
      <c r="N56" s="170" t="s">
        <v>974</v>
      </c>
      <c r="O56" s="171" t="s">
        <v>975</v>
      </c>
      <c r="P56" s="172" t="s">
        <v>973</v>
      </c>
      <c r="Q56" s="173" t="s">
        <v>976</v>
      </c>
      <c r="R56" s="172" t="s">
        <v>973</v>
      </c>
      <c r="S56" s="174">
        <v>2.9</v>
      </c>
      <c r="T56" s="175">
        <v>2.8</v>
      </c>
      <c r="U56" s="168">
        <v>370</v>
      </c>
      <c r="V56" s="169">
        <v>460</v>
      </c>
      <c r="W56" s="176" t="s">
        <v>974</v>
      </c>
      <c r="X56" s="171" t="s">
        <v>975</v>
      </c>
      <c r="Y56" s="176" t="s">
        <v>973</v>
      </c>
      <c r="Z56" s="173" t="s">
        <v>976</v>
      </c>
      <c r="AA56" s="176" t="s">
        <v>973</v>
      </c>
      <c r="AB56" s="174">
        <v>2.8</v>
      </c>
      <c r="AC56" s="177">
        <v>2.7</v>
      </c>
      <c r="AD56" s="141" t="s">
        <v>973</v>
      </c>
      <c r="AE56" s="178">
        <v>9100</v>
      </c>
      <c r="AF56" s="141" t="s">
        <v>973</v>
      </c>
      <c r="AG56" s="179">
        <v>90</v>
      </c>
      <c r="AH56" s="180" t="s">
        <v>974</v>
      </c>
      <c r="AI56" s="171" t="s">
        <v>975</v>
      </c>
      <c r="AJ56" s="176" t="s">
        <v>973</v>
      </c>
      <c r="AK56" s="173" t="s">
        <v>976</v>
      </c>
      <c r="AL56" s="176" t="s">
        <v>973</v>
      </c>
      <c r="AM56" s="181">
        <v>2.5</v>
      </c>
      <c r="AN56" s="182" t="s">
        <v>977</v>
      </c>
      <c r="AO56" s="141" t="s">
        <v>973</v>
      </c>
      <c r="AP56" s="183">
        <v>3640</v>
      </c>
      <c r="AQ56" s="141" t="s">
        <v>973</v>
      </c>
      <c r="AR56" s="184">
        <v>30</v>
      </c>
      <c r="AS56" s="185" t="s">
        <v>974</v>
      </c>
      <c r="AT56" s="186" t="s">
        <v>975</v>
      </c>
      <c r="AU56" s="187" t="s">
        <v>973</v>
      </c>
      <c r="AV56" s="188" t="s">
        <v>976</v>
      </c>
      <c r="AW56" s="187" t="s">
        <v>973</v>
      </c>
      <c r="AX56" s="189">
        <v>3.7</v>
      </c>
      <c r="AY56" s="115"/>
      <c r="AZ56" s="126"/>
      <c r="BA56" s="126"/>
      <c r="BB56" s="190"/>
      <c r="BC56" s="130"/>
      <c r="BD56" s="126"/>
      <c r="BE56" s="130"/>
      <c r="BF56" s="126"/>
      <c r="BG56" s="130"/>
      <c r="BH56" s="126"/>
      <c r="BI56" s="1119"/>
      <c r="BJ56" s="115"/>
      <c r="BK56" s="224" t="s">
        <v>1014</v>
      </c>
      <c r="BL56" s="1118"/>
      <c r="BM56" s="202" t="s">
        <v>1014</v>
      </c>
      <c r="BN56" s="195"/>
      <c r="BO56" s="195"/>
      <c r="BP56" s="195"/>
      <c r="BQ56" s="195"/>
      <c r="BR56" s="195"/>
      <c r="BS56" s="225"/>
      <c r="BU56" s="1149"/>
      <c r="BV56" s="259"/>
      <c r="BW56" s="1118"/>
      <c r="BX56" s="232"/>
      <c r="BY56" s="232"/>
      <c r="BZ56" s="1119"/>
      <c r="CA56" s="267"/>
      <c r="CB56" s="268"/>
      <c r="CC56" s="269"/>
      <c r="CD56" s="268"/>
      <c r="CE56" s="269"/>
      <c r="CF56" s="268"/>
      <c r="CG56" s="269"/>
      <c r="CH56" s="1096" t="s">
        <v>973</v>
      </c>
      <c r="CI56" s="1120">
        <v>3200</v>
      </c>
      <c r="CJ56" s="1107">
        <v>3500</v>
      </c>
      <c r="CK56" s="1093" t="s">
        <v>973</v>
      </c>
      <c r="CL56" s="198" t="s">
        <v>980</v>
      </c>
      <c r="CM56" s="199">
        <v>5500</v>
      </c>
      <c r="CN56" s="200">
        <v>6200</v>
      </c>
      <c r="CO56" s="1100" t="s">
        <v>973</v>
      </c>
      <c r="CP56" s="1110">
        <v>5460</v>
      </c>
      <c r="CQ56" s="1100" t="s">
        <v>973</v>
      </c>
      <c r="CR56" s="1082">
        <v>50</v>
      </c>
      <c r="CS56" s="1101" t="s">
        <v>974</v>
      </c>
      <c r="CT56" s="1085" t="s">
        <v>975</v>
      </c>
      <c r="CU56" s="1085" t="s">
        <v>973</v>
      </c>
      <c r="CV56" s="1088" t="s">
        <v>979</v>
      </c>
      <c r="CW56" s="1101" t="s">
        <v>973</v>
      </c>
      <c r="CX56" s="1104">
        <v>2.9</v>
      </c>
      <c r="CY56" s="1091" t="s">
        <v>981</v>
      </c>
      <c r="CZ56" s="1093" t="s">
        <v>973</v>
      </c>
      <c r="DA56" s="1094">
        <v>4900</v>
      </c>
      <c r="DB56" s="1096"/>
      <c r="DC56" s="270"/>
      <c r="DD56" s="1096" t="s">
        <v>982</v>
      </c>
      <c r="DE56" s="1097">
        <v>6010</v>
      </c>
      <c r="DF56" s="1100" t="s">
        <v>973</v>
      </c>
      <c r="DG56" s="1082">
        <v>60</v>
      </c>
      <c r="DH56" s="1085" t="s">
        <v>974</v>
      </c>
      <c r="DI56" s="1085" t="s">
        <v>975</v>
      </c>
      <c r="DJ56" s="1085" t="s">
        <v>973</v>
      </c>
      <c r="DK56" s="1088" t="s">
        <v>979</v>
      </c>
      <c r="DL56" s="1085" t="s">
        <v>973</v>
      </c>
      <c r="DM56" s="1066">
        <v>1.8</v>
      </c>
      <c r="DN56" s="1069" t="s">
        <v>982</v>
      </c>
      <c r="DO56" s="1070" t="s">
        <v>912</v>
      </c>
      <c r="DP56" s="1072" t="s">
        <v>912</v>
      </c>
      <c r="DQ56" s="1072" t="s">
        <v>912</v>
      </c>
      <c r="DR56" s="1074" t="s">
        <v>912</v>
      </c>
      <c r="DS56" s="202"/>
      <c r="DT56" s="1143"/>
      <c r="DU56" s="160"/>
    </row>
    <row r="57" spans="1:125" s="263" customFormat="1" ht="18.600000000000001" customHeight="1">
      <c r="A57" s="263" t="s">
        <v>566</v>
      </c>
      <c r="B57" s="1147"/>
      <c r="C57" s="1114"/>
      <c r="D57" s="1117"/>
      <c r="E57" s="203" t="s">
        <v>53</v>
      </c>
      <c r="F57" s="165"/>
      <c r="G57" s="204">
        <v>54740</v>
      </c>
      <c r="H57" s="205">
        <v>127270</v>
      </c>
      <c r="I57" s="204">
        <v>48700</v>
      </c>
      <c r="J57" s="205">
        <v>121230</v>
      </c>
      <c r="K57" s="141" t="s">
        <v>973</v>
      </c>
      <c r="L57" s="206">
        <v>520</v>
      </c>
      <c r="M57" s="207">
        <v>1140</v>
      </c>
      <c r="N57" s="208" t="s">
        <v>974</v>
      </c>
      <c r="O57" s="209" t="s">
        <v>975</v>
      </c>
      <c r="P57" s="209" t="s">
        <v>910</v>
      </c>
      <c r="Q57" s="209" t="s">
        <v>976</v>
      </c>
      <c r="R57" s="209" t="s">
        <v>973</v>
      </c>
      <c r="S57" s="210">
        <v>2.8</v>
      </c>
      <c r="T57" s="211">
        <v>2.7</v>
      </c>
      <c r="U57" s="206">
        <v>460</v>
      </c>
      <c r="V57" s="207">
        <v>1080</v>
      </c>
      <c r="W57" s="212" t="s">
        <v>974</v>
      </c>
      <c r="X57" s="209" t="s">
        <v>975</v>
      </c>
      <c r="Y57" s="212" t="s">
        <v>910</v>
      </c>
      <c r="Z57" s="209" t="s">
        <v>976</v>
      </c>
      <c r="AA57" s="212" t="s">
        <v>973</v>
      </c>
      <c r="AB57" s="210">
        <v>2.7</v>
      </c>
      <c r="AC57" s="213">
        <v>2.7</v>
      </c>
      <c r="AD57" s="141" t="s">
        <v>973</v>
      </c>
      <c r="AE57" s="214">
        <v>9100</v>
      </c>
      <c r="AF57" s="141" t="s">
        <v>973</v>
      </c>
      <c r="AG57" s="215">
        <v>90</v>
      </c>
      <c r="AH57" s="216" t="s">
        <v>974</v>
      </c>
      <c r="AI57" s="158" t="s">
        <v>975</v>
      </c>
      <c r="AJ57" s="159" t="s">
        <v>973</v>
      </c>
      <c r="AK57" s="217" t="s">
        <v>976</v>
      </c>
      <c r="AL57" s="218" t="s">
        <v>973</v>
      </c>
      <c r="AM57" s="219">
        <v>2.5</v>
      </c>
      <c r="AN57" s="220"/>
      <c r="AO57" s="115"/>
      <c r="AP57" s="221"/>
      <c r="AQ57" s="115"/>
      <c r="AR57" s="222"/>
      <c r="AS57" s="223"/>
      <c r="AT57" s="221"/>
      <c r="AU57" s="223"/>
      <c r="AV57" s="221"/>
      <c r="AW57" s="223"/>
      <c r="AX57" s="221"/>
      <c r="AY57" s="115"/>
      <c r="AZ57" s="126"/>
      <c r="BA57" s="126"/>
      <c r="BB57" s="190"/>
      <c r="BC57" s="130"/>
      <c r="BD57" s="126"/>
      <c r="BE57" s="130"/>
      <c r="BF57" s="126"/>
      <c r="BG57" s="130"/>
      <c r="BH57" s="126"/>
      <c r="BI57" s="1119"/>
      <c r="BJ57" s="115"/>
      <c r="BK57" s="224">
        <v>680700</v>
      </c>
      <c r="BL57" s="1118"/>
      <c r="BM57" s="256">
        <v>6800</v>
      </c>
      <c r="BN57" s="195" t="s">
        <v>911</v>
      </c>
      <c r="BO57" s="122" t="s">
        <v>975</v>
      </c>
      <c r="BP57" s="129" t="s">
        <v>973</v>
      </c>
      <c r="BQ57" s="257" t="s">
        <v>976</v>
      </c>
      <c r="BR57" s="143" t="s">
        <v>973</v>
      </c>
      <c r="BS57" s="258">
        <v>1.8</v>
      </c>
      <c r="BT57" s="232"/>
      <c r="BU57" s="1149"/>
      <c r="BV57" s="195"/>
      <c r="BW57" s="1118"/>
      <c r="BX57" s="232"/>
      <c r="BY57" s="232"/>
      <c r="BZ57" s="1119"/>
      <c r="CA57" s="271"/>
      <c r="CB57" s="268"/>
      <c r="CC57" s="269"/>
      <c r="CD57" s="268"/>
      <c r="CE57" s="269"/>
      <c r="CF57" s="268"/>
      <c r="CG57" s="269"/>
      <c r="CH57" s="1096"/>
      <c r="CI57" s="1121"/>
      <c r="CJ57" s="1108"/>
      <c r="CK57" s="1093"/>
      <c r="CL57" s="123" t="s">
        <v>985</v>
      </c>
      <c r="CM57" s="228">
        <v>3000</v>
      </c>
      <c r="CN57" s="229">
        <v>3400</v>
      </c>
      <c r="CO57" s="1100"/>
      <c r="CP57" s="1111"/>
      <c r="CQ57" s="1100"/>
      <c r="CR57" s="1083"/>
      <c r="CS57" s="1102"/>
      <c r="CT57" s="1086"/>
      <c r="CU57" s="1086"/>
      <c r="CV57" s="1089"/>
      <c r="CW57" s="1102"/>
      <c r="CX57" s="1105"/>
      <c r="CY57" s="1091"/>
      <c r="CZ57" s="1093"/>
      <c r="DA57" s="1095"/>
      <c r="DB57" s="1096"/>
      <c r="DC57" s="270"/>
      <c r="DD57" s="1096"/>
      <c r="DE57" s="1098"/>
      <c r="DF57" s="1100"/>
      <c r="DG57" s="1083"/>
      <c r="DH57" s="1086"/>
      <c r="DI57" s="1086"/>
      <c r="DJ57" s="1086"/>
      <c r="DK57" s="1089"/>
      <c r="DL57" s="1086"/>
      <c r="DM57" s="1067"/>
      <c r="DN57" s="1069"/>
      <c r="DO57" s="1071"/>
      <c r="DP57" s="1073"/>
      <c r="DQ57" s="1073"/>
      <c r="DR57" s="1075"/>
      <c r="DS57" s="202"/>
      <c r="DT57" s="1143"/>
      <c r="DU57" s="160"/>
    </row>
    <row r="58" spans="1:125" s="263" customFormat="1" ht="18.600000000000001" customHeight="1">
      <c r="A58" s="263" t="s">
        <v>567</v>
      </c>
      <c r="B58" s="1147"/>
      <c r="C58" s="1114"/>
      <c r="D58" s="1123" t="s">
        <v>986</v>
      </c>
      <c r="E58" s="203" t="s">
        <v>54</v>
      </c>
      <c r="F58" s="165"/>
      <c r="G58" s="204">
        <v>127270</v>
      </c>
      <c r="H58" s="205">
        <v>218290</v>
      </c>
      <c r="I58" s="204">
        <v>121230</v>
      </c>
      <c r="J58" s="205">
        <v>212250</v>
      </c>
      <c r="K58" s="141" t="s">
        <v>973</v>
      </c>
      <c r="L58" s="206">
        <v>1140</v>
      </c>
      <c r="M58" s="207">
        <v>2050</v>
      </c>
      <c r="N58" s="208" t="s">
        <v>974</v>
      </c>
      <c r="O58" s="209" t="s">
        <v>975</v>
      </c>
      <c r="P58" s="209" t="s">
        <v>910</v>
      </c>
      <c r="Q58" s="209" t="s">
        <v>976</v>
      </c>
      <c r="R58" s="209" t="s">
        <v>973</v>
      </c>
      <c r="S58" s="210">
        <v>2.7</v>
      </c>
      <c r="T58" s="211">
        <v>2.7</v>
      </c>
      <c r="U58" s="206">
        <v>1080</v>
      </c>
      <c r="V58" s="207">
        <v>1990</v>
      </c>
      <c r="W58" s="212" t="s">
        <v>974</v>
      </c>
      <c r="X58" s="209" t="s">
        <v>975</v>
      </c>
      <c r="Y58" s="212" t="s">
        <v>910</v>
      </c>
      <c r="Z58" s="209" t="s">
        <v>976</v>
      </c>
      <c r="AA58" s="212" t="s">
        <v>973</v>
      </c>
      <c r="AB58" s="210">
        <v>2.7</v>
      </c>
      <c r="AC58" s="213">
        <v>2.7</v>
      </c>
      <c r="AD58" s="231"/>
      <c r="AE58" s="232"/>
      <c r="AF58" s="233"/>
      <c r="AG58" s="234"/>
      <c r="AH58" s="235"/>
      <c r="AI58" s="195"/>
      <c r="AJ58" s="235"/>
      <c r="AK58" s="195"/>
      <c r="AL58" s="235"/>
      <c r="AM58" s="195"/>
      <c r="AN58" s="195"/>
      <c r="AO58" s="231"/>
      <c r="AP58" s="232"/>
      <c r="AQ58" s="233"/>
      <c r="AR58" s="234"/>
      <c r="AS58" s="235"/>
      <c r="AT58" s="195"/>
      <c r="AU58" s="235"/>
      <c r="AV58" s="195"/>
      <c r="AW58" s="235"/>
      <c r="AX58" s="195"/>
      <c r="AY58" s="141" t="s">
        <v>973</v>
      </c>
      <c r="AZ58" s="236">
        <v>18200</v>
      </c>
      <c r="BA58" s="141" t="s">
        <v>973</v>
      </c>
      <c r="BB58" s="184">
        <v>180</v>
      </c>
      <c r="BC58" s="185" t="s">
        <v>974</v>
      </c>
      <c r="BD58" s="186" t="s">
        <v>975</v>
      </c>
      <c r="BE58" s="187" t="s">
        <v>973</v>
      </c>
      <c r="BF58" s="188" t="s">
        <v>976</v>
      </c>
      <c r="BG58" s="185" t="s">
        <v>973</v>
      </c>
      <c r="BH58" s="189">
        <v>2.5</v>
      </c>
      <c r="BI58" s="1119"/>
      <c r="BJ58" s="115"/>
      <c r="BK58" s="259"/>
      <c r="BL58" s="1118"/>
      <c r="BM58" s="260"/>
      <c r="BN58" s="163"/>
      <c r="BO58" s="163"/>
      <c r="BP58" s="163"/>
      <c r="BQ58" s="163"/>
      <c r="BR58" s="163"/>
      <c r="BS58" s="261"/>
      <c r="BT58" s="195"/>
      <c r="BU58" s="1149"/>
      <c r="BV58" s="195"/>
      <c r="BW58" s="1118"/>
      <c r="BX58" s="232"/>
      <c r="BY58" s="232"/>
      <c r="BZ58" s="1119"/>
      <c r="CA58" s="271"/>
      <c r="CB58" s="268"/>
      <c r="CC58" s="269"/>
      <c r="CD58" s="268"/>
      <c r="CE58" s="269"/>
      <c r="CF58" s="268"/>
      <c r="CG58" s="269"/>
      <c r="CH58" s="1096"/>
      <c r="CI58" s="1121"/>
      <c r="CJ58" s="1108"/>
      <c r="CK58" s="1093"/>
      <c r="CL58" s="123" t="s">
        <v>987</v>
      </c>
      <c r="CM58" s="228">
        <v>2600</v>
      </c>
      <c r="CN58" s="229">
        <v>2900</v>
      </c>
      <c r="CO58" s="1100"/>
      <c r="CP58" s="1111"/>
      <c r="CQ58" s="1100"/>
      <c r="CR58" s="1083"/>
      <c r="CS58" s="1102"/>
      <c r="CT58" s="1086"/>
      <c r="CU58" s="1086"/>
      <c r="CV58" s="1089"/>
      <c r="CW58" s="1102"/>
      <c r="CX58" s="1105"/>
      <c r="CY58" s="1091"/>
      <c r="CZ58" s="202"/>
      <c r="DA58" s="127"/>
      <c r="DB58" s="1096"/>
      <c r="DC58" s="270"/>
      <c r="DD58" s="1096"/>
      <c r="DE58" s="1098"/>
      <c r="DF58" s="1100"/>
      <c r="DG58" s="1083"/>
      <c r="DH58" s="1086"/>
      <c r="DI58" s="1086"/>
      <c r="DJ58" s="1086"/>
      <c r="DK58" s="1089"/>
      <c r="DL58" s="1086"/>
      <c r="DM58" s="1067"/>
      <c r="DN58" s="1069"/>
      <c r="DO58" s="1076">
        <v>0.01</v>
      </c>
      <c r="DP58" s="1078">
        <v>0.03</v>
      </c>
      <c r="DQ58" s="1078">
        <v>0.04</v>
      </c>
      <c r="DR58" s="1080">
        <v>0.05</v>
      </c>
      <c r="DS58" s="202"/>
      <c r="DT58" s="1143"/>
      <c r="DU58" s="160"/>
    </row>
    <row r="59" spans="1:125" s="263" customFormat="1" ht="18.600000000000001" customHeight="1">
      <c r="A59" s="263" t="s">
        <v>568</v>
      </c>
      <c r="B59" s="1147"/>
      <c r="C59" s="1114"/>
      <c r="D59" s="1124"/>
      <c r="E59" s="238" t="s">
        <v>55</v>
      </c>
      <c r="F59" s="165"/>
      <c r="G59" s="239">
        <v>218290</v>
      </c>
      <c r="H59" s="240"/>
      <c r="I59" s="239">
        <v>212250</v>
      </c>
      <c r="J59" s="240"/>
      <c r="K59" s="141" t="s">
        <v>973</v>
      </c>
      <c r="L59" s="241">
        <v>2050</v>
      </c>
      <c r="M59" s="242"/>
      <c r="N59" s="243" t="s">
        <v>974</v>
      </c>
      <c r="O59" s="244" t="s">
        <v>975</v>
      </c>
      <c r="P59" s="244" t="s">
        <v>910</v>
      </c>
      <c r="Q59" s="244" t="s">
        <v>976</v>
      </c>
      <c r="R59" s="244" t="s">
        <v>973</v>
      </c>
      <c r="S59" s="245">
        <v>2.7</v>
      </c>
      <c r="T59" s="246"/>
      <c r="U59" s="241">
        <v>1990</v>
      </c>
      <c r="V59" s="242"/>
      <c r="W59" s="247" t="s">
        <v>974</v>
      </c>
      <c r="X59" s="244" t="s">
        <v>975</v>
      </c>
      <c r="Y59" s="248" t="s">
        <v>910</v>
      </c>
      <c r="Z59" s="244" t="s">
        <v>976</v>
      </c>
      <c r="AA59" s="248" t="s">
        <v>973</v>
      </c>
      <c r="AB59" s="245">
        <v>2.7</v>
      </c>
      <c r="AC59" s="249"/>
      <c r="AD59" s="231"/>
      <c r="AE59" s="232"/>
      <c r="AF59" s="233"/>
      <c r="AG59" s="250"/>
      <c r="AH59" s="235"/>
      <c r="AI59" s="195"/>
      <c r="AJ59" s="235"/>
      <c r="AK59" s="195"/>
      <c r="AL59" s="235"/>
      <c r="AM59" s="195"/>
      <c r="AN59" s="195"/>
      <c r="AO59" s="231"/>
      <c r="AP59" s="232"/>
      <c r="AQ59" s="233"/>
      <c r="AR59" s="250"/>
      <c r="AS59" s="235"/>
      <c r="AT59" s="195"/>
      <c r="AU59" s="235"/>
      <c r="AV59" s="195"/>
      <c r="AW59" s="235"/>
      <c r="AX59" s="195"/>
      <c r="AY59" s="231"/>
      <c r="AZ59" s="232"/>
      <c r="BA59" s="232"/>
      <c r="BB59" s="234"/>
      <c r="BC59" s="235"/>
      <c r="BD59" s="195"/>
      <c r="BE59" s="235"/>
      <c r="BF59" s="195"/>
      <c r="BG59" s="235"/>
      <c r="BH59" s="195"/>
      <c r="BI59" s="1119"/>
      <c r="BJ59" s="115"/>
      <c r="BK59" s="224" t="s">
        <v>1015</v>
      </c>
      <c r="BL59" s="1118"/>
      <c r="BM59" s="202" t="s">
        <v>1015</v>
      </c>
      <c r="BN59" s="195"/>
      <c r="BO59" s="195"/>
      <c r="BP59" s="195"/>
      <c r="BQ59" s="195"/>
      <c r="BR59" s="195"/>
      <c r="BS59" s="225"/>
      <c r="BU59" s="1149"/>
      <c r="BV59" s="259"/>
      <c r="BW59" s="1118"/>
      <c r="BX59" s="232"/>
      <c r="BY59" s="232"/>
      <c r="BZ59" s="1119"/>
      <c r="CA59" s="271"/>
      <c r="CB59" s="268"/>
      <c r="CC59" s="269"/>
      <c r="CD59" s="268"/>
      <c r="CE59" s="269"/>
      <c r="CF59" s="268"/>
      <c r="CG59" s="269"/>
      <c r="CH59" s="1096"/>
      <c r="CI59" s="1122"/>
      <c r="CJ59" s="1109"/>
      <c r="CK59" s="1093"/>
      <c r="CL59" s="252" t="s">
        <v>988</v>
      </c>
      <c r="CM59" s="253">
        <v>2400</v>
      </c>
      <c r="CN59" s="254">
        <v>2600</v>
      </c>
      <c r="CO59" s="1100"/>
      <c r="CP59" s="1112"/>
      <c r="CQ59" s="1100"/>
      <c r="CR59" s="1084"/>
      <c r="CS59" s="1103"/>
      <c r="CT59" s="1087"/>
      <c r="CU59" s="1087"/>
      <c r="CV59" s="1090"/>
      <c r="CW59" s="1103"/>
      <c r="CX59" s="1106"/>
      <c r="CY59" s="1092"/>
      <c r="CZ59" s="202"/>
      <c r="DA59" s="127"/>
      <c r="DB59" s="1096"/>
      <c r="DC59" s="270"/>
      <c r="DD59" s="1096"/>
      <c r="DE59" s="1099"/>
      <c r="DF59" s="1100"/>
      <c r="DG59" s="1084"/>
      <c r="DH59" s="1087"/>
      <c r="DI59" s="1087"/>
      <c r="DJ59" s="1087"/>
      <c r="DK59" s="1090"/>
      <c r="DL59" s="1087"/>
      <c r="DM59" s="1068"/>
      <c r="DN59" s="1069"/>
      <c r="DO59" s="1077"/>
      <c r="DP59" s="1079"/>
      <c r="DQ59" s="1079"/>
      <c r="DR59" s="1081"/>
      <c r="DS59" s="202"/>
      <c r="DT59" s="1143"/>
      <c r="DU59" s="160"/>
    </row>
    <row r="60" spans="1:125" s="263" customFormat="1" ht="18.600000000000001" customHeight="1">
      <c r="A60" s="263" t="s">
        <v>569</v>
      </c>
      <c r="B60" s="1147"/>
      <c r="C60" s="1128" t="s">
        <v>1016</v>
      </c>
      <c r="D60" s="1116" t="s">
        <v>972</v>
      </c>
      <c r="E60" s="164" t="s">
        <v>52</v>
      </c>
      <c r="F60" s="165"/>
      <c r="G60" s="166">
        <v>43430</v>
      </c>
      <c r="H60" s="167">
        <v>52530</v>
      </c>
      <c r="I60" s="166">
        <v>37940</v>
      </c>
      <c r="J60" s="167">
        <v>47040</v>
      </c>
      <c r="K60" s="141" t="s">
        <v>973</v>
      </c>
      <c r="L60" s="168">
        <v>410</v>
      </c>
      <c r="M60" s="169">
        <v>500</v>
      </c>
      <c r="N60" s="170" t="s">
        <v>974</v>
      </c>
      <c r="O60" s="171" t="s">
        <v>975</v>
      </c>
      <c r="P60" s="172" t="s">
        <v>973</v>
      </c>
      <c r="Q60" s="173" t="s">
        <v>976</v>
      </c>
      <c r="R60" s="172" t="s">
        <v>973</v>
      </c>
      <c r="S60" s="174">
        <v>2.8</v>
      </c>
      <c r="T60" s="175">
        <v>2.8</v>
      </c>
      <c r="U60" s="168">
        <v>350</v>
      </c>
      <c r="V60" s="169">
        <v>440</v>
      </c>
      <c r="W60" s="176" t="s">
        <v>974</v>
      </c>
      <c r="X60" s="171" t="s">
        <v>975</v>
      </c>
      <c r="Y60" s="176" t="s">
        <v>973</v>
      </c>
      <c r="Z60" s="173" t="s">
        <v>976</v>
      </c>
      <c r="AA60" s="176" t="s">
        <v>973</v>
      </c>
      <c r="AB60" s="174">
        <v>2.8</v>
      </c>
      <c r="AC60" s="177">
        <v>2.8</v>
      </c>
      <c r="AD60" s="141" t="s">
        <v>973</v>
      </c>
      <c r="AE60" s="178">
        <v>9100</v>
      </c>
      <c r="AF60" s="141" t="s">
        <v>973</v>
      </c>
      <c r="AG60" s="179">
        <v>90</v>
      </c>
      <c r="AH60" s="180" t="s">
        <v>974</v>
      </c>
      <c r="AI60" s="171" t="s">
        <v>975</v>
      </c>
      <c r="AJ60" s="176" t="s">
        <v>973</v>
      </c>
      <c r="AK60" s="173" t="s">
        <v>976</v>
      </c>
      <c r="AL60" s="176" t="s">
        <v>973</v>
      </c>
      <c r="AM60" s="181">
        <v>2.5</v>
      </c>
      <c r="AN60" s="182" t="s">
        <v>977</v>
      </c>
      <c r="AO60" s="141" t="s">
        <v>973</v>
      </c>
      <c r="AP60" s="183">
        <v>3640</v>
      </c>
      <c r="AQ60" s="141" t="s">
        <v>973</v>
      </c>
      <c r="AR60" s="184">
        <v>30</v>
      </c>
      <c r="AS60" s="185" t="s">
        <v>974</v>
      </c>
      <c r="AT60" s="186" t="s">
        <v>975</v>
      </c>
      <c r="AU60" s="187" t="s">
        <v>973</v>
      </c>
      <c r="AV60" s="188" t="s">
        <v>976</v>
      </c>
      <c r="AW60" s="187" t="s">
        <v>973</v>
      </c>
      <c r="AX60" s="189">
        <v>3.7</v>
      </c>
      <c r="AY60" s="115"/>
      <c r="AZ60" s="126"/>
      <c r="BA60" s="126"/>
      <c r="BB60" s="190"/>
      <c r="BC60" s="130"/>
      <c r="BD60" s="126"/>
      <c r="BE60" s="130"/>
      <c r="BF60" s="126"/>
      <c r="BG60" s="130"/>
      <c r="BH60" s="126"/>
      <c r="BI60" s="1119"/>
      <c r="BJ60" s="115"/>
      <c r="BK60" s="224">
        <v>725000</v>
      </c>
      <c r="BL60" s="1118"/>
      <c r="BM60" s="256">
        <v>7250</v>
      </c>
      <c r="BN60" s="195" t="s">
        <v>911</v>
      </c>
      <c r="BO60" s="122" t="s">
        <v>975</v>
      </c>
      <c r="BP60" s="129" t="s">
        <v>973</v>
      </c>
      <c r="BQ60" s="257" t="s">
        <v>976</v>
      </c>
      <c r="BR60" s="143" t="s">
        <v>973</v>
      </c>
      <c r="BS60" s="258">
        <v>1.8</v>
      </c>
      <c r="BT60" s="232"/>
      <c r="BU60" s="1149"/>
      <c r="BV60" s="224"/>
      <c r="BW60" s="1118"/>
      <c r="BX60" s="232"/>
      <c r="BY60" s="232"/>
      <c r="BZ60" s="1119"/>
      <c r="CA60" s="271"/>
      <c r="CB60" s="268"/>
      <c r="CC60" s="269"/>
      <c r="CD60" s="268"/>
      <c r="CE60" s="269"/>
      <c r="CF60" s="268"/>
      <c r="CG60" s="269"/>
      <c r="CH60" s="1096" t="s">
        <v>973</v>
      </c>
      <c r="CI60" s="1120">
        <v>3500</v>
      </c>
      <c r="CJ60" s="1107">
        <v>3800</v>
      </c>
      <c r="CK60" s="1093" t="s">
        <v>973</v>
      </c>
      <c r="CL60" s="198" t="s">
        <v>980</v>
      </c>
      <c r="CM60" s="199">
        <v>6100</v>
      </c>
      <c r="CN60" s="200">
        <v>6800</v>
      </c>
      <c r="CO60" s="1100" t="s">
        <v>973</v>
      </c>
      <c r="CP60" s="1110">
        <v>4960</v>
      </c>
      <c r="CQ60" s="1100" t="s">
        <v>973</v>
      </c>
      <c r="CR60" s="1082">
        <v>40</v>
      </c>
      <c r="CS60" s="1101" t="s">
        <v>974</v>
      </c>
      <c r="CT60" s="1085" t="s">
        <v>975</v>
      </c>
      <c r="CU60" s="1085" t="s">
        <v>973</v>
      </c>
      <c r="CV60" s="1088" t="s">
        <v>979</v>
      </c>
      <c r="CW60" s="1101" t="s">
        <v>973</v>
      </c>
      <c r="CX60" s="1104">
        <v>3.3</v>
      </c>
      <c r="CY60" s="1091" t="s">
        <v>981</v>
      </c>
      <c r="CZ60" s="1093" t="s">
        <v>973</v>
      </c>
      <c r="DA60" s="1094">
        <v>4900</v>
      </c>
      <c r="DB60" s="1096"/>
      <c r="DC60" s="266"/>
      <c r="DD60" s="1096" t="s">
        <v>982</v>
      </c>
      <c r="DE60" s="1097">
        <v>5460</v>
      </c>
      <c r="DF60" s="1100" t="s">
        <v>973</v>
      </c>
      <c r="DG60" s="1082">
        <v>50</v>
      </c>
      <c r="DH60" s="1085" t="s">
        <v>974</v>
      </c>
      <c r="DI60" s="1085" t="s">
        <v>975</v>
      </c>
      <c r="DJ60" s="1085" t="s">
        <v>973</v>
      </c>
      <c r="DK60" s="1088" t="s">
        <v>979</v>
      </c>
      <c r="DL60" s="1085" t="s">
        <v>973</v>
      </c>
      <c r="DM60" s="1066">
        <v>2</v>
      </c>
      <c r="DN60" s="1069" t="s">
        <v>982</v>
      </c>
      <c r="DO60" s="1070" t="s">
        <v>912</v>
      </c>
      <c r="DP60" s="1072" t="s">
        <v>912</v>
      </c>
      <c r="DQ60" s="1072" t="s">
        <v>912</v>
      </c>
      <c r="DR60" s="1074" t="s">
        <v>912</v>
      </c>
      <c r="DS60" s="202"/>
      <c r="DT60" s="1143"/>
      <c r="DU60" s="160"/>
    </row>
    <row r="61" spans="1:125" s="263" customFormat="1" ht="18.600000000000001" customHeight="1">
      <c r="A61" s="263" t="s">
        <v>570</v>
      </c>
      <c r="B61" s="1147"/>
      <c r="C61" s="1114"/>
      <c r="D61" s="1117"/>
      <c r="E61" s="203" t="s">
        <v>53</v>
      </c>
      <c r="F61" s="165"/>
      <c r="G61" s="204">
        <v>52530</v>
      </c>
      <c r="H61" s="205">
        <v>125060</v>
      </c>
      <c r="I61" s="204">
        <v>47040</v>
      </c>
      <c r="J61" s="205">
        <v>119570</v>
      </c>
      <c r="K61" s="141" t="s">
        <v>973</v>
      </c>
      <c r="L61" s="206">
        <v>500</v>
      </c>
      <c r="M61" s="207">
        <v>1120</v>
      </c>
      <c r="N61" s="208" t="s">
        <v>974</v>
      </c>
      <c r="O61" s="209" t="s">
        <v>975</v>
      </c>
      <c r="P61" s="209" t="s">
        <v>910</v>
      </c>
      <c r="Q61" s="209" t="s">
        <v>976</v>
      </c>
      <c r="R61" s="209" t="s">
        <v>973</v>
      </c>
      <c r="S61" s="210">
        <v>2.8</v>
      </c>
      <c r="T61" s="211">
        <v>2.7</v>
      </c>
      <c r="U61" s="206">
        <v>440</v>
      </c>
      <c r="V61" s="207">
        <v>1070</v>
      </c>
      <c r="W61" s="212" t="s">
        <v>974</v>
      </c>
      <c r="X61" s="209" t="s">
        <v>975</v>
      </c>
      <c r="Y61" s="212" t="s">
        <v>910</v>
      </c>
      <c r="Z61" s="209" t="s">
        <v>976</v>
      </c>
      <c r="AA61" s="212" t="s">
        <v>973</v>
      </c>
      <c r="AB61" s="210">
        <v>2.8</v>
      </c>
      <c r="AC61" s="213">
        <v>2.7</v>
      </c>
      <c r="AD61" s="141" t="s">
        <v>973</v>
      </c>
      <c r="AE61" s="214">
        <v>9100</v>
      </c>
      <c r="AF61" s="141" t="s">
        <v>973</v>
      </c>
      <c r="AG61" s="215">
        <v>90</v>
      </c>
      <c r="AH61" s="216" t="s">
        <v>974</v>
      </c>
      <c r="AI61" s="158" t="s">
        <v>975</v>
      </c>
      <c r="AJ61" s="159" t="s">
        <v>973</v>
      </c>
      <c r="AK61" s="217" t="s">
        <v>976</v>
      </c>
      <c r="AL61" s="218" t="s">
        <v>973</v>
      </c>
      <c r="AM61" s="219">
        <v>2.5</v>
      </c>
      <c r="AN61" s="220"/>
      <c r="AO61" s="115"/>
      <c r="AP61" s="221"/>
      <c r="AQ61" s="115"/>
      <c r="AR61" s="222"/>
      <c r="AS61" s="223"/>
      <c r="AT61" s="221"/>
      <c r="AU61" s="223"/>
      <c r="AV61" s="221"/>
      <c r="AW61" s="223"/>
      <c r="AX61" s="221"/>
      <c r="AY61" s="115"/>
      <c r="AZ61" s="126"/>
      <c r="BA61" s="126"/>
      <c r="BB61" s="190"/>
      <c r="BC61" s="130"/>
      <c r="BD61" s="126"/>
      <c r="BE61" s="130"/>
      <c r="BF61" s="126"/>
      <c r="BG61" s="130"/>
      <c r="BH61" s="126"/>
      <c r="BI61" s="1119"/>
      <c r="BJ61" s="115"/>
      <c r="BK61" s="259"/>
      <c r="BL61" s="1118"/>
      <c r="BM61" s="260"/>
      <c r="BN61" s="163"/>
      <c r="BO61" s="163"/>
      <c r="BP61" s="163"/>
      <c r="BQ61" s="163"/>
      <c r="BR61" s="163"/>
      <c r="BS61" s="261"/>
      <c r="BT61" s="195"/>
      <c r="BU61" s="1149"/>
      <c r="BV61" s="226"/>
      <c r="BW61" s="1118"/>
      <c r="BX61" s="232"/>
      <c r="BY61" s="232"/>
      <c r="BZ61" s="1119"/>
      <c r="CA61" s="271"/>
      <c r="CB61" s="268"/>
      <c r="CC61" s="269"/>
      <c r="CD61" s="268"/>
      <c r="CE61" s="269"/>
      <c r="CF61" s="268"/>
      <c r="CG61" s="269"/>
      <c r="CH61" s="1096"/>
      <c r="CI61" s="1121"/>
      <c r="CJ61" s="1108"/>
      <c r="CK61" s="1093"/>
      <c r="CL61" s="123" t="s">
        <v>985</v>
      </c>
      <c r="CM61" s="228">
        <v>3300</v>
      </c>
      <c r="CN61" s="229">
        <v>3700</v>
      </c>
      <c r="CO61" s="1100"/>
      <c r="CP61" s="1111"/>
      <c r="CQ61" s="1100"/>
      <c r="CR61" s="1083"/>
      <c r="CS61" s="1102"/>
      <c r="CT61" s="1086"/>
      <c r="CU61" s="1086"/>
      <c r="CV61" s="1089"/>
      <c r="CW61" s="1102"/>
      <c r="CX61" s="1105"/>
      <c r="CY61" s="1091"/>
      <c r="CZ61" s="1093"/>
      <c r="DA61" s="1095"/>
      <c r="DB61" s="1096"/>
      <c r="DC61" s="266"/>
      <c r="DD61" s="1096"/>
      <c r="DE61" s="1098"/>
      <c r="DF61" s="1100"/>
      <c r="DG61" s="1083"/>
      <c r="DH61" s="1086"/>
      <c r="DI61" s="1086"/>
      <c r="DJ61" s="1086"/>
      <c r="DK61" s="1089"/>
      <c r="DL61" s="1086"/>
      <c r="DM61" s="1067"/>
      <c r="DN61" s="1069"/>
      <c r="DO61" s="1071"/>
      <c r="DP61" s="1073"/>
      <c r="DQ61" s="1073"/>
      <c r="DR61" s="1075"/>
      <c r="DS61" s="202"/>
      <c r="DT61" s="1143"/>
      <c r="DU61" s="160"/>
    </row>
    <row r="62" spans="1:125" s="263" customFormat="1" ht="18.600000000000001" customHeight="1">
      <c r="A62" s="263" t="s">
        <v>571</v>
      </c>
      <c r="B62" s="1147"/>
      <c r="C62" s="1114"/>
      <c r="D62" s="1123" t="s">
        <v>986</v>
      </c>
      <c r="E62" s="203" t="s">
        <v>54</v>
      </c>
      <c r="F62" s="165"/>
      <c r="G62" s="204">
        <v>125060</v>
      </c>
      <c r="H62" s="205">
        <v>216080</v>
      </c>
      <c r="I62" s="204">
        <v>119570</v>
      </c>
      <c r="J62" s="205">
        <v>210590</v>
      </c>
      <c r="K62" s="141" t="s">
        <v>973</v>
      </c>
      <c r="L62" s="206">
        <v>1120</v>
      </c>
      <c r="M62" s="207">
        <v>2030</v>
      </c>
      <c r="N62" s="208" t="s">
        <v>974</v>
      </c>
      <c r="O62" s="209" t="s">
        <v>975</v>
      </c>
      <c r="P62" s="209" t="s">
        <v>910</v>
      </c>
      <c r="Q62" s="209" t="s">
        <v>976</v>
      </c>
      <c r="R62" s="209" t="s">
        <v>973</v>
      </c>
      <c r="S62" s="210">
        <v>2.7</v>
      </c>
      <c r="T62" s="211">
        <v>2.7</v>
      </c>
      <c r="U62" s="206">
        <v>1070</v>
      </c>
      <c r="V62" s="207">
        <v>1980</v>
      </c>
      <c r="W62" s="212" t="s">
        <v>974</v>
      </c>
      <c r="X62" s="209" t="s">
        <v>975</v>
      </c>
      <c r="Y62" s="212" t="s">
        <v>910</v>
      </c>
      <c r="Z62" s="209" t="s">
        <v>976</v>
      </c>
      <c r="AA62" s="212" t="s">
        <v>973</v>
      </c>
      <c r="AB62" s="210">
        <v>2.7</v>
      </c>
      <c r="AC62" s="213">
        <v>2.7</v>
      </c>
      <c r="AD62" s="231"/>
      <c r="AE62" s="232"/>
      <c r="AF62" s="233"/>
      <c r="AG62" s="234"/>
      <c r="AH62" s="235"/>
      <c r="AI62" s="195"/>
      <c r="AJ62" s="235"/>
      <c r="AK62" s="195"/>
      <c r="AL62" s="235"/>
      <c r="AM62" s="195"/>
      <c r="AN62" s="195"/>
      <c r="AO62" s="231"/>
      <c r="AP62" s="232"/>
      <c r="AQ62" s="233"/>
      <c r="AR62" s="234"/>
      <c r="AS62" s="235"/>
      <c r="AT62" s="195"/>
      <c r="AU62" s="235"/>
      <c r="AV62" s="195"/>
      <c r="AW62" s="235"/>
      <c r="AX62" s="195"/>
      <c r="AY62" s="141" t="s">
        <v>973</v>
      </c>
      <c r="AZ62" s="236">
        <v>18200</v>
      </c>
      <c r="BA62" s="141" t="s">
        <v>973</v>
      </c>
      <c r="BB62" s="184">
        <v>180</v>
      </c>
      <c r="BC62" s="185" t="s">
        <v>974</v>
      </c>
      <c r="BD62" s="186" t="s">
        <v>975</v>
      </c>
      <c r="BE62" s="187" t="s">
        <v>973</v>
      </c>
      <c r="BF62" s="188" t="s">
        <v>976</v>
      </c>
      <c r="BG62" s="185" t="s">
        <v>973</v>
      </c>
      <c r="BH62" s="189">
        <v>2.5</v>
      </c>
      <c r="BI62" s="1119"/>
      <c r="BJ62" s="115"/>
      <c r="BK62" s="224" t="s">
        <v>1017</v>
      </c>
      <c r="BL62" s="1118"/>
      <c r="BM62" s="202" t="s">
        <v>1017</v>
      </c>
      <c r="BN62" s="195"/>
      <c r="BO62" s="195"/>
      <c r="BP62" s="195"/>
      <c r="BQ62" s="195"/>
      <c r="BR62" s="195"/>
      <c r="BS62" s="225"/>
      <c r="BU62" s="1149"/>
      <c r="BV62" s="259"/>
      <c r="BW62" s="1118"/>
      <c r="BX62" s="232"/>
      <c r="BY62" s="232"/>
      <c r="BZ62" s="1119"/>
      <c r="CA62" s="271"/>
      <c r="CB62" s="268"/>
      <c r="CC62" s="269"/>
      <c r="CD62" s="268"/>
      <c r="CE62" s="269"/>
      <c r="CF62" s="268"/>
      <c r="CG62" s="269"/>
      <c r="CH62" s="1096"/>
      <c r="CI62" s="1121"/>
      <c r="CJ62" s="1108"/>
      <c r="CK62" s="1093"/>
      <c r="CL62" s="123" t="s">
        <v>987</v>
      </c>
      <c r="CM62" s="228">
        <v>2900</v>
      </c>
      <c r="CN62" s="229">
        <v>3200</v>
      </c>
      <c r="CO62" s="1100"/>
      <c r="CP62" s="1111"/>
      <c r="CQ62" s="1100"/>
      <c r="CR62" s="1083"/>
      <c r="CS62" s="1102"/>
      <c r="CT62" s="1086"/>
      <c r="CU62" s="1086"/>
      <c r="CV62" s="1089"/>
      <c r="CW62" s="1102"/>
      <c r="CX62" s="1105"/>
      <c r="CY62" s="1091"/>
      <c r="CZ62" s="202"/>
      <c r="DA62" s="127"/>
      <c r="DB62" s="1096"/>
      <c r="DC62" s="266"/>
      <c r="DD62" s="1096"/>
      <c r="DE62" s="1098"/>
      <c r="DF62" s="1100"/>
      <c r="DG62" s="1083"/>
      <c r="DH62" s="1086"/>
      <c r="DI62" s="1086"/>
      <c r="DJ62" s="1086"/>
      <c r="DK62" s="1089"/>
      <c r="DL62" s="1086"/>
      <c r="DM62" s="1067"/>
      <c r="DN62" s="1069"/>
      <c r="DO62" s="1076">
        <v>0.01</v>
      </c>
      <c r="DP62" s="1078">
        <v>0.03</v>
      </c>
      <c r="DQ62" s="1078">
        <v>0.04</v>
      </c>
      <c r="DR62" s="1080">
        <v>0.05</v>
      </c>
      <c r="DS62" s="202"/>
      <c r="DT62" s="1143"/>
      <c r="DU62" s="160"/>
    </row>
    <row r="63" spans="1:125" s="263" customFormat="1" ht="18.600000000000001" customHeight="1">
      <c r="A63" s="263" t="s">
        <v>572</v>
      </c>
      <c r="B63" s="1147"/>
      <c r="C63" s="1114"/>
      <c r="D63" s="1124"/>
      <c r="E63" s="238" t="s">
        <v>55</v>
      </c>
      <c r="F63" s="165"/>
      <c r="G63" s="239">
        <v>216080</v>
      </c>
      <c r="H63" s="240"/>
      <c r="I63" s="239">
        <v>210590</v>
      </c>
      <c r="J63" s="240"/>
      <c r="K63" s="141" t="s">
        <v>973</v>
      </c>
      <c r="L63" s="241">
        <v>2030</v>
      </c>
      <c r="M63" s="242"/>
      <c r="N63" s="243" t="s">
        <v>974</v>
      </c>
      <c r="O63" s="244" t="s">
        <v>975</v>
      </c>
      <c r="P63" s="244" t="s">
        <v>910</v>
      </c>
      <c r="Q63" s="244" t="s">
        <v>976</v>
      </c>
      <c r="R63" s="244" t="s">
        <v>973</v>
      </c>
      <c r="S63" s="245">
        <v>2.7</v>
      </c>
      <c r="T63" s="246"/>
      <c r="U63" s="241">
        <v>1980</v>
      </c>
      <c r="V63" s="242"/>
      <c r="W63" s="247" t="s">
        <v>974</v>
      </c>
      <c r="X63" s="244" t="s">
        <v>975</v>
      </c>
      <c r="Y63" s="248" t="s">
        <v>910</v>
      </c>
      <c r="Z63" s="244" t="s">
        <v>976</v>
      </c>
      <c r="AA63" s="248" t="s">
        <v>973</v>
      </c>
      <c r="AB63" s="245">
        <v>2.7</v>
      </c>
      <c r="AC63" s="249"/>
      <c r="AD63" s="231"/>
      <c r="AE63" s="232"/>
      <c r="AF63" s="233"/>
      <c r="AG63" s="250"/>
      <c r="AH63" s="235"/>
      <c r="AI63" s="195"/>
      <c r="AJ63" s="235"/>
      <c r="AK63" s="195"/>
      <c r="AL63" s="235"/>
      <c r="AM63" s="195"/>
      <c r="AN63" s="195"/>
      <c r="AO63" s="231"/>
      <c r="AP63" s="232"/>
      <c r="AQ63" s="233"/>
      <c r="AR63" s="250"/>
      <c r="AS63" s="235"/>
      <c r="AT63" s="195"/>
      <c r="AU63" s="235"/>
      <c r="AV63" s="195"/>
      <c r="AW63" s="235"/>
      <c r="AX63" s="195"/>
      <c r="AY63" s="231"/>
      <c r="AZ63" s="232"/>
      <c r="BA63" s="232"/>
      <c r="BB63" s="234"/>
      <c r="BC63" s="235"/>
      <c r="BD63" s="195"/>
      <c r="BE63" s="235"/>
      <c r="BF63" s="195"/>
      <c r="BG63" s="235"/>
      <c r="BH63" s="195"/>
      <c r="BI63" s="1119"/>
      <c r="BJ63" s="115"/>
      <c r="BK63" s="224">
        <v>769400</v>
      </c>
      <c r="BL63" s="1118"/>
      <c r="BM63" s="256">
        <v>7690</v>
      </c>
      <c r="BN63" s="195" t="s">
        <v>911</v>
      </c>
      <c r="BO63" s="122" t="s">
        <v>975</v>
      </c>
      <c r="BP63" s="129" t="s">
        <v>973</v>
      </c>
      <c r="BQ63" s="257" t="s">
        <v>976</v>
      </c>
      <c r="BR63" s="143" t="s">
        <v>973</v>
      </c>
      <c r="BS63" s="258">
        <v>1.9</v>
      </c>
      <c r="BT63" s="232"/>
      <c r="BU63" s="1149"/>
      <c r="BV63" s="224"/>
      <c r="BW63" s="1118"/>
      <c r="BX63" s="232"/>
      <c r="BY63" s="232"/>
      <c r="BZ63" s="1119"/>
      <c r="CA63" s="271"/>
      <c r="CB63" s="268"/>
      <c r="CC63" s="269"/>
      <c r="CD63" s="268"/>
      <c r="CE63" s="269"/>
      <c r="CF63" s="268"/>
      <c r="CG63" s="269"/>
      <c r="CH63" s="1096"/>
      <c r="CI63" s="1122"/>
      <c r="CJ63" s="1109"/>
      <c r="CK63" s="1093"/>
      <c r="CL63" s="252" t="s">
        <v>988</v>
      </c>
      <c r="CM63" s="253">
        <v>2600</v>
      </c>
      <c r="CN63" s="254">
        <v>2900</v>
      </c>
      <c r="CO63" s="1100"/>
      <c r="CP63" s="1112"/>
      <c r="CQ63" s="1100"/>
      <c r="CR63" s="1084"/>
      <c r="CS63" s="1103"/>
      <c r="CT63" s="1087"/>
      <c r="CU63" s="1087"/>
      <c r="CV63" s="1090"/>
      <c r="CW63" s="1103"/>
      <c r="CX63" s="1106"/>
      <c r="CY63" s="1092"/>
      <c r="CZ63" s="202"/>
      <c r="DA63" s="127"/>
      <c r="DB63" s="1096"/>
      <c r="DC63" s="266"/>
      <c r="DD63" s="1096"/>
      <c r="DE63" s="1099"/>
      <c r="DF63" s="1100"/>
      <c r="DG63" s="1084"/>
      <c r="DH63" s="1087"/>
      <c r="DI63" s="1087"/>
      <c r="DJ63" s="1087"/>
      <c r="DK63" s="1090"/>
      <c r="DL63" s="1087"/>
      <c r="DM63" s="1068"/>
      <c r="DN63" s="1069"/>
      <c r="DO63" s="1077"/>
      <c r="DP63" s="1079"/>
      <c r="DQ63" s="1079"/>
      <c r="DR63" s="1081"/>
      <c r="DS63" s="202"/>
      <c r="DT63" s="1143"/>
      <c r="DU63" s="160"/>
    </row>
    <row r="64" spans="1:125" s="263" customFormat="1" ht="18.600000000000001" customHeight="1">
      <c r="A64" s="263" t="s">
        <v>573</v>
      </c>
      <c r="B64" s="1147"/>
      <c r="C64" s="1125" t="s">
        <v>1018</v>
      </c>
      <c r="D64" s="1116" t="s">
        <v>972</v>
      </c>
      <c r="E64" s="164" t="s">
        <v>52</v>
      </c>
      <c r="F64" s="165"/>
      <c r="G64" s="166">
        <v>41550</v>
      </c>
      <c r="H64" s="167">
        <v>50650</v>
      </c>
      <c r="I64" s="166">
        <v>36520</v>
      </c>
      <c r="J64" s="167">
        <v>45620</v>
      </c>
      <c r="K64" s="141" t="s">
        <v>973</v>
      </c>
      <c r="L64" s="168">
        <v>390</v>
      </c>
      <c r="M64" s="169">
        <v>480</v>
      </c>
      <c r="N64" s="170" t="s">
        <v>974</v>
      </c>
      <c r="O64" s="171" t="s">
        <v>975</v>
      </c>
      <c r="P64" s="172" t="s">
        <v>973</v>
      </c>
      <c r="Q64" s="173" t="s">
        <v>976</v>
      </c>
      <c r="R64" s="172" t="s">
        <v>973</v>
      </c>
      <c r="S64" s="174">
        <v>2.8</v>
      </c>
      <c r="T64" s="175">
        <v>2.8</v>
      </c>
      <c r="U64" s="168">
        <v>340</v>
      </c>
      <c r="V64" s="169">
        <v>430</v>
      </c>
      <c r="W64" s="176" t="s">
        <v>974</v>
      </c>
      <c r="X64" s="171" t="s">
        <v>975</v>
      </c>
      <c r="Y64" s="176" t="s">
        <v>973</v>
      </c>
      <c r="Z64" s="173" t="s">
        <v>976</v>
      </c>
      <c r="AA64" s="176" t="s">
        <v>973</v>
      </c>
      <c r="AB64" s="174">
        <v>2.8</v>
      </c>
      <c r="AC64" s="177">
        <v>2.7</v>
      </c>
      <c r="AD64" s="141" t="s">
        <v>973</v>
      </c>
      <c r="AE64" s="178">
        <v>9100</v>
      </c>
      <c r="AF64" s="141" t="s">
        <v>973</v>
      </c>
      <c r="AG64" s="179">
        <v>90</v>
      </c>
      <c r="AH64" s="180" t="s">
        <v>974</v>
      </c>
      <c r="AI64" s="171" t="s">
        <v>975</v>
      </c>
      <c r="AJ64" s="176" t="s">
        <v>973</v>
      </c>
      <c r="AK64" s="173" t="s">
        <v>976</v>
      </c>
      <c r="AL64" s="176" t="s">
        <v>973</v>
      </c>
      <c r="AM64" s="181">
        <v>2.5</v>
      </c>
      <c r="AN64" s="182" t="s">
        <v>977</v>
      </c>
      <c r="AO64" s="141" t="s">
        <v>973</v>
      </c>
      <c r="AP64" s="183">
        <v>3640</v>
      </c>
      <c r="AQ64" s="141" t="s">
        <v>973</v>
      </c>
      <c r="AR64" s="184">
        <v>30</v>
      </c>
      <c r="AS64" s="185" t="s">
        <v>974</v>
      </c>
      <c r="AT64" s="186" t="s">
        <v>975</v>
      </c>
      <c r="AU64" s="187" t="s">
        <v>973</v>
      </c>
      <c r="AV64" s="188" t="s">
        <v>976</v>
      </c>
      <c r="AW64" s="187" t="s">
        <v>973</v>
      </c>
      <c r="AX64" s="189">
        <v>3.7</v>
      </c>
      <c r="AY64" s="115"/>
      <c r="AZ64" s="126"/>
      <c r="BA64" s="126"/>
      <c r="BB64" s="190"/>
      <c r="BC64" s="130"/>
      <c r="BD64" s="126"/>
      <c r="BE64" s="130"/>
      <c r="BF64" s="126"/>
      <c r="BG64" s="130"/>
      <c r="BH64" s="126"/>
      <c r="BI64" s="1119"/>
      <c r="BJ64" s="115"/>
      <c r="BK64" s="259"/>
      <c r="BL64" s="1118"/>
      <c r="BM64" s="260"/>
      <c r="BN64" s="163"/>
      <c r="BO64" s="163"/>
      <c r="BP64" s="163"/>
      <c r="BQ64" s="163"/>
      <c r="BR64" s="163"/>
      <c r="BS64" s="261"/>
      <c r="BT64" s="195"/>
      <c r="BU64" s="1149"/>
      <c r="BV64" s="226"/>
      <c r="BW64" s="1118"/>
      <c r="BX64" s="232"/>
      <c r="BY64" s="232"/>
      <c r="BZ64" s="1119"/>
      <c r="CA64" s="271"/>
      <c r="CB64" s="268"/>
      <c r="CC64" s="269"/>
      <c r="CD64" s="268"/>
      <c r="CE64" s="269"/>
      <c r="CF64" s="268"/>
      <c r="CG64" s="269"/>
      <c r="CH64" s="1096" t="s">
        <v>973</v>
      </c>
      <c r="CI64" s="1120">
        <v>3200</v>
      </c>
      <c r="CJ64" s="1107">
        <v>3500</v>
      </c>
      <c r="CK64" s="1093" t="s">
        <v>973</v>
      </c>
      <c r="CL64" s="198" t="s">
        <v>980</v>
      </c>
      <c r="CM64" s="199">
        <v>5500</v>
      </c>
      <c r="CN64" s="200">
        <v>6200</v>
      </c>
      <c r="CO64" s="1100" t="s">
        <v>973</v>
      </c>
      <c r="CP64" s="1110">
        <v>4550</v>
      </c>
      <c r="CQ64" s="1100" t="s">
        <v>973</v>
      </c>
      <c r="CR64" s="1082">
        <v>40</v>
      </c>
      <c r="CS64" s="1101" t="s">
        <v>974</v>
      </c>
      <c r="CT64" s="1085" t="s">
        <v>975</v>
      </c>
      <c r="CU64" s="1085" t="s">
        <v>973</v>
      </c>
      <c r="CV64" s="1088" t="s">
        <v>979</v>
      </c>
      <c r="CW64" s="1101" t="s">
        <v>973</v>
      </c>
      <c r="CX64" s="1104">
        <v>3</v>
      </c>
      <c r="CY64" s="1091" t="s">
        <v>981</v>
      </c>
      <c r="CZ64" s="1093" t="s">
        <v>973</v>
      </c>
      <c r="DA64" s="1094">
        <v>4900</v>
      </c>
      <c r="DB64" s="1096"/>
      <c r="DC64" s="266"/>
      <c r="DD64" s="1096" t="s">
        <v>982</v>
      </c>
      <c r="DE64" s="1097">
        <v>5010</v>
      </c>
      <c r="DF64" s="1100" t="s">
        <v>973</v>
      </c>
      <c r="DG64" s="1082">
        <v>50</v>
      </c>
      <c r="DH64" s="1085" t="s">
        <v>974</v>
      </c>
      <c r="DI64" s="1085" t="s">
        <v>975</v>
      </c>
      <c r="DJ64" s="1085" t="s">
        <v>973</v>
      </c>
      <c r="DK64" s="1088" t="s">
        <v>979</v>
      </c>
      <c r="DL64" s="1085" t="s">
        <v>973</v>
      </c>
      <c r="DM64" s="1066">
        <v>1.8</v>
      </c>
      <c r="DN64" s="1069" t="s">
        <v>982</v>
      </c>
      <c r="DO64" s="1070" t="s">
        <v>912</v>
      </c>
      <c r="DP64" s="1072" t="s">
        <v>912</v>
      </c>
      <c r="DQ64" s="1072" t="s">
        <v>912</v>
      </c>
      <c r="DR64" s="1074" t="s">
        <v>912</v>
      </c>
      <c r="DS64" s="202"/>
      <c r="DT64" s="1143"/>
      <c r="DU64" s="160"/>
    </row>
    <row r="65" spans="1:125" s="263" customFormat="1" ht="18.600000000000001" customHeight="1">
      <c r="A65" s="263" t="s">
        <v>574</v>
      </c>
      <c r="B65" s="1147"/>
      <c r="C65" s="1126"/>
      <c r="D65" s="1117"/>
      <c r="E65" s="203" t="s">
        <v>53</v>
      </c>
      <c r="F65" s="165"/>
      <c r="G65" s="204">
        <v>50650</v>
      </c>
      <c r="H65" s="205">
        <v>123180</v>
      </c>
      <c r="I65" s="204">
        <v>45620</v>
      </c>
      <c r="J65" s="205">
        <v>118150</v>
      </c>
      <c r="K65" s="141" t="s">
        <v>973</v>
      </c>
      <c r="L65" s="206">
        <v>480</v>
      </c>
      <c r="M65" s="207">
        <v>1100</v>
      </c>
      <c r="N65" s="208" t="s">
        <v>974</v>
      </c>
      <c r="O65" s="209" t="s">
        <v>975</v>
      </c>
      <c r="P65" s="209" t="s">
        <v>910</v>
      </c>
      <c r="Q65" s="209" t="s">
        <v>976</v>
      </c>
      <c r="R65" s="209" t="s">
        <v>973</v>
      </c>
      <c r="S65" s="210">
        <v>2.8</v>
      </c>
      <c r="T65" s="211">
        <v>2.7</v>
      </c>
      <c r="U65" s="206">
        <v>430</v>
      </c>
      <c r="V65" s="207">
        <v>1050</v>
      </c>
      <c r="W65" s="212" t="s">
        <v>974</v>
      </c>
      <c r="X65" s="209" t="s">
        <v>975</v>
      </c>
      <c r="Y65" s="212" t="s">
        <v>910</v>
      </c>
      <c r="Z65" s="209" t="s">
        <v>976</v>
      </c>
      <c r="AA65" s="212" t="s">
        <v>973</v>
      </c>
      <c r="AB65" s="210">
        <v>2.7</v>
      </c>
      <c r="AC65" s="213">
        <v>2.7</v>
      </c>
      <c r="AD65" s="141" t="s">
        <v>973</v>
      </c>
      <c r="AE65" s="214">
        <v>9100</v>
      </c>
      <c r="AF65" s="141" t="s">
        <v>973</v>
      </c>
      <c r="AG65" s="215">
        <v>90</v>
      </c>
      <c r="AH65" s="216" t="s">
        <v>974</v>
      </c>
      <c r="AI65" s="158" t="s">
        <v>975</v>
      </c>
      <c r="AJ65" s="159" t="s">
        <v>973</v>
      </c>
      <c r="AK65" s="217" t="s">
        <v>976</v>
      </c>
      <c r="AL65" s="218" t="s">
        <v>973</v>
      </c>
      <c r="AM65" s="219">
        <v>2.5</v>
      </c>
      <c r="AN65" s="220"/>
      <c r="AO65" s="115"/>
      <c r="AP65" s="221"/>
      <c r="AQ65" s="115"/>
      <c r="AR65" s="222"/>
      <c r="AS65" s="223"/>
      <c r="AT65" s="221"/>
      <c r="AU65" s="223"/>
      <c r="AV65" s="221"/>
      <c r="AW65" s="223"/>
      <c r="AX65" s="221"/>
      <c r="AY65" s="115"/>
      <c r="AZ65" s="126"/>
      <c r="BA65" s="126"/>
      <c r="BB65" s="190"/>
      <c r="BC65" s="130"/>
      <c r="BD65" s="126"/>
      <c r="BE65" s="130"/>
      <c r="BF65" s="126"/>
      <c r="BG65" s="130"/>
      <c r="BH65" s="126"/>
      <c r="BI65" s="1119"/>
      <c r="BJ65" s="115"/>
      <c r="BK65" s="224" t="s">
        <v>1019</v>
      </c>
      <c r="BL65" s="1118"/>
      <c r="BM65" s="202" t="s">
        <v>1019</v>
      </c>
      <c r="BN65" s="195"/>
      <c r="BO65" s="195"/>
      <c r="BP65" s="195"/>
      <c r="BQ65" s="195"/>
      <c r="BR65" s="195"/>
      <c r="BS65" s="225"/>
      <c r="BU65" s="1149"/>
      <c r="BV65" s="259"/>
      <c r="BW65" s="1118"/>
      <c r="BX65" s="232"/>
      <c r="BY65" s="232"/>
      <c r="BZ65" s="1119"/>
      <c r="CA65" s="271"/>
      <c r="CB65" s="268"/>
      <c r="CC65" s="269"/>
      <c r="CD65" s="268"/>
      <c r="CE65" s="269"/>
      <c r="CF65" s="268"/>
      <c r="CG65" s="269"/>
      <c r="CH65" s="1096"/>
      <c r="CI65" s="1121"/>
      <c r="CJ65" s="1108"/>
      <c r="CK65" s="1093"/>
      <c r="CL65" s="123" t="s">
        <v>985</v>
      </c>
      <c r="CM65" s="228">
        <v>3000</v>
      </c>
      <c r="CN65" s="229">
        <v>3400</v>
      </c>
      <c r="CO65" s="1100"/>
      <c r="CP65" s="1111"/>
      <c r="CQ65" s="1100"/>
      <c r="CR65" s="1083"/>
      <c r="CS65" s="1102"/>
      <c r="CT65" s="1086"/>
      <c r="CU65" s="1086"/>
      <c r="CV65" s="1089"/>
      <c r="CW65" s="1102"/>
      <c r="CX65" s="1105"/>
      <c r="CY65" s="1091"/>
      <c r="CZ65" s="1093"/>
      <c r="DA65" s="1095"/>
      <c r="DB65" s="1096"/>
      <c r="DC65" s="266"/>
      <c r="DD65" s="1096"/>
      <c r="DE65" s="1098"/>
      <c r="DF65" s="1100"/>
      <c r="DG65" s="1083"/>
      <c r="DH65" s="1086"/>
      <c r="DI65" s="1086"/>
      <c r="DJ65" s="1086"/>
      <c r="DK65" s="1089"/>
      <c r="DL65" s="1086"/>
      <c r="DM65" s="1067"/>
      <c r="DN65" s="1069"/>
      <c r="DO65" s="1071"/>
      <c r="DP65" s="1073"/>
      <c r="DQ65" s="1073"/>
      <c r="DR65" s="1075"/>
      <c r="DS65" s="202"/>
      <c r="DT65" s="1143"/>
      <c r="DU65" s="160"/>
    </row>
    <row r="66" spans="1:125" s="263" customFormat="1" ht="18.600000000000001" customHeight="1">
      <c r="A66" s="263" t="s">
        <v>575</v>
      </c>
      <c r="B66" s="1147"/>
      <c r="C66" s="1126"/>
      <c r="D66" s="1123" t="s">
        <v>986</v>
      </c>
      <c r="E66" s="203" t="s">
        <v>54</v>
      </c>
      <c r="F66" s="165"/>
      <c r="G66" s="204">
        <v>123180</v>
      </c>
      <c r="H66" s="205">
        <v>214200</v>
      </c>
      <c r="I66" s="204">
        <v>118150</v>
      </c>
      <c r="J66" s="205">
        <v>209170</v>
      </c>
      <c r="K66" s="141" t="s">
        <v>973</v>
      </c>
      <c r="L66" s="206">
        <v>1100</v>
      </c>
      <c r="M66" s="207">
        <v>2010</v>
      </c>
      <c r="N66" s="208" t="s">
        <v>974</v>
      </c>
      <c r="O66" s="209" t="s">
        <v>975</v>
      </c>
      <c r="P66" s="209" t="s">
        <v>910</v>
      </c>
      <c r="Q66" s="209" t="s">
        <v>976</v>
      </c>
      <c r="R66" s="209" t="s">
        <v>973</v>
      </c>
      <c r="S66" s="210">
        <v>2.7</v>
      </c>
      <c r="T66" s="211">
        <v>2.7</v>
      </c>
      <c r="U66" s="206">
        <v>1050</v>
      </c>
      <c r="V66" s="207">
        <v>1960</v>
      </c>
      <c r="W66" s="212" t="s">
        <v>974</v>
      </c>
      <c r="X66" s="209" t="s">
        <v>975</v>
      </c>
      <c r="Y66" s="212" t="s">
        <v>910</v>
      </c>
      <c r="Z66" s="209" t="s">
        <v>976</v>
      </c>
      <c r="AA66" s="212" t="s">
        <v>973</v>
      </c>
      <c r="AB66" s="210">
        <v>2.7</v>
      </c>
      <c r="AC66" s="213">
        <v>2.7</v>
      </c>
      <c r="AD66" s="231"/>
      <c r="AE66" s="232"/>
      <c r="AF66" s="233"/>
      <c r="AG66" s="234"/>
      <c r="AH66" s="235"/>
      <c r="AI66" s="195"/>
      <c r="AJ66" s="235"/>
      <c r="AK66" s="195"/>
      <c r="AL66" s="235"/>
      <c r="AM66" s="195"/>
      <c r="AN66" s="195"/>
      <c r="AO66" s="231"/>
      <c r="AP66" s="232"/>
      <c r="AQ66" s="233"/>
      <c r="AR66" s="234"/>
      <c r="AS66" s="235"/>
      <c r="AT66" s="195"/>
      <c r="AU66" s="235"/>
      <c r="AV66" s="195"/>
      <c r="AW66" s="235"/>
      <c r="AX66" s="195"/>
      <c r="AY66" s="141" t="s">
        <v>973</v>
      </c>
      <c r="AZ66" s="236">
        <v>18200</v>
      </c>
      <c r="BA66" s="141" t="s">
        <v>973</v>
      </c>
      <c r="BB66" s="184">
        <v>180</v>
      </c>
      <c r="BC66" s="185" t="s">
        <v>974</v>
      </c>
      <c r="BD66" s="186" t="s">
        <v>975</v>
      </c>
      <c r="BE66" s="187" t="s">
        <v>973</v>
      </c>
      <c r="BF66" s="188" t="s">
        <v>976</v>
      </c>
      <c r="BG66" s="185" t="s">
        <v>973</v>
      </c>
      <c r="BH66" s="189">
        <v>2.5</v>
      </c>
      <c r="BI66" s="1119"/>
      <c r="BJ66" s="115"/>
      <c r="BK66" s="224">
        <v>813700</v>
      </c>
      <c r="BL66" s="1118"/>
      <c r="BM66" s="256">
        <v>8130</v>
      </c>
      <c r="BN66" s="195" t="s">
        <v>911</v>
      </c>
      <c r="BO66" s="122" t="s">
        <v>975</v>
      </c>
      <c r="BP66" s="129" t="s">
        <v>973</v>
      </c>
      <c r="BQ66" s="257" t="s">
        <v>976</v>
      </c>
      <c r="BR66" s="143" t="s">
        <v>973</v>
      </c>
      <c r="BS66" s="258">
        <v>1.9</v>
      </c>
      <c r="BT66" s="232"/>
      <c r="BU66" s="1149"/>
      <c r="BV66" s="224"/>
      <c r="BW66" s="1118"/>
      <c r="BX66" s="232"/>
      <c r="BY66" s="232"/>
      <c r="BZ66" s="1119"/>
      <c r="CA66" s="271"/>
      <c r="CB66" s="268"/>
      <c r="CC66" s="269"/>
      <c r="CD66" s="268"/>
      <c r="CE66" s="269"/>
      <c r="CF66" s="268"/>
      <c r="CG66" s="269"/>
      <c r="CH66" s="1096"/>
      <c r="CI66" s="1121"/>
      <c r="CJ66" s="1108"/>
      <c r="CK66" s="1093"/>
      <c r="CL66" s="123" t="s">
        <v>987</v>
      </c>
      <c r="CM66" s="228">
        <v>2600</v>
      </c>
      <c r="CN66" s="229">
        <v>2900</v>
      </c>
      <c r="CO66" s="1100"/>
      <c r="CP66" s="1111"/>
      <c r="CQ66" s="1100"/>
      <c r="CR66" s="1083"/>
      <c r="CS66" s="1102"/>
      <c r="CT66" s="1086"/>
      <c r="CU66" s="1086"/>
      <c r="CV66" s="1089"/>
      <c r="CW66" s="1102"/>
      <c r="CX66" s="1105"/>
      <c r="CY66" s="1091"/>
      <c r="CZ66" s="202"/>
      <c r="DA66" s="127"/>
      <c r="DB66" s="1096"/>
      <c r="DC66" s="266"/>
      <c r="DD66" s="1096"/>
      <c r="DE66" s="1098"/>
      <c r="DF66" s="1100"/>
      <c r="DG66" s="1083"/>
      <c r="DH66" s="1086"/>
      <c r="DI66" s="1086"/>
      <c r="DJ66" s="1086"/>
      <c r="DK66" s="1089"/>
      <c r="DL66" s="1086"/>
      <c r="DM66" s="1067"/>
      <c r="DN66" s="1069"/>
      <c r="DO66" s="1076">
        <v>0.01</v>
      </c>
      <c r="DP66" s="1078">
        <v>0.03</v>
      </c>
      <c r="DQ66" s="1078">
        <v>0.04</v>
      </c>
      <c r="DR66" s="1080">
        <v>0.05</v>
      </c>
      <c r="DS66" s="202"/>
      <c r="DT66" s="1143"/>
      <c r="DU66" s="160"/>
    </row>
    <row r="67" spans="1:125" s="263" customFormat="1" ht="18.600000000000001" customHeight="1">
      <c r="A67" s="263" t="s">
        <v>576</v>
      </c>
      <c r="B67" s="1147"/>
      <c r="C67" s="1127"/>
      <c r="D67" s="1124"/>
      <c r="E67" s="238" t="s">
        <v>55</v>
      </c>
      <c r="F67" s="165"/>
      <c r="G67" s="239">
        <v>214200</v>
      </c>
      <c r="H67" s="240"/>
      <c r="I67" s="239">
        <v>209170</v>
      </c>
      <c r="J67" s="240"/>
      <c r="K67" s="141" t="s">
        <v>973</v>
      </c>
      <c r="L67" s="241">
        <v>2010</v>
      </c>
      <c r="M67" s="242"/>
      <c r="N67" s="243" t="s">
        <v>974</v>
      </c>
      <c r="O67" s="244" t="s">
        <v>975</v>
      </c>
      <c r="P67" s="244" t="s">
        <v>910</v>
      </c>
      <c r="Q67" s="244" t="s">
        <v>976</v>
      </c>
      <c r="R67" s="244" t="s">
        <v>973</v>
      </c>
      <c r="S67" s="245">
        <v>2.7</v>
      </c>
      <c r="T67" s="246"/>
      <c r="U67" s="241">
        <v>1960</v>
      </c>
      <c r="V67" s="242"/>
      <c r="W67" s="247" t="s">
        <v>974</v>
      </c>
      <c r="X67" s="244" t="s">
        <v>975</v>
      </c>
      <c r="Y67" s="248" t="s">
        <v>910</v>
      </c>
      <c r="Z67" s="244" t="s">
        <v>976</v>
      </c>
      <c r="AA67" s="248" t="s">
        <v>973</v>
      </c>
      <c r="AB67" s="245">
        <v>2.7</v>
      </c>
      <c r="AC67" s="249"/>
      <c r="AD67" s="231"/>
      <c r="AE67" s="232"/>
      <c r="AF67" s="233"/>
      <c r="AG67" s="250"/>
      <c r="AH67" s="235"/>
      <c r="AI67" s="195"/>
      <c r="AJ67" s="235"/>
      <c r="AK67" s="195"/>
      <c r="AL67" s="235"/>
      <c r="AM67" s="195"/>
      <c r="AN67" s="195"/>
      <c r="AO67" s="231"/>
      <c r="AP67" s="232"/>
      <c r="AQ67" s="233"/>
      <c r="AR67" s="250"/>
      <c r="AS67" s="235"/>
      <c r="AT67" s="195"/>
      <c r="AU67" s="235"/>
      <c r="AV67" s="195"/>
      <c r="AW67" s="235"/>
      <c r="AX67" s="195"/>
      <c r="AY67" s="231"/>
      <c r="AZ67" s="232"/>
      <c r="BA67" s="232"/>
      <c r="BB67" s="234"/>
      <c r="BC67" s="235"/>
      <c r="BD67" s="195"/>
      <c r="BE67" s="235"/>
      <c r="BF67" s="195"/>
      <c r="BG67" s="235"/>
      <c r="BH67" s="195"/>
      <c r="BI67" s="1119"/>
      <c r="BJ67" s="115"/>
      <c r="BK67" s="259"/>
      <c r="BL67" s="1118"/>
      <c r="BM67" s="260"/>
      <c r="BN67" s="163"/>
      <c r="BO67" s="163"/>
      <c r="BP67" s="163"/>
      <c r="BQ67" s="163"/>
      <c r="BR67" s="163"/>
      <c r="BS67" s="261"/>
      <c r="BT67" s="195"/>
      <c r="BU67" s="1149"/>
      <c r="BV67" s="226"/>
      <c r="BW67" s="1118"/>
      <c r="BX67" s="232"/>
      <c r="BY67" s="232"/>
      <c r="BZ67" s="1119"/>
      <c r="CA67" s="271"/>
      <c r="CB67" s="268"/>
      <c r="CC67" s="269"/>
      <c r="CD67" s="268"/>
      <c r="CE67" s="269"/>
      <c r="CF67" s="268"/>
      <c r="CG67" s="269"/>
      <c r="CH67" s="1096"/>
      <c r="CI67" s="1122"/>
      <c r="CJ67" s="1109"/>
      <c r="CK67" s="1093"/>
      <c r="CL67" s="252" t="s">
        <v>988</v>
      </c>
      <c r="CM67" s="253">
        <v>2400</v>
      </c>
      <c r="CN67" s="254">
        <v>2600</v>
      </c>
      <c r="CO67" s="1100"/>
      <c r="CP67" s="1112"/>
      <c r="CQ67" s="1100"/>
      <c r="CR67" s="1084"/>
      <c r="CS67" s="1103"/>
      <c r="CT67" s="1087"/>
      <c r="CU67" s="1087"/>
      <c r="CV67" s="1090"/>
      <c r="CW67" s="1103"/>
      <c r="CX67" s="1106"/>
      <c r="CY67" s="1092"/>
      <c r="CZ67" s="202"/>
      <c r="DA67" s="127"/>
      <c r="DB67" s="1096"/>
      <c r="DC67" s="266"/>
      <c r="DD67" s="1096"/>
      <c r="DE67" s="1099"/>
      <c r="DF67" s="1100"/>
      <c r="DG67" s="1084"/>
      <c r="DH67" s="1087"/>
      <c r="DI67" s="1087"/>
      <c r="DJ67" s="1087"/>
      <c r="DK67" s="1090"/>
      <c r="DL67" s="1087"/>
      <c r="DM67" s="1068"/>
      <c r="DN67" s="1069"/>
      <c r="DO67" s="1077"/>
      <c r="DP67" s="1079"/>
      <c r="DQ67" s="1079"/>
      <c r="DR67" s="1081"/>
      <c r="DS67" s="202"/>
      <c r="DT67" s="1143"/>
      <c r="DU67" s="160"/>
    </row>
    <row r="68" spans="1:125" s="263" customFormat="1" ht="18.600000000000001" customHeight="1">
      <c r="A68" s="263" t="s">
        <v>577</v>
      </c>
      <c r="B68" s="1147"/>
      <c r="C68" s="1113" t="s">
        <v>1020</v>
      </c>
      <c r="D68" s="1116" t="s">
        <v>972</v>
      </c>
      <c r="E68" s="164" t="s">
        <v>52</v>
      </c>
      <c r="F68" s="165"/>
      <c r="G68" s="166">
        <v>39960</v>
      </c>
      <c r="H68" s="167">
        <v>49060</v>
      </c>
      <c r="I68" s="166">
        <v>35320</v>
      </c>
      <c r="J68" s="167">
        <v>44420</v>
      </c>
      <c r="K68" s="141" t="s">
        <v>973</v>
      </c>
      <c r="L68" s="168">
        <v>370</v>
      </c>
      <c r="M68" s="169">
        <v>460</v>
      </c>
      <c r="N68" s="170" t="s">
        <v>974</v>
      </c>
      <c r="O68" s="171" t="s">
        <v>975</v>
      </c>
      <c r="P68" s="172" t="s">
        <v>973</v>
      </c>
      <c r="Q68" s="173" t="s">
        <v>976</v>
      </c>
      <c r="R68" s="172" t="s">
        <v>973</v>
      </c>
      <c r="S68" s="174">
        <v>2.9</v>
      </c>
      <c r="T68" s="175">
        <v>2.8</v>
      </c>
      <c r="U68" s="168">
        <v>330</v>
      </c>
      <c r="V68" s="169">
        <v>420</v>
      </c>
      <c r="W68" s="176" t="s">
        <v>974</v>
      </c>
      <c r="X68" s="171" t="s">
        <v>975</v>
      </c>
      <c r="Y68" s="176" t="s">
        <v>973</v>
      </c>
      <c r="Z68" s="173" t="s">
        <v>976</v>
      </c>
      <c r="AA68" s="176" t="s">
        <v>973</v>
      </c>
      <c r="AB68" s="174">
        <v>2.8</v>
      </c>
      <c r="AC68" s="177">
        <v>2.7</v>
      </c>
      <c r="AD68" s="141" t="s">
        <v>973</v>
      </c>
      <c r="AE68" s="178">
        <v>9100</v>
      </c>
      <c r="AF68" s="141" t="s">
        <v>973</v>
      </c>
      <c r="AG68" s="179">
        <v>90</v>
      </c>
      <c r="AH68" s="180" t="s">
        <v>974</v>
      </c>
      <c r="AI68" s="171" t="s">
        <v>975</v>
      </c>
      <c r="AJ68" s="176" t="s">
        <v>973</v>
      </c>
      <c r="AK68" s="173" t="s">
        <v>976</v>
      </c>
      <c r="AL68" s="176" t="s">
        <v>973</v>
      </c>
      <c r="AM68" s="181">
        <v>2.5</v>
      </c>
      <c r="AN68" s="182" t="s">
        <v>977</v>
      </c>
      <c r="AO68" s="141" t="s">
        <v>973</v>
      </c>
      <c r="AP68" s="183">
        <v>3640</v>
      </c>
      <c r="AQ68" s="141" t="s">
        <v>973</v>
      </c>
      <c r="AR68" s="184">
        <v>30</v>
      </c>
      <c r="AS68" s="185" t="s">
        <v>974</v>
      </c>
      <c r="AT68" s="186" t="s">
        <v>975</v>
      </c>
      <c r="AU68" s="187" t="s">
        <v>973</v>
      </c>
      <c r="AV68" s="188" t="s">
        <v>976</v>
      </c>
      <c r="AW68" s="187" t="s">
        <v>973</v>
      </c>
      <c r="AX68" s="189">
        <v>3.7</v>
      </c>
      <c r="AY68" s="115"/>
      <c r="AZ68" s="126"/>
      <c r="BA68" s="126"/>
      <c r="BB68" s="190"/>
      <c r="BC68" s="130"/>
      <c r="BD68" s="126"/>
      <c r="BE68" s="130"/>
      <c r="BF68" s="126"/>
      <c r="BG68" s="130"/>
      <c r="BH68" s="126"/>
      <c r="BI68" s="1119"/>
      <c r="BJ68" s="115"/>
      <c r="BK68" s="224" t="s">
        <v>1021</v>
      </c>
      <c r="BL68" s="1118"/>
      <c r="BM68" s="202" t="s">
        <v>1021</v>
      </c>
      <c r="BN68" s="195"/>
      <c r="BO68" s="195"/>
      <c r="BP68" s="195"/>
      <c r="BQ68" s="195"/>
      <c r="BR68" s="195"/>
      <c r="BS68" s="225"/>
      <c r="BU68" s="1149"/>
      <c r="BV68" s="259"/>
      <c r="BW68" s="1118"/>
      <c r="BX68" s="232"/>
      <c r="BY68" s="232"/>
      <c r="BZ68" s="1119"/>
      <c r="CA68" s="271"/>
      <c r="CB68" s="268"/>
      <c r="CC68" s="269"/>
      <c r="CD68" s="268"/>
      <c r="CE68" s="269"/>
      <c r="CF68" s="268"/>
      <c r="CG68" s="269"/>
      <c r="CH68" s="1096" t="s">
        <v>973</v>
      </c>
      <c r="CI68" s="1120">
        <v>2900</v>
      </c>
      <c r="CJ68" s="1107">
        <v>3200</v>
      </c>
      <c r="CK68" s="1093" t="s">
        <v>973</v>
      </c>
      <c r="CL68" s="198" t="s">
        <v>980</v>
      </c>
      <c r="CM68" s="199">
        <v>5100</v>
      </c>
      <c r="CN68" s="200">
        <v>5700</v>
      </c>
      <c r="CO68" s="1100" t="s">
        <v>973</v>
      </c>
      <c r="CP68" s="1110">
        <v>4200</v>
      </c>
      <c r="CQ68" s="1100" t="s">
        <v>973</v>
      </c>
      <c r="CR68" s="1082">
        <v>40</v>
      </c>
      <c r="CS68" s="1101" t="s">
        <v>974</v>
      </c>
      <c r="CT68" s="1085" t="s">
        <v>975</v>
      </c>
      <c r="CU68" s="1085" t="s">
        <v>973</v>
      </c>
      <c r="CV68" s="1088" t="s">
        <v>979</v>
      </c>
      <c r="CW68" s="1101" t="s">
        <v>973</v>
      </c>
      <c r="CX68" s="1104">
        <v>2.8</v>
      </c>
      <c r="CY68" s="1091" t="s">
        <v>981</v>
      </c>
      <c r="CZ68" s="1093" t="s">
        <v>973</v>
      </c>
      <c r="DA68" s="1094">
        <v>4900</v>
      </c>
      <c r="DB68" s="1096"/>
      <c r="DC68" s="266"/>
      <c r="DD68" s="1096" t="s">
        <v>982</v>
      </c>
      <c r="DE68" s="1097">
        <v>4620</v>
      </c>
      <c r="DF68" s="1100" t="s">
        <v>973</v>
      </c>
      <c r="DG68" s="1082">
        <v>40</v>
      </c>
      <c r="DH68" s="1085" t="s">
        <v>974</v>
      </c>
      <c r="DI68" s="1085" t="s">
        <v>975</v>
      </c>
      <c r="DJ68" s="1085" t="s">
        <v>973</v>
      </c>
      <c r="DK68" s="1088" t="s">
        <v>979</v>
      </c>
      <c r="DL68" s="1085" t="s">
        <v>973</v>
      </c>
      <c r="DM68" s="1066">
        <v>2.1</v>
      </c>
      <c r="DN68" s="1069" t="s">
        <v>982</v>
      </c>
      <c r="DO68" s="1070" t="s">
        <v>912</v>
      </c>
      <c r="DP68" s="1072" t="s">
        <v>912</v>
      </c>
      <c r="DQ68" s="1072" t="s">
        <v>912</v>
      </c>
      <c r="DR68" s="1074" t="s">
        <v>912</v>
      </c>
      <c r="DS68" s="202"/>
      <c r="DT68" s="1143"/>
      <c r="DU68" s="160"/>
    </row>
    <row r="69" spans="1:125" s="263" customFormat="1" ht="18.600000000000001" customHeight="1">
      <c r="A69" s="263" t="s">
        <v>578</v>
      </c>
      <c r="B69" s="1147"/>
      <c r="C69" s="1114"/>
      <c r="D69" s="1117"/>
      <c r="E69" s="203" t="s">
        <v>53</v>
      </c>
      <c r="F69" s="165"/>
      <c r="G69" s="204">
        <v>49060</v>
      </c>
      <c r="H69" s="205">
        <v>121590</v>
      </c>
      <c r="I69" s="204">
        <v>44420</v>
      </c>
      <c r="J69" s="205">
        <v>116950</v>
      </c>
      <c r="K69" s="141" t="s">
        <v>973</v>
      </c>
      <c r="L69" s="206">
        <v>460</v>
      </c>
      <c r="M69" s="207">
        <v>1090</v>
      </c>
      <c r="N69" s="208" t="s">
        <v>974</v>
      </c>
      <c r="O69" s="209" t="s">
        <v>975</v>
      </c>
      <c r="P69" s="209" t="s">
        <v>910</v>
      </c>
      <c r="Q69" s="209" t="s">
        <v>976</v>
      </c>
      <c r="R69" s="209" t="s">
        <v>973</v>
      </c>
      <c r="S69" s="210">
        <v>2.8</v>
      </c>
      <c r="T69" s="211">
        <v>2.7</v>
      </c>
      <c r="U69" s="206">
        <v>420</v>
      </c>
      <c r="V69" s="207">
        <v>1040</v>
      </c>
      <c r="W69" s="212" t="s">
        <v>974</v>
      </c>
      <c r="X69" s="209" t="s">
        <v>975</v>
      </c>
      <c r="Y69" s="212" t="s">
        <v>910</v>
      </c>
      <c r="Z69" s="209" t="s">
        <v>976</v>
      </c>
      <c r="AA69" s="212" t="s">
        <v>973</v>
      </c>
      <c r="AB69" s="210">
        <v>2.7</v>
      </c>
      <c r="AC69" s="213">
        <v>2.7</v>
      </c>
      <c r="AD69" s="141" t="s">
        <v>973</v>
      </c>
      <c r="AE69" s="214">
        <v>9100</v>
      </c>
      <c r="AF69" s="141" t="s">
        <v>973</v>
      </c>
      <c r="AG69" s="215">
        <v>90</v>
      </c>
      <c r="AH69" s="216" t="s">
        <v>974</v>
      </c>
      <c r="AI69" s="158" t="s">
        <v>975</v>
      </c>
      <c r="AJ69" s="159" t="s">
        <v>973</v>
      </c>
      <c r="AK69" s="217" t="s">
        <v>976</v>
      </c>
      <c r="AL69" s="218" t="s">
        <v>973</v>
      </c>
      <c r="AM69" s="219">
        <v>2.5</v>
      </c>
      <c r="AN69" s="220"/>
      <c r="AO69" s="115"/>
      <c r="AP69" s="221"/>
      <c r="AQ69" s="115"/>
      <c r="AR69" s="222"/>
      <c r="AS69" s="223"/>
      <c r="AT69" s="221"/>
      <c r="AU69" s="223"/>
      <c r="AV69" s="221"/>
      <c r="AW69" s="223"/>
      <c r="AX69" s="221"/>
      <c r="AY69" s="115"/>
      <c r="AZ69" s="126"/>
      <c r="BA69" s="126"/>
      <c r="BB69" s="190"/>
      <c r="BC69" s="130"/>
      <c r="BD69" s="126"/>
      <c r="BE69" s="130"/>
      <c r="BF69" s="126"/>
      <c r="BG69" s="130"/>
      <c r="BH69" s="126"/>
      <c r="BI69" s="1119"/>
      <c r="BJ69" s="115"/>
      <c r="BK69" s="224">
        <v>858000</v>
      </c>
      <c r="BL69" s="1118"/>
      <c r="BM69" s="256">
        <v>8580</v>
      </c>
      <c r="BN69" s="195" t="s">
        <v>911</v>
      </c>
      <c r="BO69" s="122" t="s">
        <v>975</v>
      </c>
      <c r="BP69" s="129" t="s">
        <v>973</v>
      </c>
      <c r="BQ69" s="257" t="s">
        <v>976</v>
      </c>
      <c r="BR69" s="143" t="s">
        <v>973</v>
      </c>
      <c r="BS69" s="258">
        <v>1.9</v>
      </c>
      <c r="BT69" s="232"/>
      <c r="BU69" s="1149"/>
      <c r="BV69" s="224"/>
      <c r="BW69" s="1118"/>
      <c r="BX69" s="232"/>
      <c r="BY69" s="232"/>
      <c r="BZ69" s="1119"/>
      <c r="CA69" s="271"/>
      <c r="CB69" s="268"/>
      <c r="CC69" s="269"/>
      <c r="CD69" s="268"/>
      <c r="CE69" s="269"/>
      <c r="CF69" s="268"/>
      <c r="CG69" s="269"/>
      <c r="CH69" s="1096"/>
      <c r="CI69" s="1121"/>
      <c r="CJ69" s="1108"/>
      <c r="CK69" s="1093"/>
      <c r="CL69" s="123" t="s">
        <v>985</v>
      </c>
      <c r="CM69" s="228">
        <v>2800</v>
      </c>
      <c r="CN69" s="229">
        <v>3100</v>
      </c>
      <c r="CO69" s="1100"/>
      <c r="CP69" s="1111"/>
      <c r="CQ69" s="1100"/>
      <c r="CR69" s="1083"/>
      <c r="CS69" s="1102"/>
      <c r="CT69" s="1086"/>
      <c r="CU69" s="1086"/>
      <c r="CV69" s="1089"/>
      <c r="CW69" s="1102"/>
      <c r="CX69" s="1105"/>
      <c r="CY69" s="1091"/>
      <c r="CZ69" s="1093"/>
      <c r="DA69" s="1095"/>
      <c r="DB69" s="1096"/>
      <c r="DC69" s="266"/>
      <c r="DD69" s="1096"/>
      <c r="DE69" s="1098"/>
      <c r="DF69" s="1100"/>
      <c r="DG69" s="1083"/>
      <c r="DH69" s="1086"/>
      <c r="DI69" s="1086"/>
      <c r="DJ69" s="1086"/>
      <c r="DK69" s="1089"/>
      <c r="DL69" s="1086"/>
      <c r="DM69" s="1067"/>
      <c r="DN69" s="1069"/>
      <c r="DO69" s="1071"/>
      <c r="DP69" s="1073"/>
      <c r="DQ69" s="1073"/>
      <c r="DR69" s="1075"/>
      <c r="DS69" s="202"/>
      <c r="DT69" s="1143"/>
      <c r="DU69" s="160"/>
    </row>
    <row r="70" spans="1:125" s="263" customFormat="1" ht="18.600000000000001" customHeight="1">
      <c r="A70" s="263" t="s">
        <v>579</v>
      </c>
      <c r="B70" s="1147"/>
      <c r="C70" s="1114"/>
      <c r="D70" s="1123" t="s">
        <v>986</v>
      </c>
      <c r="E70" s="203" t="s">
        <v>54</v>
      </c>
      <c r="F70" s="165"/>
      <c r="G70" s="204">
        <v>121590</v>
      </c>
      <c r="H70" s="205">
        <v>212610</v>
      </c>
      <c r="I70" s="204">
        <v>116950</v>
      </c>
      <c r="J70" s="205">
        <v>207970</v>
      </c>
      <c r="K70" s="141" t="s">
        <v>973</v>
      </c>
      <c r="L70" s="206">
        <v>1090</v>
      </c>
      <c r="M70" s="207">
        <v>2000</v>
      </c>
      <c r="N70" s="208" t="s">
        <v>974</v>
      </c>
      <c r="O70" s="209" t="s">
        <v>975</v>
      </c>
      <c r="P70" s="209" t="s">
        <v>910</v>
      </c>
      <c r="Q70" s="209" t="s">
        <v>976</v>
      </c>
      <c r="R70" s="209" t="s">
        <v>973</v>
      </c>
      <c r="S70" s="210">
        <v>2.7</v>
      </c>
      <c r="T70" s="211">
        <v>2.7</v>
      </c>
      <c r="U70" s="206">
        <v>1040</v>
      </c>
      <c r="V70" s="207">
        <v>1950</v>
      </c>
      <c r="W70" s="212" t="s">
        <v>974</v>
      </c>
      <c r="X70" s="209" t="s">
        <v>975</v>
      </c>
      <c r="Y70" s="212" t="s">
        <v>910</v>
      </c>
      <c r="Z70" s="209" t="s">
        <v>976</v>
      </c>
      <c r="AA70" s="212" t="s">
        <v>973</v>
      </c>
      <c r="AB70" s="210">
        <v>2.7</v>
      </c>
      <c r="AC70" s="213">
        <v>2.7</v>
      </c>
      <c r="AD70" s="231"/>
      <c r="AE70" s="232"/>
      <c r="AF70" s="233"/>
      <c r="AG70" s="234"/>
      <c r="AH70" s="235"/>
      <c r="AI70" s="195"/>
      <c r="AJ70" s="235"/>
      <c r="AK70" s="195"/>
      <c r="AL70" s="235"/>
      <c r="AM70" s="195"/>
      <c r="AN70" s="195"/>
      <c r="AO70" s="231"/>
      <c r="AP70" s="232"/>
      <c r="AQ70" s="233"/>
      <c r="AR70" s="234"/>
      <c r="AS70" s="235"/>
      <c r="AT70" s="195"/>
      <c r="AU70" s="235"/>
      <c r="AV70" s="195"/>
      <c r="AW70" s="235"/>
      <c r="AX70" s="195"/>
      <c r="AY70" s="141" t="s">
        <v>973</v>
      </c>
      <c r="AZ70" s="236">
        <v>18200</v>
      </c>
      <c r="BA70" s="141" t="s">
        <v>973</v>
      </c>
      <c r="BB70" s="184">
        <v>180</v>
      </c>
      <c r="BC70" s="185" t="s">
        <v>974</v>
      </c>
      <c r="BD70" s="186" t="s">
        <v>975</v>
      </c>
      <c r="BE70" s="187" t="s">
        <v>973</v>
      </c>
      <c r="BF70" s="188" t="s">
        <v>976</v>
      </c>
      <c r="BG70" s="185" t="s">
        <v>973</v>
      </c>
      <c r="BH70" s="189">
        <v>2.5</v>
      </c>
      <c r="BI70" s="1119"/>
      <c r="BJ70" s="115"/>
      <c r="BK70" s="272"/>
      <c r="BL70" s="1118"/>
      <c r="BM70" s="260"/>
      <c r="BN70" s="163"/>
      <c r="BO70" s="163"/>
      <c r="BP70" s="163"/>
      <c r="BQ70" s="163"/>
      <c r="BR70" s="163"/>
      <c r="BS70" s="261"/>
      <c r="BT70" s="195"/>
      <c r="BU70" s="1149"/>
      <c r="BV70" s="226"/>
      <c r="BW70" s="1118"/>
      <c r="BX70" s="232"/>
      <c r="BY70" s="232"/>
      <c r="BZ70" s="1119"/>
      <c r="CA70" s="271"/>
      <c r="CB70" s="268"/>
      <c r="CC70" s="269"/>
      <c r="CD70" s="268"/>
      <c r="CE70" s="269"/>
      <c r="CF70" s="268"/>
      <c r="CG70" s="269"/>
      <c r="CH70" s="1096"/>
      <c r="CI70" s="1121"/>
      <c r="CJ70" s="1108"/>
      <c r="CK70" s="1093"/>
      <c r="CL70" s="123" t="s">
        <v>987</v>
      </c>
      <c r="CM70" s="228">
        <v>2400</v>
      </c>
      <c r="CN70" s="229">
        <v>2700</v>
      </c>
      <c r="CO70" s="1100"/>
      <c r="CP70" s="1111"/>
      <c r="CQ70" s="1100"/>
      <c r="CR70" s="1083"/>
      <c r="CS70" s="1102"/>
      <c r="CT70" s="1086"/>
      <c r="CU70" s="1086"/>
      <c r="CV70" s="1089"/>
      <c r="CW70" s="1102"/>
      <c r="CX70" s="1105"/>
      <c r="CY70" s="1091"/>
      <c r="CZ70" s="202"/>
      <c r="DA70" s="127"/>
      <c r="DB70" s="1096"/>
      <c r="DC70" s="266"/>
      <c r="DD70" s="1096"/>
      <c r="DE70" s="1098"/>
      <c r="DF70" s="1100"/>
      <c r="DG70" s="1083"/>
      <c r="DH70" s="1086"/>
      <c r="DI70" s="1086"/>
      <c r="DJ70" s="1086"/>
      <c r="DK70" s="1089"/>
      <c r="DL70" s="1086"/>
      <c r="DM70" s="1067"/>
      <c r="DN70" s="1069"/>
      <c r="DO70" s="1076">
        <v>0.01</v>
      </c>
      <c r="DP70" s="1078">
        <v>0.03</v>
      </c>
      <c r="DQ70" s="1078">
        <v>0.04</v>
      </c>
      <c r="DR70" s="1080">
        <v>0.05</v>
      </c>
      <c r="DS70" s="202"/>
      <c r="DT70" s="1143"/>
      <c r="DU70" s="160"/>
    </row>
    <row r="71" spans="1:125" s="263" customFormat="1" ht="18.600000000000001" customHeight="1">
      <c r="A71" s="263" t="s">
        <v>580</v>
      </c>
      <c r="B71" s="1147"/>
      <c r="C71" s="1114"/>
      <c r="D71" s="1124"/>
      <c r="E71" s="238" t="s">
        <v>55</v>
      </c>
      <c r="F71" s="165"/>
      <c r="G71" s="239">
        <v>212610</v>
      </c>
      <c r="H71" s="240"/>
      <c r="I71" s="239">
        <v>207970</v>
      </c>
      <c r="J71" s="240"/>
      <c r="K71" s="141" t="s">
        <v>973</v>
      </c>
      <c r="L71" s="241">
        <v>2000</v>
      </c>
      <c r="M71" s="242"/>
      <c r="N71" s="243" t="s">
        <v>974</v>
      </c>
      <c r="O71" s="244" t="s">
        <v>975</v>
      </c>
      <c r="P71" s="244" t="s">
        <v>910</v>
      </c>
      <c r="Q71" s="244" t="s">
        <v>976</v>
      </c>
      <c r="R71" s="244" t="s">
        <v>973</v>
      </c>
      <c r="S71" s="245">
        <v>2.7</v>
      </c>
      <c r="T71" s="246"/>
      <c r="U71" s="241">
        <v>1950</v>
      </c>
      <c r="V71" s="242"/>
      <c r="W71" s="247" t="s">
        <v>974</v>
      </c>
      <c r="X71" s="244" t="s">
        <v>975</v>
      </c>
      <c r="Y71" s="248" t="s">
        <v>910</v>
      </c>
      <c r="Z71" s="244" t="s">
        <v>976</v>
      </c>
      <c r="AA71" s="248" t="s">
        <v>973</v>
      </c>
      <c r="AB71" s="245">
        <v>2.7</v>
      </c>
      <c r="AC71" s="249"/>
      <c r="AD71" s="231"/>
      <c r="AE71" s="232"/>
      <c r="AF71" s="233"/>
      <c r="AG71" s="250"/>
      <c r="AH71" s="235"/>
      <c r="AI71" s="195"/>
      <c r="AJ71" s="235"/>
      <c r="AK71" s="195"/>
      <c r="AL71" s="235"/>
      <c r="AM71" s="195"/>
      <c r="AN71" s="195"/>
      <c r="AO71" s="231"/>
      <c r="AP71" s="232"/>
      <c r="AQ71" s="233"/>
      <c r="AR71" s="250"/>
      <c r="AS71" s="235"/>
      <c r="AT71" s="195"/>
      <c r="AU71" s="235"/>
      <c r="AV71" s="195"/>
      <c r="AW71" s="235"/>
      <c r="AX71" s="195"/>
      <c r="AY71" s="231"/>
      <c r="AZ71" s="232"/>
      <c r="BA71" s="232"/>
      <c r="BB71" s="234"/>
      <c r="BC71" s="235"/>
      <c r="BD71" s="195"/>
      <c r="BE71" s="235"/>
      <c r="BF71" s="195"/>
      <c r="BG71" s="235"/>
      <c r="BH71" s="195"/>
      <c r="BI71" s="1119"/>
      <c r="BJ71" s="115"/>
      <c r="BK71" s="272"/>
      <c r="BL71" s="1118"/>
      <c r="BM71" s="202"/>
      <c r="BN71" s="195"/>
      <c r="BO71" s="195"/>
      <c r="BP71" s="195"/>
      <c r="BQ71" s="195"/>
      <c r="BR71" s="195"/>
      <c r="BS71" s="225"/>
      <c r="BU71" s="1149"/>
      <c r="BV71" s="259"/>
      <c r="BW71" s="1118"/>
      <c r="BX71" s="232"/>
      <c r="BY71" s="232"/>
      <c r="BZ71" s="1119"/>
      <c r="CA71" s="271"/>
      <c r="CB71" s="268"/>
      <c r="CC71" s="269"/>
      <c r="CD71" s="268"/>
      <c r="CE71" s="269"/>
      <c r="CF71" s="268"/>
      <c r="CG71" s="269"/>
      <c r="CH71" s="1096"/>
      <c r="CI71" s="1122"/>
      <c r="CJ71" s="1109"/>
      <c r="CK71" s="1093"/>
      <c r="CL71" s="252" t="s">
        <v>988</v>
      </c>
      <c r="CM71" s="253">
        <v>2200</v>
      </c>
      <c r="CN71" s="254">
        <v>2400</v>
      </c>
      <c r="CO71" s="1100"/>
      <c r="CP71" s="1112"/>
      <c r="CQ71" s="1100"/>
      <c r="CR71" s="1084"/>
      <c r="CS71" s="1103"/>
      <c r="CT71" s="1087"/>
      <c r="CU71" s="1087"/>
      <c r="CV71" s="1090"/>
      <c r="CW71" s="1103"/>
      <c r="CX71" s="1106"/>
      <c r="CY71" s="1092"/>
      <c r="CZ71" s="202"/>
      <c r="DA71" s="127"/>
      <c r="DB71" s="1096"/>
      <c r="DC71" s="266"/>
      <c r="DD71" s="1096"/>
      <c r="DE71" s="1099"/>
      <c r="DF71" s="1100"/>
      <c r="DG71" s="1084"/>
      <c r="DH71" s="1087"/>
      <c r="DI71" s="1087"/>
      <c r="DJ71" s="1087"/>
      <c r="DK71" s="1090"/>
      <c r="DL71" s="1087"/>
      <c r="DM71" s="1068"/>
      <c r="DN71" s="1069"/>
      <c r="DO71" s="1077"/>
      <c r="DP71" s="1079"/>
      <c r="DQ71" s="1079"/>
      <c r="DR71" s="1081"/>
      <c r="DS71" s="202"/>
      <c r="DT71" s="1143"/>
      <c r="DU71" s="160"/>
    </row>
    <row r="72" spans="1:125" s="263" customFormat="1" ht="18.600000000000001" customHeight="1">
      <c r="A72" s="263" t="s">
        <v>581</v>
      </c>
      <c r="B72" s="1147"/>
      <c r="C72" s="1128" t="s">
        <v>1022</v>
      </c>
      <c r="D72" s="1116" t="s">
        <v>972</v>
      </c>
      <c r="E72" s="164" t="s">
        <v>52</v>
      </c>
      <c r="F72" s="165"/>
      <c r="G72" s="166">
        <v>38630</v>
      </c>
      <c r="H72" s="167">
        <v>47730</v>
      </c>
      <c r="I72" s="166">
        <v>34320</v>
      </c>
      <c r="J72" s="167">
        <v>43420</v>
      </c>
      <c r="K72" s="141" t="s">
        <v>973</v>
      </c>
      <c r="L72" s="168">
        <v>360</v>
      </c>
      <c r="M72" s="169">
        <v>450</v>
      </c>
      <c r="N72" s="170" t="s">
        <v>974</v>
      </c>
      <c r="O72" s="171" t="s">
        <v>975</v>
      </c>
      <c r="P72" s="172" t="s">
        <v>973</v>
      </c>
      <c r="Q72" s="173" t="s">
        <v>976</v>
      </c>
      <c r="R72" s="172" t="s">
        <v>973</v>
      </c>
      <c r="S72" s="174">
        <v>2.8</v>
      </c>
      <c r="T72" s="175">
        <v>2.7</v>
      </c>
      <c r="U72" s="168">
        <v>320</v>
      </c>
      <c r="V72" s="169">
        <v>410</v>
      </c>
      <c r="W72" s="176" t="s">
        <v>974</v>
      </c>
      <c r="X72" s="171" t="s">
        <v>975</v>
      </c>
      <c r="Y72" s="176" t="s">
        <v>973</v>
      </c>
      <c r="Z72" s="173" t="s">
        <v>976</v>
      </c>
      <c r="AA72" s="176" t="s">
        <v>973</v>
      </c>
      <c r="AB72" s="174">
        <v>2.8</v>
      </c>
      <c r="AC72" s="177">
        <v>2.7</v>
      </c>
      <c r="AD72" s="141" t="s">
        <v>973</v>
      </c>
      <c r="AE72" s="178">
        <v>9100</v>
      </c>
      <c r="AF72" s="141" t="s">
        <v>973</v>
      </c>
      <c r="AG72" s="179">
        <v>90</v>
      </c>
      <c r="AH72" s="180" t="s">
        <v>974</v>
      </c>
      <c r="AI72" s="171" t="s">
        <v>975</v>
      </c>
      <c r="AJ72" s="176" t="s">
        <v>973</v>
      </c>
      <c r="AK72" s="173" t="s">
        <v>976</v>
      </c>
      <c r="AL72" s="176" t="s">
        <v>973</v>
      </c>
      <c r="AM72" s="181">
        <v>2.5</v>
      </c>
      <c r="AN72" s="182" t="s">
        <v>977</v>
      </c>
      <c r="AO72" s="141" t="s">
        <v>973</v>
      </c>
      <c r="AP72" s="183">
        <v>3640</v>
      </c>
      <c r="AQ72" s="141" t="s">
        <v>973</v>
      </c>
      <c r="AR72" s="184">
        <v>30</v>
      </c>
      <c r="AS72" s="185" t="s">
        <v>974</v>
      </c>
      <c r="AT72" s="186" t="s">
        <v>975</v>
      </c>
      <c r="AU72" s="187" t="s">
        <v>973</v>
      </c>
      <c r="AV72" s="188" t="s">
        <v>976</v>
      </c>
      <c r="AW72" s="187" t="s">
        <v>973</v>
      </c>
      <c r="AX72" s="189">
        <v>3.7</v>
      </c>
      <c r="AY72" s="115"/>
      <c r="AZ72" s="126"/>
      <c r="BA72" s="126"/>
      <c r="BB72" s="190"/>
      <c r="BC72" s="130"/>
      <c r="BD72" s="126"/>
      <c r="BE72" s="130"/>
      <c r="BF72" s="126"/>
      <c r="BG72" s="130"/>
      <c r="BH72" s="126"/>
      <c r="BI72" s="1119"/>
      <c r="BJ72" s="115"/>
      <c r="BK72" s="272"/>
      <c r="BL72" s="1118"/>
      <c r="BM72" s="202"/>
      <c r="BN72" s="195"/>
      <c r="BO72" s="195"/>
      <c r="BP72" s="195"/>
      <c r="BQ72" s="195"/>
      <c r="BR72" s="195"/>
      <c r="BS72" s="225"/>
      <c r="BT72" s="232"/>
      <c r="BU72" s="1149"/>
      <c r="BV72" s="224"/>
      <c r="BW72" s="1118"/>
      <c r="BX72" s="232"/>
      <c r="BY72" s="232"/>
      <c r="BZ72" s="1119"/>
      <c r="CA72" s="271"/>
      <c r="CB72" s="268"/>
      <c r="CC72" s="269"/>
      <c r="CD72" s="268"/>
      <c r="CE72" s="269"/>
      <c r="CF72" s="268"/>
      <c r="CG72" s="269"/>
      <c r="CH72" s="1096" t="s">
        <v>973</v>
      </c>
      <c r="CI72" s="1120">
        <v>3200</v>
      </c>
      <c r="CJ72" s="1107">
        <v>3500</v>
      </c>
      <c r="CK72" s="1093" t="s">
        <v>973</v>
      </c>
      <c r="CL72" s="198" t="s">
        <v>980</v>
      </c>
      <c r="CM72" s="199">
        <v>5500</v>
      </c>
      <c r="CN72" s="200">
        <v>6200</v>
      </c>
      <c r="CO72" s="1100" t="s">
        <v>973</v>
      </c>
      <c r="CP72" s="1110">
        <v>3900</v>
      </c>
      <c r="CQ72" s="1100" t="s">
        <v>973</v>
      </c>
      <c r="CR72" s="1082">
        <v>30</v>
      </c>
      <c r="CS72" s="1101" t="s">
        <v>974</v>
      </c>
      <c r="CT72" s="1085" t="s">
        <v>975</v>
      </c>
      <c r="CU72" s="1085" t="s">
        <v>973</v>
      </c>
      <c r="CV72" s="1088" t="s">
        <v>979</v>
      </c>
      <c r="CW72" s="1101" t="s">
        <v>973</v>
      </c>
      <c r="CX72" s="1104">
        <v>3.4</v>
      </c>
      <c r="CY72" s="1091" t="s">
        <v>981</v>
      </c>
      <c r="CZ72" s="1093" t="s">
        <v>973</v>
      </c>
      <c r="DA72" s="1094">
        <v>4900</v>
      </c>
      <c r="DB72" s="1096"/>
      <c r="DC72" s="266"/>
      <c r="DD72" s="1096" t="s">
        <v>982</v>
      </c>
      <c r="DE72" s="1097">
        <v>4290</v>
      </c>
      <c r="DF72" s="1100" t="s">
        <v>973</v>
      </c>
      <c r="DG72" s="1082">
        <v>40</v>
      </c>
      <c r="DH72" s="1085" t="s">
        <v>974</v>
      </c>
      <c r="DI72" s="1085" t="s">
        <v>975</v>
      </c>
      <c r="DJ72" s="1085" t="s">
        <v>973</v>
      </c>
      <c r="DK72" s="1088" t="s">
        <v>979</v>
      </c>
      <c r="DL72" s="1085" t="s">
        <v>973</v>
      </c>
      <c r="DM72" s="1066">
        <v>2</v>
      </c>
      <c r="DN72" s="1069" t="s">
        <v>982</v>
      </c>
      <c r="DO72" s="1070" t="s">
        <v>912</v>
      </c>
      <c r="DP72" s="1072" t="s">
        <v>912</v>
      </c>
      <c r="DQ72" s="1072" t="s">
        <v>912</v>
      </c>
      <c r="DR72" s="1074" t="s">
        <v>912</v>
      </c>
      <c r="DS72" s="202"/>
      <c r="DT72" s="1143"/>
      <c r="DU72" s="160"/>
    </row>
    <row r="73" spans="1:125" s="263" customFormat="1" ht="18.600000000000001" customHeight="1">
      <c r="A73" s="263" t="s">
        <v>582</v>
      </c>
      <c r="B73" s="1147"/>
      <c r="C73" s="1114"/>
      <c r="D73" s="1117"/>
      <c r="E73" s="203" t="s">
        <v>53</v>
      </c>
      <c r="F73" s="165"/>
      <c r="G73" s="204">
        <v>47730</v>
      </c>
      <c r="H73" s="205">
        <v>120260</v>
      </c>
      <c r="I73" s="204">
        <v>43420</v>
      </c>
      <c r="J73" s="205">
        <v>115950</v>
      </c>
      <c r="K73" s="141" t="s">
        <v>973</v>
      </c>
      <c r="L73" s="206">
        <v>450</v>
      </c>
      <c r="M73" s="207">
        <v>1070</v>
      </c>
      <c r="N73" s="208" t="s">
        <v>974</v>
      </c>
      <c r="O73" s="209" t="s">
        <v>975</v>
      </c>
      <c r="P73" s="209" t="s">
        <v>910</v>
      </c>
      <c r="Q73" s="209" t="s">
        <v>976</v>
      </c>
      <c r="R73" s="209" t="s">
        <v>973</v>
      </c>
      <c r="S73" s="210">
        <v>2.7</v>
      </c>
      <c r="T73" s="211">
        <v>2.7</v>
      </c>
      <c r="U73" s="206">
        <v>410</v>
      </c>
      <c r="V73" s="207">
        <v>1030</v>
      </c>
      <c r="W73" s="212" t="s">
        <v>974</v>
      </c>
      <c r="X73" s="209" t="s">
        <v>975</v>
      </c>
      <c r="Y73" s="212" t="s">
        <v>910</v>
      </c>
      <c r="Z73" s="209" t="s">
        <v>976</v>
      </c>
      <c r="AA73" s="212" t="s">
        <v>973</v>
      </c>
      <c r="AB73" s="210">
        <v>2.7</v>
      </c>
      <c r="AC73" s="213">
        <v>2.7</v>
      </c>
      <c r="AD73" s="141" t="s">
        <v>973</v>
      </c>
      <c r="AE73" s="214">
        <v>9100</v>
      </c>
      <c r="AF73" s="141" t="s">
        <v>973</v>
      </c>
      <c r="AG73" s="215">
        <v>90</v>
      </c>
      <c r="AH73" s="216" t="s">
        <v>974</v>
      </c>
      <c r="AI73" s="158" t="s">
        <v>975</v>
      </c>
      <c r="AJ73" s="159" t="s">
        <v>973</v>
      </c>
      <c r="AK73" s="217" t="s">
        <v>976</v>
      </c>
      <c r="AL73" s="218" t="s">
        <v>973</v>
      </c>
      <c r="AM73" s="219">
        <v>2.5</v>
      </c>
      <c r="AN73" s="220"/>
      <c r="AO73" s="115"/>
      <c r="AP73" s="221"/>
      <c r="AQ73" s="115"/>
      <c r="AR73" s="222"/>
      <c r="AS73" s="223"/>
      <c r="AT73" s="221"/>
      <c r="AU73" s="223"/>
      <c r="AV73" s="221"/>
      <c r="AW73" s="223"/>
      <c r="AX73" s="221"/>
      <c r="AY73" s="115"/>
      <c r="AZ73" s="126"/>
      <c r="BA73" s="126"/>
      <c r="BB73" s="190"/>
      <c r="BC73" s="130"/>
      <c r="BD73" s="126"/>
      <c r="BE73" s="130"/>
      <c r="BF73" s="126"/>
      <c r="BG73" s="130"/>
      <c r="BH73" s="126"/>
      <c r="BI73" s="1119"/>
      <c r="BJ73" s="115"/>
      <c r="BK73" s="272"/>
      <c r="BL73" s="1118"/>
      <c r="BM73" s="202"/>
      <c r="BN73" s="195"/>
      <c r="BO73" s="195"/>
      <c r="BP73" s="195"/>
      <c r="BQ73" s="195"/>
      <c r="BR73" s="195"/>
      <c r="BS73" s="225"/>
      <c r="BT73" s="195"/>
      <c r="BU73" s="1149"/>
      <c r="BV73" s="226"/>
      <c r="BW73" s="1118"/>
      <c r="BX73" s="232"/>
      <c r="BY73" s="232"/>
      <c r="BZ73" s="1119"/>
      <c r="CA73" s="271"/>
      <c r="CB73" s="268"/>
      <c r="CC73" s="269"/>
      <c r="CD73" s="268"/>
      <c r="CE73" s="269"/>
      <c r="CF73" s="268"/>
      <c r="CG73" s="269"/>
      <c r="CH73" s="1096"/>
      <c r="CI73" s="1121"/>
      <c r="CJ73" s="1108"/>
      <c r="CK73" s="1093"/>
      <c r="CL73" s="123" t="s">
        <v>985</v>
      </c>
      <c r="CM73" s="228">
        <v>3000</v>
      </c>
      <c r="CN73" s="229">
        <v>3400</v>
      </c>
      <c r="CO73" s="1100"/>
      <c r="CP73" s="1111"/>
      <c r="CQ73" s="1100"/>
      <c r="CR73" s="1083"/>
      <c r="CS73" s="1102"/>
      <c r="CT73" s="1086"/>
      <c r="CU73" s="1086"/>
      <c r="CV73" s="1089"/>
      <c r="CW73" s="1102"/>
      <c r="CX73" s="1105"/>
      <c r="CY73" s="1091"/>
      <c r="CZ73" s="1093"/>
      <c r="DA73" s="1095"/>
      <c r="DB73" s="1096"/>
      <c r="DC73" s="266"/>
      <c r="DD73" s="1096"/>
      <c r="DE73" s="1098"/>
      <c r="DF73" s="1100"/>
      <c r="DG73" s="1083"/>
      <c r="DH73" s="1086"/>
      <c r="DI73" s="1086"/>
      <c r="DJ73" s="1086"/>
      <c r="DK73" s="1089"/>
      <c r="DL73" s="1086"/>
      <c r="DM73" s="1067"/>
      <c r="DN73" s="1069"/>
      <c r="DO73" s="1071"/>
      <c r="DP73" s="1073"/>
      <c r="DQ73" s="1073"/>
      <c r="DR73" s="1075"/>
      <c r="DS73" s="202"/>
      <c r="DT73" s="1143"/>
      <c r="DU73" s="160"/>
    </row>
    <row r="74" spans="1:125" s="263" customFormat="1" ht="18.600000000000001" customHeight="1">
      <c r="A74" s="263" t="s">
        <v>583</v>
      </c>
      <c r="B74" s="1147"/>
      <c r="C74" s="1114"/>
      <c r="D74" s="1123" t="s">
        <v>986</v>
      </c>
      <c r="E74" s="203" t="s">
        <v>54</v>
      </c>
      <c r="F74" s="165"/>
      <c r="G74" s="204">
        <v>120260</v>
      </c>
      <c r="H74" s="205">
        <v>211280</v>
      </c>
      <c r="I74" s="204">
        <v>115950</v>
      </c>
      <c r="J74" s="205">
        <v>206970</v>
      </c>
      <c r="K74" s="141" t="s">
        <v>973</v>
      </c>
      <c r="L74" s="206">
        <v>1070</v>
      </c>
      <c r="M74" s="207">
        <v>1980</v>
      </c>
      <c r="N74" s="208" t="s">
        <v>974</v>
      </c>
      <c r="O74" s="209" t="s">
        <v>975</v>
      </c>
      <c r="P74" s="209" t="s">
        <v>910</v>
      </c>
      <c r="Q74" s="209" t="s">
        <v>976</v>
      </c>
      <c r="R74" s="209" t="s">
        <v>973</v>
      </c>
      <c r="S74" s="210">
        <v>2.7</v>
      </c>
      <c r="T74" s="211">
        <v>2.7</v>
      </c>
      <c r="U74" s="206">
        <v>1030</v>
      </c>
      <c r="V74" s="207">
        <v>1940</v>
      </c>
      <c r="W74" s="212" t="s">
        <v>974</v>
      </c>
      <c r="X74" s="209" t="s">
        <v>975</v>
      </c>
      <c r="Y74" s="212" t="s">
        <v>910</v>
      </c>
      <c r="Z74" s="209" t="s">
        <v>976</v>
      </c>
      <c r="AA74" s="212" t="s">
        <v>973</v>
      </c>
      <c r="AB74" s="210">
        <v>2.7</v>
      </c>
      <c r="AC74" s="213">
        <v>2.7</v>
      </c>
      <c r="AD74" s="231"/>
      <c r="AE74" s="232"/>
      <c r="AF74" s="233"/>
      <c r="AG74" s="234"/>
      <c r="AH74" s="235"/>
      <c r="AI74" s="195"/>
      <c r="AJ74" s="235"/>
      <c r="AK74" s="195"/>
      <c r="AL74" s="235"/>
      <c r="AM74" s="195"/>
      <c r="AN74" s="195"/>
      <c r="AO74" s="231"/>
      <c r="AP74" s="232"/>
      <c r="AQ74" s="233"/>
      <c r="AR74" s="234"/>
      <c r="AS74" s="235"/>
      <c r="AT74" s="195"/>
      <c r="AU74" s="235"/>
      <c r="AV74" s="195"/>
      <c r="AW74" s="235"/>
      <c r="AX74" s="195"/>
      <c r="AY74" s="141" t="s">
        <v>973</v>
      </c>
      <c r="AZ74" s="236">
        <v>18200</v>
      </c>
      <c r="BA74" s="141" t="s">
        <v>973</v>
      </c>
      <c r="BB74" s="184">
        <v>180</v>
      </c>
      <c r="BC74" s="185" t="s">
        <v>974</v>
      </c>
      <c r="BD74" s="186" t="s">
        <v>975</v>
      </c>
      <c r="BE74" s="187" t="s">
        <v>973</v>
      </c>
      <c r="BF74" s="188" t="s">
        <v>976</v>
      </c>
      <c r="BG74" s="185" t="s">
        <v>973</v>
      </c>
      <c r="BH74" s="189">
        <v>2.5</v>
      </c>
      <c r="BI74" s="1119"/>
      <c r="BJ74" s="115"/>
      <c r="BK74" s="272"/>
      <c r="BL74" s="1118"/>
      <c r="BM74" s="202"/>
      <c r="BN74" s="195"/>
      <c r="BO74" s="195"/>
      <c r="BP74" s="195"/>
      <c r="BQ74" s="195"/>
      <c r="BR74" s="195"/>
      <c r="BS74" s="225"/>
      <c r="BU74" s="1149"/>
      <c r="BV74" s="259"/>
      <c r="BW74" s="1118"/>
      <c r="BX74" s="232"/>
      <c r="BY74" s="232"/>
      <c r="BZ74" s="1119"/>
      <c r="CA74" s="271"/>
      <c r="CB74" s="268"/>
      <c r="CC74" s="269"/>
      <c r="CD74" s="268"/>
      <c r="CE74" s="269"/>
      <c r="CF74" s="268"/>
      <c r="CG74" s="269"/>
      <c r="CH74" s="1096"/>
      <c r="CI74" s="1121"/>
      <c r="CJ74" s="1108"/>
      <c r="CK74" s="1093"/>
      <c r="CL74" s="123" t="s">
        <v>987</v>
      </c>
      <c r="CM74" s="228">
        <v>2600</v>
      </c>
      <c r="CN74" s="229">
        <v>2900</v>
      </c>
      <c r="CO74" s="1100"/>
      <c r="CP74" s="1111"/>
      <c r="CQ74" s="1100"/>
      <c r="CR74" s="1083"/>
      <c r="CS74" s="1102"/>
      <c r="CT74" s="1086"/>
      <c r="CU74" s="1086"/>
      <c r="CV74" s="1089"/>
      <c r="CW74" s="1102"/>
      <c r="CX74" s="1105"/>
      <c r="CY74" s="1091"/>
      <c r="CZ74" s="202"/>
      <c r="DA74" s="127"/>
      <c r="DB74" s="1096"/>
      <c r="DC74" s="266"/>
      <c r="DD74" s="1096"/>
      <c r="DE74" s="1098"/>
      <c r="DF74" s="1100"/>
      <c r="DG74" s="1083"/>
      <c r="DH74" s="1086"/>
      <c r="DI74" s="1086"/>
      <c r="DJ74" s="1086"/>
      <c r="DK74" s="1089"/>
      <c r="DL74" s="1086"/>
      <c r="DM74" s="1067"/>
      <c r="DN74" s="1069"/>
      <c r="DO74" s="1076">
        <v>0.01</v>
      </c>
      <c r="DP74" s="1078">
        <v>0.03</v>
      </c>
      <c r="DQ74" s="1078">
        <v>0.04</v>
      </c>
      <c r="DR74" s="1080">
        <v>0.05</v>
      </c>
      <c r="DS74" s="202"/>
      <c r="DT74" s="1143"/>
      <c r="DU74" s="160"/>
    </row>
    <row r="75" spans="1:125" s="263" customFormat="1" ht="18.600000000000001" customHeight="1">
      <c r="A75" s="263" t="s">
        <v>584</v>
      </c>
      <c r="B75" s="1147"/>
      <c r="C75" s="1114"/>
      <c r="D75" s="1124"/>
      <c r="E75" s="238" t="s">
        <v>55</v>
      </c>
      <c r="F75" s="165"/>
      <c r="G75" s="239">
        <v>211280</v>
      </c>
      <c r="H75" s="240"/>
      <c r="I75" s="239">
        <v>206970</v>
      </c>
      <c r="J75" s="240"/>
      <c r="K75" s="141" t="s">
        <v>973</v>
      </c>
      <c r="L75" s="241">
        <v>1980</v>
      </c>
      <c r="M75" s="242"/>
      <c r="N75" s="243" t="s">
        <v>974</v>
      </c>
      <c r="O75" s="244" t="s">
        <v>975</v>
      </c>
      <c r="P75" s="244" t="s">
        <v>910</v>
      </c>
      <c r="Q75" s="244" t="s">
        <v>976</v>
      </c>
      <c r="R75" s="244" t="s">
        <v>973</v>
      </c>
      <c r="S75" s="245">
        <v>2.7</v>
      </c>
      <c r="T75" s="246"/>
      <c r="U75" s="241">
        <v>1940</v>
      </c>
      <c r="V75" s="242"/>
      <c r="W75" s="247" t="s">
        <v>974</v>
      </c>
      <c r="X75" s="244" t="s">
        <v>975</v>
      </c>
      <c r="Y75" s="248" t="s">
        <v>910</v>
      </c>
      <c r="Z75" s="244" t="s">
        <v>976</v>
      </c>
      <c r="AA75" s="248" t="s">
        <v>973</v>
      </c>
      <c r="AB75" s="245">
        <v>2.7</v>
      </c>
      <c r="AC75" s="249"/>
      <c r="AD75" s="231"/>
      <c r="AE75" s="232"/>
      <c r="AF75" s="233"/>
      <c r="AG75" s="250"/>
      <c r="AH75" s="235"/>
      <c r="AI75" s="195"/>
      <c r="AJ75" s="235"/>
      <c r="AK75" s="195"/>
      <c r="AL75" s="235"/>
      <c r="AM75" s="195"/>
      <c r="AN75" s="195"/>
      <c r="AO75" s="231"/>
      <c r="AP75" s="232"/>
      <c r="AQ75" s="233"/>
      <c r="AR75" s="250"/>
      <c r="AS75" s="235"/>
      <c r="AT75" s="195"/>
      <c r="AU75" s="235"/>
      <c r="AV75" s="195"/>
      <c r="AW75" s="235"/>
      <c r="AX75" s="195"/>
      <c r="AY75" s="231"/>
      <c r="AZ75" s="232"/>
      <c r="BA75" s="232"/>
      <c r="BB75" s="234"/>
      <c r="BC75" s="235"/>
      <c r="BD75" s="195"/>
      <c r="BE75" s="235"/>
      <c r="BF75" s="195"/>
      <c r="BG75" s="235"/>
      <c r="BH75" s="195"/>
      <c r="BI75" s="1119"/>
      <c r="BJ75" s="115"/>
      <c r="BK75" s="272"/>
      <c r="BL75" s="1118"/>
      <c r="BM75" s="202"/>
      <c r="BN75" s="195"/>
      <c r="BO75" s="195"/>
      <c r="BP75" s="195"/>
      <c r="BQ75" s="195"/>
      <c r="BR75" s="195"/>
      <c r="BS75" s="225"/>
      <c r="BT75" s="232"/>
      <c r="BU75" s="1149"/>
      <c r="BV75" s="224"/>
      <c r="BW75" s="1118"/>
      <c r="BX75" s="232"/>
      <c r="BY75" s="232"/>
      <c r="BZ75" s="1119"/>
      <c r="CA75" s="271"/>
      <c r="CB75" s="268"/>
      <c r="CC75" s="269"/>
      <c r="CD75" s="268"/>
      <c r="CE75" s="269"/>
      <c r="CF75" s="268"/>
      <c r="CG75" s="269"/>
      <c r="CH75" s="1096"/>
      <c r="CI75" s="1122"/>
      <c r="CJ75" s="1109"/>
      <c r="CK75" s="1093"/>
      <c r="CL75" s="252" t="s">
        <v>988</v>
      </c>
      <c r="CM75" s="253">
        <v>2400</v>
      </c>
      <c r="CN75" s="254">
        <v>2600</v>
      </c>
      <c r="CO75" s="1100"/>
      <c r="CP75" s="1112"/>
      <c r="CQ75" s="1100"/>
      <c r="CR75" s="1084"/>
      <c r="CS75" s="1103"/>
      <c r="CT75" s="1087"/>
      <c r="CU75" s="1087"/>
      <c r="CV75" s="1090"/>
      <c r="CW75" s="1103"/>
      <c r="CX75" s="1106"/>
      <c r="CY75" s="1092"/>
      <c r="CZ75" s="202"/>
      <c r="DA75" s="127"/>
      <c r="DB75" s="1096"/>
      <c r="DC75" s="266"/>
      <c r="DD75" s="1096"/>
      <c r="DE75" s="1099"/>
      <c r="DF75" s="1100"/>
      <c r="DG75" s="1084"/>
      <c r="DH75" s="1087"/>
      <c r="DI75" s="1087"/>
      <c r="DJ75" s="1087"/>
      <c r="DK75" s="1090"/>
      <c r="DL75" s="1087"/>
      <c r="DM75" s="1068"/>
      <c r="DN75" s="1069"/>
      <c r="DO75" s="1077"/>
      <c r="DP75" s="1079"/>
      <c r="DQ75" s="1079"/>
      <c r="DR75" s="1081"/>
      <c r="DS75" s="202"/>
      <c r="DT75" s="1143"/>
      <c r="DU75" s="160"/>
    </row>
    <row r="76" spans="1:125" s="263" customFormat="1" ht="18.600000000000001" customHeight="1">
      <c r="A76" s="263" t="s">
        <v>585</v>
      </c>
      <c r="B76" s="1147"/>
      <c r="C76" s="1128" t="s">
        <v>1023</v>
      </c>
      <c r="D76" s="1116" t="s">
        <v>972</v>
      </c>
      <c r="E76" s="164" t="s">
        <v>52</v>
      </c>
      <c r="F76" s="165"/>
      <c r="G76" s="166">
        <v>37460</v>
      </c>
      <c r="H76" s="167">
        <v>46560</v>
      </c>
      <c r="I76" s="166">
        <v>33430</v>
      </c>
      <c r="J76" s="167">
        <v>42530</v>
      </c>
      <c r="K76" s="141" t="s">
        <v>973</v>
      </c>
      <c r="L76" s="168">
        <v>350</v>
      </c>
      <c r="M76" s="169">
        <v>440</v>
      </c>
      <c r="N76" s="170" t="s">
        <v>974</v>
      </c>
      <c r="O76" s="171" t="s">
        <v>975</v>
      </c>
      <c r="P76" s="172" t="s">
        <v>973</v>
      </c>
      <c r="Q76" s="173" t="s">
        <v>976</v>
      </c>
      <c r="R76" s="172" t="s">
        <v>973</v>
      </c>
      <c r="S76" s="174">
        <v>2.8</v>
      </c>
      <c r="T76" s="175">
        <v>2.7</v>
      </c>
      <c r="U76" s="168">
        <v>310</v>
      </c>
      <c r="V76" s="169">
        <v>400</v>
      </c>
      <c r="W76" s="176" t="s">
        <v>974</v>
      </c>
      <c r="X76" s="171" t="s">
        <v>975</v>
      </c>
      <c r="Y76" s="176" t="s">
        <v>973</v>
      </c>
      <c r="Z76" s="173" t="s">
        <v>976</v>
      </c>
      <c r="AA76" s="176" t="s">
        <v>973</v>
      </c>
      <c r="AB76" s="174">
        <v>2.8</v>
      </c>
      <c r="AC76" s="177">
        <v>2.7</v>
      </c>
      <c r="AD76" s="141" t="s">
        <v>973</v>
      </c>
      <c r="AE76" s="178">
        <v>9100</v>
      </c>
      <c r="AF76" s="141" t="s">
        <v>973</v>
      </c>
      <c r="AG76" s="179">
        <v>90</v>
      </c>
      <c r="AH76" s="180" t="s">
        <v>974</v>
      </c>
      <c r="AI76" s="171" t="s">
        <v>975</v>
      </c>
      <c r="AJ76" s="176" t="s">
        <v>973</v>
      </c>
      <c r="AK76" s="173" t="s">
        <v>976</v>
      </c>
      <c r="AL76" s="176" t="s">
        <v>973</v>
      </c>
      <c r="AM76" s="181">
        <v>2.5</v>
      </c>
      <c r="AN76" s="182" t="s">
        <v>977</v>
      </c>
      <c r="AO76" s="141" t="s">
        <v>973</v>
      </c>
      <c r="AP76" s="183">
        <v>3640</v>
      </c>
      <c r="AQ76" s="141" t="s">
        <v>973</v>
      </c>
      <c r="AR76" s="184">
        <v>30</v>
      </c>
      <c r="AS76" s="185" t="s">
        <v>974</v>
      </c>
      <c r="AT76" s="186" t="s">
        <v>975</v>
      </c>
      <c r="AU76" s="187" t="s">
        <v>973</v>
      </c>
      <c r="AV76" s="188" t="s">
        <v>976</v>
      </c>
      <c r="AW76" s="187" t="s">
        <v>973</v>
      </c>
      <c r="AX76" s="189">
        <v>3.7</v>
      </c>
      <c r="AY76" s="115"/>
      <c r="AZ76" s="126"/>
      <c r="BA76" s="126"/>
      <c r="BB76" s="190"/>
      <c r="BC76" s="130"/>
      <c r="BD76" s="126"/>
      <c r="BE76" s="130"/>
      <c r="BF76" s="126"/>
      <c r="BG76" s="130"/>
      <c r="BH76" s="126"/>
      <c r="BI76" s="1119"/>
      <c r="BJ76" s="115"/>
      <c r="BK76" s="272"/>
      <c r="BL76" s="1118"/>
      <c r="BM76" s="202"/>
      <c r="BN76" s="195"/>
      <c r="BO76" s="195"/>
      <c r="BP76" s="195"/>
      <c r="BQ76" s="195"/>
      <c r="BR76" s="195"/>
      <c r="BS76" s="225"/>
      <c r="BT76" s="195"/>
      <c r="BU76" s="1149"/>
      <c r="BV76" s="226"/>
      <c r="BW76" s="1118"/>
      <c r="BX76" s="232"/>
      <c r="BY76" s="232"/>
      <c r="BZ76" s="1119"/>
      <c r="CA76" s="271"/>
      <c r="CB76" s="268"/>
      <c r="CC76" s="269"/>
      <c r="CD76" s="268"/>
      <c r="CE76" s="269"/>
      <c r="CF76" s="268"/>
      <c r="CG76" s="269"/>
      <c r="CH76" s="1096" t="s">
        <v>973</v>
      </c>
      <c r="CI76" s="1120">
        <v>3000</v>
      </c>
      <c r="CJ76" s="1107">
        <v>3300</v>
      </c>
      <c r="CK76" s="1093" t="s">
        <v>973</v>
      </c>
      <c r="CL76" s="198" t="s">
        <v>980</v>
      </c>
      <c r="CM76" s="199">
        <v>5400</v>
      </c>
      <c r="CN76" s="200">
        <v>6000</v>
      </c>
      <c r="CO76" s="1100" t="s">
        <v>973</v>
      </c>
      <c r="CP76" s="1110">
        <v>3640</v>
      </c>
      <c r="CQ76" s="1100" t="s">
        <v>973</v>
      </c>
      <c r="CR76" s="1082">
        <v>30</v>
      </c>
      <c r="CS76" s="1101" t="s">
        <v>974</v>
      </c>
      <c r="CT76" s="1085" t="s">
        <v>975</v>
      </c>
      <c r="CU76" s="1085" t="s">
        <v>973</v>
      </c>
      <c r="CV76" s="1088" t="s">
        <v>979</v>
      </c>
      <c r="CW76" s="1101" t="s">
        <v>973</v>
      </c>
      <c r="CX76" s="1104">
        <v>3.2</v>
      </c>
      <c r="CY76" s="1091" t="s">
        <v>981</v>
      </c>
      <c r="CZ76" s="1093" t="s">
        <v>973</v>
      </c>
      <c r="DA76" s="1094">
        <v>4900</v>
      </c>
      <c r="DB76" s="1096"/>
      <c r="DC76" s="266"/>
      <c r="DD76" s="1096" t="s">
        <v>982</v>
      </c>
      <c r="DE76" s="1097">
        <v>4010</v>
      </c>
      <c r="DF76" s="1100" t="s">
        <v>973</v>
      </c>
      <c r="DG76" s="1082">
        <v>40</v>
      </c>
      <c r="DH76" s="1085" t="s">
        <v>974</v>
      </c>
      <c r="DI76" s="1085" t="s">
        <v>975</v>
      </c>
      <c r="DJ76" s="1085" t="s">
        <v>973</v>
      </c>
      <c r="DK76" s="1088" t="s">
        <v>979</v>
      </c>
      <c r="DL76" s="1085" t="s">
        <v>973</v>
      </c>
      <c r="DM76" s="1066">
        <v>1.8</v>
      </c>
      <c r="DN76" s="1069" t="s">
        <v>982</v>
      </c>
      <c r="DO76" s="1070" t="s">
        <v>912</v>
      </c>
      <c r="DP76" s="1072" t="s">
        <v>912</v>
      </c>
      <c r="DQ76" s="1072" t="s">
        <v>912</v>
      </c>
      <c r="DR76" s="1074" t="s">
        <v>912</v>
      </c>
      <c r="DS76" s="202"/>
      <c r="DT76" s="1143"/>
      <c r="DU76" s="160"/>
    </row>
    <row r="77" spans="1:125" s="263" customFormat="1" ht="18.600000000000001" customHeight="1">
      <c r="A77" s="263" t="s">
        <v>586</v>
      </c>
      <c r="B77" s="1147"/>
      <c r="C77" s="1114"/>
      <c r="D77" s="1117"/>
      <c r="E77" s="203" t="s">
        <v>53</v>
      </c>
      <c r="F77" s="165"/>
      <c r="G77" s="204">
        <v>46560</v>
      </c>
      <c r="H77" s="205">
        <v>119090</v>
      </c>
      <c r="I77" s="204">
        <v>42530</v>
      </c>
      <c r="J77" s="205">
        <v>115060</v>
      </c>
      <c r="K77" s="141" t="s">
        <v>973</v>
      </c>
      <c r="L77" s="206">
        <v>440</v>
      </c>
      <c r="M77" s="207">
        <v>1060</v>
      </c>
      <c r="N77" s="208" t="s">
        <v>974</v>
      </c>
      <c r="O77" s="209" t="s">
        <v>975</v>
      </c>
      <c r="P77" s="209" t="s">
        <v>910</v>
      </c>
      <c r="Q77" s="209" t="s">
        <v>976</v>
      </c>
      <c r="R77" s="209" t="s">
        <v>973</v>
      </c>
      <c r="S77" s="210">
        <v>2.7</v>
      </c>
      <c r="T77" s="211">
        <v>2.7</v>
      </c>
      <c r="U77" s="206">
        <v>400</v>
      </c>
      <c r="V77" s="207">
        <v>1020</v>
      </c>
      <c r="W77" s="212" t="s">
        <v>974</v>
      </c>
      <c r="X77" s="209" t="s">
        <v>975</v>
      </c>
      <c r="Y77" s="212" t="s">
        <v>910</v>
      </c>
      <c r="Z77" s="209" t="s">
        <v>976</v>
      </c>
      <c r="AA77" s="212" t="s">
        <v>973</v>
      </c>
      <c r="AB77" s="210">
        <v>2.7</v>
      </c>
      <c r="AC77" s="213">
        <v>2.7</v>
      </c>
      <c r="AD77" s="141" t="s">
        <v>973</v>
      </c>
      <c r="AE77" s="214">
        <v>9100</v>
      </c>
      <c r="AF77" s="141" t="s">
        <v>973</v>
      </c>
      <c r="AG77" s="215">
        <v>90</v>
      </c>
      <c r="AH77" s="216" t="s">
        <v>974</v>
      </c>
      <c r="AI77" s="158" t="s">
        <v>975</v>
      </c>
      <c r="AJ77" s="159" t="s">
        <v>973</v>
      </c>
      <c r="AK77" s="217" t="s">
        <v>976</v>
      </c>
      <c r="AL77" s="218" t="s">
        <v>973</v>
      </c>
      <c r="AM77" s="219">
        <v>2.5</v>
      </c>
      <c r="AN77" s="220"/>
      <c r="AO77" s="115"/>
      <c r="AP77" s="221"/>
      <c r="AQ77" s="115"/>
      <c r="AR77" s="222"/>
      <c r="AS77" s="223"/>
      <c r="AT77" s="221"/>
      <c r="AU77" s="223"/>
      <c r="AV77" s="221"/>
      <c r="AW77" s="223"/>
      <c r="AX77" s="221"/>
      <c r="AY77" s="115"/>
      <c r="AZ77" s="126"/>
      <c r="BA77" s="126"/>
      <c r="BB77" s="190"/>
      <c r="BC77" s="130"/>
      <c r="BD77" s="126"/>
      <c r="BE77" s="130"/>
      <c r="BF77" s="126"/>
      <c r="BG77" s="130"/>
      <c r="BH77" s="126"/>
      <c r="BI77" s="1119"/>
      <c r="BJ77" s="115"/>
      <c r="BK77" s="272"/>
      <c r="BL77" s="1118"/>
      <c r="BM77" s="202"/>
      <c r="BN77" s="195"/>
      <c r="BO77" s="195"/>
      <c r="BP77" s="195"/>
      <c r="BQ77" s="195"/>
      <c r="BR77" s="195"/>
      <c r="BS77" s="225"/>
      <c r="BU77" s="1149"/>
      <c r="BV77" s="259"/>
      <c r="BW77" s="1118"/>
      <c r="BX77" s="232"/>
      <c r="BY77" s="232"/>
      <c r="BZ77" s="1119"/>
      <c r="CA77" s="271"/>
      <c r="CB77" s="268"/>
      <c r="CC77" s="269"/>
      <c r="CD77" s="268"/>
      <c r="CE77" s="269"/>
      <c r="CF77" s="268"/>
      <c r="CG77" s="269"/>
      <c r="CH77" s="1096"/>
      <c r="CI77" s="1121"/>
      <c r="CJ77" s="1108"/>
      <c r="CK77" s="1093"/>
      <c r="CL77" s="123" t="s">
        <v>985</v>
      </c>
      <c r="CM77" s="228">
        <v>2900</v>
      </c>
      <c r="CN77" s="229">
        <v>3300</v>
      </c>
      <c r="CO77" s="1100"/>
      <c r="CP77" s="1111"/>
      <c r="CQ77" s="1100"/>
      <c r="CR77" s="1083"/>
      <c r="CS77" s="1102"/>
      <c r="CT77" s="1086"/>
      <c r="CU77" s="1086"/>
      <c r="CV77" s="1089"/>
      <c r="CW77" s="1102"/>
      <c r="CX77" s="1105"/>
      <c r="CY77" s="1091"/>
      <c r="CZ77" s="1093"/>
      <c r="DA77" s="1095"/>
      <c r="DB77" s="1096"/>
      <c r="DC77" s="266"/>
      <c r="DD77" s="1096"/>
      <c r="DE77" s="1098"/>
      <c r="DF77" s="1100"/>
      <c r="DG77" s="1083"/>
      <c r="DH77" s="1086"/>
      <c r="DI77" s="1086"/>
      <c r="DJ77" s="1086"/>
      <c r="DK77" s="1089"/>
      <c r="DL77" s="1086"/>
      <c r="DM77" s="1067"/>
      <c r="DN77" s="1069"/>
      <c r="DO77" s="1071"/>
      <c r="DP77" s="1073"/>
      <c r="DQ77" s="1073"/>
      <c r="DR77" s="1075"/>
      <c r="DS77" s="202"/>
      <c r="DT77" s="1143"/>
      <c r="DU77" s="160"/>
    </row>
    <row r="78" spans="1:125" s="263" customFormat="1" ht="18.600000000000001" customHeight="1">
      <c r="A78" s="263" t="s">
        <v>587</v>
      </c>
      <c r="B78" s="1147"/>
      <c r="C78" s="1114"/>
      <c r="D78" s="1123" t="s">
        <v>986</v>
      </c>
      <c r="E78" s="203" t="s">
        <v>54</v>
      </c>
      <c r="F78" s="165"/>
      <c r="G78" s="204">
        <v>119090</v>
      </c>
      <c r="H78" s="205">
        <v>210110</v>
      </c>
      <c r="I78" s="204">
        <v>115060</v>
      </c>
      <c r="J78" s="205">
        <v>206080</v>
      </c>
      <c r="K78" s="141" t="s">
        <v>973</v>
      </c>
      <c r="L78" s="206">
        <v>1060</v>
      </c>
      <c r="M78" s="207">
        <v>1970</v>
      </c>
      <c r="N78" s="208" t="s">
        <v>974</v>
      </c>
      <c r="O78" s="209" t="s">
        <v>975</v>
      </c>
      <c r="P78" s="209" t="s">
        <v>910</v>
      </c>
      <c r="Q78" s="209" t="s">
        <v>976</v>
      </c>
      <c r="R78" s="209" t="s">
        <v>973</v>
      </c>
      <c r="S78" s="210">
        <v>2.7</v>
      </c>
      <c r="T78" s="211">
        <v>2.7</v>
      </c>
      <c r="U78" s="206">
        <v>1020</v>
      </c>
      <c r="V78" s="207">
        <v>1930</v>
      </c>
      <c r="W78" s="212" t="s">
        <v>974</v>
      </c>
      <c r="X78" s="209" t="s">
        <v>975</v>
      </c>
      <c r="Y78" s="212" t="s">
        <v>910</v>
      </c>
      <c r="Z78" s="209" t="s">
        <v>976</v>
      </c>
      <c r="AA78" s="212" t="s">
        <v>973</v>
      </c>
      <c r="AB78" s="210">
        <v>2.7</v>
      </c>
      <c r="AC78" s="213">
        <v>2.7</v>
      </c>
      <c r="AD78" s="231"/>
      <c r="AE78" s="232"/>
      <c r="AF78" s="233"/>
      <c r="AG78" s="234"/>
      <c r="AH78" s="235"/>
      <c r="AI78" s="195"/>
      <c r="AJ78" s="235"/>
      <c r="AK78" s="195"/>
      <c r="AL78" s="235"/>
      <c r="AM78" s="195"/>
      <c r="AN78" s="195"/>
      <c r="AO78" s="231"/>
      <c r="AP78" s="232"/>
      <c r="AQ78" s="233"/>
      <c r="AR78" s="234"/>
      <c r="AS78" s="235"/>
      <c r="AT78" s="195"/>
      <c r="AU78" s="235"/>
      <c r="AV78" s="195"/>
      <c r="AW78" s="235"/>
      <c r="AX78" s="195"/>
      <c r="AY78" s="141" t="s">
        <v>973</v>
      </c>
      <c r="AZ78" s="236">
        <v>18200</v>
      </c>
      <c r="BA78" s="141" t="s">
        <v>973</v>
      </c>
      <c r="BB78" s="184">
        <v>180</v>
      </c>
      <c r="BC78" s="185" t="s">
        <v>974</v>
      </c>
      <c r="BD78" s="186" t="s">
        <v>975</v>
      </c>
      <c r="BE78" s="187" t="s">
        <v>973</v>
      </c>
      <c r="BF78" s="188" t="s">
        <v>976</v>
      </c>
      <c r="BG78" s="185" t="s">
        <v>973</v>
      </c>
      <c r="BH78" s="189">
        <v>2.5</v>
      </c>
      <c r="BI78" s="1119"/>
      <c r="BJ78" s="115"/>
      <c r="BK78" s="272"/>
      <c r="BL78" s="1118"/>
      <c r="BM78" s="202"/>
      <c r="BN78" s="195"/>
      <c r="BO78" s="195"/>
      <c r="BP78" s="195"/>
      <c r="BQ78" s="195"/>
      <c r="BR78" s="195"/>
      <c r="BS78" s="225"/>
      <c r="BT78" s="232"/>
      <c r="BU78" s="1149"/>
      <c r="BV78" s="224"/>
      <c r="BW78" s="1118"/>
      <c r="BX78" s="232"/>
      <c r="BY78" s="232"/>
      <c r="BZ78" s="1119"/>
      <c r="CA78" s="271"/>
      <c r="CB78" s="268"/>
      <c r="CC78" s="269"/>
      <c r="CD78" s="268"/>
      <c r="CE78" s="269"/>
      <c r="CF78" s="268"/>
      <c r="CG78" s="269"/>
      <c r="CH78" s="1096"/>
      <c r="CI78" s="1121"/>
      <c r="CJ78" s="1108"/>
      <c r="CK78" s="1093"/>
      <c r="CL78" s="123" t="s">
        <v>987</v>
      </c>
      <c r="CM78" s="228">
        <v>2500</v>
      </c>
      <c r="CN78" s="229">
        <v>2800</v>
      </c>
      <c r="CO78" s="1100"/>
      <c r="CP78" s="1111"/>
      <c r="CQ78" s="1100"/>
      <c r="CR78" s="1083"/>
      <c r="CS78" s="1102"/>
      <c r="CT78" s="1086"/>
      <c r="CU78" s="1086"/>
      <c r="CV78" s="1089"/>
      <c r="CW78" s="1102"/>
      <c r="CX78" s="1105"/>
      <c r="CY78" s="1091"/>
      <c r="CZ78" s="202"/>
      <c r="DA78" s="127"/>
      <c r="DB78" s="1096"/>
      <c r="DC78" s="266"/>
      <c r="DD78" s="1096"/>
      <c r="DE78" s="1098"/>
      <c r="DF78" s="1100"/>
      <c r="DG78" s="1083"/>
      <c r="DH78" s="1086"/>
      <c r="DI78" s="1086"/>
      <c r="DJ78" s="1086"/>
      <c r="DK78" s="1089"/>
      <c r="DL78" s="1086"/>
      <c r="DM78" s="1067"/>
      <c r="DN78" s="1069"/>
      <c r="DO78" s="1076">
        <v>0.01</v>
      </c>
      <c r="DP78" s="1078">
        <v>0.03</v>
      </c>
      <c r="DQ78" s="1078">
        <v>0.04</v>
      </c>
      <c r="DR78" s="1080">
        <v>0.05</v>
      </c>
      <c r="DS78" s="202"/>
      <c r="DT78" s="1143"/>
      <c r="DU78" s="160"/>
    </row>
    <row r="79" spans="1:125" s="263" customFormat="1" ht="18.600000000000001" customHeight="1">
      <c r="A79" s="263" t="s">
        <v>588</v>
      </c>
      <c r="B79" s="1147"/>
      <c r="C79" s="1114"/>
      <c r="D79" s="1124"/>
      <c r="E79" s="238" t="s">
        <v>55</v>
      </c>
      <c r="F79" s="165"/>
      <c r="G79" s="239">
        <v>210110</v>
      </c>
      <c r="H79" s="240"/>
      <c r="I79" s="239">
        <v>206080</v>
      </c>
      <c r="J79" s="240"/>
      <c r="K79" s="141" t="s">
        <v>973</v>
      </c>
      <c r="L79" s="241">
        <v>1970</v>
      </c>
      <c r="M79" s="242"/>
      <c r="N79" s="243" t="s">
        <v>974</v>
      </c>
      <c r="O79" s="244" t="s">
        <v>975</v>
      </c>
      <c r="P79" s="244" t="s">
        <v>910</v>
      </c>
      <c r="Q79" s="244" t="s">
        <v>976</v>
      </c>
      <c r="R79" s="244" t="s">
        <v>973</v>
      </c>
      <c r="S79" s="245">
        <v>2.7</v>
      </c>
      <c r="T79" s="246"/>
      <c r="U79" s="241">
        <v>1930</v>
      </c>
      <c r="V79" s="242"/>
      <c r="W79" s="247" t="s">
        <v>974</v>
      </c>
      <c r="X79" s="244" t="s">
        <v>975</v>
      </c>
      <c r="Y79" s="248" t="s">
        <v>910</v>
      </c>
      <c r="Z79" s="244" t="s">
        <v>976</v>
      </c>
      <c r="AA79" s="248" t="s">
        <v>973</v>
      </c>
      <c r="AB79" s="245">
        <v>2.7</v>
      </c>
      <c r="AC79" s="249"/>
      <c r="AD79" s="231"/>
      <c r="AE79" s="232"/>
      <c r="AF79" s="233"/>
      <c r="AG79" s="250"/>
      <c r="AH79" s="235"/>
      <c r="AI79" s="195"/>
      <c r="AJ79" s="235"/>
      <c r="AK79" s="195"/>
      <c r="AL79" s="235"/>
      <c r="AM79" s="195"/>
      <c r="AN79" s="195"/>
      <c r="AO79" s="231"/>
      <c r="AP79" s="232"/>
      <c r="AQ79" s="233"/>
      <c r="AR79" s="250"/>
      <c r="AS79" s="235"/>
      <c r="AT79" s="195"/>
      <c r="AU79" s="235"/>
      <c r="AV79" s="195"/>
      <c r="AW79" s="235"/>
      <c r="AX79" s="195"/>
      <c r="AY79" s="231"/>
      <c r="AZ79" s="232"/>
      <c r="BA79" s="232"/>
      <c r="BB79" s="234"/>
      <c r="BC79" s="235"/>
      <c r="BD79" s="195"/>
      <c r="BE79" s="235"/>
      <c r="BF79" s="195"/>
      <c r="BG79" s="235"/>
      <c r="BH79" s="195"/>
      <c r="BI79" s="1119"/>
      <c r="BJ79" s="115"/>
      <c r="BK79" s="272"/>
      <c r="BL79" s="1118"/>
      <c r="BM79" s="202"/>
      <c r="BN79" s="195"/>
      <c r="BO79" s="195"/>
      <c r="BP79" s="195"/>
      <c r="BQ79" s="195"/>
      <c r="BR79" s="195"/>
      <c r="BS79" s="225"/>
      <c r="BT79" s="195"/>
      <c r="BU79" s="1149"/>
      <c r="BV79" s="226"/>
      <c r="BW79" s="1118"/>
      <c r="BX79" s="232"/>
      <c r="BY79" s="232"/>
      <c r="BZ79" s="1119"/>
      <c r="CA79" s="271"/>
      <c r="CB79" s="268"/>
      <c r="CC79" s="269"/>
      <c r="CD79" s="268"/>
      <c r="CE79" s="269"/>
      <c r="CF79" s="268"/>
      <c r="CG79" s="269"/>
      <c r="CH79" s="1096"/>
      <c r="CI79" s="1122"/>
      <c r="CJ79" s="1109"/>
      <c r="CK79" s="1093"/>
      <c r="CL79" s="252" t="s">
        <v>988</v>
      </c>
      <c r="CM79" s="253">
        <v>2300</v>
      </c>
      <c r="CN79" s="254">
        <v>2500</v>
      </c>
      <c r="CO79" s="1100"/>
      <c r="CP79" s="1112"/>
      <c r="CQ79" s="1100"/>
      <c r="CR79" s="1084"/>
      <c r="CS79" s="1103"/>
      <c r="CT79" s="1087"/>
      <c r="CU79" s="1087"/>
      <c r="CV79" s="1090"/>
      <c r="CW79" s="1103"/>
      <c r="CX79" s="1106"/>
      <c r="CY79" s="1092"/>
      <c r="CZ79" s="202"/>
      <c r="DA79" s="127"/>
      <c r="DB79" s="1096"/>
      <c r="DC79" s="266"/>
      <c r="DD79" s="1096"/>
      <c r="DE79" s="1099"/>
      <c r="DF79" s="1100"/>
      <c r="DG79" s="1084"/>
      <c r="DH79" s="1087"/>
      <c r="DI79" s="1087"/>
      <c r="DJ79" s="1087"/>
      <c r="DK79" s="1090"/>
      <c r="DL79" s="1087"/>
      <c r="DM79" s="1068"/>
      <c r="DN79" s="1069"/>
      <c r="DO79" s="1077"/>
      <c r="DP79" s="1079"/>
      <c r="DQ79" s="1079"/>
      <c r="DR79" s="1081"/>
      <c r="DS79" s="202"/>
      <c r="DT79" s="1143"/>
      <c r="DU79" s="160"/>
    </row>
    <row r="80" spans="1:125" s="263" customFormat="1" ht="18.600000000000001" customHeight="1">
      <c r="A80" s="263" t="s">
        <v>589</v>
      </c>
      <c r="B80" s="1147"/>
      <c r="C80" s="1128" t="s">
        <v>1024</v>
      </c>
      <c r="D80" s="1116" t="s">
        <v>972</v>
      </c>
      <c r="E80" s="164" t="s">
        <v>52</v>
      </c>
      <c r="F80" s="165"/>
      <c r="G80" s="166">
        <v>37330</v>
      </c>
      <c r="H80" s="167">
        <v>46430</v>
      </c>
      <c r="I80" s="166">
        <v>33550</v>
      </c>
      <c r="J80" s="167">
        <v>42650</v>
      </c>
      <c r="K80" s="141" t="s">
        <v>973</v>
      </c>
      <c r="L80" s="168">
        <v>350</v>
      </c>
      <c r="M80" s="169">
        <v>440</v>
      </c>
      <c r="N80" s="170" t="s">
        <v>974</v>
      </c>
      <c r="O80" s="171" t="s">
        <v>975</v>
      </c>
      <c r="P80" s="172" t="s">
        <v>973</v>
      </c>
      <c r="Q80" s="173" t="s">
        <v>976</v>
      </c>
      <c r="R80" s="172" t="s">
        <v>973</v>
      </c>
      <c r="S80" s="174">
        <v>2.9</v>
      </c>
      <c r="T80" s="175">
        <v>2.8</v>
      </c>
      <c r="U80" s="168">
        <v>310</v>
      </c>
      <c r="V80" s="169">
        <v>400</v>
      </c>
      <c r="W80" s="176" t="s">
        <v>974</v>
      </c>
      <c r="X80" s="171" t="s">
        <v>975</v>
      </c>
      <c r="Y80" s="176" t="s">
        <v>973</v>
      </c>
      <c r="Z80" s="173" t="s">
        <v>976</v>
      </c>
      <c r="AA80" s="176" t="s">
        <v>973</v>
      </c>
      <c r="AB80" s="174">
        <v>2.9</v>
      </c>
      <c r="AC80" s="177">
        <v>2.8</v>
      </c>
      <c r="AD80" s="141" t="s">
        <v>973</v>
      </c>
      <c r="AE80" s="178">
        <v>9100</v>
      </c>
      <c r="AF80" s="141" t="s">
        <v>973</v>
      </c>
      <c r="AG80" s="179">
        <v>90</v>
      </c>
      <c r="AH80" s="180" t="s">
        <v>974</v>
      </c>
      <c r="AI80" s="171" t="s">
        <v>975</v>
      </c>
      <c r="AJ80" s="176" t="s">
        <v>973</v>
      </c>
      <c r="AK80" s="173" t="s">
        <v>976</v>
      </c>
      <c r="AL80" s="176" t="s">
        <v>973</v>
      </c>
      <c r="AM80" s="181">
        <v>2.5</v>
      </c>
      <c r="AN80" s="182" t="s">
        <v>977</v>
      </c>
      <c r="AO80" s="141" t="s">
        <v>973</v>
      </c>
      <c r="AP80" s="183">
        <v>3640</v>
      </c>
      <c r="AQ80" s="141" t="s">
        <v>973</v>
      </c>
      <c r="AR80" s="184">
        <v>30</v>
      </c>
      <c r="AS80" s="185" t="s">
        <v>974</v>
      </c>
      <c r="AT80" s="186" t="s">
        <v>975</v>
      </c>
      <c r="AU80" s="187" t="s">
        <v>973</v>
      </c>
      <c r="AV80" s="188" t="s">
        <v>976</v>
      </c>
      <c r="AW80" s="187" t="s">
        <v>973</v>
      </c>
      <c r="AX80" s="189">
        <v>3.7</v>
      </c>
      <c r="AY80" s="115"/>
      <c r="AZ80" s="126"/>
      <c r="BA80" s="126"/>
      <c r="BB80" s="190"/>
      <c r="BC80" s="130"/>
      <c r="BD80" s="126"/>
      <c r="BE80" s="130"/>
      <c r="BF80" s="126"/>
      <c r="BG80" s="130"/>
      <c r="BH80" s="126"/>
      <c r="BI80" s="1119"/>
      <c r="BJ80" s="115"/>
      <c r="BK80" s="259"/>
      <c r="BL80" s="1118"/>
      <c r="BM80" s="202"/>
      <c r="BN80" s="195"/>
      <c r="BO80" s="195"/>
      <c r="BP80" s="195"/>
      <c r="BQ80" s="195"/>
      <c r="BR80" s="195"/>
      <c r="BS80" s="225"/>
      <c r="BT80" s="195"/>
      <c r="BU80" s="1149"/>
      <c r="BV80" s="226"/>
      <c r="BW80" s="1118"/>
      <c r="BX80" s="232"/>
      <c r="BY80" s="232"/>
      <c r="BZ80" s="1119"/>
      <c r="CA80" s="271"/>
      <c r="CB80" s="268"/>
      <c r="CC80" s="269"/>
      <c r="CD80" s="268"/>
      <c r="CE80" s="269"/>
      <c r="CF80" s="268"/>
      <c r="CG80" s="269"/>
      <c r="CH80" s="1096" t="s">
        <v>973</v>
      </c>
      <c r="CI80" s="1120">
        <v>2800</v>
      </c>
      <c r="CJ80" s="1107">
        <v>3100</v>
      </c>
      <c r="CK80" s="1093" t="s">
        <v>973</v>
      </c>
      <c r="CL80" s="198" t="s">
        <v>980</v>
      </c>
      <c r="CM80" s="199">
        <v>4800</v>
      </c>
      <c r="CN80" s="200">
        <v>5400</v>
      </c>
      <c r="CO80" s="1100" t="s">
        <v>973</v>
      </c>
      <c r="CP80" s="1110">
        <v>3410</v>
      </c>
      <c r="CQ80" s="1100" t="s">
        <v>973</v>
      </c>
      <c r="CR80" s="1082">
        <v>30</v>
      </c>
      <c r="CS80" s="1101" t="s">
        <v>974</v>
      </c>
      <c r="CT80" s="1085" t="s">
        <v>975</v>
      </c>
      <c r="CU80" s="1085" t="s">
        <v>973</v>
      </c>
      <c r="CV80" s="1088" t="s">
        <v>979</v>
      </c>
      <c r="CW80" s="1101" t="s">
        <v>973</v>
      </c>
      <c r="CX80" s="1104">
        <v>3</v>
      </c>
      <c r="CY80" s="1091" t="s">
        <v>981</v>
      </c>
      <c r="CZ80" s="1093" t="s">
        <v>973</v>
      </c>
      <c r="DA80" s="1094">
        <v>4900</v>
      </c>
      <c r="DB80" s="1096"/>
      <c r="DC80" s="266"/>
      <c r="DD80" s="1096" t="s">
        <v>982</v>
      </c>
      <c r="DE80" s="1097">
        <v>3750</v>
      </c>
      <c r="DF80" s="1100" t="s">
        <v>973</v>
      </c>
      <c r="DG80" s="1082">
        <v>30</v>
      </c>
      <c r="DH80" s="1085" t="s">
        <v>974</v>
      </c>
      <c r="DI80" s="1085" t="s">
        <v>975</v>
      </c>
      <c r="DJ80" s="1085" t="s">
        <v>973</v>
      </c>
      <c r="DK80" s="1088" t="s">
        <v>979</v>
      </c>
      <c r="DL80" s="1085" t="s">
        <v>973</v>
      </c>
      <c r="DM80" s="1066">
        <v>2.2999999999999998</v>
      </c>
      <c r="DN80" s="1069" t="s">
        <v>982</v>
      </c>
      <c r="DO80" s="1070" t="s">
        <v>912</v>
      </c>
      <c r="DP80" s="1072" t="s">
        <v>912</v>
      </c>
      <c r="DQ80" s="1072" t="s">
        <v>912</v>
      </c>
      <c r="DR80" s="1074" t="s">
        <v>912</v>
      </c>
      <c r="DS80" s="202"/>
      <c r="DT80" s="1143"/>
      <c r="DU80" s="160"/>
    </row>
    <row r="81" spans="1:138" ht="18.600000000000001" customHeight="1">
      <c r="A81" s="263" t="s">
        <v>590</v>
      </c>
      <c r="B81" s="1147"/>
      <c r="C81" s="1114"/>
      <c r="D81" s="1117"/>
      <c r="E81" s="203" t="s">
        <v>53</v>
      </c>
      <c r="F81" s="165"/>
      <c r="G81" s="204">
        <v>46430</v>
      </c>
      <c r="H81" s="205">
        <v>118960</v>
      </c>
      <c r="I81" s="204">
        <v>42650</v>
      </c>
      <c r="J81" s="205">
        <v>115180</v>
      </c>
      <c r="K81" s="141" t="s">
        <v>973</v>
      </c>
      <c r="L81" s="206">
        <v>440</v>
      </c>
      <c r="M81" s="207">
        <v>1060</v>
      </c>
      <c r="N81" s="208" t="s">
        <v>974</v>
      </c>
      <c r="O81" s="209" t="s">
        <v>975</v>
      </c>
      <c r="P81" s="209" t="s">
        <v>910</v>
      </c>
      <c r="Q81" s="209" t="s">
        <v>976</v>
      </c>
      <c r="R81" s="209" t="s">
        <v>973</v>
      </c>
      <c r="S81" s="210">
        <v>2.8</v>
      </c>
      <c r="T81" s="211">
        <v>2.7</v>
      </c>
      <c r="U81" s="206">
        <v>400</v>
      </c>
      <c r="V81" s="207">
        <v>1020</v>
      </c>
      <c r="W81" s="212" t="s">
        <v>974</v>
      </c>
      <c r="X81" s="209" t="s">
        <v>975</v>
      </c>
      <c r="Y81" s="212" t="s">
        <v>910</v>
      </c>
      <c r="Z81" s="209" t="s">
        <v>976</v>
      </c>
      <c r="AA81" s="212" t="s">
        <v>973</v>
      </c>
      <c r="AB81" s="210">
        <v>2.8</v>
      </c>
      <c r="AC81" s="213">
        <v>2.7</v>
      </c>
      <c r="AD81" s="141" t="s">
        <v>973</v>
      </c>
      <c r="AE81" s="214">
        <v>9100</v>
      </c>
      <c r="AF81" s="141" t="s">
        <v>973</v>
      </c>
      <c r="AG81" s="215">
        <v>90</v>
      </c>
      <c r="AH81" s="216" t="s">
        <v>974</v>
      </c>
      <c r="AI81" s="158" t="s">
        <v>975</v>
      </c>
      <c r="AJ81" s="159" t="s">
        <v>973</v>
      </c>
      <c r="AK81" s="217" t="s">
        <v>976</v>
      </c>
      <c r="AL81" s="218" t="s">
        <v>973</v>
      </c>
      <c r="AM81" s="219">
        <v>2.5</v>
      </c>
      <c r="AN81" s="220"/>
      <c r="AP81" s="221"/>
      <c r="AQ81" s="115"/>
      <c r="AR81" s="222"/>
      <c r="AS81" s="223"/>
      <c r="AT81" s="221"/>
      <c r="AU81" s="223"/>
      <c r="AV81" s="221"/>
      <c r="AW81" s="223"/>
      <c r="AX81" s="221"/>
      <c r="AZ81" s="126"/>
      <c r="BA81" s="126"/>
      <c r="BB81" s="190"/>
      <c r="BC81" s="130"/>
      <c r="BD81" s="126"/>
      <c r="BE81" s="130"/>
      <c r="BF81" s="126"/>
      <c r="BG81" s="130"/>
      <c r="BH81" s="126"/>
      <c r="BI81" s="1119"/>
      <c r="BK81" s="259"/>
      <c r="BL81" s="1118"/>
      <c r="BM81" s="202"/>
      <c r="BS81" s="225"/>
      <c r="BU81" s="1149"/>
      <c r="BV81" s="226"/>
      <c r="BW81" s="1118"/>
      <c r="BX81" s="232"/>
      <c r="BY81" s="232"/>
      <c r="BZ81" s="1119"/>
      <c r="CA81" s="271"/>
      <c r="CB81" s="268"/>
      <c r="CC81" s="269"/>
      <c r="CD81" s="268"/>
      <c r="CE81" s="269"/>
      <c r="CF81" s="268"/>
      <c r="CG81" s="269"/>
      <c r="CH81" s="1096"/>
      <c r="CI81" s="1121"/>
      <c r="CJ81" s="1108"/>
      <c r="CK81" s="1093"/>
      <c r="CL81" s="123" t="s">
        <v>985</v>
      </c>
      <c r="CM81" s="228">
        <v>2600</v>
      </c>
      <c r="CN81" s="229">
        <v>2900</v>
      </c>
      <c r="CO81" s="1100"/>
      <c r="CP81" s="1111"/>
      <c r="CQ81" s="1100"/>
      <c r="CR81" s="1083"/>
      <c r="CS81" s="1102"/>
      <c r="CT81" s="1086"/>
      <c r="CU81" s="1086"/>
      <c r="CV81" s="1089"/>
      <c r="CW81" s="1102"/>
      <c r="CX81" s="1105"/>
      <c r="CY81" s="1091"/>
      <c r="CZ81" s="1093"/>
      <c r="DA81" s="1095"/>
      <c r="DB81" s="1096"/>
      <c r="DC81" s="266"/>
      <c r="DD81" s="1096"/>
      <c r="DE81" s="1098"/>
      <c r="DF81" s="1100"/>
      <c r="DG81" s="1083"/>
      <c r="DH81" s="1086"/>
      <c r="DI81" s="1086"/>
      <c r="DJ81" s="1086"/>
      <c r="DK81" s="1089"/>
      <c r="DL81" s="1086"/>
      <c r="DM81" s="1067"/>
      <c r="DN81" s="1069"/>
      <c r="DO81" s="1071"/>
      <c r="DP81" s="1073"/>
      <c r="DQ81" s="1073"/>
      <c r="DR81" s="1075"/>
      <c r="DS81" s="202"/>
      <c r="DT81" s="1143"/>
      <c r="DU81" s="160"/>
      <c r="DV81" s="263"/>
    </row>
    <row r="82" spans="1:138" ht="18.600000000000001" customHeight="1">
      <c r="A82" s="263" t="s">
        <v>591</v>
      </c>
      <c r="B82" s="1147"/>
      <c r="C82" s="1114"/>
      <c r="D82" s="1123" t="s">
        <v>986</v>
      </c>
      <c r="E82" s="203" t="s">
        <v>54</v>
      </c>
      <c r="F82" s="165"/>
      <c r="G82" s="204">
        <v>118960</v>
      </c>
      <c r="H82" s="205">
        <v>209980</v>
      </c>
      <c r="I82" s="204">
        <v>115180</v>
      </c>
      <c r="J82" s="205">
        <v>206200</v>
      </c>
      <c r="K82" s="141" t="s">
        <v>973</v>
      </c>
      <c r="L82" s="206">
        <v>1060</v>
      </c>
      <c r="M82" s="207">
        <v>1970</v>
      </c>
      <c r="N82" s="208" t="s">
        <v>974</v>
      </c>
      <c r="O82" s="209" t="s">
        <v>975</v>
      </c>
      <c r="P82" s="209" t="s">
        <v>910</v>
      </c>
      <c r="Q82" s="209" t="s">
        <v>976</v>
      </c>
      <c r="R82" s="209" t="s">
        <v>973</v>
      </c>
      <c r="S82" s="210">
        <v>2.7</v>
      </c>
      <c r="T82" s="211">
        <v>2.7</v>
      </c>
      <c r="U82" s="206">
        <v>1020</v>
      </c>
      <c r="V82" s="207">
        <v>1930</v>
      </c>
      <c r="W82" s="212" t="s">
        <v>974</v>
      </c>
      <c r="X82" s="209" t="s">
        <v>975</v>
      </c>
      <c r="Y82" s="212" t="s">
        <v>910</v>
      </c>
      <c r="Z82" s="209" t="s">
        <v>976</v>
      </c>
      <c r="AA82" s="212" t="s">
        <v>973</v>
      </c>
      <c r="AB82" s="210">
        <v>2.7</v>
      </c>
      <c r="AC82" s="213">
        <v>2.7</v>
      </c>
      <c r="AD82" s="231"/>
      <c r="AF82" s="233"/>
      <c r="AO82" s="231"/>
      <c r="AQ82" s="233"/>
      <c r="AY82" s="141" t="s">
        <v>973</v>
      </c>
      <c r="AZ82" s="236">
        <v>18200</v>
      </c>
      <c r="BA82" s="141" t="s">
        <v>973</v>
      </c>
      <c r="BB82" s="184">
        <v>180</v>
      </c>
      <c r="BC82" s="185" t="s">
        <v>974</v>
      </c>
      <c r="BD82" s="186" t="s">
        <v>975</v>
      </c>
      <c r="BE82" s="187" t="s">
        <v>973</v>
      </c>
      <c r="BF82" s="188" t="s">
        <v>976</v>
      </c>
      <c r="BG82" s="185" t="s">
        <v>973</v>
      </c>
      <c r="BH82" s="189">
        <v>2.5</v>
      </c>
      <c r="BI82" s="1119"/>
      <c r="BK82" s="259"/>
      <c r="BL82" s="1118"/>
      <c r="BM82" s="202"/>
      <c r="BS82" s="225"/>
      <c r="BU82" s="1149"/>
      <c r="BV82" s="226"/>
      <c r="BW82" s="1118"/>
      <c r="BX82" s="232"/>
      <c r="BY82" s="232"/>
      <c r="BZ82" s="1119"/>
      <c r="CA82" s="271"/>
      <c r="CB82" s="268"/>
      <c r="CC82" s="269"/>
      <c r="CD82" s="268"/>
      <c r="CE82" s="269"/>
      <c r="CF82" s="268"/>
      <c r="CG82" s="269"/>
      <c r="CH82" s="1096"/>
      <c r="CI82" s="1121"/>
      <c r="CJ82" s="1108"/>
      <c r="CK82" s="1093"/>
      <c r="CL82" s="123" t="s">
        <v>987</v>
      </c>
      <c r="CM82" s="228">
        <v>2300</v>
      </c>
      <c r="CN82" s="229">
        <v>2500</v>
      </c>
      <c r="CO82" s="1100"/>
      <c r="CP82" s="1111"/>
      <c r="CQ82" s="1100"/>
      <c r="CR82" s="1083"/>
      <c r="CS82" s="1102"/>
      <c r="CT82" s="1086"/>
      <c r="CU82" s="1086"/>
      <c r="CV82" s="1089"/>
      <c r="CW82" s="1102"/>
      <c r="CX82" s="1105"/>
      <c r="CY82" s="1091"/>
      <c r="CZ82" s="202"/>
      <c r="DA82" s="127"/>
      <c r="DB82" s="1096"/>
      <c r="DC82" s="266"/>
      <c r="DD82" s="1096"/>
      <c r="DE82" s="1098"/>
      <c r="DF82" s="1100"/>
      <c r="DG82" s="1083"/>
      <c r="DH82" s="1086"/>
      <c r="DI82" s="1086"/>
      <c r="DJ82" s="1086"/>
      <c r="DK82" s="1089"/>
      <c r="DL82" s="1086"/>
      <c r="DM82" s="1067"/>
      <c r="DN82" s="1069"/>
      <c r="DO82" s="1076">
        <v>0.01</v>
      </c>
      <c r="DP82" s="1078">
        <v>0.03</v>
      </c>
      <c r="DQ82" s="1078">
        <v>0.04</v>
      </c>
      <c r="DR82" s="1080">
        <v>0.05</v>
      </c>
      <c r="DS82" s="202"/>
      <c r="DT82" s="1143"/>
      <c r="DU82" s="160"/>
      <c r="DV82" s="263"/>
    </row>
    <row r="83" spans="1:138" ht="18.600000000000001" customHeight="1">
      <c r="A83" s="263" t="s">
        <v>592</v>
      </c>
      <c r="B83" s="1147"/>
      <c r="C83" s="1114"/>
      <c r="D83" s="1124"/>
      <c r="E83" s="238" t="s">
        <v>55</v>
      </c>
      <c r="F83" s="165"/>
      <c r="G83" s="239">
        <v>209980</v>
      </c>
      <c r="H83" s="240"/>
      <c r="I83" s="239">
        <v>206200</v>
      </c>
      <c r="J83" s="240"/>
      <c r="K83" s="141" t="s">
        <v>973</v>
      </c>
      <c r="L83" s="241">
        <v>1970</v>
      </c>
      <c r="M83" s="242"/>
      <c r="N83" s="243" t="s">
        <v>974</v>
      </c>
      <c r="O83" s="244" t="s">
        <v>975</v>
      </c>
      <c r="P83" s="244" t="s">
        <v>910</v>
      </c>
      <c r="Q83" s="244" t="s">
        <v>976</v>
      </c>
      <c r="R83" s="244" t="s">
        <v>973</v>
      </c>
      <c r="S83" s="245">
        <v>2.7</v>
      </c>
      <c r="T83" s="246"/>
      <c r="U83" s="241">
        <v>1930</v>
      </c>
      <c r="V83" s="242"/>
      <c r="W83" s="247" t="s">
        <v>974</v>
      </c>
      <c r="X83" s="244" t="s">
        <v>975</v>
      </c>
      <c r="Y83" s="248" t="s">
        <v>910</v>
      </c>
      <c r="Z83" s="244" t="s">
        <v>976</v>
      </c>
      <c r="AA83" s="248" t="s">
        <v>973</v>
      </c>
      <c r="AB83" s="245">
        <v>2.7</v>
      </c>
      <c r="AC83" s="249"/>
      <c r="AD83" s="231"/>
      <c r="AF83" s="233"/>
      <c r="AG83" s="250"/>
      <c r="AO83" s="231"/>
      <c r="AQ83" s="233"/>
      <c r="AR83" s="250"/>
      <c r="AY83" s="231"/>
      <c r="BI83" s="1119"/>
      <c r="BK83" s="259"/>
      <c r="BL83" s="1118"/>
      <c r="BM83" s="202"/>
      <c r="BS83" s="225"/>
      <c r="BU83" s="1149"/>
      <c r="BV83" s="226"/>
      <c r="BW83" s="1118"/>
      <c r="BX83" s="232"/>
      <c r="BY83" s="232"/>
      <c r="BZ83" s="1119"/>
      <c r="CA83" s="271"/>
      <c r="CB83" s="268"/>
      <c r="CC83" s="269"/>
      <c r="CD83" s="268"/>
      <c r="CE83" s="269"/>
      <c r="CF83" s="268"/>
      <c r="CG83" s="269"/>
      <c r="CH83" s="1096"/>
      <c r="CI83" s="1122"/>
      <c r="CJ83" s="1109"/>
      <c r="CK83" s="1093"/>
      <c r="CL83" s="252" t="s">
        <v>988</v>
      </c>
      <c r="CM83" s="253">
        <v>2000</v>
      </c>
      <c r="CN83" s="254">
        <v>2300</v>
      </c>
      <c r="CO83" s="1100"/>
      <c r="CP83" s="1112"/>
      <c r="CQ83" s="1100"/>
      <c r="CR83" s="1084"/>
      <c r="CS83" s="1103"/>
      <c r="CT83" s="1087"/>
      <c r="CU83" s="1087"/>
      <c r="CV83" s="1090"/>
      <c r="CW83" s="1103"/>
      <c r="CX83" s="1106"/>
      <c r="CY83" s="1092"/>
      <c r="CZ83" s="202"/>
      <c r="DA83" s="127"/>
      <c r="DB83" s="1096"/>
      <c r="DC83" s="266"/>
      <c r="DD83" s="1096"/>
      <c r="DE83" s="1099"/>
      <c r="DF83" s="1100"/>
      <c r="DG83" s="1084"/>
      <c r="DH83" s="1087"/>
      <c r="DI83" s="1087"/>
      <c r="DJ83" s="1087"/>
      <c r="DK83" s="1090"/>
      <c r="DL83" s="1087"/>
      <c r="DM83" s="1068"/>
      <c r="DN83" s="1069"/>
      <c r="DO83" s="1077"/>
      <c r="DP83" s="1079"/>
      <c r="DQ83" s="1079"/>
      <c r="DR83" s="1081"/>
      <c r="DS83" s="202"/>
      <c r="DT83" s="1143"/>
      <c r="DU83" s="160"/>
      <c r="DV83" s="263"/>
    </row>
    <row r="84" spans="1:138" ht="18.600000000000001" customHeight="1">
      <c r="A84" s="263" t="s">
        <v>593</v>
      </c>
      <c r="B84" s="1147"/>
      <c r="C84" s="1125" t="s">
        <v>1025</v>
      </c>
      <c r="D84" s="1116" t="s">
        <v>972</v>
      </c>
      <c r="E84" s="164" t="s">
        <v>52</v>
      </c>
      <c r="F84" s="165"/>
      <c r="G84" s="166">
        <v>36390</v>
      </c>
      <c r="H84" s="167">
        <v>45490</v>
      </c>
      <c r="I84" s="166">
        <v>32840</v>
      </c>
      <c r="J84" s="167">
        <v>41940</v>
      </c>
      <c r="K84" s="141" t="s">
        <v>973</v>
      </c>
      <c r="L84" s="168">
        <v>340</v>
      </c>
      <c r="M84" s="169">
        <v>430</v>
      </c>
      <c r="N84" s="170" t="s">
        <v>974</v>
      </c>
      <c r="O84" s="171" t="s">
        <v>975</v>
      </c>
      <c r="P84" s="172" t="s">
        <v>973</v>
      </c>
      <c r="Q84" s="173" t="s">
        <v>976</v>
      </c>
      <c r="R84" s="172" t="s">
        <v>973</v>
      </c>
      <c r="S84" s="174">
        <v>2.9</v>
      </c>
      <c r="T84" s="175">
        <v>2.8</v>
      </c>
      <c r="U84" s="168">
        <v>300</v>
      </c>
      <c r="V84" s="169">
        <v>390</v>
      </c>
      <c r="W84" s="176" t="s">
        <v>974</v>
      </c>
      <c r="X84" s="171" t="s">
        <v>975</v>
      </c>
      <c r="Y84" s="176" t="s">
        <v>973</v>
      </c>
      <c r="Z84" s="173" t="s">
        <v>976</v>
      </c>
      <c r="AA84" s="176" t="s">
        <v>973</v>
      </c>
      <c r="AB84" s="174">
        <v>3</v>
      </c>
      <c r="AC84" s="177">
        <v>2.8</v>
      </c>
      <c r="AD84" s="141" t="s">
        <v>973</v>
      </c>
      <c r="AE84" s="178">
        <v>9100</v>
      </c>
      <c r="AF84" s="141" t="s">
        <v>973</v>
      </c>
      <c r="AG84" s="179">
        <v>90</v>
      </c>
      <c r="AH84" s="180" t="s">
        <v>974</v>
      </c>
      <c r="AI84" s="171" t="s">
        <v>975</v>
      </c>
      <c r="AJ84" s="176" t="s">
        <v>973</v>
      </c>
      <c r="AK84" s="173" t="s">
        <v>976</v>
      </c>
      <c r="AL84" s="176" t="s">
        <v>973</v>
      </c>
      <c r="AM84" s="181">
        <v>2.5</v>
      </c>
      <c r="AN84" s="182" t="s">
        <v>977</v>
      </c>
      <c r="AO84" s="141" t="s">
        <v>973</v>
      </c>
      <c r="AP84" s="183">
        <v>3640</v>
      </c>
      <c r="AQ84" s="141" t="s">
        <v>973</v>
      </c>
      <c r="AR84" s="184">
        <v>30</v>
      </c>
      <c r="AS84" s="185" t="s">
        <v>974</v>
      </c>
      <c r="AT84" s="186" t="s">
        <v>975</v>
      </c>
      <c r="AU84" s="187" t="s">
        <v>973</v>
      </c>
      <c r="AV84" s="188" t="s">
        <v>976</v>
      </c>
      <c r="AW84" s="187" t="s">
        <v>973</v>
      </c>
      <c r="AX84" s="189">
        <v>3.7</v>
      </c>
      <c r="AZ84" s="126"/>
      <c r="BA84" s="126"/>
      <c r="BB84" s="190"/>
      <c r="BC84" s="130"/>
      <c r="BD84" s="126"/>
      <c r="BE84" s="130"/>
      <c r="BF84" s="126"/>
      <c r="BG84" s="130"/>
      <c r="BH84" s="126"/>
      <c r="BI84" s="1119"/>
      <c r="BK84" s="259"/>
      <c r="BL84" s="1118"/>
      <c r="BM84" s="202"/>
      <c r="BS84" s="225"/>
      <c r="BU84" s="1149"/>
      <c r="BV84" s="226"/>
      <c r="BW84" s="1118"/>
      <c r="BX84" s="232"/>
      <c r="BY84" s="232"/>
      <c r="BZ84" s="1119"/>
      <c r="CA84" s="271"/>
      <c r="CB84" s="268"/>
      <c r="CC84" s="269"/>
      <c r="CD84" s="268"/>
      <c r="CE84" s="269"/>
      <c r="CF84" s="268"/>
      <c r="CG84" s="269"/>
      <c r="CH84" s="1096" t="s">
        <v>973</v>
      </c>
      <c r="CI84" s="1120">
        <v>3000</v>
      </c>
      <c r="CJ84" s="1107">
        <v>3300</v>
      </c>
      <c r="CK84" s="1093" t="s">
        <v>973</v>
      </c>
      <c r="CL84" s="198" t="s">
        <v>980</v>
      </c>
      <c r="CM84" s="199">
        <v>5400</v>
      </c>
      <c r="CN84" s="200">
        <v>6000</v>
      </c>
      <c r="CO84" s="1100" t="s">
        <v>973</v>
      </c>
      <c r="CP84" s="1110">
        <v>3210</v>
      </c>
      <c r="CQ84" s="1100" t="s">
        <v>973</v>
      </c>
      <c r="CR84" s="1082">
        <v>30</v>
      </c>
      <c r="CS84" s="1101" t="s">
        <v>974</v>
      </c>
      <c r="CT84" s="1085" t="s">
        <v>975</v>
      </c>
      <c r="CU84" s="1085" t="s">
        <v>973</v>
      </c>
      <c r="CV84" s="1088" t="s">
        <v>979</v>
      </c>
      <c r="CW84" s="1101" t="s">
        <v>973</v>
      </c>
      <c r="CX84" s="1104">
        <v>2.8</v>
      </c>
      <c r="CY84" s="1091" t="s">
        <v>981</v>
      </c>
      <c r="CZ84" s="1093" t="s">
        <v>973</v>
      </c>
      <c r="DA84" s="1094">
        <v>4900</v>
      </c>
      <c r="DB84" s="1096"/>
      <c r="DC84" s="266"/>
      <c r="DD84" s="1096" t="s">
        <v>982</v>
      </c>
      <c r="DE84" s="1097">
        <v>3530</v>
      </c>
      <c r="DF84" s="1100" t="s">
        <v>973</v>
      </c>
      <c r="DG84" s="1082">
        <v>30</v>
      </c>
      <c r="DH84" s="1085" t="s">
        <v>974</v>
      </c>
      <c r="DI84" s="1085" t="s">
        <v>975</v>
      </c>
      <c r="DJ84" s="1085" t="s">
        <v>973</v>
      </c>
      <c r="DK84" s="1088" t="s">
        <v>979</v>
      </c>
      <c r="DL84" s="1085" t="s">
        <v>973</v>
      </c>
      <c r="DM84" s="1066">
        <v>2.2000000000000002</v>
      </c>
      <c r="DN84" s="1069" t="s">
        <v>982</v>
      </c>
      <c r="DO84" s="1070" t="s">
        <v>912</v>
      </c>
      <c r="DP84" s="1072" t="s">
        <v>912</v>
      </c>
      <c r="DQ84" s="1072" t="s">
        <v>912</v>
      </c>
      <c r="DR84" s="1074" t="s">
        <v>912</v>
      </c>
      <c r="DS84" s="202"/>
      <c r="DT84" s="1143"/>
      <c r="DU84" s="160"/>
      <c r="DV84" s="263"/>
    </row>
    <row r="85" spans="1:138" ht="18.600000000000001" customHeight="1">
      <c r="A85" s="263" t="s">
        <v>594</v>
      </c>
      <c r="B85" s="1147"/>
      <c r="C85" s="1126"/>
      <c r="D85" s="1117"/>
      <c r="E85" s="203" t="s">
        <v>53</v>
      </c>
      <c r="F85" s="165"/>
      <c r="G85" s="204">
        <v>45490</v>
      </c>
      <c r="H85" s="205">
        <v>118020</v>
      </c>
      <c r="I85" s="204">
        <v>41940</v>
      </c>
      <c r="J85" s="205">
        <v>114470</v>
      </c>
      <c r="K85" s="141" t="s">
        <v>973</v>
      </c>
      <c r="L85" s="206">
        <v>430</v>
      </c>
      <c r="M85" s="207">
        <v>1050</v>
      </c>
      <c r="N85" s="208" t="s">
        <v>974</v>
      </c>
      <c r="O85" s="209" t="s">
        <v>975</v>
      </c>
      <c r="P85" s="209" t="s">
        <v>910</v>
      </c>
      <c r="Q85" s="209" t="s">
        <v>976</v>
      </c>
      <c r="R85" s="209" t="s">
        <v>973</v>
      </c>
      <c r="S85" s="210">
        <v>2.8</v>
      </c>
      <c r="T85" s="211">
        <v>2.7</v>
      </c>
      <c r="U85" s="206">
        <v>390</v>
      </c>
      <c r="V85" s="207">
        <v>1020</v>
      </c>
      <c r="W85" s="212" t="s">
        <v>974</v>
      </c>
      <c r="X85" s="209" t="s">
        <v>975</v>
      </c>
      <c r="Y85" s="212" t="s">
        <v>910</v>
      </c>
      <c r="Z85" s="209" t="s">
        <v>976</v>
      </c>
      <c r="AA85" s="212" t="s">
        <v>973</v>
      </c>
      <c r="AB85" s="210">
        <v>2.8</v>
      </c>
      <c r="AC85" s="213">
        <v>2.7</v>
      </c>
      <c r="AD85" s="141" t="s">
        <v>973</v>
      </c>
      <c r="AE85" s="214">
        <v>9100</v>
      </c>
      <c r="AF85" s="141" t="s">
        <v>973</v>
      </c>
      <c r="AG85" s="215">
        <v>90</v>
      </c>
      <c r="AH85" s="216" t="s">
        <v>974</v>
      </c>
      <c r="AI85" s="158" t="s">
        <v>975</v>
      </c>
      <c r="AJ85" s="159" t="s">
        <v>973</v>
      </c>
      <c r="AK85" s="217" t="s">
        <v>976</v>
      </c>
      <c r="AL85" s="218" t="s">
        <v>973</v>
      </c>
      <c r="AM85" s="219">
        <v>2.5</v>
      </c>
      <c r="AN85" s="220"/>
      <c r="AP85" s="221"/>
      <c r="AQ85" s="115"/>
      <c r="AR85" s="222"/>
      <c r="AS85" s="223"/>
      <c r="AT85" s="221"/>
      <c r="AU85" s="223"/>
      <c r="AV85" s="221"/>
      <c r="AW85" s="223"/>
      <c r="AX85" s="221"/>
      <c r="AZ85" s="126"/>
      <c r="BA85" s="126"/>
      <c r="BB85" s="190"/>
      <c r="BC85" s="130"/>
      <c r="BD85" s="126"/>
      <c r="BE85" s="130"/>
      <c r="BF85" s="126"/>
      <c r="BG85" s="130"/>
      <c r="BH85" s="126"/>
      <c r="BI85" s="1119"/>
      <c r="BK85" s="259"/>
      <c r="BL85" s="1118"/>
      <c r="BM85" s="202"/>
      <c r="BS85" s="225"/>
      <c r="BU85" s="1149"/>
      <c r="BV85" s="226"/>
      <c r="BW85" s="1118"/>
      <c r="BX85" s="232"/>
      <c r="BY85" s="232"/>
      <c r="BZ85" s="1119"/>
      <c r="CA85" s="271"/>
      <c r="CB85" s="268"/>
      <c r="CC85" s="269"/>
      <c r="CD85" s="268"/>
      <c r="CE85" s="269"/>
      <c r="CF85" s="268"/>
      <c r="CG85" s="269"/>
      <c r="CH85" s="1096"/>
      <c r="CI85" s="1121"/>
      <c r="CJ85" s="1108"/>
      <c r="CK85" s="1093"/>
      <c r="CL85" s="123" t="s">
        <v>985</v>
      </c>
      <c r="CM85" s="228">
        <v>2900</v>
      </c>
      <c r="CN85" s="229">
        <v>3300</v>
      </c>
      <c r="CO85" s="1100"/>
      <c r="CP85" s="1111"/>
      <c r="CQ85" s="1100"/>
      <c r="CR85" s="1083"/>
      <c r="CS85" s="1102"/>
      <c r="CT85" s="1086"/>
      <c r="CU85" s="1086"/>
      <c r="CV85" s="1089"/>
      <c r="CW85" s="1102"/>
      <c r="CX85" s="1105"/>
      <c r="CY85" s="1091"/>
      <c r="CZ85" s="1093"/>
      <c r="DA85" s="1095"/>
      <c r="DB85" s="1096"/>
      <c r="DC85" s="266"/>
      <c r="DD85" s="1096"/>
      <c r="DE85" s="1098"/>
      <c r="DF85" s="1100"/>
      <c r="DG85" s="1083"/>
      <c r="DH85" s="1086"/>
      <c r="DI85" s="1086"/>
      <c r="DJ85" s="1086"/>
      <c r="DK85" s="1089"/>
      <c r="DL85" s="1086"/>
      <c r="DM85" s="1067"/>
      <c r="DN85" s="1069"/>
      <c r="DO85" s="1071"/>
      <c r="DP85" s="1073"/>
      <c r="DQ85" s="1073"/>
      <c r="DR85" s="1075"/>
      <c r="DS85" s="202"/>
      <c r="DT85" s="1143"/>
      <c r="DU85" s="160"/>
      <c r="DV85" s="263"/>
    </row>
    <row r="86" spans="1:138" ht="18.600000000000001" customHeight="1">
      <c r="A86" s="263" t="s">
        <v>595</v>
      </c>
      <c r="B86" s="1147"/>
      <c r="C86" s="1126"/>
      <c r="D86" s="1123" t="s">
        <v>986</v>
      </c>
      <c r="E86" s="203" t="s">
        <v>54</v>
      </c>
      <c r="F86" s="165"/>
      <c r="G86" s="204">
        <v>118020</v>
      </c>
      <c r="H86" s="205">
        <v>209040</v>
      </c>
      <c r="I86" s="204">
        <v>114470</v>
      </c>
      <c r="J86" s="205">
        <v>205490</v>
      </c>
      <c r="K86" s="141" t="s">
        <v>973</v>
      </c>
      <c r="L86" s="206">
        <v>1050</v>
      </c>
      <c r="M86" s="207">
        <v>1960</v>
      </c>
      <c r="N86" s="208" t="s">
        <v>974</v>
      </c>
      <c r="O86" s="209" t="s">
        <v>975</v>
      </c>
      <c r="P86" s="209" t="s">
        <v>910</v>
      </c>
      <c r="Q86" s="209" t="s">
        <v>976</v>
      </c>
      <c r="R86" s="209" t="s">
        <v>973</v>
      </c>
      <c r="S86" s="210">
        <v>2.7</v>
      </c>
      <c r="T86" s="211">
        <v>2.7</v>
      </c>
      <c r="U86" s="206">
        <v>1020</v>
      </c>
      <c r="V86" s="207">
        <v>1930</v>
      </c>
      <c r="W86" s="212" t="s">
        <v>974</v>
      </c>
      <c r="X86" s="209" t="s">
        <v>975</v>
      </c>
      <c r="Y86" s="212" t="s">
        <v>910</v>
      </c>
      <c r="Z86" s="209" t="s">
        <v>976</v>
      </c>
      <c r="AA86" s="212" t="s">
        <v>973</v>
      </c>
      <c r="AB86" s="210">
        <v>2.7</v>
      </c>
      <c r="AC86" s="213">
        <v>2.7</v>
      </c>
      <c r="AD86" s="231"/>
      <c r="AF86" s="233"/>
      <c r="AO86" s="231"/>
      <c r="AQ86" s="233"/>
      <c r="AY86" s="141" t="s">
        <v>973</v>
      </c>
      <c r="AZ86" s="236">
        <v>18200</v>
      </c>
      <c r="BA86" s="141" t="s">
        <v>973</v>
      </c>
      <c r="BB86" s="184">
        <v>180</v>
      </c>
      <c r="BC86" s="185" t="s">
        <v>974</v>
      </c>
      <c r="BD86" s="186" t="s">
        <v>975</v>
      </c>
      <c r="BE86" s="187" t="s">
        <v>973</v>
      </c>
      <c r="BF86" s="188" t="s">
        <v>976</v>
      </c>
      <c r="BG86" s="185" t="s">
        <v>973</v>
      </c>
      <c r="BH86" s="189">
        <v>2.5</v>
      </c>
      <c r="BI86" s="1119"/>
      <c r="BK86" s="224"/>
      <c r="BL86" s="1118"/>
      <c r="BM86" s="202"/>
      <c r="BS86" s="225"/>
      <c r="BU86" s="1149"/>
      <c r="BV86" s="226"/>
      <c r="BW86" s="1118"/>
      <c r="BX86" s="232"/>
      <c r="BY86" s="232"/>
      <c r="BZ86" s="1119"/>
      <c r="CA86" s="271"/>
      <c r="CB86" s="268"/>
      <c r="CC86" s="269"/>
      <c r="CD86" s="268"/>
      <c r="CE86" s="269"/>
      <c r="CF86" s="268"/>
      <c r="CG86" s="269"/>
      <c r="CH86" s="1096"/>
      <c r="CI86" s="1121"/>
      <c r="CJ86" s="1108"/>
      <c r="CK86" s="1093"/>
      <c r="CL86" s="123" t="s">
        <v>987</v>
      </c>
      <c r="CM86" s="228">
        <v>2500</v>
      </c>
      <c r="CN86" s="229">
        <v>2800</v>
      </c>
      <c r="CO86" s="1100"/>
      <c r="CP86" s="1111"/>
      <c r="CQ86" s="1100"/>
      <c r="CR86" s="1083"/>
      <c r="CS86" s="1102"/>
      <c r="CT86" s="1086"/>
      <c r="CU86" s="1086"/>
      <c r="CV86" s="1089"/>
      <c r="CW86" s="1102"/>
      <c r="CX86" s="1105"/>
      <c r="CY86" s="1091"/>
      <c r="CZ86" s="202"/>
      <c r="DA86" s="127"/>
      <c r="DB86" s="1096"/>
      <c r="DC86" s="266"/>
      <c r="DD86" s="1096"/>
      <c r="DE86" s="1098"/>
      <c r="DF86" s="1100"/>
      <c r="DG86" s="1083"/>
      <c r="DH86" s="1086"/>
      <c r="DI86" s="1086"/>
      <c r="DJ86" s="1086"/>
      <c r="DK86" s="1089"/>
      <c r="DL86" s="1086"/>
      <c r="DM86" s="1067"/>
      <c r="DN86" s="1069"/>
      <c r="DO86" s="1076">
        <v>0.01</v>
      </c>
      <c r="DP86" s="1078">
        <v>0.03</v>
      </c>
      <c r="DQ86" s="1078">
        <v>0.04</v>
      </c>
      <c r="DR86" s="1080">
        <v>0.05</v>
      </c>
      <c r="DS86" s="202"/>
      <c r="DT86" s="1143"/>
      <c r="DU86" s="160"/>
      <c r="DV86" s="263"/>
    </row>
    <row r="87" spans="1:138" ht="18.600000000000001" customHeight="1">
      <c r="A87" s="263" t="s">
        <v>596</v>
      </c>
      <c r="B87" s="1147"/>
      <c r="C87" s="1127"/>
      <c r="D87" s="1124"/>
      <c r="E87" s="238" t="s">
        <v>55</v>
      </c>
      <c r="F87" s="165"/>
      <c r="G87" s="239">
        <v>209040</v>
      </c>
      <c r="H87" s="240"/>
      <c r="I87" s="239">
        <v>205490</v>
      </c>
      <c r="J87" s="240"/>
      <c r="K87" s="141" t="s">
        <v>973</v>
      </c>
      <c r="L87" s="241">
        <v>1960</v>
      </c>
      <c r="M87" s="242"/>
      <c r="N87" s="243" t="s">
        <v>974</v>
      </c>
      <c r="O87" s="244" t="s">
        <v>975</v>
      </c>
      <c r="P87" s="244" t="s">
        <v>910</v>
      </c>
      <c r="Q87" s="244" t="s">
        <v>976</v>
      </c>
      <c r="R87" s="244" t="s">
        <v>973</v>
      </c>
      <c r="S87" s="245">
        <v>2.7</v>
      </c>
      <c r="T87" s="246"/>
      <c r="U87" s="241">
        <v>1930</v>
      </c>
      <c r="V87" s="242"/>
      <c r="W87" s="247" t="s">
        <v>974</v>
      </c>
      <c r="X87" s="244" t="s">
        <v>975</v>
      </c>
      <c r="Y87" s="248" t="s">
        <v>910</v>
      </c>
      <c r="Z87" s="244" t="s">
        <v>976</v>
      </c>
      <c r="AA87" s="248" t="s">
        <v>973</v>
      </c>
      <c r="AB87" s="245">
        <v>2.7</v>
      </c>
      <c r="AC87" s="249"/>
      <c r="AD87" s="231"/>
      <c r="AF87" s="233"/>
      <c r="AG87" s="250"/>
      <c r="AO87" s="231"/>
      <c r="AQ87" s="233"/>
      <c r="AR87" s="250"/>
      <c r="AY87" s="231"/>
      <c r="BI87" s="1119"/>
      <c r="BK87" s="224"/>
      <c r="BL87" s="1118"/>
      <c r="BM87" s="202"/>
      <c r="BS87" s="225"/>
      <c r="BU87" s="1149"/>
      <c r="BV87" s="226"/>
      <c r="BW87" s="1118"/>
      <c r="BX87" s="232"/>
      <c r="BY87" s="232"/>
      <c r="BZ87" s="1119"/>
      <c r="CA87" s="271"/>
      <c r="CB87" s="268"/>
      <c r="CC87" s="269"/>
      <c r="CD87" s="268"/>
      <c r="CE87" s="269"/>
      <c r="CF87" s="268"/>
      <c r="CG87" s="269"/>
      <c r="CH87" s="1096"/>
      <c r="CI87" s="1122"/>
      <c r="CJ87" s="1109"/>
      <c r="CK87" s="1093"/>
      <c r="CL87" s="252" t="s">
        <v>988</v>
      </c>
      <c r="CM87" s="253">
        <v>2300</v>
      </c>
      <c r="CN87" s="254">
        <v>2500</v>
      </c>
      <c r="CO87" s="1100"/>
      <c r="CP87" s="1112"/>
      <c r="CQ87" s="1100"/>
      <c r="CR87" s="1084"/>
      <c r="CS87" s="1103"/>
      <c r="CT87" s="1087"/>
      <c r="CU87" s="1087"/>
      <c r="CV87" s="1090"/>
      <c r="CW87" s="1103"/>
      <c r="CX87" s="1106"/>
      <c r="CY87" s="1092"/>
      <c r="CZ87" s="202"/>
      <c r="DA87" s="127"/>
      <c r="DB87" s="1096"/>
      <c r="DC87" s="266"/>
      <c r="DD87" s="1096"/>
      <c r="DE87" s="1099"/>
      <c r="DF87" s="1100"/>
      <c r="DG87" s="1084"/>
      <c r="DH87" s="1087"/>
      <c r="DI87" s="1087"/>
      <c r="DJ87" s="1087"/>
      <c r="DK87" s="1090"/>
      <c r="DL87" s="1087"/>
      <c r="DM87" s="1068"/>
      <c r="DN87" s="1069"/>
      <c r="DO87" s="1077"/>
      <c r="DP87" s="1079"/>
      <c r="DQ87" s="1079"/>
      <c r="DR87" s="1081"/>
      <c r="DS87" s="202"/>
      <c r="DT87" s="1143"/>
      <c r="DU87" s="160"/>
      <c r="DV87" s="263"/>
    </row>
    <row r="88" spans="1:138" ht="18.600000000000001" customHeight="1">
      <c r="A88" s="263" t="s">
        <v>597</v>
      </c>
      <c r="B88" s="1147"/>
      <c r="C88" s="1113" t="s">
        <v>1026</v>
      </c>
      <c r="D88" s="1116" t="s">
        <v>972</v>
      </c>
      <c r="E88" s="164" t="s">
        <v>52</v>
      </c>
      <c r="F88" s="165"/>
      <c r="G88" s="166">
        <v>35530</v>
      </c>
      <c r="H88" s="167">
        <v>44630</v>
      </c>
      <c r="I88" s="166">
        <v>32180</v>
      </c>
      <c r="J88" s="167">
        <v>41280</v>
      </c>
      <c r="K88" s="141" t="s">
        <v>973</v>
      </c>
      <c r="L88" s="168">
        <v>330</v>
      </c>
      <c r="M88" s="169">
        <v>420</v>
      </c>
      <c r="N88" s="170" t="s">
        <v>974</v>
      </c>
      <c r="O88" s="171" t="s">
        <v>975</v>
      </c>
      <c r="P88" s="172" t="s">
        <v>973</v>
      </c>
      <c r="Q88" s="173" t="s">
        <v>976</v>
      </c>
      <c r="R88" s="172" t="s">
        <v>973</v>
      </c>
      <c r="S88" s="174">
        <v>2.9</v>
      </c>
      <c r="T88" s="175">
        <v>2.8</v>
      </c>
      <c r="U88" s="168">
        <v>300</v>
      </c>
      <c r="V88" s="169">
        <v>390</v>
      </c>
      <c r="W88" s="176" t="s">
        <v>974</v>
      </c>
      <c r="X88" s="171" t="s">
        <v>975</v>
      </c>
      <c r="Y88" s="176" t="s">
        <v>973</v>
      </c>
      <c r="Z88" s="173" t="s">
        <v>976</v>
      </c>
      <c r="AA88" s="176" t="s">
        <v>973</v>
      </c>
      <c r="AB88" s="174">
        <v>2.9</v>
      </c>
      <c r="AC88" s="177">
        <v>2.8</v>
      </c>
      <c r="AD88" s="141" t="s">
        <v>973</v>
      </c>
      <c r="AE88" s="178">
        <v>9100</v>
      </c>
      <c r="AF88" s="141" t="s">
        <v>973</v>
      </c>
      <c r="AG88" s="179">
        <v>90</v>
      </c>
      <c r="AH88" s="180" t="s">
        <v>974</v>
      </c>
      <c r="AI88" s="171" t="s">
        <v>975</v>
      </c>
      <c r="AJ88" s="176" t="s">
        <v>973</v>
      </c>
      <c r="AK88" s="173" t="s">
        <v>976</v>
      </c>
      <c r="AL88" s="176" t="s">
        <v>973</v>
      </c>
      <c r="AM88" s="181">
        <v>2.5</v>
      </c>
      <c r="AN88" s="182" t="s">
        <v>977</v>
      </c>
      <c r="AO88" s="141" t="s">
        <v>973</v>
      </c>
      <c r="AP88" s="183">
        <v>3640</v>
      </c>
      <c r="AQ88" s="141" t="s">
        <v>973</v>
      </c>
      <c r="AR88" s="184">
        <v>30</v>
      </c>
      <c r="AS88" s="185" t="s">
        <v>974</v>
      </c>
      <c r="AT88" s="186" t="s">
        <v>975</v>
      </c>
      <c r="AU88" s="187" t="s">
        <v>973</v>
      </c>
      <c r="AV88" s="188" t="s">
        <v>976</v>
      </c>
      <c r="AW88" s="187" t="s">
        <v>973</v>
      </c>
      <c r="AX88" s="189">
        <v>3.7</v>
      </c>
      <c r="AZ88" s="126"/>
      <c r="BA88" s="126"/>
      <c r="BB88" s="190"/>
      <c r="BC88" s="130"/>
      <c r="BD88" s="126"/>
      <c r="BE88" s="130"/>
      <c r="BF88" s="126"/>
      <c r="BG88" s="130"/>
      <c r="BH88" s="126"/>
      <c r="BI88" s="1119"/>
      <c r="BK88" s="224"/>
      <c r="BL88" s="1118"/>
      <c r="BM88" s="202"/>
      <c r="BS88" s="225"/>
      <c r="BU88" s="1149"/>
      <c r="BV88" s="226"/>
      <c r="BW88" s="1118"/>
      <c r="BX88" s="232"/>
      <c r="BY88" s="232"/>
      <c r="BZ88" s="1119"/>
      <c r="CA88" s="271"/>
      <c r="CB88" s="268"/>
      <c r="CC88" s="269"/>
      <c r="CD88" s="268"/>
      <c r="CE88" s="269"/>
      <c r="CF88" s="268"/>
      <c r="CG88" s="269"/>
      <c r="CH88" s="1096" t="s">
        <v>973</v>
      </c>
      <c r="CI88" s="1120">
        <v>2800</v>
      </c>
      <c r="CJ88" s="1107">
        <v>3100</v>
      </c>
      <c r="CK88" s="1093" t="s">
        <v>973</v>
      </c>
      <c r="CL88" s="198" t="s">
        <v>980</v>
      </c>
      <c r="CM88" s="199">
        <v>4800</v>
      </c>
      <c r="CN88" s="200">
        <v>5400</v>
      </c>
      <c r="CO88" s="1100" t="s">
        <v>973</v>
      </c>
      <c r="CP88" s="1110">
        <v>3030</v>
      </c>
      <c r="CQ88" s="1100" t="s">
        <v>973</v>
      </c>
      <c r="CR88" s="1082">
        <v>30</v>
      </c>
      <c r="CS88" s="1101" t="s">
        <v>974</v>
      </c>
      <c r="CT88" s="1085" t="s">
        <v>975</v>
      </c>
      <c r="CU88" s="1085" t="s">
        <v>973</v>
      </c>
      <c r="CV88" s="1088" t="s">
        <v>979</v>
      </c>
      <c r="CW88" s="1101" t="s">
        <v>973</v>
      </c>
      <c r="CX88" s="1104">
        <v>2.7</v>
      </c>
      <c r="CY88" s="1091" t="s">
        <v>981</v>
      </c>
      <c r="CZ88" s="1093" t="s">
        <v>973</v>
      </c>
      <c r="DA88" s="1094">
        <v>4900</v>
      </c>
      <c r="DB88" s="1096"/>
      <c r="DC88" s="266"/>
      <c r="DD88" s="1096" t="s">
        <v>982</v>
      </c>
      <c r="DE88" s="1097">
        <v>3340</v>
      </c>
      <c r="DF88" s="1100" t="s">
        <v>973</v>
      </c>
      <c r="DG88" s="1082">
        <v>30</v>
      </c>
      <c r="DH88" s="1085" t="s">
        <v>974</v>
      </c>
      <c r="DI88" s="1085" t="s">
        <v>975</v>
      </c>
      <c r="DJ88" s="1085" t="s">
        <v>973</v>
      </c>
      <c r="DK88" s="1088" t="s">
        <v>979</v>
      </c>
      <c r="DL88" s="1085" t="s">
        <v>973</v>
      </c>
      <c r="DM88" s="1066">
        <v>2</v>
      </c>
      <c r="DN88" s="1069" t="s">
        <v>982</v>
      </c>
      <c r="DO88" s="1070" t="s">
        <v>912</v>
      </c>
      <c r="DP88" s="1072" t="s">
        <v>912</v>
      </c>
      <c r="DQ88" s="1072" t="s">
        <v>912</v>
      </c>
      <c r="DR88" s="1074" t="s">
        <v>912</v>
      </c>
      <c r="DS88" s="202"/>
      <c r="DT88" s="1143"/>
      <c r="DU88" s="160"/>
      <c r="DV88" s="263"/>
    </row>
    <row r="89" spans="1:138" ht="18.600000000000001" customHeight="1">
      <c r="A89" s="263" t="s">
        <v>598</v>
      </c>
      <c r="B89" s="1147"/>
      <c r="C89" s="1114"/>
      <c r="D89" s="1117"/>
      <c r="E89" s="203" t="s">
        <v>53</v>
      </c>
      <c r="F89" s="165"/>
      <c r="G89" s="204">
        <v>44630</v>
      </c>
      <c r="H89" s="205">
        <v>117160</v>
      </c>
      <c r="I89" s="204">
        <v>41280</v>
      </c>
      <c r="J89" s="205">
        <v>113810</v>
      </c>
      <c r="K89" s="141" t="s">
        <v>973</v>
      </c>
      <c r="L89" s="206">
        <v>420</v>
      </c>
      <c r="M89" s="207">
        <v>1040</v>
      </c>
      <c r="N89" s="208" t="s">
        <v>974</v>
      </c>
      <c r="O89" s="209" t="s">
        <v>975</v>
      </c>
      <c r="P89" s="209" t="s">
        <v>910</v>
      </c>
      <c r="Q89" s="209" t="s">
        <v>976</v>
      </c>
      <c r="R89" s="209" t="s">
        <v>973</v>
      </c>
      <c r="S89" s="210">
        <v>2.8</v>
      </c>
      <c r="T89" s="211">
        <v>2.7</v>
      </c>
      <c r="U89" s="206">
        <v>390</v>
      </c>
      <c r="V89" s="207">
        <v>1010</v>
      </c>
      <c r="W89" s="212" t="s">
        <v>974</v>
      </c>
      <c r="X89" s="209" t="s">
        <v>975</v>
      </c>
      <c r="Y89" s="212" t="s">
        <v>910</v>
      </c>
      <c r="Z89" s="209" t="s">
        <v>976</v>
      </c>
      <c r="AA89" s="212" t="s">
        <v>973</v>
      </c>
      <c r="AB89" s="210">
        <v>2.8</v>
      </c>
      <c r="AC89" s="213">
        <v>2.7</v>
      </c>
      <c r="AD89" s="141" t="s">
        <v>973</v>
      </c>
      <c r="AE89" s="214">
        <v>9100</v>
      </c>
      <c r="AF89" s="141" t="s">
        <v>973</v>
      </c>
      <c r="AG89" s="215">
        <v>90</v>
      </c>
      <c r="AH89" s="216" t="s">
        <v>974</v>
      </c>
      <c r="AI89" s="158" t="s">
        <v>975</v>
      </c>
      <c r="AJ89" s="159" t="s">
        <v>973</v>
      </c>
      <c r="AK89" s="217" t="s">
        <v>976</v>
      </c>
      <c r="AL89" s="218" t="s">
        <v>973</v>
      </c>
      <c r="AM89" s="219">
        <v>2.5</v>
      </c>
      <c r="AN89" s="220"/>
      <c r="AP89" s="221"/>
      <c r="AQ89" s="115"/>
      <c r="AR89" s="222"/>
      <c r="AS89" s="223"/>
      <c r="AT89" s="221"/>
      <c r="AU89" s="223"/>
      <c r="AV89" s="221"/>
      <c r="AW89" s="223"/>
      <c r="AX89" s="221"/>
      <c r="AZ89" s="126"/>
      <c r="BA89" s="126"/>
      <c r="BB89" s="190"/>
      <c r="BC89" s="130"/>
      <c r="BD89" s="126"/>
      <c r="BE89" s="130"/>
      <c r="BF89" s="126"/>
      <c r="BG89" s="130"/>
      <c r="BH89" s="126"/>
      <c r="BI89" s="1119"/>
      <c r="BK89" s="224"/>
      <c r="BL89" s="1118"/>
      <c r="BM89" s="202"/>
      <c r="BS89" s="225"/>
      <c r="BU89" s="1149"/>
      <c r="BV89" s="226"/>
      <c r="BW89" s="1118"/>
      <c r="BX89" s="232"/>
      <c r="BY89" s="232"/>
      <c r="BZ89" s="1119"/>
      <c r="CA89" s="271"/>
      <c r="CB89" s="268"/>
      <c r="CC89" s="269"/>
      <c r="CD89" s="268"/>
      <c r="CE89" s="269"/>
      <c r="CF89" s="268"/>
      <c r="CG89" s="269"/>
      <c r="CH89" s="1096"/>
      <c r="CI89" s="1121"/>
      <c r="CJ89" s="1108"/>
      <c r="CK89" s="1093"/>
      <c r="CL89" s="123" t="s">
        <v>985</v>
      </c>
      <c r="CM89" s="228">
        <v>2600</v>
      </c>
      <c r="CN89" s="229">
        <v>2900</v>
      </c>
      <c r="CO89" s="1100"/>
      <c r="CP89" s="1111"/>
      <c r="CQ89" s="1100"/>
      <c r="CR89" s="1083"/>
      <c r="CS89" s="1102"/>
      <c r="CT89" s="1086"/>
      <c r="CU89" s="1086"/>
      <c r="CV89" s="1089"/>
      <c r="CW89" s="1102"/>
      <c r="CX89" s="1105"/>
      <c r="CY89" s="1091"/>
      <c r="CZ89" s="1093"/>
      <c r="DA89" s="1095"/>
      <c r="DB89" s="1096"/>
      <c r="DC89" s="266"/>
      <c r="DD89" s="1096"/>
      <c r="DE89" s="1098"/>
      <c r="DF89" s="1100"/>
      <c r="DG89" s="1083"/>
      <c r="DH89" s="1086"/>
      <c r="DI89" s="1086"/>
      <c r="DJ89" s="1086"/>
      <c r="DK89" s="1089"/>
      <c r="DL89" s="1086"/>
      <c r="DM89" s="1067"/>
      <c r="DN89" s="1069"/>
      <c r="DO89" s="1071"/>
      <c r="DP89" s="1073"/>
      <c r="DQ89" s="1073"/>
      <c r="DR89" s="1075"/>
      <c r="DS89" s="202"/>
      <c r="DT89" s="1143"/>
      <c r="DU89" s="160"/>
      <c r="DV89" s="263"/>
    </row>
    <row r="90" spans="1:138" ht="18.600000000000001" customHeight="1">
      <c r="A90" s="263" t="s">
        <v>599</v>
      </c>
      <c r="B90" s="1147"/>
      <c r="C90" s="1114"/>
      <c r="D90" s="1123" t="s">
        <v>986</v>
      </c>
      <c r="E90" s="203" t="s">
        <v>54</v>
      </c>
      <c r="F90" s="165"/>
      <c r="G90" s="204">
        <v>117160</v>
      </c>
      <c r="H90" s="205">
        <v>208180</v>
      </c>
      <c r="I90" s="204">
        <v>113810</v>
      </c>
      <c r="J90" s="205">
        <v>204830</v>
      </c>
      <c r="K90" s="141" t="s">
        <v>973</v>
      </c>
      <c r="L90" s="206">
        <v>1040</v>
      </c>
      <c r="M90" s="207">
        <v>1950</v>
      </c>
      <c r="N90" s="208" t="s">
        <v>974</v>
      </c>
      <c r="O90" s="209" t="s">
        <v>975</v>
      </c>
      <c r="P90" s="209" t="s">
        <v>910</v>
      </c>
      <c r="Q90" s="209" t="s">
        <v>976</v>
      </c>
      <c r="R90" s="209" t="s">
        <v>973</v>
      </c>
      <c r="S90" s="210">
        <v>2.7</v>
      </c>
      <c r="T90" s="211">
        <v>2.7</v>
      </c>
      <c r="U90" s="206">
        <v>1010</v>
      </c>
      <c r="V90" s="207">
        <v>1920</v>
      </c>
      <c r="W90" s="212" t="s">
        <v>974</v>
      </c>
      <c r="X90" s="209" t="s">
        <v>975</v>
      </c>
      <c r="Y90" s="212" t="s">
        <v>910</v>
      </c>
      <c r="Z90" s="209" t="s">
        <v>976</v>
      </c>
      <c r="AA90" s="212" t="s">
        <v>973</v>
      </c>
      <c r="AB90" s="210">
        <v>2.7</v>
      </c>
      <c r="AC90" s="213">
        <v>2.7</v>
      </c>
      <c r="AD90" s="231"/>
      <c r="AF90" s="233"/>
      <c r="AO90" s="231"/>
      <c r="AQ90" s="233"/>
      <c r="AY90" s="141" t="s">
        <v>973</v>
      </c>
      <c r="AZ90" s="236">
        <v>18200</v>
      </c>
      <c r="BA90" s="141" t="s">
        <v>973</v>
      </c>
      <c r="BB90" s="184">
        <v>180</v>
      </c>
      <c r="BC90" s="185" t="s">
        <v>974</v>
      </c>
      <c r="BD90" s="186" t="s">
        <v>975</v>
      </c>
      <c r="BE90" s="187" t="s">
        <v>973</v>
      </c>
      <c r="BF90" s="188" t="s">
        <v>976</v>
      </c>
      <c r="BG90" s="185" t="s">
        <v>973</v>
      </c>
      <c r="BH90" s="189">
        <v>2.5</v>
      </c>
      <c r="BI90" s="1119"/>
      <c r="BK90" s="224"/>
      <c r="BL90" s="1118"/>
      <c r="BM90" s="202"/>
      <c r="BS90" s="225"/>
      <c r="BU90" s="1149"/>
      <c r="BV90" s="226"/>
      <c r="BW90" s="1118"/>
      <c r="BX90" s="232"/>
      <c r="BY90" s="232"/>
      <c r="BZ90" s="1119"/>
      <c r="CA90" s="271"/>
      <c r="CB90" s="268"/>
      <c r="CC90" s="269"/>
      <c r="CD90" s="268"/>
      <c r="CE90" s="269"/>
      <c r="CF90" s="268"/>
      <c r="CG90" s="269"/>
      <c r="CH90" s="1096"/>
      <c r="CI90" s="1121"/>
      <c r="CJ90" s="1108"/>
      <c r="CK90" s="1093"/>
      <c r="CL90" s="123" t="s">
        <v>987</v>
      </c>
      <c r="CM90" s="228">
        <v>2300</v>
      </c>
      <c r="CN90" s="229">
        <v>2500</v>
      </c>
      <c r="CO90" s="1100"/>
      <c r="CP90" s="1111"/>
      <c r="CQ90" s="1100"/>
      <c r="CR90" s="1083"/>
      <c r="CS90" s="1102"/>
      <c r="CT90" s="1086"/>
      <c r="CU90" s="1086"/>
      <c r="CV90" s="1089"/>
      <c r="CW90" s="1102"/>
      <c r="CX90" s="1105"/>
      <c r="CY90" s="1091"/>
      <c r="CZ90" s="202"/>
      <c r="DA90" s="127"/>
      <c r="DB90" s="1096"/>
      <c r="DC90" s="266"/>
      <c r="DD90" s="1096"/>
      <c r="DE90" s="1098"/>
      <c r="DF90" s="1100"/>
      <c r="DG90" s="1083"/>
      <c r="DH90" s="1086"/>
      <c r="DI90" s="1086"/>
      <c r="DJ90" s="1086"/>
      <c r="DK90" s="1089"/>
      <c r="DL90" s="1086"/>
      <c r="DM90" s="1067"/>
      <c r="DN90" s="1069"/>
      <c r="DO90" s="1076">
        <v>0.01</v>
      </c>
      <c r="DP90" s="1078">
        <v>0.03</v>
      </c>
      <c r="DQ90" s="1078">
        <v>0.04</v>
      </c>
      <c r="DR90" s="1080">
        <v>0.05</v>
      </c>
      <c r="DS90" s="202"/>
      <c r="DT90" s="1143"/>
      <c r="DU90" s="160"/>
      <c r="DV90" s="263"/>
    </row>
    <row r="91" spans="1:138" ht="18.600000000000001" customHeight="1">
      <c r="A91" s="263" t="s">
        <v>600</v>
      </c>
      <c r="B91" s="1148"/>
      <c r="C91" s="1115"/>
      <c r="D91" s="1124"/>
      <c r="E91" s="238" t="s">
        <v>55</v>
      </c>
      <c r="F91" s="165"/>
      <c r="G91" s="239">
        <v>208180</v>
      </c>
      <c r="H91" s="240"/>
      <c r="I91" s="239">
        <v>204830</v>
      </c>
      <c r="J91" s="240"/>
      <c r="K91" s="141" t="s">
        <v>973</v>
      </c>
      <c r="L91" s="241">
        <v>1950</v>
      </c>
      <c r="M91" s="242"/>
      <c r="N91" s="243" t="s">
        <v>974</v>
      </c>
      <c r="O91" s="244" t="s">
        <v>975</v>
      </c>
      <c r="P91" s="244" t="s">
        <v>910</v>
      </c>
      <c r="Q91" s="244" t="s">
        <v>976</v>
      </c>
      <c r="R91" s="244" t="s">
        <v>973</v>
      </c>
      <c r="S91" s="245">
        <v>2.7</v>
      </c>
      <c r="T91" s="246"/>
      <c r="U91" s="241">
        <v>1920</v>
      </c>
      <c r="V91" s="242"/>
      <c r="W91" s="247" t="s">
        <v>974</v>
      </c>
      <c r="X91" s="244" t="s">
        <v>975</v>
      </c>
      <c r="Y91" s="248" t="s">
        <v>910</v>
      </c>
      <c r="Z91" s="244" t="s">
        <v>976</v>
      </c>
      <c r="AA91" s="248" t="s">
        <v>973</v>
      </c>
      <c r="AB91" s="245">
        <v>2.7</v>
      </c>
      <c r="AC91" s="249"/>
      <c r="AD91" s="221"/>
      <c r="AE91" s="221"/>
      <c r="AF91" s="221"/>
      <c r="AG91" s="221"/>
      <c r="AH91" s="221"/>
      <c r="AI91" s="221"/>
      <c r="AJ91" s="221"/>
      <c r="AK91" s="221"/>
      <c r="AL91" s="221"/>
      <c r="AN91" s="221"/>
      <c r="AO91" s="221"/>
      <c r="AP91" s="221"/>
      <c r="AQ91" s="221"/>
      <c r="AR91" s="221"/>
      <c r="AS91" s="221"/>
      <c r="AT91" s="221"/>
      <c r="AU91" s="221"/>
      <c r="AV91" s="221"/>
      <c r="AW91" s="221"/>
      <c r="AX91" s="221"/>
      <c r="AY91" s="221"/>
      <c r="AZ91" s="221"/>
      <c r="BA91" s="221"/>
      <c r="BB91" s="221"/>
      <c r="BC91" s="221"/>
      <c r="BD91" s="221"/>
      <c r="BE91" s="221"/>
      <c r="BF91" s="221"/>
      <c r="BG91" s="221"/>
      <c r="BH91" s="221"/>
      <c r="BI91" s="1119"/>
      <c r="BK91" s="273"/>
      <c r="BL91" s="1118"/>
      <c r="BM91" s="274"/>
      <c r="BN91" s="275"/>
      <c r="BO91" s="275"/>
      <c r="BP91" s="275"/>
      <c r="BQ91" s="275"/>
      <c r="BR91" s="275"/>
      <c r="BS91" s="276"/>
      <c r="BU91" s="1149"/>
      <c r="BV91" s="277"/>
      <c r="BW91" s="1118"/>
      <c r="BX91" s="232"/>
      <c r="BY91" s="232"/>
      <c r="BZ91" s="1119"/>
      <c r="CA91" s="271"/>
      <c r="CB91" s="268"/>
      <c r="CC91" s="269"/>
      <c r="CD91" s="268"/>
      <c r="CE91" s="269"/>
      <c r="CF91" s="268"/>
      <c r="CG91" s="269"/>
      <c r="CH91" s="1096"/>
      <c r="CI91" s="1122"/>
      <c r="CJ91" s="1109"/>
      <c r="CK91" s="1093"/>
      <c r="CL91" s="252" t="s">
        <v>988</v>
      </c>
      <c r="CM91" s="253">
        <v>2000</v>
      </c>
      <c r="CN91" s="254">
        <v>2300</v>
      </c>
      <c r="CO91" s="1100"/>
      <c r="CP91" s="1112"/>
      <c r="CQ91" s="1100"/>
      <c r="CR91" s="1084"/>
      <c r="CS91" s="1103"/>
      <c r="CT91" s="1087"/>
      <c r="CU91" s="1087"/>
      <c r="CV91" s="1090"/>
      <c r="CW91" s="1103"/>
      <c r="CX91" s="1106"/>
      <c r="CY91" s="1092"/>
      <c r="CZ91" s="202"/>
      <c r="DA91" s="127"/>
      <c r="DB91" s="1096"/>
      <c r="DC91" s="155"/>
      <c r="DD91" s="1096"/>
      <c r="DE91" s="1099"/>
      <c r="DF91" s="1100"/>
      <c r="DG91" s="1084"/>
      <c r="DH91" s="1087"/>
      <c r="DI91" s="1087"/>
      <c r="DJ91" s="1087"/>
      <c r="DK91" s="1090"/>
      <c r="DL91" s="1087"/>
      <c r="DM91" s="1068"/>
      <c r="DN91" s="1069"/>
      <c r="DO91" s="1077"/>
      <c r="DP91" s="1079"/>
      <c r="DQ91" s="1079"/>
      <c r="DR91" s="1081"/>
      <c r="DS91" s="202"/>
      <c r="DT91" s="1144"/>
      <c r="DU91" s="160"/>
      <c r="DV91" s="263"/>
    </row>
    <row r="92" spans="1:138" s="126" customFormat="1" ht="18.600000000000001" customHeight="1">
      <c r="A92" s="126" t="s">
        <v>434</v>
      </c>
      <c r="B92" s="1146" t="s">
        <v>1027</v>
      </c>
      <c r="C92" s="1135" t="s">
        <v>971</v>
      </c>
      <c r="D92" s="1116" t="s">
        <v>972</v>
      </c>
      <c r="E92" s="164" t="s">
        <v>52</v>
      </c>
      <c r="F92" s="165"/>
      <c r="G92" s="166">
        <v>139140</v>
      </c>
      <c r="H92" s="167">
        <v>147960</v>
      </c>
      <c r="I92" s="166">
        <v>109780</v>
      </c>
      <c r="J92" s="167">
        <v>118600</v>
      </c>
      <c r="K92" s="141" t="s">
        <v>973</v>
      </c>
      <c r="L92" s="168">
        <v>1370</v>
      </c>
      <c r="M92" s="169">
        <v>1450</v>
      </c>
      <c r="N92" s="170" t="s">
        <v>974</v>
      </c>
      <c r="O92" s="171" t="s">
        <v>975</v>
      </c>
      <c r="P92" s="172" t="s">
        <v>973</v>
      </c>
      <c r="Q92" s="173" t="s">
        <v>976</v>
      </c>
      <c r="R92" s="172" t="s">
        <v>973</v>
      </c>
      <c r="S92" s="174">
        <v>2.8</v>
      </c>
      <c r="T92" s="175">
        <v>2.8</v>
      </c>
      <c r="U92" s="168">
        <v>1070</v>
      </c>
      <c r="V92" s="169">
        <v>1150</v>
      </c>
      <c r="W92" s="176" t="s">
        <v>974</v>
      </c>
      <c r="X92" s="171" t="s">
        <v>975</v>
      </c>
      <c r="Y92" s="176" t="s">
        <v>973</v>
      </c>
      <c r="Z92" s="173" t="s">
        <v>976</v>
      </c>
      <c r="AA92" s="176" t="s">
        <v>973</v>
      </c>
      <c r="AB92" s="174">
        <v>2.8</v>
      </c>
      <c r="AC92" s="177">
        <v>2.8</v>
      </c>
      <c r="AD92" s="141" t="s">
        <v>973</v>
      </c>
      <c r="AE92" s="178">
        <v>8820</v>
      </c>
      <c r="AF92" s="141" t="s">
        <v>973</v>
      </c>
      <c r="AG92" s="179">
        <v>80</v>
      </c>
      <c r="AH92" s="180" t="s">
        <v>974</v>
      </c>
      <c r="AI92" s="171" t="s">
        <v>975</v>
      </c>
      <c r="AJ92" s="176" t="s">
        <v>973</v>
      </c>
      <c r="AK92" s="173" t="s">
        <v>976</v>
      </c>
      <c r="AL92" s="176" t="s">
        <v>973</v>
      </c>
      <c r="AM92" s="181">
        <v>2.8</v>
      </c>
      <c r="AN92" s="182" t="s">
        <v>977</v>
      </c>
      <c r="AO92" s="141" t="s">
        <v>973</v>
      </c>
      <c r="AP92" s="183">
        <v>3530</v>
      </c>
      <c r="AQ92" s="141" t="s">
        <v>973</v>
      </c>
      <c r="AR92" s="184">
        <v>30</v>
      </c>
      <c r="AS92" s="185" t="s">
        <v>974</v>
      </c>
      <c r="AT92" s="186" t="s">
        <v>975</v>
      </c>
      <c r="AU92" s="187" t="s">
        <v>973</v>
      </c>
      <c r="AV92" s="188" t="s">
        <v>976</v>
      </c>
      <c r="AW92" s="187" t="s">
        <v>973</v>
      </c>
      <c r="AX92" s="189">
        <v>3.7</v>
      </c>
      <c r="AY92" s="115"/>
      <c r="BB92" s="190"/>
      <c r="BC92" s="130"/>
      <c r="BE92" s="130"/>
      <c r="BG92" s="130"/>
      <c r="BI92" s="1119" t="s">
        <v>910</v>
      </c>
      <c r="BJ92" s="115"/>
      <c r="BK92" s="191"/>
      <c r="BL92" s="1118" t="s">
        <v>973</v>
      </c>
      <c r="BM92" s="192"/>
      <c r="BN92" s="193"/>
      <c r="BO92" s="193"/>
      <c r="BP92" s="193"/>
      <c r="BQ92" s="193"/>
      <c r="BR92" s="193"/>
      <c r="BS92" s="194"/>
      <c r="BT92" s="195"/>
      <c r="BU92" s="1149" t="s">
        <v>978</v>
      </c>
      <c r="BV92" s="196"/>
      <c r="BW92" s="1100" t="s">
        <v>973</v>
      </c>
      <c r="BX92" s="1131">
        <v>31220</v>
      </c>
      <c r="BY92" s="197"/>
      <c r="BZ92" s="1100" t="s">
        <v>973</v>
      </c>
      <c r="CA92" s="1082">
        <v>230</v>
      </c>
      <c r="CB92" s="1101" t="s">
        <v>974</v>
      </c>
      <c r="CC92" s="1085" t="s">
        <v>975</v>
      </c>
      <c r="CD92" s="1101" t="s">
        <v>973</v>
      </c>
      <c r="CE92" s="1088" t="s">
        <v>979</v>
      </c>
      <c r="CF92" s="1101" t="s">
        <v>973</v>
      </c>
      <c r="CG92" s="1066">
        <v>6.5</v>
      </c>
      <c r="CH92" s="1096" t="s">
        <v>973</v>
      </c>
      <c r="CI92" s="1120">
        <v>8900</v>
      </c>
      <c r="CJ92" s="1107">
        <v>9800</v>
      </c>
      <c r="CK92" s="1093" t="s">
        <v>973</v>
      </c>
      <c r="CL92" s="198" t="s">
        <v>980</v>
      </c>
      <c r="CM92" s="199">
        <v>15800</v>
      </c>
      <c r="CN92" s="200">
        <v>17600</v>
      </c>
      <c r="CO92" s="1100" t="s">
        <v>973</v>
      </c>
      <c r="CP92" s="1110">
        <v>26470</v>
      </c>
      <c r="CQ92" s="1100" t="s">
        <v>973</v>
      </c>
      <c r="CR92" s="1082">
        <v>260</v>
      </c>
      <c r="CS92" s="1101" t="s">
        <v>974</v>
      </c>
      <c r="CT92" s="1085" t="s">
        <v>975</v>
      </c>
      <c r="CU92" s="1085" t="s">
        <v>973</v>
      </c>
      <c r="CV92" s="1088" t="s">
        <v>979</v>
      </c>
      <c r="CW92" s="1085" t="s">
        <v>973</v>
      </c>
      <c r="CX92" s="1104">
        <v>2.8</v>
      </c>
      <c r="CY92" s="1145" t="s">
        <v>981</v>
      </c>
      <c r="CZ92" s="1093" t="s">
        <v>973</v>
      </c>
      <c r="DA92" s="1094">
        <v>4900</v>
      </c>
      <c r="DB92" s="1096" t="s">
        <v>982</v>
      </c>
      <c r="DC92" s="201"/>
      <c r="DD92" s="1096" t="s">
        <v>982</v>
      </c>
      <c r="DE92" s="1097">
        <v>29070</v>
      </c>
      <c r="DF92" s="1100" t="s">
        <v>973</v>
      </c>
      <c r="DG92" s="1082">
        <v>290</v>
      </c>
      <c r="DH92" s="1085" t="s">
        <v>974</v>
      </c>
      <c r="DI92" s="1085" t="s">
        <v>975</v>
      </c>
      <c r="DJ92" s="1085" t="s">
        <v>973</v>
      </c>
      <c r="DK92" s="1088" t="s">
        <v>979</v>
      </c>
      <c r="DL92" s="1085" t="s">
        <v>973</v>
      </c>
      <c r="DM92" s="1066">
        <v>1.9</v>
      </c>
      <c r="DN92" s="1069" t="s">
        <v>982</v>
      </c>
      <c r="DO92" s="1070" t="s">
        <v>912</v>
      </c>
      <c r="DP92" s="1072" t="s">
        <v>912</v>
      </c>
      <c r="DQ92" s="1072" t="s">
        <v>912</v>
      </c>
      <c r="DR92" s="1074" t="s">
        <v>912</v>
      </c>
      <c r="DS92" s="202"/>
      <c r="DT92" s="1142" t="s">
        <v>913</v>
      </c>
      <c r="DU92" s="160"/>
      <c r="DW92" s="128"/>
      <c r="DX92" s="128"/>
      <c r="DY92" s="128"/>
      <c r="DZ92" s="128"/>
      <c r="EA92" s="128"/>
      <c r="EB92" s="128"/>
      <c r="EC92" s="128"/>
      <c r="ED92" s="128"/>
      <c r="EE92" s="128"/>
      <c r="EF92" s="128"/>
      <c r="EG92" s="128"/>
      <c r="EH92" s="128"/>
    </row>
    <row r="93" spans="1:138" s="126" customFormat="1" ht="18.600000000000001" customHeight="1">
      <c r="A93" s="126" t="s">
        <v>435</v>
      </c>
      <c r="B93" s="1147"/>
      <c r="C93" s="1136"/>
      <c r="D93" s="1117"/>
      <c r="E93" s="203" t="s">
        <v>53</v>
      </c>
      <c r="F93" s="165"/>
      <c r="G93" s="204">
        <v>147960</v>
      </c>
      <c r="H93" s="205">
        <v>218560</v>
      </c>
      <c r="I93" s="204">
        <v>118600</v>
      </c>
      <c r="J93" s="205">
        <v>189200</v>
      </c>
      <c r="K93" s="141" t="s">
        <v>973</v>
      </c>
      <c r="L93" s="206">
        <v>1450</v>
      </c>
      <c r="M93" s="207">
        <v>2100</v>
      </c>
      <c r="N93" s="208" t="s">
        <v>974</v>
      </c>
      <c r="O93" s="209" t="s">
        <v>975</v>
      </c>
      <c r="P93" s="209" t="s">
        <v>910</v>
      </c>
      <c r="Q93" s="209" t="s">
        <v>976</v>
      </c>
      <c r="R93" s="209" t="s">
        <v>973</v>
      </c>
      <c r="S93" s="210">
        <v>2.8</v>
      </c>
      <c r="T93" s="211">
        <v>2.7</v>
      </c>
      <c r="U93" s="206">
        <v>1150</v>
      </c>
      <c r="V93" s="207">
        <v>1800</v>
      </c>
      <c r="W93" s="212" t="s">
        <v>974</v>
      </c>
      <c r="X93" s="209" t="s">
        <v>975</v>
      </c>
      <c r="Y93" s="212" t="s">
        <v>910</v>
      </c>
      <c r="Z93" s="209" t="s">
        <v>976</v>
      </c>
      <c r="AA93" s="212" t="s">
        <v>973</v>
      </c>
      <c r="AB93" s="210">
        <v>2.8</v>
      </c>
      <c r="AC93" s="213">
        <v>2.7</v>
      </c>
      <c r="AD93" s="141" t="s">
        <v>973</v>
      </c>
      <c r="AE93" s="214">
        <v>8820</v>
      </c>
      <c r="AF93" s="141" t="s">
        <v>973</v>
      </c>
      <c r="AG93" s="215">
        <v>80</v>
      </c>
      <c r="AH93" s="216" t="s">
        <v>974</v>
      </c>
      <c r="AI93" s="158" t="s">
        <v>975</v>
      </c>
      <c r="AJ93" s="159" t="s">
        <v>973</v>
      </c>
      <c r="AK93" s="217" t="s">
        <v>976</v>
      </c>
      <c r="AL93" s="218" t="s">
        <v>973</v>
      </c>
      <c r="AM93" s="219">
        <v>2.8</v>
      </c>
      <c r="AN93" s="220"/>
      <c r="AO93" s="115"/>
      <c r="AP93" s="221"/>
      <c r="AQ93" s="115"/>
      <c r="AR93" s="222"/>
      <c r="AS93" s="223"/>
      <c r="AT93" s="221"/>
      <c r="AU93" s="223"/>
      <c r="AV93" s="221"/>
      <c r="AW93" s="223"/>
      <c r="AX93" s="221"/>
      <c r="AY93" s="115"/>
      <c r="BB93" s="190"/>
      <c r="BC93" s="130"/>
      <c r="BE93" s="130"/>
      <c r="BG93" s="130"/>
      <c r="BI93" s="1119"/>
      <c r="BJ93" s="115"/>
      <c r="BK93" s="224"/>
      <c r="BL93" s="1118"/>
      <c r="BM93" s="202"/>
      <c r="BN93" s="195"/>
      <c r="BO93" s="195"/>
      <c r="BP93" s="195"/>
      <c r="BQ93" s="195"/>
      <c r="BR93" s="195"/>
      <c r="BS93" s="225"/>
      <c r="BT93" s="195"/>
      <c r="BU93" s="1149"/>
      <c r="BV93" s="226"/>
      <c r="BW93" s="1100"/>
      <c r="BX93" s="1132"/>
      <c r="BY93" s="227">
        <v>29340</v>
      </c>
      <c r="BZ93" s="1100"/>
      <c r="CA93" s="1083"/>
      <c r="CB93" s="1102"/>
      <c r="CC93" s="1086"/>
      <c r="CD93" s="1102"/>
      <c r="CE93" s="1089"/>
      <c r="CF93" s="1102"/>
      <c r="CG93" s="1067"/>
      <c r="CH93" s="1096"/>
      <c r="CI93" s="1121"/>
      <c r="CJ93" s="1108"/>
      <c r="CK93" s="1093"/>
      <c r="CL93" s="123" t="s">
        <v>985</v>
      </c>
      <c r="CM93" s="228">
        <v>8700</v>
      </c>
      <c r="CN93" s="229">
        <v>9700</v>
      </c>
      <c r="CO93" s="1100"/>
      <c r="CP93" s="1111"/>
      <c r="CQ93" s="1100"/>
      <c r="CR93" s="1083"/>
      <c r="CS93" s="1102"/>
      <c r="CT93" s="1086"/>
      <c r="CU93" s="1086"/>
      <c r="CV93" s="1089"/>
      <c r="CW93" s="1086"/>
      <c r="CX93" s="1105"/>
      <c r="CY93" s="1091"/>
      <c r="CZ93" s="1093"/>
      <c r="DA93" s="1095"/>
      <c r="DB93" s="1096"/>
      <c r="DC93" s="230"/>
      <c r="DD93" s="1096"/>
      <c r="DE93" s="1098"/>
      <c r="DF93" s="1100"/>
      <c r="DG93" s="1083"/>
      <c r="DH93" s="1086"/>
      <c r="DI93" s="1086"/>
      <c r="DJ93" s="1086"/>
      <c r="DK93" s="1089"/>
      <c r="DL93" s="1086"/>
      <c r="DM93" s="1067"/>
      <c r="DN93" s="1069"/>
      <c r="DO93" s="1071"/>
      <c r="DP93" s="1073"/>
      <c r="DQ93" s="1073"/>
      <c r="DR93" s="1075"/>
      <c r="DS93" s="202"/>
      <c r="DT93" s="1143"/>
      <c r="DU93" s="160"/>
      <c r="DV93" s="160"/>
      <c r="DW93" s="128"/>
      <c r="DX93" s="128"/>
      <c r="DY93" s="128"/>
      <c r="DZ93" s="128"/>
      <c r="EA93" s="128"/>
      <c r="EB93" s="128"/>
      <c r="EC93" s="128"/>
      <c r="ED93" s="128"/>
      <c r="EE93" s="128"/>
      <c r="EF93" s="128"/>
      <c r="EG93" s="128"/>
      <c r="EH93" s="128"/>
    </row>
    <row r="94" spans="1:138" s="126" customFormat="1" ht="18.600000000000001" customHeight="1">
      <c r="A94" s="126" t="s">
        <v>436</v>
      </c>
      <c r="B94" s="1147"/>
      <c r="C94" s="1136"/>
      <c r="D94" s="1123" t="s">
        <v>986</v>
      </c>
      <c r="E94" s="203" t="s">
        <v>54</v>
      </c>
      <c r="F94" s="165"/>
      <c r="G94" s="204">
        <v>218560</v>
      </c>
      <c r="H94" s="205">
        <v>306810</v>
      </c>
      <c r="I94" s="204">
        <v>189200</v>
      </c>
      <c r="J94" s="205">
        <v>277450</v>
      </c>
      <c r="K94" s="141" t="s">
        <v>973</v>
      </c>
      <c r="L94" s="206">
        <v>2100</v>
      </c>
      <c r="M94" s="207">
        <v>2980</v>
      </c>
      <c r="N94" s="208" t="s">
        <v>974</v>
      </c>
      <c r="O94" s="209" t="s">
        <v>975</v>
      </c>
      <c r="P94" s="209" t="s">
        <v>910</v>
      </c>
      <c r="Q94" s="209" t="s">
        <v>976</v>
      </c>
      <c r="R94" s="209" t="s">
        <v>973</v>
      </c>
      <c r="S94" s="210">
        <v>2.7</v>
      </c>
      <c r="T94" s="211">
        <v>2.8</v>
      </c>
      <c r="U94" s="206">
        <v>1800</v>
      </c>
      <c r="V94" s="207">
        <v>2680</v>
      </c>
      <c r="W94" s="212" t="s">
        <v>974</v>
      </c>
      <c r="X94" s="209" t="s">
        <v>975</v>
      </c>
      <c r="Y94" s="212" t="s">
        <v>910</v>
      </c>
      <c r="Z94" s="209" t="s">
        <v>976</v>
      </c>
      <c r="AA94" s="212" t="s">
        <v>973</v>
      </c>
      <c r="AB94" s="210">
        <v>2.7</v>
      </c>
      <c r="AC94" s="213">
        <v>2.7</v>
      </c>
      <c r="AD94" s="231"/>
      <c r="AE94" s="232"/>
      <c r="AF94" s="233"/>
      <c r="AG94" s="234"/>
      <c r="AH94" s="235"/>
      <c r="AI94" s="195"/>
      <c r="AJ94" s="235"/>
      <c r="AK94" s="195"/>
      <c r="AL94" s="235"/>
      <c r="AM94" s="195"/>
      <c r="AN94" s="195"/>
      <c r="AO94" s="231"/>
      <c r="AP94" s="232"/>
      <c r="AQ94" s="233"/>
      <c r="AR94" s="234"/>
      <c r="AS94" s="235"/>
      <c r="AT94" s="195"/>
      <c r="AU94" s="235"/>
      <c r="AV94" s="195"/>
      <c r="AW94" s="235"/>
      <c r="AX94" s="195"/>
      <c r="AY94" s="141" t="s">
        <v>973</v>
      </c>
      <c r="AZ94" s="236">
        <v>17650</v>
      </c>
      <c r="BA94" s="141" t="s">
        <v>973</v>
      </c>
      <c r="BB94" s="184">
        <v>170</v>
      </c>
      <c r="BC94" s="185" t="s">
        <v>974</v>
      </c>
      <c r="BD94" s="186" t="s">
        <v>975</v>
      </c>
      <c r="BE94" s="187" t="s">
        <v>973</v>
      </c>
      <c r="BF94" s="188" t="s">
        <v>976</v>
      </c>
      <c r="BG94" s="185" t="s">
        <v>973</v>
      </c>
      <c r="BH94" s="189">
        <v>2.6</v>
      </c>
      <c r="BI94" s="1119"/>
      <c r="BJ94" s="115"/>
      <c r="BK94" s="224"/>
      <c r="BL94" s="1118"/>
      <c r="BM94" s="202"/>
      <c r="BN94" s="195"/>
      <c r="BO94" s="195"/>
      <c r="BP94" s="195"/>
      <c r="BQ94" s="195"/>
      <c r="BR94" s="195"/>
      <c r="BS94" s="225"/>
      <c r="BT94" s="195"/>
      <c r="BU94" s="1149"/>
      <c r="BV94" s="226"/>
      <c r="BW94" s="1100" t="s">
        <v>973</v>
      </c>
      <c r="BX94" s="1129">
        <v>29340</v>
      </c>
      <c r="BY94" s="237"/>
      <c r="BZ94" s="1100"/>
      <c r="CA94" s="1083"/>
      <c r="CB94" s="1102"/>
      <c r="CC94" s="1086"/>
      <c r="CD94" s="1102"/>
      <c r="CE94" s="1089"/>
      <c r="CF94" s="1102"/>
      <c r="CG94" s="1067"/>
      <c r="CH94" s="1096"/>
      <c r="CI94" s="1121"/>
      <c r="CJ94" s="1108"/>
      <c r="CK94" s="1093"/>
      <c r="CL94" s="123" t="s">
        <v>987</v>
      </c>
      <c r="CM94" s="228">
        <v>7600</v>
      </c>
      <c r="CN94" s="229">
        <v>8400</v>
      </c>
      <c r="CO94" s="1100"/>
      <c r="CP94" s="1111"/>
      <c r="CQ94" s="1100"/>
      <c r="CR94" s="1083"/>
      <c r="CS94" s="1102"/>
      <c r="CT94" s="1086"/>
      <c r="CU94" s="1086"/>
      <c r="CV94" s="1089"/>
      <c r="CW94" s="1086"/>
      <c r="CX94" s="1105"/>
      <c r="CY94" s="1091"/>
      <c r="CZ94" s="202"/>
      <c r="DA94" s="127"/>
      <c r="DB94" s="1096"/>
      <c r="DC94" s="230"/>
      <c r="DD94" s="1096"/>
      <c r="DE94" s="1098"/>
      <c r="DF94" s="1100"/>
      <c r="DG94" s="1083"/>
      <c r="DH94" s="1086"/>
      <c r="DI94" s="1086"/>
      <c r="DJ94" s="1086"/>
      <c r="DK94" s="1089"/>
      <c r="DL94" s="1086"/>
      <c r="DM94" s="1067"/>
      <c r="DN94" s="1069"/>
      <c r="DO94" s="1076">
        <v>0.01</v>
      </c>
      <c r="DP94" s="1078">
        <v>0.02</v>
      </c>
      <c r="DQ94" s="1078">
        <v>0.04</v>
      </c>
      <c r="DR94" s="1080">
        <v>0.05</v>
      </c>
      <c r="DS94" s="202"/>
      <c r="DT94" s="1143"/>
      <c r="DU94" s="160"/>
      <c r="DW94" s="128"/>
      <c r="DX94" s="128"/>
      <c r="DY94" s="128"/>
      <c r="DZ94" s="128"/>
      <c r="EA94" s="128"/>
      <c r="EB94" s="128"/>
      <c r="EC94" s="128"/>
      <c r="ED94" s="128"/>
      <c r="EE94" s="128"/>
      <c r="EF94" s="128"/>
      <c r="EG94" s="128"/>
      <c r="EH94" s="128"/>
    </row>
    <row r="95" spans="1:138" s="126" customFormat="1" ht="18.600000000000001" customHeight="1">
      <c r="A95" s="126" t="s">
        <v>437</v>
      </c>
      <c r="B95" s="1147"/>
      <c r="C95" s="1136"/>
      <c r="D95" s="1124"/>
      <c r="E95" s="238" t="s">
        <v>55</v>
      </c>
      <c r="F95" s="165"/>
      <c r="G95" s="239">
        <v>306810</v>
      </c>
      <c r="H95" s="240"/>
      <c r="I95" s="239">
        <v>277450</v>
      </c>
      <c r="J95" s="240"/>
      <c r="K95" s="141" t="s">
        <v>973</v>
      </c>
      <c r="L95" s="241">
        <v>2980</v>
      </c>
      <c r="M95" s="242"/>
      <c r="N95" s="243" t="s">
        <v>974</v>
      </c>
      <c r="O95" s="244" t="s">
        <v>975</v>
      </c>
      <c r="P95" s="244" t="s">
        <v>910</v>
      </c>
      <c r="Q95" s="244" t="s">
        <v>976</v>
      </c>
      <c r="R95" s="244" t="s">
        <v>973</v>
      </c>
      <c r="S95" s="245">
        <v>2.8</v>
      </c>
      <c r="T95" s="246"/>
      <c r="U95" s="241">
        <v>2680</v>
      </c>
      <c r="V95" s="242"/>
      <c r="W95" s="247" t="s">
        <v>974</v>
      </c>
      <c r="X95" s="244" t="s">
        <v>975</v>
      </c>
      <c r="Y95" s="248" t="s">
        <v>910</v>
      </c>
      <c r="Z95" s="244" t="s">
        <v>976</v>
      </c>
      <c r="AA95" s="248" t="s">
        <v>973</v>
      </c>
      <c r="AB95" s="245">
        <v>2.7</v>
      </c>
      <c r="AC95" s="249"/>
      <c r="AD95" s="231"/>
      <c r="AE95" s="232"/>
      <c r="AF95" s="233"/>
      <c r="AG95" s="250"/>
      <c r="AH95" s="235"/>
      <c r="AI95" s="195"/>
      <c r="AJ95" s="235"/>
      <c r="AK95" s="195"/>
      <c r="AL95" s="235"/>
      <c r="AM95" s="195"/>
      <c r="AN95" s="195"/>
      <c r="AO95" s="231"/>
      <c r="AP95" s="232"/>
      <c r="AQ95" s="233"/>
      <c r="AR95" s="250"/>
      <c r="AS95" s="235"/>
      <c r="AT95" s="195"/>
      <c r="AU95" s="235"/>
      <c r="AV95" s="195"/>
      <c r="AW95" s="235"/>
      <c r="AX95" s="195"/>
      <c r="AY95" s="231"/>
      <c r="AZ95" s="232"/>
      <c r="BA95" s="232"/>
      <c r="BB95" s="234"/>
      <c r="BC95" s="235"/>
      <c r="BD95" s="195"/>
      <c r="BE95" s="235"/>
      <c r="BF95" s="195"/>
      <c r="BG95" s="235"/>
      <c r="BH95" s="195"/>
      <c r="BI95" s="1119"/>
      <c r="BJ95" s="115"/>
      <c r="BK95" s="224"/>
      <c r="BL95" s="1118"/>
      <c r="BM95" s="202"/>
      <c r="BN95" s="195"/>
      <c r="BO95" s="195"/>
      <c r="BP95" s="195"/>
      <c r="BQ95" s="195"/>
      <c r="BR95" s="195"/>
      <c r="BS95" s="225"/>
      <c r="BT95" s="195"/>
      <c r="BU95" s="1149"/>
      <c r="BV95" s="226"/>
      <c r="BW95" s="1100"/>
      <c r="BX95" s="1130"/>
      <c r="BY95" s="251"/>
      <c r="BZ95" s="1100"/>
      <c r="CA95" s="1084"/>
      <c r="CB95" s="1103"/>
      <c r="CC95" s="1087"/>
      <c r="CD95" s="1103"/>
      <c r="CE95" s="1090"/>
      <c r="CF95" s="1103"/>
      <c r="CG95" s="1068"/>
      <c r="CH95" s="1096"/>
      <c r="CI95" s="1122"/>
      <c r="CJ95" s="1109"/>
      <c r="CK95" s="1093"/>
      <c r="CL95" s="252" t="s">
        <v>988</v>
      </c>
      <c r="CM95" s="253">
        <v>6800</v>
      </c>
      <c r="CN95" s="254">
        <v>7500</v>
      </c>
      <c r="CO95" s="1100"/>
      <c r="CP95" s="1112"/>
      <c r="CQ95" s="1100"/>
      <c r="CR95" s="1084"/>
      <c r="CS95" s="1103"/>
      <c r="CT95" s="1087"/>
      <c r="CU95" s="1087"/>
      <c r="CV95" s="1090"/>
      <c r="CW95" s="1087"/>
      <c r="CX95" s="1106"/>
      <c r="CY95" s="1092"/>
      <c r="CZ95" s="202"/>
      <c r="DA95" s="127"/>
      <c r="DB95" s="1096"/>
      <c r="DC95" s="230"/>
      <c r="DD95" s="1096"/>
      <c r="DE95" s="1099"/>
      <c r="DF95" s="1100"/>
      <c r="DG95" s="1084"/>
      <c r="DH95" s="1087"/>
      <c r="DI95" s="1087"/>
      <c r="DJ95" s="1087"/>
      <c r="DK95" s="1090"/>
      <c r="DL95" s="1087"/>
      <c r="DM95" s="1068"/>
      <c r="DN95" s="1069"/>
      <c r="DO95" s="1077"/>
      <c r="DP95" s="1079"/>
      <c r="DQ95" s="1079"/>
      <c r="DR95" s="1081"/>
      <c r="DS95" s="202"/>
      <c r="DT95" s="1143"/>
      <c r="DU95" s="160"/>
      <c r="DV95" s="160"/>
      <c r="DW95" s="128"/>
      <c r="DX95" s="128"/>
      <c r="DY95" s="128"/>
      <c r="DZ95" s="128"/>
      <c r="EA95" s="128"/>
      <c r="EB95" s="128"/>
      <c r="EC95" s="128"/>
      <c r="ED95" s="128"/>
      <c r="EE95" s="128"/>
      <c r="EF95" s="128"/>
      <c r="EG95" s="128"/>
      <c r="EH95" s="128"/>
    </row>
    <row r="96" spans="1:138" s="126" customFormat="1" ht="18.600000000000001" customHeight="1">
      <c r="A96" s="126" t="s">
        <v>438</v>
      </c>
      <c r="B96" s="1147"/>
      <c r="C96" s="1137" t="s">
        <v>989</v>
      </c>
      <c r="D96" s="1116" t="s">
        <v>972</v>
      </c>
      <c r="E96" s="164" t="s">
        <v>52</v>
      </c>
      <c r="F96" s="165"/>
      <c r="G96" s="166">
        <v>115680</v>
      </c>
      <c r="H96" s="167">
        <v>124500</v>
      </c>
      <c r="I96" s="166">
        <v>92190</v>
      </c>
      <c r="J96" s="167">
        <v>101010</v>
      </c>
      <c r="K96" s="141" t="s">
        <v>973</v>
      </c>
      <c r="L96" s="168">
        <v>1130</v>
      </c>
      <c r="M96" s="169">
        <v>1210</v>
      </c>
      <c r="N96" s="170" t="s">
        <v>974</v>
      </c>
      <c r="O96" s="171" t="s">
        <v>975</v>
      </c>
      <c r="P96" s="172" t="s">
        <v>973</v>
      </c>
      <c r="Q96" s="173" t="s">
        <v>976</v>
      </c>
      <c r="R96" s="172" t="s">
        <v>973</v>
      </c>
      <c r="S96" s="174">
        <v>2.8</v>
      </c>
      <c r="T96" s="175">
        <v>2.8</v>
      </c>
      <c r="U96" s="168">
        <v>900</v>
      </c>
      <c r="V96" s="169">
        <v>980</v>
      </c>
      <c r="W96" s="176" t="s">
        <v>974</v>
      </c>
      <c r="X96" s="171" t="s">
        <v>975</v>
      </c>
      <c r="Y96" s="176" t="s">
        <v>973</v>
      </c>
      <c r="Z96" s="173" t="s">
        <v>976</v>
      </c>
      <c r="AA96" s="176" t="s">
        <v>973</v>
      </c>
      <c r="AB96" s="174">
        <v>2.7</v>
      </c>
      <c r="AC96" s="177">
        <v>2.7</v>
      </c>
      <c r="AD96" s="141" t="s">
        <v>973</v>
      </c>
      <c r="AE96" s="178">
        <v>8820</v>
      </c>
      <c r="AF96" s="141" t="s">
        <v>973</v>
      </c>
      <c r="AG96" s="179">
        <v>80</v>
      </c>
      <c r="AH96" s="180" t="s">
        <v>974</v>
      </c>
      <c r="AI96" s="171" t="s">
        <v>975</v>
      </c>
      <c r="AJ96" s="176" t="s">
        <v>973</v>
      </c>
      <c r="AK96" s="173" t="s">
        <v>976</v>
      </c>
      <c r="AL96" s="176" t="s">
        <v>973</v>
      </c>
      <c r="AM96" s="181">
        <v>2.8</v>
      </c>
      <c r="AN96" s="182" t="s">
        <v>977</v>
      </c>
      <c r="AO96" s="141" t="s">
        <v>973</v>
      </c>
      <c r="AP96" s="183">
        <v>3530</v>
      </c>
      <c r="AQ96" s="141" t="s">
        <v>973</v>
      </c>
      <c r="AR96" s="184">
        <v>30</v>
      </c>
      <c r="AS96" s="185" t="s">
        <v>974</v>
      </c>
      <c r="AT96" s="186" t="s">
        <v>975</v>
      </c>
      <c r="AU96" s="187" t="s">
        <v>973</v>
      </c>
      <c r="AV96" s="188" t="s">
        <v>976</v>
      </c>
      <c r="AW96" s="187" t="s">
        <v>973</v>
      </c>
      <c r="AX96" s="189">
        <v>3.7</v>
      </c>
      <c r="AY96" s="115"/>
      <c r="BB96" s="190"/>
      <c r="BC96" s="130"/>
      <c r="BE96" s="130"/>
      <c r="BG96" s="130"/>
      <c r="BI96" s="1119"/>
      <c r="BJ96" s="115"/>
      <c r="BK96" s="224"/>
      <c r="BL96" s="1118"/>
      <c r="BM96" s="202"/>
      <c r="BN96" s="195"/>
      <c r="BO96" s="195"/>
      <c r="BP96" s="195"/>
      <c r="BQ96" s="195"/>
      <c r="BR96" s="195"/>
      <c r="BS96" s="225"/>
      <c r="BT96" s="195"/>
      <c r="BU96" s="1149"/>
      <c r="BV96" s="226"/>
      <c r="BW96" s="1100" t="s">
        <v>973</v>
      </c>
      <c r="BX96" s="1131">
        <v>26480</v>
      </c>
      <c r="BY96" s="197"/>
      <c r="BZ96" s="1100" t="s">
        <v>973</v>
      </c>
      <c r="CA96" s="1083">
        <v>180</v>
      </c>
      <c r="CB96" s="1101" t="s">
        <v>974</v>
      </c>
      <c r="CC96" s="1085" t="s">
        <v>975</v>
      </c>
      <c r="CD96" s="1101" t="s">
        <v>973</v>
      </c>
      <c r="CE96" s="1088" t="s">
        <v>979</v>
      </c>
      <c r="CF96" s="1101" t="s">
        <v>973</v>
      </c>
      <c r="CG96" s="1066">
        <v>6.6</v>
      </c>
      <c r="CH96" s="1093" t="s">
        <v>973</v>
      </c>
      <c r="CI96" s="1120">
        <v>7500</v>
      </c>
      <c r="CJ96" s="1107">
        <v>7800</v>
      </c>
      <c r="CK96" s="1093" t="s">
        <v>973</v>
      </c>
      <c r="CL96" s="198" t="s">
        <v>980</v>
      </c>
      <c r="CM96" s="199">
        <v>12900</v>
      </c>
      <c r="CN96" s="200">
        <v>14400</v>
      </c>
      <c r="CO96" s="1100" t="s">
        <v>973</v>
      </c>
      <c r="CP96" s="1110">
        <v>21180</v>
      </c>
      <c r="CQ96" s="1100" t="s">
        <v>973</v>
      </c>
      <c r="CR96" s="1082">
        <v>210</v>
      </c>
      <c r="CS96" s="1101" t="s">
        <v>974</v>
      </c>
      <c r="CT96" s="1085" t="s">
        <v>975</v>
      </c>
      <c r="CU96" s="1085" t="s">
        <v>973</v>
      </c>
      <c r="CV96" s="1088" t="s">
        <v>979</v>
      </c>
      <c r="CW96" s="1101" t="s">
        <v>973</v>
      </c>
      <c r="CX96" s="1104">
        <v>2.7</v>
      </c>
      <c r="CY96" s="1091" t="s">
        <v>981</v>
      </c>
      <c r="CZ96" s="1093" t="s">
        <v>973</v>
      </c>
      <c r="DA96" s="1094">
        <v>4900</v>
      </c>
      <c r="DB96" s="1096"/>
      <c r="DC96" s="230"/>
      <c r="DD96" s="1096" t="s">
        <v>982</v>
      </c>
      <c r="DE96" s="1097">
        <v>23260</v>
      </c>
      <c r="DF96" s="1100" t="s">
        <v>973</v>
      </c>
      <c r="DG96" s="1082">
        <v>230</v>
      </c>
      <c r="DH96" s="1085" t="s">
        <v>974</v>
      </c>
      <c r="DI96" s="1085" t="s">
        <v>975</v>
      </c>
      <c r="DJ96" s="1085" t="s">
        <v>973</v>
      </c>
      <c r="DK96" s="1088" t="s">
        <v>979</v>
      </c>
      <c r="DL96" s="1085" t="s">
        <v>973</v>
      </c>
      <c r="DM96" s="1066">
        <v>1.9</v>
      </c>
      <c r="DN96" s="1069" t="s">
        <v>982</v>
      </c>
      <c r="DO96" s="1070" t="s">
        <v>912</v>
      </c>
      <c r="DP96" s="1072" t="s">
        <v>912</v>
      </c>
      <c r="DQ96" s="1072" t="s">
        <v>912</v>
      </c>
      <c r="DR96" s="1074" t="s">
        <v>912</v>
      </c>
      <c r="DS96" s="202"/>
      <c r="DT96" s="1143"/>
      <c r="DU96" s="160"/>
      <c r="DV96" s="160"/>
      <c r="DW96" s="128"/>
      <c r="DX96" s="128"/>
      <c r="DY96" s="128"/>
      <c r="DZ96" s="128"/>
      <c r="EA96" s="128"/>
      <c r="EB96" s="128"/>
      <c r="EC96" s="128"/>
      <c r="ED96" s="128"/>
      <c r="EE96" s="128"/>
      <c r="EF96" s="128"/>
      <c r="EG96" s="128"/>
      <c r="EH96" s="128"/>
    </row>
    <row r="97" spans="1:138" s="126" customFormat="1" ht="18.600000000000001" customHeight="1">
      <c r="A97" s="126" t="s">
        <v>439</v>
      </c>
      <c r="B97" s="1147"/>
      <c r="C97" s="1136"/>
      <c r="D97" s="1117"/>
      <c r="E97" s="203" t="s">
        <v>53</v>
      </c>
      <c r="F97" s="165"/>
      <c r="G97" s="204">
        <v>124500</v>
      </c>
      <c r="H97" s="205">
        <v>195100</v>
      </c>
      <c r="I97" s="204">
        <v>101010</v>
      </c>
      <c r="J97" s="205">
        <v>171610</v>
      </c>
      <c r="K97" s="141" t="s">
        <v>973</v>
      </c>
      <c r="L97" s="206">
        <v>1210</v>
      </c>
      <c r="M97" s="207">
        <v>1860</v>
      </c>
      <c r="N97" s="208" t="s">
        <v>974</v>
      </c>
      <c r="O97" s="209" t="s">
        <v>975</v>
      </c>
      <c r="P97" s="209" t="s">
        <v>910</v>
      </c>
      <c r="Q97" s="209" t="s">
        <v>976</v>
      </c>
      <c r="R97" s="209" t="s">
        <v>973</v>
      </c>
      <c r="S97" s="210">
        <v>2.8</v>
      </c>
      <c r="T97" s="211">
        <v>2.7</v>
      </c>
      <c r="U97" s="206">
        <v>980</v>
      </c>
      <c r="V97" s="207">
        <v>1620</v>
      </c>
      <c r="W97" s="212" t="s">
        <v>974</v>
      </c>
      <c r="X97" s="209" t="s">
        <v>975</v>
      </c>
      <c r="Y97" s="212" t="s">
        <v>910</v>
      </c>
      <c r="Z97" s="209" t="s">
        <v>976</v>
      </c>
      <c r="AA97" s="212" t="s">
        <v>973</v>
      </c>
      <c r="AB97" s="210">
        <v>2.7</v>
      </c>
      <c r="AC97" s="213">
        <v>2.7</v>
      </c>
      <c r="AD97" s="141" t="s">
        <v>973</v>
      </c>
      <c r="AE97" s="214">
        <v>8820</v>
      </c>
      <c r="AF97" s="141" t="s">
        <v>973</v>
      </c>
      <c r="AG97" s="215">
        <v>80</v>
      </c>
      <c r="AH97" s="216" t="s">
        <v>974</v>
      </c>
      <c r="AI97" s="158" t="s">
        <v>975</v>
      </c>
      <c r="AJ97" s="159" t="s">
        <v>973</v>
      </c>
      <c r="AK97" s="217" t="s">
        <v>976</v>
      </c>
      <c r="AL97" s="218" t="s">
        <v>973</v>
      </c>
      <c r="AM97" s="219">
        <v>2.8</v>
      </c>
      <c r="AN97" s="220"/>
      <c r="AO97" s="115"/>
      <c r="AP97" s="221"/>
      <c r="AQ97" s="115"/>
      <c r="AR97" s="222"/>
      <c r="AS97" s="223"/>
      <c r="AT97" s="221"/>
      <c r="AU97" s="223"/>
      <c r="AV97" s="221"/>
      <c r="AW97" s="223"/>
      <c r="AX97" s="221"/>
      <c r="AY97" s="115"/>
      <c r="BB97" s="190"/>
      <c r="BC97" s="130"/>
      <c r="BE97" s="130"/>
      <c r="BG97" s="130"/>
      <c r="BI97" s="1119"/>
      <c r="BJ97" s="115"/>
      <c r="BK97" s="224"/>
      <c r="BL97" s="1118"/>
      <c r="BM97" s="202"/>
      <c r="BN97" s="195"/>
      <c r="BO97" s="195"/>
      <c r="BP97" s="195"/>
      <c r="BQ97" s="195"/>
      <c r="BR97" s="195"/>
      <c r="BS97" s="225"/>
      <c r="BT97" s="195"/>
      <c r="BU97" s="1149"/>
      <c r="BV97" s="226"/>
      <c r="BW97" s="1100"/>
      <c r="BX97" s="1132"/>
      <c r="BY97" s="227">
        <v>24600</v>
      </c>
      <c r="BZ97" s="1100"/>
      <c r="CA97" s="1083"/>
      <c r="CB97" s="1102"/>
      <c r="CC97" s="1086"/>
      <c r="CD97" s="1102"/>
      <c r="CE97" s="1089"/>
      <c r="CF97" s="1102"/>
      <c r="CG97" s="1067"/>
      <c r="CH97" s="1093"/>
      <c r="CI97" s="1121"/>
      <c r="CJ97" s="1108"/>
      <c r="CK97" s="1093"/>
      <c r="CL97" s="123" t="s">
        <v>985</v>
      </c>
      <c r="CM97" s="228">
        <v>7100</v>
      </c>
      <c r="CN97" s="229">
        <v>7900</v>
      </c>
      <c r="CO97" s="1100"/>
      <c r="CP97" s="1111"/>
      <c r="CQ97" s="1100"/>
      <c r="CR97" s="1083"/>
      <c r="CS97" s="1102"/>
      <c r="CT97" s="1086"/>
      <c r="CU97" s="1086"/>
      <c r="CV97" s="1089"/>
      <c r="CW97" s="1102"/>
      <c r="CX97" s="1105"/>
      <c r="CY97" s="1091"/>
      <c r="CZ97" s="1093"/>
      <c r="DA97" s="1095"/>
      <c r="DB97" s="1096"/>
      <c r="DC97" s="230"/>
      <c r="DD97" s="1096"/>
      <c r="DE97" s="1098"/>
      <c r="DF97" s="1100"/>
      <c r="DG97" s="1083"/>
      <c r="DH97" s="1086"/>
      <c r="DI97" s="1086"/>
      <c r="DJ97" s="1086"/>
      <c r="DK97" s="1089"/>
      <c r="DL97" s="1086"/>
      <c r="DM97" s="1067"/>
      <c r="DN97" s="1069"/>
      <c r="DO97" s="1071"/>
      <c r="DP97" s="1073"/>
      <c r="DQ97" s="1073"/>
      <c r="DR97" s="1075"/>
      <c r="DS97" s="202"/>
      <c r="DT97" s="1143"/>
      <c r="DU97" s="160"/>
      <c r="DV97" s="160"/>
      <c r="DW97" s="128"/>
      <c r="DX97" s="128"/>
      <c r="DY97" s="128"/>
      <c r="DZ97" s="128"/>
      <c r="EA97" s="128"/>
      <c r="EB97" s="128"/>
      <c r="EC97" s="128"/>
      <c r="ED97" s="128"/>
      <c r="EE97" s="128"/>
      <c r="EF97" s="128"/>
      <c r="EG97" s="128"/>
      <c r="EH97" s="128"/>
    </row>
    <row r="98" spans="1:138" s="126" customFormat="1" ht="18.600000000000001" customHeight="1">
      <c r="A98" s="126" t="s">
        <v>440</v>
      </c>
      <c r="B98" s="1147"/>
      <c r="C98" s="1136"/>
      <c r="D98" s="1123" t="s">
        <v>986</v>
      </c>
      <c r="E98" s="203" t="s">
        <v>54</v>
      </c>
      <c r="F98" s="165"/>
      <c r="G98" s="204">
        <v>195100</v>
      </c>
      <c r="H98" s="205">
        <v>283350</v>
      </c>
      <c r="I98" s="204">
        <v>171610</v>
      </c>
      <c r="J98" s="205">
        <v>259860</v>
      </c>
      <c r="K98" s="141" t="s">
        <v>973</v>
      </c>
      <c r="L98" s="206">
        <v>1860</v>
      </c>
      <c r="M98" s="207">
        <v>2740</v>
      </c>
      <c r="N98" s="208" t="s">
        <v>974</v>
      </c>
      <c r="O98" s="209" t="s">
        <v>975</v>
      </c>
      <c r="P98" s="209" t="s">
        <v>910</v>
      </c>
      <c r="Q98" s="209" t="s">
        <v>976</v>
      </c>
      <c r="R98" s="209" t="s">
        <v>973</v>
      </c>
      <c r="S98" s="210">
        <v>2.7</v>
      </c>
      <c r="T98" s="211">
        <v>2.7</v>
      </c>
      <c r="U98" s="206">
        <v>1620</v>
      </c>
      <c r="V98" s="207">
        <v>2500</v>
      </c>
      <c r="W98" s="212" t="s">
        <v>974</v>
      </c>
      <c r="X98" s="209" t="s">
        <v>975</v>
      </c>
      <c r="Y98" s="212" t="s">
        <v>910</v>
      </c>
      <c r="Z98" s="209" t="s">
        <v>976</v>
      </c>
      <c r="AA98" s="212" t="s">
        <v>973</v>
      </c>
      <c r="AB98" s="210">
        <v>2.7</v>
      </c>
      <c r="AC98" s="213">
        <v>2.7</v>
      </c>
      <c r="AD98" s="231"/>
      <c r="AE98" s="232"/>
      <c r="AF98" s="233"/>
      <c r="AG98" s="234"/>
      <c r="AH98" s="235"/>
      <c r="AI98" s="195"/>
      <c r="AJ98" s="235"/>
      <c r="AK98" s="195"/>
      <c r="AL98" s="235"/>
      <c r="AM98" s="195"/>
      <c r="AN98" s="195"/>
      <c r="AO98" s="231"/>
      <c r="AP98" s="232"/>
      <c r="AQ98" s="233"/>
      <c r="AR98" s="234"/>
      <c r="AS98" s="235"/>
      <c r="AT98" s="195"/>
      <c r="AU98" s="235"/>
      <c r="AV98" s="195"/>
      <c r="AW98" s="235"/>
      <c r="AX98" s="195"/>
      <c r="AY98" s="141" t="s">
        <v>973</v>
      </c>
      <c r="AZ98" s="236">
        <v>17650</v>
      </c>
      <c r="BA98" s="141" t="s">
        <v>973</v>
      </c>
      <c r="BB98" s="184">
        <v>170</v>
      </c>
      <c r="BC98" s="185" t="s">
        <v>974</v>
      </c>
      <c r="BD98" s="186" t="s">
        <v>975</v>
      </c>
      <c r="BE98" s="187" t="s">
        <v>973</v>
      </c>
      <c r="BF98" s="188" t="s">
        <v>976</v>
      </c>
      <c r="BG98" s="185" t="s">
        <v>973</v>
      </c>
      <c r="BH98" s="189">
        <v>2.6</v>
      </c>
      <c r="BI98" s="1119"/>
      <c r="BJ98" s="115"/>
      <c r="BK98" s="224"/>
      <c r="BL98" s="1118"/>
      <c r="BM98" s="202"/>
      <c r="BN98" s="195"/>
      <c r="BO98" s="195"/>
      <c r="BP98" s="195"/>
      <c r="BQ98" s="195"/>
      <c r="BR98" s="195"/>
      <c r="BS98" s="225"/>
      <c r="BT98" s="195"/>
      <c r="BU98" s="1149"/>
      <c r="BV98" s="226"/>
      <c r="BW98" s="1100" t="s">
        <v>973</v>
      </c>
      <c r="BX98" s="1129">
        <v>24600</v>
      </c>
      <c r="BY98" s="237"/>
      <c r="BZ98" s="1100"/>
      <c r="CA98" s="1083"/>
      <c r="CB98" s="1102"/>
      <c r="CC98" s="1086"/>
      <c r="CD98" s="1102"/>
      <c r="CE98" s="1089"/>
      <c r="CF98" s="1102"/>
      <c r="CG98" s="1067"/>
      <c r="CH98" s="1093"/>
      <c r="CI98" s="1121"/>
      <c r="CJ98" s="1108"/>
      <c r="CK98" s="1093"/>
      <c r="CL98" s="123" t="s">
        <v>987</v>
      </c>
      <c r="CM98" s="228">
        <v>6200</v>
      </c>
      <c r="CN98" s="229">
        <v>6900</v>
      </c>
      <c r="CO98" s="1100"/>
      <c r="CP98" s="1111"/>
      <c r="CQ98" s="1100"/>
      <c r="CR98" s="1083"/>
      <c r="CS98" s="1102"/>
      <c r="CT98" s="1086"/>
      <c r="CU98" s="1086"/>
      <c r="CV98" s="1089"/>
      <c r="CW98" s="1102"/>
      <c r="CX98" s="1105"/>
      <c r="CY98" s="1091"/>
      <c r="CZ98" s="202"/>
      <c r="DA98" s="127"/>
      <c r="DB98" s="1096"/>
      <c r="DC98" s="230"/>
      <c r="DD98" s="1096"/>
      <c r="DE98" s="1098"/>
      <c r="DF98" s="1100"/>
      <c r="DG98" s="1083"/>
      <c r="DH98" s="1086"/>
      <c r="DI98" s="1086"/>
      <c r="DJ98" s="1086"/>
      <c r="DK98" s="1089"/>
      <c r="DL98" s="1086"/>
      <c r="DM98" s="1067"/>
      <c r="DN98" s="1069"/>
      <c r="DO98" s="1076">
        <v>0.01</v>
      </c>
      <c r="DP98" s="1078">
        <v>0.03</v>
      </c>
      <c r="DQ98" s="1078">
        <v>0.04</v>
      </c>
      <c r="DR98" s="1080">
        <v>0.05</v>
      </c>
      <c r="DS98" s="202"/>
      <c r="DT98" s="1143"/>
      <c r="DU98" s="160"/>
      <c r="DV98" s="160"/>
      <c r="DW98" s="128"/>
      <c r="DX98" s="128"/>
      <c r="DY98" s="128"/>
      <c r="DZ98" s="128"/>
      <c r="EA98" s="128"/>
      <c r="EB98" s="128"/>
      <c r="EC98" s="128"/>
      <c r="ED98" s="128"/>
      <c r="EE98" s="128"/>
      <c r="EF98" s="128"/>
      <c r="EG98" s="128"/>
      <c r="EH98" s="128"/>
    </row>
    <row r="99" spans="1:138" s="126" customFormat="1" ht="18.600000000000001" customHeight="1">
      <c r="A99" s="126" t="s">
        <v>441</v>
      </c>
      <c r="B99" s="1147"/>
      <c r="C99" s="1136"/>
      <c r="D99" s="1124"/>
      <c r="E99" s="238" t="s">
        <v>55</v>
      </c>
      <c r="F99" s="165"/>
      <c r="G99" s="239">
        <v>283350</v>
      </c>
      <c r="H99" s="240"/>
      <c r="I99" s="239">
        <v>259860</v>
      </c>
      <c r="J99" s="240"/>
      <c r="K99" s="141" t="s">
        <v>973</v>
      </c>
      <c r="L99" s="241">
        <v>2740</v>
      </c>
      <c r="M99" s="242"/>
      <c r="N99" s="243" t="s">
        <v>974</v>
      </c>
      <c r="O99" s="244" t="s">
        <v>975</v>
      </c>
      <c r="P99" s="244" t="s">
        <v>910</v>
      </c>
      <c r="Q99" s="244" t="s">
        <v>976</v>
      </c>
      <c r="R99" s="244" t="s">
        <v>973</v>
      </c>
      <c r="S99" s="245">
        <v>2.7</v>
      </c>
      <c r="T99" s="246"/>
      <c r="U99" s="241">
        <v>2500</v>
      </c>
      <c r="V99" s="242"/>
      <c r="W99" s="247" t="s">
        <v>974</v>
      </c>
      <c r="X99" s="244" t="s">
        <v>975</v>
      </c>
      <c r="Y99" s="248" t="s">
        <v>910</v>
      </c>
      <c r="Z99" s="244" t="s">
        <v>976</v>
      </c>
      <c r="AA99" s="248" t="s">
        <v>973</v>
      </c>
      <c r="AB99" s="245">
        <v>2.7</v>
      </c>
      <c r="AC99" s="249"/>
      <c r="AD99" s="231"/>
      <c r="AE99" s="232"/>
      <c r="AF99" s="233"/>
      <c r="AG99" s="250"/>
      <c r="AH99" s="235"/>
      <c r="AI99" s="195"/>
      <c r="AJ99" s="235"/>
      <c r="AK99" s="195"/>
      <c r="AL99" s="235"/>
      <c r="AM99" s="195"/>
      <c r="AN99" s="195"/>
      <c r="AO99" s="231"/>
      <c r="AP99" s="232"/>
      <c r="AQ99" s="233"/>
      <c r="AR99" s="250"/>
      <c r="AS99" s="235"/>
      <c r="AT99" s="195"/>
      <c r="AU99" s="235"/>
      <c r="AV99" s="195"/>
      <c r="AW99" s="235"/>
      <c r="AX99" s="195"/>
      <c r="AY99" s="231"/>
      <c r="AZ99" s="232"/>
      <c r="BA99" s="232"/>
      <c r="BB99" s="234"/>
      <c r="BC99" s="235"/>
      <c r="BD99" s="195"/>
      <c r="BE99" s="235"/>
      <c r="BF99" s="195"/>
      <c r="BG99" s="235"/>
      <c r="BH99" s="195"/>
      <c r="BI99" s="1119"/>
      <c r="BJ99" s="115"/>
      <c r="BK99" s="224"/>
      <c r="BL99" s="1118"/>
      <c r="BM99" s="202"/>
      <c r="BN99" s="195"/>
      <c r="BO99" s="195"/>
      <c r="BP99" s="195"/>
      <c r="BQ99" s="195"/>
      <c r="BR99" s="195"/>
      <c r="BS99" s="225"/>
      <c r="BT99" s="195"/>
      <c r="BU99" s="1149"/>
      <c r="BV99" s="226"/>
      <c r="BW99" s="1100"/>
      <c r="BX99" s="1130"/>
      <c r="BY99" s="251"/>
      <c r="BZ99" s="1100"/>
      <c r="CA99" s="1084"/>
      <c r="CB99" s="1103"/>
      <c r="CC99" s="1087"/>
      <c r="CD99" s="1103"/>
      <c r="CE99" s="1090"/>
      <c r="CF99" s="1103"/>
      <c r="CG99" s="1068"/>
      <c r="CH99" s="1093"/>
      <c r="CI99" s="1122"/>
      <c r="CJ99" s="1109"/>
      <c r="CK99" s="1093"/>
      <c r="CL99" s="252" t="s">
        <v>988</v>
      </c>
      <c r="CM99" s="253">
        <v>5500</v>
      </c>
      <c r="CN99" s="254">
        <v>6200</v>
      </c>
      <c r="CO99" s="1100"/>
      <c r="CP99" s="1112"/>
      <c r="CQ99" s="1100"/>
      <c r="CR99" s="1084"/>
      <c r="CS99" s="1103"/>
      <c r="CT99" s="1087"/>
      <c r="CU99" s="1087"/>
      <c r="CV99" s="1090"/>
      <c r="CW99" s="1103"/>
      <c r="CX99" s="1106"/>
      <c r="CY99" s="1092"/>
      <c r="CZ99" s="202"/>
      <c r="DA99" s="127"/>
      <c r="DB99" s="1096"/>
      <c r="DC99" s="230"/>
      <c r="DD99" s="1096"/>
      <c r="DE99" s="1099"/>
      <c r="DF99" s="1100"/>
      <c r="DG99" s="1084"/>
      <c r="DH99" s="1087"/>
      <c r="DI99" s="1087"/>
      <c r="DJ99" s="1087"/>
      <c r="DK99" s="1090"/>
      <c r="DL99" s="1087"/>
      <c r="DM99" s="1068"/>
      <c r="DN99" s="1069"/>
      <c r="DO99" s="1077"/>
      <c r="DP99" s="1079"/>
      <c r="DQ99" s="1079"/>
      <c r="DR99" s="1081"/>
      <c r="DS99" s="202"/>
      <c r="DT99" s="1143"/>
      <c r="DU99" s="160"/>
      <c r="DV99" s="160"/>
      <c r="DW99" s="128"/>
      <c r="DX99" s="128"/>
      <c r="DY99" s="128"/>
      <c r="DZ99" s="128"/>
      <c r="EA99" s="128"/>
      <c r="EB99" s="128"/>
      <c r="EC99" s="128"/>
      <c r="ED99" s="128"/>
      <c r="EE99" s="128"/>
      <c r="EF99" s="128"/>
      <c r="EG99" s="128"/>
      <c r="EH99" s="128"/>
    </row>
    <row r="100" spans="1:138" s="126" customFormat="1" ht="18.600000000000001" customHeight="1">
      <c r="A100" s="126" t="s">
        <v>442</v>
      </c>
      <c r="B100" s="1147"/>
      <c r="C100" s="1137" t="s">
        <v>990</v>
      </c>
      <c r="D100" s="1116" t="s">
        <v>972</v>
      </c>
      <c r="E100" s="164" t="s">
        <v>52</v>
      </c>
      <c r="F100" s="165"/>
      <c r="G100" s="166">
        <v>100240</v>
      </c>
      <c r="H100" s="167">
        <v>109060</v>
      </c>
      <c r="I100" s="166">
        <v>80660</v>
      </c>
      <c r="J100" s="167">
        <v>89480</v>
      </c>
      <c r="K100" s="141" t="s">
        <v>973</v>
      </c>
      <c r="L100" s="168">
        <v>980</v>
      </c>
      <c r="M100" s="169">
        <v>1060</v>
      </c>
      <c r="N100" s="170" t="s">
        <v>974</v>
      </c>
      <c r="O100" s="171" t="s">
        <v>975</v>
      </c>
      <c r="P100" s="172" t="s">
        <v>973</v>
      </c>
      <c r="Q100" s="173" t="s">
        <v>976</v>
      </c>
      <c r="R100" s="172" t="s">
        <v>973</v>
      </c>
      <c r="S100" s="174">
        <v>2.8</v>
      </c>
      <c r="T100" s="175">
        <v>2.8</v>
      </c>
      <c r="U100" s="168">
        <v>780</v>
      </c>
      <c r="V100" s="169">
        <v>860</v>
      </c>
      <c r="W100" s="176" t="s">
        <v>974</v>
      </c>
      <c r="X100" s="171" t="s">
        <v>975</v>
      </c>
      <c r="Y100" s="176" t="s">
        <v>973</v>
      </c>
      <c r="Z100" s="173" t="s">
        <v>976</v>
      </c>
      <c r="AA100" s="176" t="s">
        <v>973</v>
      </c>
      <c r="AB100" s="174">
        <v>2.7</v>
      </c>
      <c r="AC100" s="177">
        <v>2.7</v>
      </c>
      <c r="AD100" s="141" t="s">
        <v>973</v>
      </c>
      <c r="AE100" s="178">
        <v>8820</v>
      </c>
      <c r="AF100" s="141" t="s">
        <v>973</v>
      </c>
      <c r="AG100" s="179">
        <v>80</v>
      </c>
      <c r="AH100" s="180" t="s">
        <v>974</v>
      </c>
      <c r="AI100" s="171" t="s">
        <v>975</v>
      </c>
      <c r="AJ100" s="176" t="s">
        <v>973</v>
      </c>
      <c r="AK100" s="173" t="s">
        <v>976</v>
      </c>
      <c r="AL100" s="176" t="s">
        <v>973</v>
      </c>
      <c r="AM100" s="181">
        <v>2.8</v>
      </c>
      <c r="AN100" s="182" t="s">
        <v>977</v>
      </c>
      <c r="AO100" s="141" t="s">
        <v>973</v>
      </c>
      <c r="AP100" s="183">
        <v>3530</v>
      </c>
      <c r="AQ100" s="141" t="s">
        <v>973</v>
      </c>
      <c r="AR100" s="184">
        <v>30</v>
      </c>
      <c r="AS100" s="185" t="s">
        <v>974</v>
      </c>
      <c r="AT100" s="186" t="s">
        <v>975</v>
      </c>
      <c r="AU100" s="187" t="s">
        <v>973</v>
      </c>
      <c r="AV100" s="188" t="s">
        <v>976</v>
      </c>
      <c r="AW100" s="187" t="s">
        <v>973</v>
      </c>
      <c r="AX100" s="189">
        <v>3.7</v>
      </c>
      <c r="AY100" s="115"/>
      <c r="BB100" s="190"/>
      <c r="BC100" s="130"/>
      <c r="BE100" s="130"/>
      <c r="BG100" s="130"/>
      <c r="BI100" s="1119"/>
      <c r="BJ100" s="115"/>
      <c r="BK100" s="224"/>
      <c r="BL100" s="1118"/>
      <c r="BM100" s="202"/>
      <c r="BN100" s="195"/>
      <c r="BO100" s="195"/>
      <c r="BP100" s="195"/>
      <c r="BQ100" s="195"/>
      <c r="BR100" s="195"/>
      <c r="BS100" s="225"/>
      <c r="BT100" s="195"/>
      <c r="BU100" s="1149"/>
      <c r="BV100" s="226"/>
      <c r="BW100" s="1100" t="s">
        <v>973</v>
      </c>
      <c r="BX100" s="1131">
        <v>23310</v>
      </c>
      <c r="BY100" s="197"/>
      <c r="BZ100" s="1100" t="s">
        <v>973</v>
      </c>
      <c r="CA100" s="1082">
        <v>150</v>
      </c>
      <c r="CB100" s="1101" t="s">
        <v>974</v>
      </c>
      <c r="CC100" s="1085" t="s">
        <v>975</v>
      </c>
      <c r="CD100" s="1101" t="s">
        <v>973</v>
      </c>
      <c r="CE100" s="1088" t="s">
        <v>979</v>
      </c>
      <c r="CF100" s="1101" t="s">
        <v>973</v>
      </c>
      <c r="CG100" s="1066">
        <v>6.6</v>
      </c>
      <c r="CH100" s="1093" t="s">
        <v>973</v>
      </c>
      <c r="CI100" s="1120">
        <v>6200</v>
      </c>
      <c r="CJ100" s="1107">
        <v>6800</v>
      </c>
      <c r="CK100" s="1093" t="s">
        <v>973</v>
      </c>
      <c r="CL100" s="198" t="s">
        <v>980</v>
      </c>
      <c r="CM100" s="199">
        <v>10900</v>
      </c>
      <c r="CN100" s="200">
        <v>12200</v>
      </c>
      <c r="CO100" s="1100" t="s">
        <v>973</v>
      </c>
      <c r="CP100" s="1110">
        <v>17650</v>
      </c>
      <c r="CQ100" s="1100" t="s">
        <v>973</v>
      </c>
      <c r="CR100" s="1082">
        <v>170</v>
      </c>
      <c r="CS100" s="1101" t="s">
        <v>974</v>
      </c>
      <c r="CT100" s="1085" t="s">
        <v>975</v>
      </c>
      <c r="CU100" s="1085" t="s">
        <v>973</v>
      </c>
      <c r="CV100" s="1088" t="s">
        <v>979</v>
      </c>
      <c r="CW100" s="1101" t="s">
        <v>973</v>
      </c>
      <c r="CX100" s="1104">
        <v>2.8</v>
      </c>
      <c r="CY100" s="1091" t="s">
        <v>981</v>
      </c>
      <c r="CZ100" s="1093" t="s">
        <v>973</v>
      </c>
      <c r="DA100" s="1094">
        <v>4900</v>
      </c>
      <c r="DB100" s="1096"/>
      <c r="DC100" s="230"/>
      <c r="DD100" s="1096" t="s">
        <v>982</v>
      </c>
      <c r="DE100" s="1097">
        <v>19380</v>
      </c>
      <c r="DF100" s="1100" t="s">
        <v>973</v>
      </c>
      <c r="DG100" s="1082">
        <v>190</v>
      </c>
      <c r="DH100" s="1085" t="s">
        <v>974</v>
      </c>
      <c r="DI100" s="1085" t="s">
        <v>975</v>
      </c>
      <c r="DJ100" s="1085" t="s">
        <v>973</v>
      </c>
      <c r="DK100" s="1088" t="s">
        <v>979</v>
      </c>
      <c r="DL100" s="1085" t="s">
        <v>973</v>
      </c>
      <c r="DM100" s="1066">
        <v>1.9</v>
      </c>
      <c r="DN100" s="1069" t="s">
        <v>982</v>
      </c>
      <c r="DO100" s="1070" t="s">
        <v>912</v>
      </c>
      <c r="DP100" s="1072" t="s">
        <v>912</v>
      </c>
      <c r="DQ100" s="1072" t="s">
        <v>912</v>
      </c>
      <c r="DR100" s="1074" t="s">
        <v>912</v>
      </c>
      <c r="DS100" s="202"/>
      <c r="DT100" s="1143"/>
      <c r="DU100" s="160"/>
      <c r="DW100" s="128"/>
      <c r="DX100" s="128"/>
      <c r="DY100" s="128"/>
      <c r="DZ100" s="128"/>
      <c r="EA100" s="128"/>
      <c r="EB100" s="128"/>
      <c r="EC100" s="128"/>
      <c r="ED100" s="128"/>
      <c r="EE100" s="128"/>
      <c r="EF100" s="128"/>
      <c r="EG100" s="128"/>
      <c r="EH100" s="128"/>
    </row>
    <row r="101" spans="1:138" s="126" customFormat="1" ht="18.600000000000001" customHeight="1">
      <c r="A101" s="126" t="s">
        <v>443</v>
      </c>
      <c r="B101" s="1147"/>
      <c r="C101" s="1136"/>
      <c r="D101" s="1117"/>
      <c r="E101" s="203" t="s">
        <v>53</v>
      </c>
      <c r="F101" s="165"/>
      <c r="G101" s="204">
        <v>109060</v>
      </c>
      <c r="H101" s="205">
        <v>179660</v>
      </c>
      <c r="I101" s="204">
        <v>89480</v>
      </c>
      <c r="J101" s="205">
        <v>160080</v>
      </c>
      <c r="K101" s="141" t="s">
        <v>973</v>
      </c>
      <c r="L101" s="206">
        <v>1060</v>
      </c>
      <c r="M101" s="207">
        <v>1700</v>
      </c>
      <c r="N101" s="208" t="s">
        <v>974</v>
      </c>
      <c r="O101" s="209" t="s">
        <v>975</v>
      </c>
      <c r="P101" s="209" t="s">
        <v>910</v>
      </c>
      <c r="Q101" s="209" t="s">
        <v>976</v>
      </c>
      <c r="R101" s="209" t="s">
        <v>973</v>
      </c>
      <c r="S101" s="210">
        <v>2.8</v>
      </c>
      <c r="T101" s="211">
        <v>2.7</v>
      </c>
      <c r="U101" s="206">
        <v>860</v>
      </c>
      <c r="V101" s="207">
        <v>1500</v>
      </c>
      <c r="W101" s="212" t="s">
        <v>974</v>
      </c>
      <c r="X101" s="209" t="s">
        <v>975</v>
      </c>
      <c r="Y101" s="212" t="s">
        <v>910</v>
      </c>
      <c r="Z101" s="209" t="s">
        <v>976</v>
      </c>
      <c r="AA101" s="212" t="s">
        <v>973</v>
      </c>
      <c r="AB101" s="210">
        <v>2.7</v>
      </c>
      <c r="AC101" s="213">
        <v>2.7</v>
      </c>
      <c r="AD101" s="141" t="s">
        <v>973</v>
      </c>
      <c r="AE101" s="214">
        <v>8820</v>
      </c>
      <c r="AF101" s="141" t="s">
        <v>973</v>
      </c>
      <c r="AG101" s="215">
        <v>80</v>
      </c>
      <c r="AH101" s="216" t="s">
        <v>974</v>
      </c>
      <c r="AI101" s="158" t="s">
        <v>975</v>
      </c>
      <c r="AJ101" s="159" t="s">
        <v>973</v>
      </c>
      <c r="AK101" s="217" t="s">
        <v>976</v>
      </c>
      <c r="AL101" s="218" t="s">
        <v>973</v>
      </c>
      <c r="AM101" s="219">
        <v>2.8</v>
      </c>
      <c r="AN101" s="220"/>
      <c r="AO101" s="115"/>
      <c r="AP101" s="221"/>
      <c r="AQ101" s="115"/>
      <c r="AR101" s="222"/>
      <c r="AS101" s="223"/>
      <c r="AT101" s="221"/>
      <c r="AU101" s="223"/>
      <c r="AV101" s="221"/>
      <c r="AW101" s="223"/>
      <c r="AX101" s="221"/>
      <c r="AY101" s="115"/>
      <c r="BB101" s="190"/>
      <c r="BC101" s="130"/>
      <c r="BE101" s="130"/>
      <c r="BG101" s="130"/>
      <c r="BI101" s="1119"/>
      <c r="BJ101" s="115"/>
      <c r="BK101" s="224"/>
      <c r="BL101" s="1118"/>
      <c r="BM101" s="202"/>
      <c r="BN101" s="195"/>
      <c r="BO101" s="195"/>
      <c r="BP101" s="195"/>
      <c r="BQ101" s="195"/>
      <c r="BR101" s="195"/>
      <c r="BS101" s="225"/>
      <c r="BT101" s="195"/>
      <c r="BU101" s="1149"/>
      <c r="BV101" s="226"/>
      <c r="BW101" s="1100"/>
      <c r="BX101" s="1132"/>
      <c r="BY101" s="227">
        <v>21440</v>
      </c>
      <c r="BZ101" s="1100"/>
      <c r="CA101" s="1083"/>
      <c r="CB101" s="1102"/>
      <c r="CC101" s="1086"/>
      <c r="CD101" s="1102"/>
      <c r="CE101" s="1089"/>
      <c r="CF101" s="1102"/>
      <c r="CG101" s="1067"/>
      <c r="CH101" s="1093"/>
      <c r="CI101" s="1121"/>
      <c r="CJ101" s="1108"/>
      <c r="CK101" s="1093"/>
      <c r="CL101" s="123" t="s">
        <v>985</v>
      </c>
      <c r="CM101" s="228">
        <v>6000</v>
      </c>
      <c r="CN101" s="229">
        <v>6700</v>
      </c>
      <c r="CO101" s="1100"/>
      <c r="CP101" s="1111"/>
      <c r="CQ101" s="1100"/>
      <c r="CR101" s="1083"/>
      <c r="CS101" s="1102"/>
      <c r="CT101" s="1086"/>
      <c r="CU101" s="1086"/>
      <c r="CV101" s="1089"/>
      <c r="CW101" s="1102"/>
      <c r="CX101" s="1105"/>
      <c r="CY101" s="1091"/>
      <c r="CZ101" s="1093"/>
      <c r="DA101" s="1095"/>
      <c r="DB101" s="1096"/>
      <c r="DC101" s="230"/>
      <c r="DD101" s="1096"/>
      <c r="DE101" s="1098"/>
      <c r="DF101" s="1100"/>
      <c r="DG101" s="1083"/>
      <c r="DH101" s="1086"/>
      <c r="DI101" s="1086"/>
      <c r="DJ101" s="1086"/>
      <c r="DK101" s="1089"/>
      <c r="DL101" s="1086"/>
      <c r="DM101" s="1067"/>
      <c r="DN101" s="1069"/>
      <c r="DO101" s="1071"/>
      <c r="DP101" s="1073"/>
      <c r="DQ101" s="1073"/>
      <c r="DR101" s="1075"/>
      <c r="DS101" s="202"/>
      <c r="DT101" s="1143"/>
      <c r="DU101" s="160"/>
      <c r="DV101" s="160"/>
      <c r="DW101" s="128"/>
      <c r="DX101" s="128"/>
      <c r="DY101" s="128"/>
      <c r="DZ101" s="128"/>
      <c r="EA101" s="128"/>
      <c r="EB101" s="128"/>
      <c r="EC101" s="128"/>
      <c r="ED101" s="128"/>
      <c r="EE101" s="128"/>
      <c r="EF101" s="128"/>
      <c r="EG101" s="128"/>
      <c r="EH101" s="128"/>
    </row>
    <row r="102" spans="1:138" s="126" customFormat="1" ht="18.600000000000001" customHeight="1">
      <c r="A102" s="126" t="s">
        <v>444</v>
      </c>
      <c r="B102" s="1147"/>
      <c r="C102" s="1136"/>
      <c r="D102" s="1123" t="s">
        <v>986</v>
      </c>
      <c r="E102" s="203" t="s">
        <v>54</v>
      </c>
      <c r="F102" s="165"/>
      <c r="G102" s="204">
        <v>179660</v>
      </c>
      <c r="H102" s="205">
        <v>267910</v>
      </c>
      <c r="I102" s="204">
        <v>160080</v>
      </c>
      <c r="J102" s="205">
        <v>248330</v>
      </c>
      <c r="K102" s="141" t="s">
        <v>973</v>
      </c>
      <c r="L102" s="206">
        <v>1700</v>
      </c>
      <c r="M102" s="207">
        <v>2580</v>
      </c>
      <c r="N102" s="208" t="s">
        <v>974</v>
      </c>
      <c r="O102" s="209" t="s">
        <v>975</v>
      </c>
      <c r="P102" s="209" t="s">
        <v>910</v>
      </c>
      <c r="Q102" s="209" t="s">
        <v>976</v>
      </c>
      <c r="R102" s="209" t="s">
        <v>973</v>
      </c>
      <c r="S102" s="210">
        <v>2.7</v>
      </c>
      <c r="T102" s="211">
        <v>2.7</v>
      </c>
      <c r="U102" s="206">
        <v>1500</v>
      </c>
      <c r="V102" s="207">
        <v>2380</v>
      </c>
      <c r="W102" s="212" t="s">
        <v>974</v>
      </c>
      <c r="X102" s="209" t="s">
        <v>975</v>
      </c>
      <c r="Y102" s="212" t="s">
        <v>910</v>
      </c>
      <c r="Z102" s="209" t="s">
        <v>976</v>
      </c>
      <c r="AA102" s="212" t="s">
        <v>973</v>
      </c>
      <c r="AB102" s="210">
        <v>2.7</v>
      </c>
      <c r="AC102" s="213">
        <v>2.7</v>
      </c>
      <c r="AD102" s="231"/>
      <c r="AE102" s="232"/>
      <c r="AF102" s="233"/>
      <c r="AG102" s="234"/>
      <c r="AH102" s="235"/>
      <c r="AI102" s="195"/>
      <c r="AJ102" s="235"/>
      <c r="AK102" s="195"/>
      <c r="AL102" s="235"/>
      <c r="AM102" s="195"/>
      <c r="AN102" s="195"/>
      <c r="AO102" s="231"/>
      <c r="AP102" s="232"/>
      <c r="AQ102" s="233"/>
      <c r="AR102" s="234"/>
      <c r="AS102" s="235"/>
      <c r="AT102" s="195"/>
      <c r="AU102" s="235"/>
      <c r="AV102" s="195"/>
      <c r="AW102" s="235"/>
      <c r="AX102" s="195"/>
      <c r="AY102" s="141" t="s">
        <v>973</v>
      </c>
      <c r="AZ102" s="236">
        <v>17650</v>
      </c>
      <c r="BA102" s="141" t="s">
        <v>973</v>
      </c>
      <c r="BB102" s="184">
        <v>170</v>
      </c>
      <c r="BC102" s="185" t="s">
        <v>974</v>
      </c>
      <c r="BD102" s="186" t="s">
        <v>975</v>
      </c>
      <c r="BE102" s="187" t="s">
        <v>973</v>
      </c>
      <c r="BF102" s="188" t="s">
        <v>976</v>
      </c>
      <c r="BG102" s="185" t="s">
        <v>973</v>
      </c>
      <c r="BH102" s="189">
        <v>2.6</v>
      </c>
      <c r="BI102" s="1119"/>
      <c r="BJ102" s="115"/>
      <c r="BK102" s="255"/>
      <c r="BL102" s="1118"/>
      <c r="BM102" s="202"/>
      <c r="BN102" s="195"/>
      <c r="BO102" s="195"/>
      <c r="BP102" s="195"/>
      <c r="BQ102" s="195"/>
      <c r="BR102" s="195"/>
      <c r="BS102" s="225"/>
      <c r="BT102" s="195"/>
      <c r="BU102" s="1149"/>
      <c r="BV102" s="226"/>
      <c r="BW102" s="1100" t="s">
        <v>973</v>
      </c>
      <c r="BX102" s="1129">
        <v>21440</v>
      </c>
      <c r="BY102" s="237"/>
      <c r="BZ102" s="1100"/>
      <c r="CA102" s="1083">
        <v>0</v>
      </c>
      <c r="CB102" s="1102"/>
      <c r="CC102" s="1086"/>
      <c r="CD102" s="1102"/>
      <c r="CE102" s="1089"/>
      <c r="CF102" s="1102"/>
      <c r="CG102" s="1067"/>
      <c r="CH102" s="1093"/>
      <c r="CI102" s="1121"/>
      <c r="CJ102" s="1108"/>
      <c r="CK102" s="1093"/>
      <c r="CL102" s="123" t="s">
        <v>987</v>
      </c>
      <c r="CM102" s="228">
        <v>5200</v>
      </c>
      <c r="CN102" s="229">
        <v>5800</v>
      </c>
      <c r="CO102" s="1100"/>
      <c r="CP102" s="1111"/>
      <c r="CQ102" s="1100"/>
      <c r="CR102" s="1083"/>
      <c r="CS102" s="1102"/>
      <c r="CT102" s="1086"/>
      <c r="CU102" s="1086"/>
      <c r="CV102" s="1089"/>
      <c r="CW102" s="1102"/>
      <c r="CX102" s="1105"/>
      <c r="CY102" s="1091"/>
      <c r="CZ102" s="202"/>
      <c r="DA102" s="127"/>
      <c r="DB102" s="1096"/>
      <c r="DC102" s="230"/>
      <c r="DD102" s="1096"/>
      <c r="DE102" s="1098"/>
      <c r="DF102" s="1100"/>
      <c r="DG102" s="1083"/>
      <c r="DH102" s="1086"/>
      <c r="DI102" s="1086"/>
      <c r="DJ102" s="1086"/>
      <c r="DK102" s="1089"/>
      <c r="DL102" s="1086"/>
      <c r="DM102" s="1067"/>
      <c r="DN102" s="1069"/>
      <c r="DO102" s="1076">
        <v>0.01</v>
      </c>
      <c r="DP102" s="1078">
        <v>0.03</v>
      </c>
      <c r="DQ102" s="1078">
        <v>0.04</v>
      </c>
      <c r="DR102" s="1080">
        <v>0.05</v>
      </c>
      <c r="DS102" s="202"/>
      <c r="DT102" s="1143"/>
      <c r="DU102" s="160"/>
      <c r="DW102" s="128"/>
      <c r="DX102" s="128"/>
      <c r="DY102" s="128"/>
      <c r="DZ102" s="128"/>
      <c r="EA102" s="128"/>
      <c r="EB102" s="128"/>
      <c r="EC102" s="128"/>
      <c r="ED102" s="128"/>
      <c r="EE102" s="128"/>
      <c r="EF102" s="128"/>
      <c r="EG102" s="128"/>
      <c r="EH102" s="128"/>
    </row>
    <row r="103" spans="1:138" s="126" customFormat="1" ht="18.600000000000001" customHeight="1">
      <c r="A103" s="126" t="s">
        <v>445</v>
      </c>
      <c r="B103" s="1147"/>
      <c r="C103" s="1136"/>
      <c r="D103" s="1124"/>
      <c r="E103" s="238" t="s">
        <v>55</v>
      </c>
      <c r="F103" s="165"/>
      <c r="G103" s="239">
        <v>267910</v>
      </c>
      <c r="H103" s="240"/>
      <c r="I103" s="239">
        <v>248330</v>
      </c>
      <c r="J103" s="240"/>
      <c r="K103" s="141" t="s">
        <v>973</v>
      </c>
      <c r="L103" s="241">
        <v>2580</v>
      </c>
      <c r="M103" s="242"/>
      <c r="N103" s="243" t="s">
        <v>974</v>
      </c>
      <c r="O103" s="244" t="s">
        <v>975</v>
      </c>
      <c r="P103" s="244" t="s">
        <v>910</v>
      </c>
      <c r="Q103" s="244" t="s">
        <v>976</v>
      </c>
      <c r="R103" s="244" t="s">
        <v>973</v>
      </c>
      <c r="S103" s="245">
        <v>2.7</v>
      </c>
      <c r="T103" s="246"/>
      <c r="U103" s="241">
        <v>2380</v>
      </c>
      <c r="V103" s="242"/>
      <c r="W103" s="247" t="s">
        <v>974</v>
      </c>
      <c r="X103" s="244" t="s">
        <v>975</v>
      </c>
      <c r="Y103" s="248" t="s">
        <v>910</v>
      </c>
      <c r="Z103" s="244" t="s">
        <v>976</v>
      </c>
      <c r="AA103" s="248" t="s">
        <v>973</v>
      </c>
      <c r="AB103" s="245">
        <v>2.7</v>
      </c>
      <c r="AC103" s="249"/>
      <c r="AD103" s="231"/>
      <c r="AE103" s="232"/>
      <c r="AF103" s="233"/>
      <c r="AG103" s="250"/>
      <c r="AH103" s="235"/>
      <c r="AI103" s="195"/>
      <c r="AJ103" s="235"/>
      <c r="AK103" s="195"/>
      <c r="AL103" s="235"/>
      <c r="AM103" s="195"/>
      <c r="AN103" s="195"/>
      <c r="AO103" s="231"/>
      <c r="AP103" s="232"/>
      <c r="AQ103" s="233"/>
      <c r="AR103" s="250"/>
      <c r="AS103" s="235"/>
      <c r="AT103" s="195"/>
      <c r="AU103" s="235"/>
      <c r="AV103" s="195"/>
      <c r="AW103" s="235"/>
      <c r="AX103" s="195"/>
      <c r="AY103" s="231"/>
      <c r="AZ103" s="232"/>
      <c r="BA103" s="232"/>
      <c r="BB103" s="234"/>
      <c r="BC103" s="235"/>
      <c r="BD103" s="195"/>
      <c r="BE103" s="235"/>
      <c r="BF103" s="195"/>
      <c r="BG103" s="235"/>
      <c r="BH103" s="195"/>
      <c r="BI103" s="1119"/>
      <c r="BJ103" s="115"/>
      <c r="BK103" s="255"/>
      <c r="BL103" s="1118"/>
      <c r="BM103" s="202"/>
      <c r="BN103" s="195"/>
      <c r="BO103" s="195"/>
      <c r="BP103" s="195"/>
      <c r="BQ103" s="195"/>
      <c r="BR103" s="195"/>
      <c r="BS103" s="225"/>
      <c r="BT103" s="195"/>
      <c r="BU103" s="1149"/>
      <c r="BV103" s="226"/>
      <c r="BW103" s="1100"/>
      <c r="BX103" s="1130"/>
      <c r="BY103" s="251"/>
      <c r="BZ103" s="1100"/>
      <c r="CA103" s="1084"/>
      <c r="CB103" s="1103"/>
      <c r="CC103" s="1087"/>
      <c r="CD103" s="1103"/>
      <c r="CE103" s="1090"/>
      <c r="CF103" s="1103"/>
      <c r="CG103" s="1068"/>
      <c r="CH103" s="1093"/>
      <c r="CI103" s="1122"/>
      <c r="CJ103" s="1109"/>
      <c r="CK103" s="1093"/>
      <c r="CL103" s="252" t="s">
        <v>988</v>
      </c>
      <c r="CM103" s="253">
        <v>4700</v>
      </c>
      <c r="CN103" s="254">
        <v>5200</v>
      </c>
      <c r="CO103" s="1100"/>
      <c r="CP103" s="1112"/>
      <c r="CQ103" s="1100"/>
      <c r="CR103" s="1084"/>
      <c r="CS103" s="1103"/>
      <c r="CT103" s="1087"/>
      <c r="CU103" s="1087"/>
      <c r="CV103" s="1090"/>
      <c r="CW103" s="1103"/>
      <c r="CX103" s="1106"/>
      <c r="CY103" s="1092"/>
      <c r="CZ103" s="202"/>
      <c r="DA103" s="127"/>
      <c r="DB103" s="1096"/>
      <c r="DC103" s="230"/>
      <c r="DD103" s="1096"/>
      <c r="DE103" s="1099"/>
      <c r="DF103" s="1100"/>
      <c r="DG103" s="1084"/>
      <c r="DH103" s="1087"/>
      <c r="DI103" s="1087"/>
      <c r="DJ103" s="1087"/>
      <c r="DK103" s="1090"/>
      <c r="DL103" s="1087"/>
      <c r="DM103" s="1068"/>
      <c r="DN103" s="1069"/>
      <c r="DO103" s="1077"/>
      <c r="DP103" s="1079"/>
      <c r="DQ103" s="1079"/>
      <c r="DR103" s="1081"/>
      <c r="DS103" s="202"/>
      <c r="DT103" s="1143"/>
      <c r="DU103" s="160"/>
      <c r="DV103" s="160"/>
      <c r="DW103" s="128"/>
      <c r="DX103" s="128"/>
      <c r="DY103" s="128"/>
      <c r="DZ103" s="128"/>
      <c r="EA103" s="128"/>
      <c r="EB103" s="128"/>
      <c r="EC103" s="128"/>
      <c r="ED103" s="128"/>
      <c r="EE103" s="128"/>
      <c r="EF103" s="128"/>
      <c r="EG103" s="128"/>
      <c r="EH103" s="128"/>
    </row>
    <row r="104" spans="1:138" s="126" customFormat="1" ht="18.600000000000001" customHeight="1">
      <c r="A104" s="126" t="s">
        <v>446</v>
      </c>
      <c r="B104" s="1147"/>
      <c r="C104" s="1137" t="s">
        <v>991</v>
      </c>
      <c r="D104" s="1116" t="s">
        <v>972</v>
      </c>
      <c r="E104" s="164" t="s">
        <v>52</v>
      </c>
      <c r="F104" s="165"/>
      <c r="G104" s="166">
        <v>88730</v>
      </c>
      <c r="H104" s="167">
        <v>97550</v>
      </c>
      <c r="I104" s="166">
        <v>71960</v>
      </c>
      <c r="J104" s="167">
        <v>80780</v>
      </c>
      <c r="K104" s="141" t="s">
        <v>973</v>
      </c>
      <c r="L104" s="168">
        <v>860</v>
      </c>
      <c r="M104" s="169">
        <v>940</v>
      </c>
      <c r="N104" s="170" t="s">
        <v>974</v>
      </c>
      <c r="O104" s="171" t="s">
        <v>975</v>
      </c>
      <c r="P104" s="172" t="s">
        <v>973</v>
      </c>
      <c r="Q104" s="173" t="s">
        <v>976</v>
      </c>
      <c r="R104" s="172" t="s">
        <v>973</v>
      </c>
      <c r="S104" s="174">
        <v>2.8</v>
      </c>
      <c r="T104" s="175">
        <v>2.8</v>
      </c>
      <c r="U104" s="168">
        <v>690</v>
      </c>
      <c r="V104" s="169">
        <v>770</v>
      </c>
      <c r="W104" s="176" t="s">
        <v>974</v>
      </c>
      <c r="X104" s="171" t="s">
        <v>975</v>
      </c>
      <c r="Y104" s="176" t="s">
        <v>973</v>
      </c>
      <c r="Z104" s="173" t="s">
        <v>976</v>
      </c>
      <c r="AA104" s="176" t="s">
        <v>973</v>
      </c>
      <c r="AB104" s="174">
        <v>2.7</v>
      </c>
      <c r="AC104" s="177">
        <v>2.7</v>
      </c>
      <c r="AD104" s="141" t="s">
        <v>973</v>
      </c>
      <c r="AE104" s="178">
        <v>8820</v>
      </c>
      <c r="AF104" s="141" t="s">
        <v>973</v>
      </c>
      <c r="AG104" s="179">
        <v>80</v>
      </c>
      <c r="AH104" s="180" t="s">
        <v>974</v>
      </c>
      <c r="AI104" s="171" t="s">
        <v>975</v>
      </c>
      <c r="AJ104" s="176" t="s">
        <v>973</v>
      </c>
      <c r="AK104" s="173" t="s">
        <v>976</v>
      </c>
      <c r="AL104" s="176" t="s">
        <v>973</v>
      </c>
      <c r="AM104" s="181">
        <v>2.8</v>
      </c>
      <c r="AN104" s="182" t="s">
        <v>977</v>
      </c>
      <c r="AO104" s="141" t="s">
        <v>973</v>
      </c>
      <c r="AP104" s="183">
        <v>3530</v>
      </c>
      <c r="AQ104" s="141" t="s">
        <v>973</v>
      </c>
      <c r="AR104" s="184">
        <v>30</v>
      </c>
      <c r="AS104" s="185" t="s">
        <v>974</v>
      </c>
      <c r="AT104" s="186" t="s">
        <v>975</v>
      </c>
      <c r="AU104" s="187" t="s">
        <v>973</v>
      </c>
      <c r="AV104" s="188" t="s">
        <v>976</v>
      </c>
      <c r="AW104" s="187" t="s">
        <v>973</v>
      </c>
      <c r="AX104" s="189">
        <v>3.7</v>
      </c>
      <c r="AY104" s="115"/>
      <c r="BB104" s="190"/>
      <c r="BC104" s="130"/>
      <c r="BE104" s="130"/>
      <c r="BG104" s="130"/>
      <c r="BI104" s="1119"/>
      <c r="BJ104" s="115"/>
      <c r="BK104" s="255"/>
      <c r="BL104" s="1118"/>
      <c r="BM104" s="202"/>
      <c r="BN104" s="195"/>
      <c r="BO104" s="195"/>
      <c r="BP104" s="195"/>
      <c r="BQ104" s="195"/>
      <c r="BR104" s="195"/>
      <c r="BS104" s="225"/>
      <c r="BT104" s="195"/>
      <c r="BU104" s="1149"/>
      <c r="BV104" s="226"/>
      <c r="BW104" s="1100" t="s">
        <v>973</v>
      </c>
      <c r="BX104" s="1131">
        <v>21060</v>
      </c>
      <c r="BY104" s="197"/>
      <c r="BZ104" s="1100" t="s">
        <v>973</v>
      </c>
      <c r="CA104" s="1082">
        <v>130</v>
      </c>
      <c r="CB104" s="1101" t="s">
        <v>974</v>
      </c>
      <c r="CC104" s="1085" t="s">
        <v>975</v>
      </c>
      <c r="CD104" s="1101" t="s">
        <v>973</v>
      </c>
      <c r="CE104" s="1088" t="s">
        <v>979</v>
      </c>
      <c r="CF104" s="1101" t="s">
        <v>973</v>
      </c>
      <c r="CG104" s="1066">
        <v>6.5</v>
      </c>
      <c r="CH104" s="1093" t="s">
        <v>973</v>
      </c>
      <c r="CI104" s="1120">
        <v>6200</v>
      </c>
      <c r="CJ104" s="1107">
        <v>5900</v>
      </c>
      <c r="CK104" s="1093" t="s">
        <v>973</v>
      </c>
      <c r="CL104" s="198" t="s">
        <v>980</v>
      </c>
      <c r="CM104" s="199">
        <v>10200</v>
      </c>
      <c r="CN104" s="200">
        <v>11400</v>
      </c>
      <c r="CO104" s="1100" t="s">
        <v>973</v>
      </c>
      <c r="CP104" s="1110">
        <v>15120</v>
      </c>
      <c r="CQ104" s="1100" t="s">
        <v>973</v>
      </c>
      <c r="CR104" s="1082">
        <v>150</v>
      </c>
      <c r="CS104" s="1101" t="s">
        <v>974</v>
      </c>
      <c r="CT104" s="1085" t="s">
        <v>975</v>
      </c>
      <c r="CU104" s="1085" t="s">
        <v>973</v>
      </c>
      <c r="CV104" s="1088" t="s">
        <v>979</v>
      </c>
      <c r="CW104" s="1101" t="s">
        <v>973</v>
      </c>
      <c r="CX104" s="1104">
        <v>2.7</v>
      </c>
      <c r="CY104" s="1091" t="s">
        <v>981</v>
      </c>
      <c r="CZ104" s="1093" t="s">
        <v>973</v>
      </c>
      <c r="DA104" s="1094">
        <v>4900</v>
      </c>
      <c r="DB104" s="1096"/>
      <c r="DC104" s="230"/>
      <c r="DD104" s="1096" t="s">
        <v>982</v>
      </c>
      <c r="DE104" s="1097">
        <v>16610</v>
      </c>
      <c r="DF104" s="1100" t="s">
        <v>973</v>
      </c>
      <c r="DG104" s="1082">
        <v>160</v>
      </c>
      <c r="DH104" s="1085" t="s">
        <v>974</v>
      </c>
      <c r="DI104" s="1085" t="s">
        <v>975</v>
      </c>
      <c r="DJ104" s="1085" t="s">
        <v>973</v>
      </c>
      <c r="DK104" s="1088" t="s">
        <v>979</v>
      </c>
      <c r="DL104" s="1085" t="s">
        <v>973</v>
      </c>
      <c r="DM104" s="1066">
        <v>2</v>
      </c>
      <c r="DN104" s="1069" t="s">
        <v>982</v>
      </c>
      <c r="DO104" s="1070" t="s">
        <v>912</v>
      </c>
      <c r="DP104" s="1072" t="s">
        <v>912</v>
      </c>
      <c r="DQ104" s="1072" t="s">
        <v>912</v>
      </c>
      <c r="DR104" s="1074" t="s">
        <v>912</v>
      </c>
      <c r="DS104" s="202"/>
      <c r="DT104" s="1143"/>
      <c r="DU104" s="160"/>
      <c r="DV104" s="160"/>
      <c r="DW104" s="128"/>
      <c r="DX104" s="128"/>
      <c r="DY104" s="128"/>
      <c r="DZ104" s="128"/>
      <c r="EA104" s="128"/>
      <c r="EB104" s="128"/>
      <c r="EC104" s="128"/>
      <c r="ED104" s="128"/>
      <c r="EE104" s="128"/>
      <c r="EF104" s="128"/>
      <c r="EG104" s="128"/>
      <c r="EH104" s="128"/>
    </row>
    <row r="105" spans="1:138" s="126" customFormat="1" ht="18.600000000000001" customHeight="1">
      <c r="A105" s="126" t="s">
        <v>447</v>
      </c>
      <c r="B105" s="1147"/>
      <c r="C105" s="1136"/>
      <c r="D105" s="1117"/>
      <c r="E105" s="203" t="s">
        <v>53</v>
      </c>
      <c r="F105" s="165"/>
      <c r="G105" s="204">
        <v>97550</v>
      </c>
      <c r="H105" s="205">
        <v>168150</v>
      </c>
      <c r="I105" s="204">
        <v>80780</v>
      </c>
      <c r="J105" s="205">
        <v>151380</v>
      </c>
      <c r="K105" s="141" t="s">
        <v>973</v>
      </c>
      <c r="L105" s="206">
        <v>940</v>
      </c>
      <c r="M105" s="207">
        <v>1580</v>
      </c>
      <c r="N105" s="208" t="s">
        <v>974</v>
      </c>
      <c r="O105" s="209" t="s">
        <v>975</v>
      </c>
      <c r="P105" s="209" t="s">
        <v>910</v>
      </c>
      <c r="Q105" s="209" t="s">
        <v>976</v>
      </c>
      <c r="R105" s="209" t="s">
        <v>973</v>
      </c>
      <c r="S105" s="210">
        <v>2.8</v>
      </c>
      <c r="T105" s="211">
        <v>2.7</v>
      </c>
      <c r="U105" s="206">
        <v>770</v>
      </c>
      <c r="V105" s="207">
        <v>1410</v>
      </c>
      <c r="W105" s="212" t="s">
        <v>974</v>
      </c>
      <c r="X105" s="209" t="s">
        <v>975</v>
      </c>
      <c r="Y105" s="212" t="s">
        <v>910</v>
      </c>
      <c r="Z105" s="209" t="s">
        <v>976</v>
      </c>
      <c r="AA105" s="212" t="s">
        <v>973</v>
      </c>
      <c r="AB105" s="210">
        <v>2.7</v>
      </c>
      <c r="AC105" s="213">
        <v>2.6</v>
      </c>
      <c r="AD105" s="141" t="s">
        <v>973</v>
      </c>
      <c r="AE105" s="214">
        <v>8820</v>
      </c>
      <c r="AF105" s="141" t="s">
        <v>973</v>
      </c>
      <c r="AG105" s="215">
        <v>80</v>
      </c>
      <c r="AH105" s="216" t="s">
        <v>974</v>
      </c>
      <c r="AI105" s="158" t="s">
        <v>975</v>
      </c>
      <c r="AJ105" s="159" t="s">
        <v>973</v>
      </c>
      <c r="AK105" s="217" t="s">
        <v>976</v>
      </c>
      <c r="AL105" s="218" t="s">
        <v>973</v>
      </c>
      <c r="AM105" s="219">
        <v>2.8</v>
      </c>
      <c r="AN105" s="220"/>
      <c r="AO105" s="115"/>
      <c r="AP105" s="221"/>
      <c r="AQ105" s="115"/>
      <c r="AR105" s="222"/>
      <c r="AS105" s="223"/>
      <c r="AT105" s="221"/>
      <c r="AU105" s="223"/>
      <c r="AV105" s="221"/>
      <c r="AW105" s="223"/>
      <c r="AX105" s="221"/>
      <c r="AY105" s="115"/>
      <c r="BB105" s="190"/>
      <c r="BC105" s="130"/>
      <c r="BE105" s="130"/>
      <c r="BG105" s="130"/>
      <c r="BI105" s="1119"/>
      <c r="BJ105" s="115"/>
      <c r="BK105" s="255"/>
      <c r="BL105" s="1118"/>
      <c r="BM105" s="202"/>
      <c r="BN105" s="195"/>
      <c r="BO105" s="195"/>
      <c r="BP105" s="195"/>
      <c r="BQ105" s="195"/>
      <c r="BR105" s="195"/>
      <c r="BS105" s="225"/>
      <c r="BT105" s="195"/>
      <c r="BU105" s="1149"/>
      <c r="BV105" s="226"/>
      <c r="BW105" s="1100"/>
      <c r="BX105" s="1132"/>
      <c r="BY105" s="227">
        <v>19180</v>
      </c>
      <c r="BZ105" s="1100"/>
      <c r="CA105" s="1083"/>
      <c r="CB105" s="1102"/>
      <c r="CC105" s="1086"/>
      <c r="CD105" s="1102"/>
      <c r="CE105" s="1089"/>
      <c r="CF105" s="1102"/>
      <c r="CG105" s="1067"/>
      <c r="CH105" s="1093"/>
      <c r="CI105" s="1121"/>
      <c r="CJ105" s="1108"/>
      <c r="CK105" s="1093"/>
      <c r="CL105" s="123" t="s">
        <v>985</v>
      </c>
      <c r="CM105" s="228">
        <v>5600</v>
      </c>
      <c r="CN105" s="229">
        <v>6200</v>
      </c>
      <c r="CO105" s="1100"/>
      <c r="CP105" s="1111"/>
      <c r="CQ105" s="1100"/>
      <c r="CR105" s="1083"/>
      <c r="CS105" s="1102"/>
      <c r="CT105" s="1086"/>
      <c r="CU105" s="1086"/>
      <c r="CV105" s="1089"/>
      <c r="CW105" s="1102"/>
      <c r="CX105" s="1105"/>
      <c r="CY105" s="1091"/>
      <c r="CZ105" s="1093"/>
      <c r="DA105" s="1095"/>
      <c r="DB105" s="1096"/>
      <c r="DC105" s="230"/>
      <c r="DD105" s="1096"/>
      <c r="DE105" s="1098"/>
      <c r="DF105" s="1100"/>
      <c r="DG105" s="1083"/>
      <c r="DH105" s="1086"/>
      <c r="DI105" s="1086"/>
      <c r="DJ105" s="1086"/>
      <c r="DK105" s="1089"/>
      <c r="DL105" s="1086"/>
      <c r="DM105" s="1067"/>
      <c r="DN105" s="1069"/>
      <c r="DO105" s="1071"/>
      <c r="DP105" s="1073"/>
      <c r="DQ105" s="1073"/>
      <c r="DR105" s="1075"/>
      <c r="DS105" s="202"/>
      <c r="DT105" s="1143"/>
      <c r="DU105" s="160"/>
      <c r="DV105" s="160"/>
      <c r="DW105" s="128"/>
      <c r="DX105" s="128"/>
      <c r="DY105" s="128"/>
      <c r="DZ105" s="128"/>
      <c r="EA105" s="128"/>
      <c r="EB105" s="128"/>
      <c r="EC105" s="128"/>
      <c r="ED105" s="128"/>
      <c r="EE105" s="128"/>
      <c r="EF105" s="128"/>
      <c r="EG105" s="128"/>
      <c r="EH105" s="128"/>
    </row>
    <row r="106" spans="1:138" s="126" customFormat="1" ht="18.600000000000001" customHeight="1">
      <c r="A106" s="126" t="s">
        <v>448</v>
      </c>
      <c r="B106" s="1147"/>
      <c r="C106" s="1136"/>
      <c r="D106" s="1123" t="s">
        <v>986</v>
      </c>
      <c r="E106" s="203" t="s">
        <v>54</v>
      </c>
      <c r="F106" s="165"/>
      <c r="G106" s="204">
        <v>168150</v>
      </c>
      <c r="H106" s="205">
        <v>256400</v>
      </c>
      <c r="I106" s="204">
        <v>151380</v>
      </c>
      <c r="J106" s="205">
        <v>239630</v>
      </c>
      <c r="K106" s="141" t="s">
        <v>973</v>
      </c>
      <c r="L106" s="206">
        <v>1580</v>
      </c>
      <c r="M106" s="207">
        <v>2460</v>
      </c>
      <c r="N106" s="208" t="s">
        <v>974</v>
      </c>
      <c r="O106" s="209" t="s">
        <v>975</v>
      </c>
      <c r="P106" s="209" t="s">
        <v>910</v>
      </c>
      <c r="Q106" s="209" t="s">
        <v>976</v>
      </c>
      <c r="R106" s="209" t="s">
        <v>973</v>
      </c>
      <c r="S106" s="210">
        <v>2.7</v>
      </c>
      <c r="T106" s="211">
        <v>2.7</v>
      </c>
      <c r="U106" s="206">
        <v>1410</v>
      </c>
      <c r="V106" s="207">
        <v>2290</v>
      </c>
      <c r="W106" s="212" t="s">
        <v>974</v>
      </c>
      <c r="X106" s="209" t="s">
        <v>975</v>
      </c>
      <c r="Y106" s="212" t="s">
        <v>910</v>
      </c>
      <c r="Z106" s="209" t="s">
        <v>976</v>
      </c>
      <c r="AA106" s="212" t="s">
        <v>973</v>
      </c>
      <c r="AB106" s="210">
        <v>2.6</v>
      </c>
      <c r="AC106" s="213">
        <v>2.7</v>
      </c>
      <c r="AD106" s="231"/>
      <c r="AE106" s="232"/>
      <c r="AF106" s="233"/>
      <c r="AG106" s="234"/>
      <c r="AH106" s="235"/>
      <c r="AI106" s="195"/>
      <c r="AJ106" s="235"/>
      <c r="AK106" s="195"/>
      <c r="AL106" s="235"/>
      <c r="AM106" s="195"/>
      <c r="AN106" s="195"/>
      <c r="AO106" s="231"/>
      <c r="AP106" s="232"/>
      <c r="AQ106" s="233"/>
      <c r="AR106" s="234"/>
      <c r="AS106" s="235"/>
      <c r="AT106" s="195"/>
      <c r="AU106" s="235"/>
      <c r="AV106" s="195"/>
      <c r="AW106" s="235"/>
      <c r="AX106" s="195"/>
      <c r="AY106" s="141" t="s">
        <v>973</v>
      </c>
      <c r="AZ106" s="236">
        <v>17650</v>
      </c>
      <c r="BA106" s="141" t="s">
        <v>973</v>
      </c>
      <c r="BB106" s="184">
        <v>170</v>
      </c>
      <c r="BC106" s="185" t="s">
        <v>974</v>
      </c>
      <c r="BD106" s="186" t="s">
        <v>975</v>
      </c>
      <c r="BE106" s="187" t="s">
        <v>973</v>
      </c>
      <c r="BF106" s="188" t="s">
        <v>976</v>
      </c>
      <c r="BG106" s="185" t="s">
        <v>973</v>
      </c>
      <c r="BH106" s="189">
        <v>2.6</v>
      </c>
      <c r="BI106" s="1119"/>
      <c r="BJ106" s="115"/>
      <c r="BK106" s="255"/>
      <c r="BL106" s="1118"/>
      <c r="BM106" s="202"/>
      <c r="BN106" s="195"/>
      <c r="BO106" s="195"/>
      <c r="BP106" s="195"/>
      <c r="BQ106" s="195"/>
      <c r="BR106" s="195"/>
      <c r="BS106" s="225"/>
      <c r="BT106" s="195"/>
      <c r="BU106" s="1149"/>
      <c r="BV106" s="226"/>
      <c r="BW106" s="1100" t="s">
        <v>973</v>
      </c>
      <c r="BX106" s="1129">
        <v>19180</v>
      </c>
      <c r="BY106" s="237"/>
      <c r="BZ106" s="1100"/>
      <c r="CA106" s="1083"/>
      <c r="CB106" s="1102"/>
      <c r="CC106" s="1086"/>
      <c r="CD106" s="1102"/>
      <c r="CE106" s="1089"/>
      <c r="CF106" s="1102"/>
      <c r="CG106" s="1067"/>
      <c r="CH106" s="1093"/>
      <c r="CI106" s="1121"/>
      <c r="CJ106" s="1108"/>
      <c r="CK106" s="1093"/>
      <c r="CL106" s="123" t="s">
        <v>987</v>
      </c>
      <c r="CM106" s="228">
        <v>4900</v>
      </c>
      <c r="CN106" s="229">
        <v>5400</v>
      </c>
      <c r="CO106" s="1100"/>
      <c r="CP106" s="1111"/>
      <c r="CQ106" s="1100"/>
      <c r="CR106" s="1083"/>
      <c r="CS106" s="1102"/>
      <c r="CT106" s="1086"/>
      <c r="CU106" s="1086"/>
      <c r="CV106" s="1089"/>
      <c r="CW106" s="1102"/>
      <c r="CX106" s="1105"/>
      <c r="CY106" s="1091"/>
      <c r="CZ106" s="202"/>
      <c r="DA106" s="127"/>
      <c r="DB106" s="1096"/>
      <c r="DC106" s="230"/>
      <c r="DD106" s="1096"/>
      <c r="DE106" s="1098"/>
      <c r="DF106" s="1100"/>
      <c r="DG106" s="1083"/>
      <c r="DH106" s="1086"/>
      <c r="DI106" s="1086"/>
      <c r="DJ106" s="1086"/>
      <c r="DK106" s="1089"/>
      <c r="DL106" s="1086"/>
      <c r="DM106" s="1067"/>
      <c r="DN106" s="1069"/>
      <c r="DO106" s="1076">
        <v>0.01</v>
      </c>
      <c r="DP106" s="1078">
        <v>0.03</v>
      </c>
      <c r="DQ106" s="1078">
        <v>0.04</v>
      </c>
      <c r="DR106" s="1080">
        <v>0.05</v>
      </c>
      <c r="DS106" s="202"/>
      <c r="DT106" s="1143"/>
      <c r="DU106" s="160"/>
      <c r="DV106" s="160"/>
      <c r="DW106" s="128"/>
      <c r="DX106" s="128"/>
      <c r="DY106" s="128"/>
      <c r="DZ106" s="128"/>
      <c r="EA106" s="128"/>
      <c r="EB106" s="128"/>
      <c r="EC106" s="128"/>
      <c r="ED106" s="128"/>
      <c r="EE106" s="128"/>
      <c r="EF106" s="128"/>
      <c r="EG106" s="128"/>
      <c r="EH106" s="128"/>
    </row>
    <row r="107" spans="1:138" s="126" customFormat="1" ht="18.600000000000001" customHeight="1">
      <c r="A107" s="126" t="s">
        <v>449</v>
      </c>
      <c r="B107" s="1147"/>
      <c r="C107" s="1136"/>
      <c r="D107" s="1124"/>
      <c r="E107" s="238" t="s">
        <v>55</v>
      </c>
      <c r="F107" s="165"/>
      <c r="G107" s="239">
        <v>256400</v>
      </c>
      <c r="H107" s="240"/>
      <c r="I107" s="239">
        <v>239630</v>
      </c>
      <c r="J107" s="240"/>
      <c r="K107" s="141" t="s">
        <v>973</v>
      </c>
      <c r="L107" s="241">
        <v>2460</v>
      </c>
      <c r="M107" s="242"/>
      <c r="N107" s="243" t="s">
        <v>974</v>
      </c>
      <c r="O107" s="244" t="s">
        <v>975</v>
      </c>
      <c r="P107" s="244" t="s">
        <v>910</v>
      </c>
      <c r="Q107" s="244" t="s">
        <v>976</v>
      </c>
      <c r="R107" s="244" t="s">
        <v>973</v>
      </c>
      <c r="S107" s="245">
        <v>2.7</v>
      </c>
      <c r="T107" s="246"/>
      <c r="U107" s="241">
        <v>2290</v>
      </c>
      <c r="V107" s="242"/>
      <c r="W107" s="247" t="s">
        <v>974</v>
      </c>
      <c r="X107" s="244" t="s">
        <v>975</v>
      </c>
      <c r="Y107" s="248" t="s">
        <v>910</v>
      </c>
      <c r="Z107" s="244" t="s">
        <v>976</v>
      </c>
      <c r="AA107" s="248" t="s">
        <v>973</v>
      </c>
      <c r="AB107" s="245">
        <v>2.7</v>
      </c>
      <c r="AC107" s="249"/>
      <c r="AD107" s="231"/>
      <c r="AE107" s="232"/>
      <c r="AF107" s="233"/>
      <c r="AG107" s="250"/>
      <c r="AH107" s="235"/>
      <c r="AI107" s="195"/>
      <c r="AJ107" s="235"/>
      <c r="AK107" s="195"/>
      <c r="AL107" s="235"/>
      <c r="AM107" s="195"/>
      <c r="AN107" s="195"/>
      <c r="AO107" s="231"/>
      <c r="AP107" s="232"/>
      <c r="AQ107" s="233"/>
      <c r="AR107" s="250"/>
      <c r="AS107" s="235"/>
      <c r="AT107" s="195"/>
      <c r="AU107" s="235"/>
      <c r="AV107" s="195"/>
      <c r="AW107" s="235"/>
      <c r="AX107" s="195"/>
      <c r="AY107" s="231"/>
      <c r="AZ107" s="232"/>
      <c r="BA107" s="232"/>
      <c r="BB107" s="234"/>
      <c r="BC107" s="235"/>
      <c r="BD107" s="195"/>
      <c r="BE107" s="235"/>
      <c r="BF107" s="195"/>
      <c r="BG107" s="235"/>
      <c r="BH107" s="195"/>
      <c r="BI107" s="1119"/>
      <c r="BJ107" s="115"/>
      <c r="BK107" s="255"/>
      <c r="BL107" s="1118"/>
      <c r="BM107" s="202"/>
      <c r="BN107" s="195"/>
      <c r="BO107" s="195"/>
      <c r="BP107" s="195"/>
      <c r="BQ107" s="195"/>
      <c r="BR107" s="195"/>
      <c r="BS107" s="225"/>
      <c r="BT107" s="195"/>
      <c r="BU107" s="1149"/>
      <c r="BV107" s="226"/>
      <c r="BW107" s="1100"/>
      <c r="BX107" s="1130"/>
      <c r="BY107" s="251"/>
      <c r="BZ107" s="1100"/>
      <c r="CA107" s="1084"/>
      <c r="CB107" s="1103"/>
      <c r="CC107" s="1087"/>
      <c r="CD107" s="1103"/>
      <c r="CE107" s="1090"/>
      <c r="CF107" s="1103"/>
      <c r="CG107" s="1068"/>
      <c r="CH107" s="1093"/>
      <c r="CI107" s="1122"/>
      <c r="CJ107" s="1109"/>
      <c r="CK107" s="1093"/>
      <c r="CL107" s="252" t="s">
        <v>988</v>
      </c>
      <c r="CM107" s="253">
        <v>4400</v>
      </c>
      <c r="CN107" s="254">
        <v>4900</v>
      </c>
      <c r="CO107" s="1100"/>
      <c r="CP107" s="1112"/>
      <c r="CQ107" s="1100"/>
      <c r="CR107" s="1084"/>
      <c r="CS107" s="1103"/>
      <c r="CT107" s="1087"/>
      <c r="CU107" s="1087"/>
      <c r="CV107" s="1090"/>
      <c r="CW107" s="1103"/>
      <c r="CX107" s="1106"/>
      <c r="CY107" s="1092"/>
      <c r="CZ107" s="202"/>
      <c r="DA107" s="127"/>
      <c r="DB107" s="1096"/>
      <c r="DC107" s="230"/>
      <c r="DD107" s="1096"/>
      <c r="DE107" s="1099"/>
      <c r="DF107" s="1100"/>
      <c r="DG107" s="1084"/>
      <c r="DH107" s="1087"/>
      <c r="DI107" s="1087"/>
      <c r="DJ107" s="1087"/>
      <c r="DK107" s="1090"/>
      <c r="DL107" s="1087"/>
      <c r="DM107" s="1068"/>
      <c r="DN107" s="1069"/>
      <c r="DO107" s="1077"/>
      <c r="DP107" s="1079"/>
      <c r="DQ107" s="1079"/>
      <c r="DR107" s="1081"/>
      <c r="DS107" s="202"/>
      <c r="DT107" s="1143"/>
      <c r="DU107" s="160"/>
      <c r="DV107" s="160"/>
      <c r="DW107" s="128"/>
      <c r="DX107" s="128"/>
      <c r="DY107" s="128"/>
      <c r="DZ107" s="128"/>
      <c r="EA107" s="128"/>
      <c r="EB107" s="128"/>
      <c r="EC107" s="128"/>
      <c r="ED107" s="128"/>
      <c r="EE107" s="128"/>
      <c r="EF107" s="128"/>
      <c r="EG107" s="128"/>
      <c r="EH107" s="128"/>
    </row>
    <row r="108" spans="1:138" ht="18.600000000000001" customHeight="1">
      <c r="A108" s="263" t="s">
        <v>450</v>
      </c>
      <c r="B108" s="1147"/>
      <c r="C108" s="1137" t="s">
        <v>992</v>
      </c>
      <c r="D108" s="1116" t="s">
        <v>972</v>
      </c>
      <c r="E108" s="164" t="s">
        <v>52</v>
      </c>
      <c r="F108" s="165"/>
      <c r="G108" s="166">
        <v>81370</v>
      </c>
      <c r="H108" s="167">
        <v>90190</v>
      </c>
      <c r="I108" s="166">
        <v>66690</v>
      </c>
      <c r="J108" s="167">
        <v>75510</v>
      </c>
      <c r="K108" s="141" t="s">
        <v>973</v>
      </c>
      <c r="L108" s="168">
        <v>790</v>
      </c>
      <c r="M108" s="169">
        <v>870</v>
      </c>
      <c r="N108" s="170" t="s">
        <v>974</v>
      </c>
      <c r="O108" s="171" t="s">
        <v>975</v>
      </c>
      <c r="P108" s="172" t="s">
        <v>973</v>
      </c>
      <c r="Q108" s="173" t="s">
        <v>976</v>
      </c>
      <c r="R108" s="172" t="s">
        <v>973</v>
      </c>
      <c r="S108" s="174">
        <v>2.7</v>
      </c>
      <c r="T108" s="175">
        <v>2.7</v>
      </c>
      <c r="U108" s="168">
        <v>640</v>
      </c>
      <c r="V108" s="169">
        <v>720</v>
      </c>
      <c r="W108" s="176" t="s">
        <v>974</v>
      </c>
      <c r="X108" s="171" t="s">
        <v>975</v>
      </c>
      <c r="Y108" s="176" t="s">
        <v>973</v>
      </c>
      <c r="Z108" s="173" t="s">
        <v>976</v>
      </c>
      <c r="AA108" s="176" t="s">
        <v>973</v>
      </c>
      <c r="AB108" s="174">
        <v>2.7</v>
      </c>
      <c r="AC108" s="177">
        <v>2.7</v>
      </c>
      <c r="AD108" s="141" t="s">
        <v>973</v>
      </c>
      <c r="AE108" s="178">
        <v>8820</v>
      </c>
      <c r="AF108" s="141" t="s">
        <v>973</v>
      </c>
      <c r="AG108" s="179">
        <v>80</v>
      </c>
      <c r="AH108" s="180" t="s">
        <v>974</v>
      </c>
      <c r="AI108" s="171" t="s">
        <v>975</v>
      </c>
      <c r="AJ108" s="176" t="s">
        <v>973</v>
      </c>
      <c r="AK108" s="173" t="s">
        <v>976</v>
      </c>
      <c r="AL108" s="176" t="s">
        <v>973</v>
      </c>
      <c r="AM108" s="181">
        <v>2.8</v>
      </c>
      <c r="AN108" s="182" t="s">
        <v>977</v>
      </c>
      <c r="AO108" s="141" t="s">
        <v>973</v>
      </c>
      <c r="AP108" s="183">
        <v>3530</v>
      </c>
      <c r="AQ108" s="141" t="s">
        <v>973</v>
      </c>
      <c r="AR108" s="184">
        <v>30</v>
      </c>
      <c r="AS108" s="185" t="s">
        <v>974</v>
      </c>
      <c r="AT108" s="186" t="s">
        <v>975</v>
      </c>
      <c r="AU108" s="187" t="s">
        <v>973</v>
      </c>
      <c r="AV108" s="188" t="s">
        <v>976</v>
      </c>
      <c r="AW108" s="187" t="s">
        <v>973</v>
      </c>
      <c r="AX108" s="189">
        <v>3.7</v>
      </c>
      <c r="AZ108" s="126"/>
      <c r="BA108" s="126"/>
      <c r="BB108" s="190"/>
      <c r="BC108" s="130"/>
      <c r="BD108" s="126"/>
      <c r="BE108" s="130"/>
      <c r="BF108" s="126"/>
      <c r="BG108" s="130"/>
      <c r="BH108" s="126"/>
      <c r="BI108" s="1119"/>
      <c r="BK108" s="255"/>
      <c r="BL108" s="1118"/>
      <c r="BM108" s="202"/>
      <c r="BS108" s="225"/>
      <c r="BU108" s="1149"/>
      <c r="BV108" s="226"/>
      <c r="BW108" s="1100" t="s">
        <v>973</v>
      </c>
      <c r="BX108" s="1131">
        <v>19360</v>
      </c>
      <c r="BY108" s="197"/>
      <c r="BZ108" s="1100" t="s">
        <v>973</v>
      </c>
      <c r="CA108" s="1082">
        <v>110</v>
      </c>
      <c r="CB108" s="1101" t="s">
        <v>974</v>
      </c>
      <c r="CC108" s="1085" t="s">
        <v>975</v>
      </c>
      <c r="CD108" s="1101" t="s">
        <v>973</v>
      </c>
      <c r="CE108" s="1088" t="s">
        <v>979</v>
      </c>
      <c r="CF108" s="1101" t="s">
        <v>973</v>
      </c>
      <c r="CG108" s="1066">
        <v>6.8</v>
      </c>
      <c r="CH108" s="1093" t="s">
        <v>973</v>
      </c>
      <c r="CI108" s="1120">
        <v>5400</v>
      </c>
      <c r="CJ108" s="1107">
        <v>6000</v>
      </c>
      <c r="CK108" s="1093" t="s">
        <v>973</v>
      </c>
      <c r="CL108" s="198" t="s">
        <v>980</v>
      </c>
      <c r="CM108" s="199">
        <v>9800</v>
      </c>
      <c r="CN108" s="200">
        <v>10900</v>
      </c>
      <c r="CO108" s="1100" t="s">
        <v>973</v>
      </c>
      <c r="CP108" s="1110">
        <v>13230</v>
      </c>
      <c r="CQ108" s="1100" t="s">
        <v>973</v>
      </c>
      <c r="CR108" s="1082">
        <v>130</v>
      </c>
      <c r="CS108" s="1101" t="s">
        <v>974</v>
      </c>
      <c r="CT108" s="1085" t="s">
        <v>975</v>
      </c>
      <c r="CU108" s="1085" t="s">
        <v>973</v>
      </c>
      <c r="CV108" s="1088" t="s">
        <v>979</v>
      </c>
      <c r="CW108" s="1101" t="s">
        <v>973</v>
      </c>
      <c r="CX108" s="1104">
        <v>2.8</v>
      </c>
      <c r="CY108" s="1091" t="s">
        <v>981</v>
      </c>
      <c r="CZ108" s="1093" t="s">
        <v>973</v>
      </c>
      <c r="DA108" s="1094">
        <v>4900</v>
      </c>
      <c r="DB108" s="1096"/>
      <c r="DC108" s="230"/>
      <c r="DD108" s="1096" t="s">
        <v>982</v>
      </c>
      <c r="DE108" s="1097">
        <v>14530</v>
      </c>
      <c r="DF108" s="1100" t="s">
        <v>973</v>
      </c>
      <c r="DG108" s="1082">
        <v>140</v>
      </c>
      <c r="DH108" s="1085" t="s">
        <v>974</v>
      </c>
      <c r="DI108" s="1085" t="s">
        <v>975</v>
      </c>
      <c r="DJ108" s="1085" t="s">
        <v>973</v>
      </c>
      <c r="DK108" s="1088" t="s">
        <v>979</v>
      </c>
      <c r="DL108" s="1085" t="s">
        <v>973</v>
      </c>
      <c r="DM108" s="1066">
        <v>2</v>
      </c>
      <c r="DN108" s="1069" t="s">
        <v>982</v>
      </c>
      <c r="DO108" s="1070" t="s">
        <v>912</v>
      </c>
      <c r="DP108" s="1072" t="s">
        <v>912</v>
      </c>
      <c r="DQ108" s="1072" t="s">
        <v>912</v>
      </c>
      <c r="DR108" s="1074" t="s">
        <v>912</v>
      </c>
      <c r="DS108" s="202"/>
      <c r="DT108" s="1143"/>
      <c r="DU108" s="160"/>
      <c r="DV108" s="263"/>
    </row>
    <row r="109" spans="1:138" ht="18.600000000000001" customHeight="1">
      <c r="A109" s="263" t="s">
        <v>451</v>
      </c>
      <c r="B109" s="1147"/>
      <c r="C109" s="1136"/>
      <c r="D109" s="1117"/>
      <c r="E109" s="203" t="s">
        <v>53</v>
      </c>
      <c r="F109" s="165"/>
      <c r="G109" s="204">
        <v>90190</v>
      </c>
      <c r="H109" s="205">
        <v>160790</v>
      </c>
      <c r="I109" s="204">
        <v>75510</v>
      </c>
      <c r="J109" s="205">
        <v>146110</v>
      </c>
      <c r="K109" s="141" t="s">
        <v>973</v>
      </c>
      <c r="L109" s="206">
        <v>870</v>
      </c>
      <c r="M109" s="207">
        <v>1510</v>
      </c>
      <c r="N109" s="208" t="s">
        <v>974</v>
      </c>
      <c r="O109" s="209" t="s">
        <v>975</v>
      </c>
      <c r="P109" s="209" t="s">
        <v>910</v>
      </c>
      <c r="Q109" s="209" t="s">
        <v>976</v>
      </c>
      <c r="R109" s="209" t="s">
        <v>973</v>
      </c>
      <c r="S109" s="210">
        <v>2.7</v>
      </c>
      <c r="T109" s="211">
        <v>2.7</v>
      </c>
      <c r="U109" s="206">
        <v>720</v>
      </c>
      <c r="V109" s="207">
        <v>1350</v>
      </c>
      <c r="W109" s="212" t="s">
        <v>974</v>
      </c>
      <c r="X109" s="209" t="s">
        <v>975</v>
      </c>
      <c r="Y109" s="212" t="s">
        <v>910</v>
      </c>
      <c r="Z109" s="209" t="s">
        <v>976</v>
      </c>
      <c r="AA109" s="212" t="s">
        <v>973</v>
      </c>
      <c r="AB109" s="210">
        <v>2.7</v>
      </c>
      <c r="AC109" s="213">
        <v>2.6</v>
      </c>
      <c r="AD109" s="141" t="s">
        <v>973</v>
      </c>
      <c r="AE109" s="214">
        <v>8820</v>
      </c>
      <c r="AF109" s="141" t="s">
        <v>973</v>
      </c>
      <c r="AG109" s="215">
        <v>80</v>
      </c>
      <c r="AH109" s="216" t="s">
        <v>974</v>
      </c>
      <c r="AI109" s="158" t="s">
        <v>975</v>
      </c>
      <c r="AJ109" s="159" t="s">
        <v>973</v>
      </c>
      <c r="AK109" s="217" t="s">
        <v>976</v>
      </c>
      <c r="AL109" s="218" t="s">
        <v>973</v>
      </c>
      <c r="AM109" s="219">
        <v>2.8</v>
      </c>
      <c r="AN109" s="220"/>
      <c r="AP109" s="221"/>
      <c r="AQ109" s="115"/>
      <c r="AR109" s="222"/>
      <c r="AS109" s="223"/>
      <c r="AT109" s="221"/>
      <c r="AU109" s="223"/>
      <c r="AV109" s="221"/>
      <c r="AW109" s="223"/>
      <c r="AX109" s="221"/>
      <c r="AZ109" s="126"/>
      <c r="BA109" s="126"/>
      <c r="BB109" s="190"/>
      <c r="BC109" s="130"/>
      <c r="BD109" s="126"/>
      <c r="BE109" s="130"/>
      <c r="BF109" s="126"/>
      <c r="BG109" s="130"/>
      <c r="BH109" s="126"/>
      <c r="BI109" s="1119"/>
      <c r="BK109" s="255"/>
      <c r="BL109" s="1118"/>
      <c r="BM109" s="202"/>
      <c r="BS109" s="225"/>
      <c r="BU109" s="1149"/>
      <c r="BV109" s="226"/>
      <c r="BW109" s="1100"/>
      <c r="BX109" s="1132"/>
      <c r="BY109" s="227">
        <v>17480</v>
      </c>
      <c r="BZ109" s="1100"/>
      <c r="CA109" s="1083"/>
      <c r="CB109" s="1102"/>
      <c r="CC109" s="1086"/>
      <c r="CD109" s="1102"/>
      <c r="CE109" s="1089"/>
      <c r="CF109" s="1102"/>
      <c r="CG109" s="1067"/>
      <c r="CH109" s="1093"/>
      <c r="CI109" s="1121"/>
      <c r="CJ109" s="1108"/>
      <c r="CK109" s="1093"/>
      <c r="CL109" s="123" t="s">
        <v>985</v>
      </c>
      <c r="CM109" s="228">
        <v>5400</v>
      </c>
      <c r="CN109" s="229">
        <v>6000</v>
      </c>
      <c r="CO109" s="1100"/>
      <c r="CP109" s="1111"/>
      <c r="CQ109" s="1100"/>
      <c r="CR109" s="1083"/>
      <c r="CS109" s="1102"/>
      <c r="CT109" s="1086"/>
      <c r="CU109" s="1086"/>
      <c r="CV109" s="1089"/>
      <c r="CW109" s="1102"/>
      <c r="CX109" s="1105"/>
      <c r="CY109" s="1091"/>
      <c r="CZ109" s="1093"/>
      <c r="DA109" s="1095"/>
      <c r="DB109" s="1096"/>
      <c r="DC109" s="230"/>
      <c r="DD109" s="1096"/>
      <c r="DE109" s="1098"/>
      <c r="DF109" s="1100"/>
      <c r="DG109" s="1083"/>
      <c r="DH109" s="1086"/>
      <c r="DI109" s="1086"/>
      <c r="DJ109" s="1086"/>
      <c r="DK109" s="1089"/>
      <c r="DL109" s="1086"/>
      <c r="DM109" s="1067"/>
      <c r="DN109" s="1069"/>
      <c r="DO109" s="1071"/>
      <c r="DP109" s="1073"/>
      <c r="DQ109" s="1073"/>
      <c r="DR109" s="1075"/>
      <c r="DS109" s="202"/>
      <c r="DT109" s="1143"/>
      <c r="DU109" s="160"/>
      <c r="DV109" s="160"/>
    </row>
    <row r="110" spans="1:138" ht="18.600000000000001" customHeight="1">
      <c r="A110" s="263" t="s">
        <v>452</v>
      </c>
      <c r="B110" s="1147"/>
      <c r="C110" s="1136"/>
      <c r="D110" s="1123" t="s">
        <v>986</v>
      </c>
      <c r="E110" s="203" t="s">
        <v>54</v>
      </c>
      <c r="F110" s="165"/>
      <c r="G110" s="204">
        <v>160790</v>
      </c>
      <c r="H110" s="205">
        <v>249040</v>
      </c>
      <c r="I110" s="204">
        <v>146110</v>
      </c>
      <c r="J110" s="205">
        <v>234360</v>
      </c>
      <c r="K110" s="141" t="s">
        <v>973</v>
      </c>
      <c r="L110" s="206">
        <v>1510</v>
      </c>
      <c r="M110" s="207">
        <v>2390</v>
      </c>
      <c r="N110" s="208" t="s">
        <v>974</v>
      </c>
      <c r="O110" s="209" t="s">
        <v>975</v>
      </c>
      <c r="P110" s="209" t="s">
        <v>910</v>
      </c>
      <c r="Q110" s="209" t="s">
        <v>976</v>
      </c>
      <c r="R110" s="209" t="s">
        <v>973</v>
      </c>
      <c r="S110" s="210">
        <v>2.7</v>
      </c>
      <c r="T110" s="211">
        <v>2.7</v>
      </c>
      <c r="U110" s="206">
        <v>1350</v>
      </c>
      <c r="V110" s="207">
        <v>2230</v>
      </c>
      <c r="W110" s="212" t="s">
        <v>974</v>
      </c>
      <c r="X110" s="209" t="s">
        <v>975</v>
      </c>
      <c r="Y110" s="212" t="s">
        <v>910</v>
      </c>
      <c r="Z110" s="209" t="s">
        <v>976</v>
      </c>
      <c r="AA110" s="212" t="s">
        <v>973</v>
      </c>
      <c r="AB110" s="210">
        <v>2.6</v>
      </c>
      <c r="AC110" s="213">
        <v>2.7</v>
      </c>
      <c r="AD110" s="231"/>
      <c r="AF110" s="233"/>
      <c r="AO110" s="231"/>
      <c r="AQ110" s="233"/>
      <c r="AY110" s="141" t="s">
        <v>973</v>
      </c>
      <c r="AZ110" s="236">
        <v>17650</v>
      </c>
      <c r="BA110" s="141" t="s">
        <v>973</v>
      </c>
      <c r="BB110" s="184">
        <v>170</v>
      </c>
      <c r="BC110" s="185" t="s">
        <v>974</v>
      </c>
      <c r="BD110" s="186" t="s">
        <v>975</v>
      </c>
      <c r="BE110" s="187" t="s">
        <v>973</v>
      </c>
      <c r="BF110" s="188" t="s">
        <v>976</v>
      </c>
      <c r="BG110" s="185" t="s">
        <v>973</v>
      </c>
      <c r="BH110" s="189">
        <v>2.6</v>
      </c>
      <c r="BI110" s="1119"/>
      <c r="BK110" s="1138" t="s">
        <v>993</v>
      </c>
      <c r="BL110" s="1118"/>
      <c r="BM110" s="1139" t="s">
        <v>993</v>
      </c>
      <c r="BN110" s="1140"/>
      <c r="BO110" s="1140"/>
      <c r="BP110" s="1140"/>
      <c r="BQ110" s="1140"/>
      <c r="BR110" s="1140"/>
      <c r="BS110" s="1141"/>
      <c r="BU110" s="1149"/>
      <c r="BV110" s="226"/>
      <c r="BW110" s="1100" t="s">
        <v>973</v>
      </c>
      <c r="BX110" s="1129">
        <v>17480</v>
      </c>
      <c r="BY110" s="237"/>
      <c r="BZ110" s="1100"/>
      <c r="CA110" s="1083">
        <v>0</v>
      </c>
      <c r="CB110" s="1102"/>
      <c r="CC110" s="1086"/>
      <c r="CD110" s="1102"/>
      <c r="CE110" s="1089"/>
      <c r="CF110" s="1102"/>
      <c r="CG110" s="1067"/>
      <c r="CH110" s="1093"/>
      <c r="CI110" s="1121"/>
      <c r="CJ110" s="1108"/>
      <c r="CK110" s="1093"/>
      <c r="CL110" s="123" t="s">
        <v>987</v>
      </c>
      <c r="CM110" s="228">
        <v>4700</v>
      </c>
      <c r="CN110" s="229">
        <v>5200</v>
      </c>
      <c r="CO110" s="1100"/>
      <c r="CP110" s="1111"/>
      <c r="CQ110" s="1100"/>
      <c r="CR110" s="1083"/>
      <c r="CS110" s="1102"/>
      <c r="CT110" s="1086"/>
      <c r="CU110" s="1086"/>
      <c r="CV110" s="1089"/>
      <c r="CW110" s="1102"/>
      <c r="CX110" s="1105"/>
      <c r="CY110" s="1091"/>
      <c r="CZ110" s="202"/>
      <c r="DA110" s="127"/>
      <c r="DB110" s="1096"/>
      <c r="DC110" s="230"/>
      <c r="DD110" s="1096"/>
      <c r="DE110" s="1098"/>
      <c r="DF110" s="1100"/>
      <c r="DG110" s="1083"/>
      <c r="DH110" s="1086"/>
      <c r="DI110" s="1086"/>
      <c r="DJ110" s="1086"/>
      <c r="DK110" s="1089"/>
      <c r="DL110" s="1086"/>
      <c r="DM110" s="1067"/>
      <c r="DN110" s="1069"/>
      <c r="DO110" s="1076">
        <v>0.01</v>
      </c>
      <c r="DP110" s="1078">
        <v>0.03</v>
      </c>
      <c r="DQ110" s="1078">
        <v>0.04</v>
      </c>
      <c r="DR110" s="1080">
        <v>0.05</v>
      </c>
      <c r="DS110" s="202"/>
      <c r="DT110" s="1143"/>
      <c r="DU110" s="160"/>
      <c r="DV110" s="263"/>
    </row>
    <row r="111" spans="1:138" ht="18.600000000000001" customHeight="1">
      <c r="A111" s="263" t="s">
        <v>453</v>
      </c>
      <c r="B111" s="1147"/>
      <c r="C111" s="1136"/>
      <c r="D111" s="1124"/>
      <c r="E111" s="238" t="s">
        <v>55</v>
      </c>
      <c r="F111" s="165"/>
      <c r="G111" s="239">
        <v>249040</v>
      </c>
      <c r="H111" s="240"/>
      <c r="I111" s="239">
        <v>234360</v>
      </c>
      <c r="J111" s="240"/>
      <c r="K111" s="141" t="s">
        <v>973</v>
      </c>
      <c r="L111" s="241">
        <v>2390</v>
      </c>
      <c r="M111" s="242"/>
      <c r="N111" s="243" t="s">
        <v>974</v>
      </c>
      <c r="O111" s="244" t="s">
        <v>975</v>
      </c>
      <c r="P111" s="244" t="s">
        <v>910</v>
      </c>
      <c r="Q111" s="244" t="s">
        <v>976</v>
      </c>
      <c r="R111" s="244" t="s">
        <v>973</v>
      </c>
      <c r="S111" s="245">
        <v>2.7</v>
      </c>
      <c r="T111" s="246"/>
      <c r="U111" s="241">
        <v>2230</v>
      </c>
      <c r="V111" s="242"/>
      <c r="W111" s="247" t="s">
        <v>974</v>
      </c>
      <c r="X111" s="244" t="s">
        <v>975</v>
      </c>
      <c r="Y111" s="248" t="s">
        <v>910</v>
      </c>
      <c r="Z111" s="244" t="s">
        <v>976</v>
      </c>
      <c r="AA111" s="248" t="s">
        <v>973</v>
      </c>
      <c r="AB111" s="245">
        <v>2.7</v>
      </c>
      <c r="AC111" s="249"/>
      <c r="AD111" s="231"/>
      <c r="AF111" s="233"/>
      <c r="AG111" s="250"/>
      <c r="AO111" s="231"/>
      <c r="AQ111" s="233"/>
      <c r="AR111" s="250"/>
      <c r="AY111" s="231"/>
      <c r="BI111" s="1119"/>
      <c r="BK111" s="1138"/>
      <c r="BL111" s="1118"/>
      <c r="BM111" s="1139"/>
      <c r="BN111" s="1140"/>
      <c r="BO111" s="1140"/>
      <c r="BP111" s="1140"/>
      <c r="BQ111" s="1140"/>
      <c r="BR111" s="1140"/>
      <c r="BS111" s="1141"/>
      <c r="BU111" s="1149"/>
      <c r="BV111" s="226"/>
      <c r="BW111" s="1100"/>
      <c r="BX111" s="1130"/>
      <c r="BY111" s="251"/>
      <c r="BZ111" s="1100"/>
      <c r="CA111" s="1084"/>
      <c r="CB111" s="1103"/>
      <c r="CC111" s="1087"/>
      <c r="CD111" s="1103"/>
      <c r="CE111" s="1090"/>
      <c r="CF111" s="1103"/>
      <c r="CG111" s="1068"/>
      <c r="CH111" s="1093"/>
      <c r="CI111" s="1122"/>
      <c r="CJ111" s="1109"/>
      <c r="CK111" s="1093"/>
      <c r="CL111" s="252" t="s">
        <v>988</v>
      </c>
      <c r="CM111" s="253">
        <v>4200</v>
      </c>
      <c r="CN111" s="254">
        <v>4600</v>
      </c>
      <c r="CO111" s="1100"/>
      <c r="CP111" s="1112"/>
      <c r="CQ111" s="1100"/>
      <c r="CR111" s="1084"/>
      <c r="CS111" s="1103"/>
      <c r="CT111" s="1087"/>
      <c r="CU111" s="1087"/>
      <c r="CV111" s="1090"/>
      <c r="CW111" s="1103"/>
      <c r="CX111" s="1106"/>
      <c r="CY111" s="1092"/>
      <c r="CZ111" s="202"/>
      <c r="DA111" s="127"/>
      <c r="DB111" s="1096"/>
      <c r="DC111" s="230"/>
      <c r="DD111" s="1096"/>
      <c r="DE111" s="1099"/>
      <c r="DF111" s="1100"/>
      <c r="DG111" s="1084"/>
      <c r="DH111" s="1087"/>
      <c r="DI111" s="1087"/>
      <c r="DJ111" s="1087"/>
      <c r="DK111" s="1090"/>
      <c r="DL111" s="1087"/>
      <c r="DM111" s="1068"/>
      <c r="DN111" s="1069"/>
      <c r="DO111" s="1077"/>
      <c r="DP111" s="1079"/>
      <c r="DQ111" s="1079"/>
      <c r="DR111" s="1081"/>
      <c r="DS111" s="202"/>
      <c r="DT111" s="1143"/>
      <c r="DU111" s="160"/>
      <c r="DV111" s="160"/>
    </row>
    <row r="112" spans="1:138" ht="18.600000000000001" customHeight="1">
      <c r="A112" s="263" t="s">
        <v>454</v>
      </c>
      <c r="B112" s="1147"/>
      <c r="C112" s="1137" t="s">
        <v>994</v>
      </c>
      <c r="D112" s="1116" t="s">
        <v>972</v>
      </c>
      <c r="E112" s="164" t="s">
        <v>52</v>
      </c>
      <c r="F112" s="165"/>
      <c r="G112" s="166">
        <v>83910</v>
      </c>
      <c r="H112" s="167">
        <v>92730</v>
      </c>
      <c r="I112" s="166">
        <v>70870</v>
      </c>
      <c r="J112" s="167">
        <v>79690</v>
      </c>
      <c r="K112" s="141" t="s">
        <v>973</v>
      </c>
      <c r="L112" s="168">
        <v>810</v>
      </c>
      <c r="M112" s="169">
        <v>890</v>
      </c>
      <c r="N112" s="170" t="s">
        <v>974</v>
      </c>
      <c r="O112" s="171" t="s">
        <v>975</v>
      </c>
      <c r="P112" s="172" t="s">
        <v>973</v>
      </c>
      <c r="Q112" s="173" t="s">
        <v>976</v>
      </c>
      <c r="R112" s="172" t="s">
        <v>973</v>
      </c>
      <c r="S112" s="174">
        <v>2.8</v>
      </c>
      <c r="T112" s="175">
        <v>2.8</v>
      </c>
      <c r="U112" s="168">
        <v>680</v>
      </c>
      <c r="V112" s="169">
        <v>760</v>
      </c>
      <c r="W112" s="176" t="s">
        <v>974</v>
      </c>
      <c r="X112" s="171" t="s">
        <v>975</v>
      </c>
      <c r="Y112" s="176" t="s">
        <v>973</v>
      </c>
      <c r="Z112" s="173" t="s">
        <v>976</v>
      </c>
      <c r="AA112" s="176" t="s">
        <v>973</v>
      </c>
      <c r="AB112" s="174">
        <v>2.7</v>
      </c>
      <c r="AC112" s="177">
        <v>2.7</v>
      </c>
      <c r="AD112" s="141" t="s">
        <v>973</v>
      </c>
      <c r="AE112" s="178">
        <v>8820</v>
      </c>
      <c r="AF112" s="141" t="s">
        <v>973</v>
      </c>
      <c r="AG112" s="179">
        <v>80</v>
      </c>
      <c r="AH112" s="180" t="s">
        <v>974</v>
      </c>
      <c r="AI112" s="171" t="s">
        <v>975</v>
      </c>
      <c r="AJ112" s="176" t="s">
        <v>973</v>
      </c>
      <c r="AK112" s="173" t="s">
        <v>976</v>
      </c>
      <c r="AL112" s="176" t="s">
        <v>973</v>
      </c>
      <c r="AM112" s="181">
        <v>2.8</v>
      </c>
      <c r="AN112" s="182" t="s">
        <v>977</v>
      </c>
      <c r="AO112" s="141" t="s">
        <v>973</v>
      </c>
      <c r="AP112" s="183">
        <v>3530</v>
      </c>
      <c r="AQ112" s="141" t="s">
        <v>973</v>
      </c>
      <c r="AR112" s="184">
        <v>30</v>
      </c>
      <c r="AS112" s="185" t="s">
        <v>974</v>
      </c>
      <c r="AT112" s="186" t="s">
        <v>975</v>
      </c>
      <c r="AU112" s="187" t="s">
        <v>973</v>
      </c>
      <c r="AV112" s="188" t="s">
        <v>976</v>
      </c>
      <c r="AW112" s="187" t="s">
        <v>973</v>
      </c>
      <c r="AX112" s="189">
        <v>3.7</v>
      </c>
      <c r="AZ112" s="126"/>
      <c r="BA112" s="126"/>
      <c r="BB112" s="190"/>
      <c r="BC112" s="130"/>
      <c r="BD112" s="126"/>
      <c r="BE112" s="130"/>
      <c r="BF112" s="126"/>
      <c r="BG112" s="130"/>
      <c r="BH112" s="126"/>
      <c r="BI112" s="1119"/>
      <c r="BK112" s="1138"/>
      <c r="BL112" s="1118"/>
      <c r="BM112" s="1139"/>
      <c r="BN112" s="1140"/>
      <c r="BO112" s="1140"/>
      <c r="BP112" s="1140"/>
      <c r="BQ112" s="1140"/>
      <c r="BR112" s="1140"/>
      <c r="BS112" s="1141"/>
      <c r="BU112" s="1149"/>
      <c r="BV112" s="226"/>
      <c r="BW112" s="1100" t="s">
        <v>973</v>
      </c>
      <c r="BX112" s="1131">
        <v>18040</v>
      </c>
      <c r="BY112" s="197"/>
      <c r="BZ112" s="1100" t="s">
        <v>973</v>
      </c>
      <c r="CA112" s="1082">
        <v>100</v>
      </c>
      <c r="CB112" s="1101" t="s">
        <v>974</v>
      </c>
      <c r="CC112" s="1085" t="s">
        <v>975</v>
      </c>
      <c r="CD112" s="1101" t="s">
        <v>973</v>
      </c>
      <c r="CE112" s="1088" t="s">
        <v>979</v>
      </c>
      <c r="CF112" s="1101" t="s">
        <v>973</v>
      </c>
      <c r="CG112" s="1066">
        <v>6.6</v>
      </c>
      <c r="CH112" s="1093" t="s">
        <v>973</v>
      </c>
      <c r="CI112" s="1120">
        <v>4800</v>
      </c>
      <c r="CJ112" s="1107">
        <v>5300</v>
      </c>
      <c r="CK112" s="1093" t="s">
        <v>973</v>
      </c>
      <c r="CL112" s="198" t="s">
        <v>980</v>
      </c>
      <c r="CM112" s="199">
        <v>9200</v>
      </c>
      <c r="CN112" s="200">
        <v>10300</v>
      </c>
      <c r="CO112" s="1100" t="s">
        <v>973</v>
      </c>
      <c r="CP112" s="1110">
        <v>11760</v>
      </c>
      <c r="CQ112" s="1100" t="s">
        <v>973</v>
      </c>
      <c r="CR112" s="1082">
        <v>110</v>
      </c>
      <c r="CS112" s="1101" t="s">
        <v>974</v>
      </c>
      <c r="CT112" s="1085" t="s">
        <v>975</v>
      </c>
      <c r="CU112" s="1085" t="s">
        <v>973</v>
      </c>
      <c r="CV112" s="1088" t="s">
        <v>979</v>
      </c>
      <c r="CW112" s="1101" t="s">
        <v>973</v>
      </c>
      <c r="CX112" s="1104">
        <v>2.9</v>
      </c>
      <c r="CY112" s="1091" t="s">
        <v>981</v>
      </c>
      <c r="CZ112" s="1093" t="s">
        <v>973</v>
      </c>
      <c r="DA112" s="1094">
        <v>4900</v>
      </c>
      <c r="DB112" s="1096"/>
      <c r="DC112" s="230"/>
      <c r="DD112" s="1096" t="s">
        <v>982</v>
      </c>
      <c r="DE112" s="1097">
        <v>12920</v>
      </c>
      <c r="DF112" s="1100" t="s">
        <v>973</v>
      </c>
      <c r="DG112" s="1082">
        <v>120</v>
      </c>
      <c r="DH112" s="1085" t="s">
        <v>974</v>
      </c>
      <c r="DI112" s="1085" t="s">
        <v>975</v>
      </c>
      <c r="DJ112" s="1085" t="s">
        <v>973</v>
      </c>
      <c r="DK112" s="1088" t="s">
        <v>979</v>
      </c>
      <c r="DL112" s="1085" t="s">
        <v>973</v>
      </c>
      <c r="DM112" s="1066">
        <v>2</v>
      </c>
      <c r="DN112" s="1069" t="s">
        <v>982</v>
      </c>
      <c r="DO112" s="1070" t="s">
        <v>912</v>
      </c>
      <c r="DP112" s="1072" t="s">
        <v>912</v>
      </c>
      <c r="DQ112" s="1072" t="s">
        <v>912</v>
      </c>
      <c r="DR112" s="1074" t="s">
        <v>912</v>
      </c>
      <c r="DS112" s="202"/>
      <c r="DT112" s="1143"/>
      <c r="DU112" s="160"/>
      <c r="DV112" s="160"/>
    </row>
    <row r="113" spans="1:126" s="263" customFormat="1" ht="18.600000000000001" customHeight="1">
      <c r="A113" s="263" t="s">
        <v>455</v>
      </c>
      <c r="B113" s="1147"/>
      <c r="C113" s="1136"/>
      <c r="D113" s="1117"/>
      <c r="E113" s="203" t="s">
        <v>53</v>
      </c>
      <c r="F113" s="165"/>
      <c r="G113" s="204">
        <v>92730</v>
      </c>
      <c r="H113" s="205">
        <v>163330</v>
      </c>
      <c r="I113" s="204">
        <v>79690</v>
      </c>
      <c r="J113" s="205">
        <v>150290</v>
      </c>
      <c r="K113" s="141" t="s">
        <v>973</v>
      </c>
      <c r="L113" s="206">
        <v>890</v>
      </c>
      <c r="M113" s="207">
        <v>1530</v>
      </c>
      <c r="N113" s="208" t="s">
        <v>974</v>
      </c>
      <c r="O113" s="209" t="s">
        <v>975</v>
      </c>
      <c r="P113" s="209" t="s">
        <v>910</v>
      </c>
      <c r="Q113" s="209" t="s">
        <v>976</v>
      </c>
      <c r="R113" s="209" t="s">
        <v>973</v>
      </c>
      <c r="S113" s="210">
        <v>2.8</v>
      </c>
      <c r="T113" s="211">
        <v>2.7</v>
      </c>
      <c r="U113" s="206">
        <v>760</v>
      </c>
      <c r="V113" s="207">
        <v>1400</v>
      </c>
      <c r="W113" s="212" t="s">
        <v>974</v>
      </c>
      <c r="X113" s="209" t="s">
        <v>975</v>
      </c>
      <c r="Y113" s="212" t="s">
        <v>910</v>
      </c>
      <c r="Z113" s="209" t="s">
        <v>976</v>
      </c>
      <c r="AA113" s="212" t="s">
        <v>973</v>
      </c>
      <c r="AB113" s="210">
        <v>2.7</v>
      </c>
      <c r="AC113" s="213">
        <v>2.6</v>
      </c>
      <c r="AD113" s="141" t="s">
        <v>973</v>
      </c>
      <c r="AE113" s="214">
        <v>8820</v>
      </c>
      <c r="AF113" s="141" t="s">
        <v>973</v>
      </c>
      <c r="AG113" s="215">
        <v>80</v>
      </c>
      <c r="AH113" s="216" t="s">
        <v>974</v>
      </c>
      <c r="AI113" s="158" t="s">
        <v>975</v>
      </c>
      <c r="AJ113" s="159" t="s">
        <v>973</v>
      </c>
      <c r="AK113" s="217" t="s">
        <v>976</v>
      </c>
      <c r="AL113" s="218" t="s">
        <v>973</v>
      </c>
      <c r="AM113" s="219">
        <v>2.8</v>
      </c>
      <c r="AN113" s="220"/>
      <c r="AO113" s="115"/>
      <c r="AP113" s="221"/>
      <c r="AQ113" s="115"/>
      <c r="AR113" s="222"/>
      <c r="AS113" s="223"/>
      <c r="AT113" s="221"/>
      <c r="AU113" s="223"/>
      <c r="AV113" s="221"/>
      <c r="AW113" s="223"/>
      <c r="AX113" s="221"/>
      <c r="AY113" s="115"/>
      <c r="AZ113" s="126"/>
      <c r="BA113" s="126"/>
      <c r="BB113" s="190"/>
      <c r="BC113" s="130"/>
      <c r="BD113" s="126"/>
      <c r="BE113" s="130"/>
      <c r="BF113" s="126"/>
      <c r="BG113" s="130"/>
      <c r="BH113" s="126"/>
      <c r="BI113" s="1119"/>
      <c r="BJ113" s="115"/>
      <c r="BK113" s="224" t="s">
        <v>995</v>
      </c>
      <c r="BL113" s="1118"/>
      <c r="BM113" s="202" t="s">
        <v>995</v>
      </c>
      <c r="BN113" s="195"/>
      <c r="BO113" s="195"/>
      <c r="BP113" s="195"/>
      <c r="BQ113" s="195"/>
      <c r="BR113" s="195"/>
      <c r="BS113" s="225"/>
      <c r="BT113" s="195"/>
      <c r="BU113" s="1149"/>
      <c r="BV113" s="226"/>
      <c r="BW113" s="1100"/>
      <c r="BX113" s="1132"/>
      <c r="BY113" s="227">
        <v>16170</v>
      </c>
      <c r="BZ113" s="1100"/>
      <c r="CA113" s="1083"/>
      <c r="CB113" s="1102"/>
      <c r="CC113" s="1086"/>
      <c r="CD113" s="1102"/>
      <c r="CE113" s="1089"/>
      <c r="CF113" s="1102"/>
      <c r="CG113" s="1067"/>
      <c r="CH113" s="1093"/>
      <c r="CI113" s="1121"/>
      <c r="CJ113" s="1108"/>
      <c r="CK113" s="1093"/>
      <c r="CL113" s="123" t="s">
        <v>985</v>
      </c>
      <c r="CM113" s="228">
        <v>5100</v>
      </c>
      <c r="CN113" s="229">
        <v>5600</v>
      </c>
      <c r="CO113" s="1100"/>
      <c r="CP113" s="1111"/>
      <c r="CQ113" s="1100"/>
      <c r="CR113" s="1083"/>
      <c r="CS113" s="1102"/>
      <c r="CT113" s="1086"/>
      <c r="CU113" s="1086"/>
      <c r="CV113" s="1089"/>
      <c r="CW113" s="1102"/>
      <c r="CX113" s="1105"/>
      <c r="CY113" s="1091"/>
      <c r="CZ113" s="1093"/>
      <c r="DA113" s="1095"/>
      <c r="DB113" s="1096"/>
      <c r="DC113" s="230"/>
      <c r="DD113" s="1096"/>
      <c r="DE113" s="1098"/>
      <c r="DF113" s="1100"/>
      <c r="DG113" s="1083"/>
      <c r="DH113" s="1086"/>
      <c r="DI113" s="1086"/>
      <c r="DJ113" s="1086"/>
      <c r="DK113" s="1089"/>
      <c r="DL113" s="1086"/>
      <c r="DM113" s="1067"/>
      <c r="DN113" s="1069"/>
      <c r="DO113" s="1071"/>
      <c r="DP113" s="1073"/>
      <c r="DQ113" s="1073"/>
      <c r="DR113" s="1075"/>
      <c r="DS113" s="202"/>
      <c r="DT113" s="1143"/>
      <c r="DU113" s="160"/>
      <c r="DV113" s="160"/>
    </row>
    <row r="114" spans="1:126" s="263" customFormat="1" ht="18.600000000000001" customHeight="1">
      <c r="A114" s="263" t="s">
        <v>456</v>
      </c>
      <c r="B114" s="1147"/>
      <c r="C114" s="1136"/>
      <c r="D114" s="1123" t="s">
        <v>986</v>
      </c>
      <c r="E114" s="203" t="s">
        <v>54</v>
      </c>
      <c r="F114" s="165"/>
      <c r="G114" s="204">
        <v>163330</v>
      </c>
      <c r="H114" s="205">
        <v>251580</v>
      </c>
      <c r="I114" s="204">
        <v>150290</v>
      </c>
      <c r="J114" s="205">
        <v>238540</v>
      </c>
      <c r="K114" s="141" t="s">
        <v>973</v>
      </c>
      <c r="L114" s="206">
        <v>1530</v>
      </c>
      <c r="M114" s="207">
        <v>2410</v>
      </c>
      <c r="N114" s="208" t="s">
        <v>974</v>
      </c>
      <c r="O114" s="209" t="s">
        <v>975</v>
      </c>
      <c r="P114" s="209" t="s">
        <v>910</v>
      </c>
      <c r="Q114" s="209" t="s">
        <v>976</v>
      </c>
      <c r="R114" s="209" t="s">
        <v>973</v>
      </c>
      <c r="S114" s="210">
        <v>2.7</v>
      </c>
      <c r="T114" s="211">
        <v>2.7</v>
      </c>
      <c r="U114" s="206">
        <v>1400</v>
      </c>
      <c r="V114" s="207">
        <v>2280</v>
      </c>
      <c r="W114" s="212" t="s">
        <v>974</v>
      </c>
      <c r="X114" s="209" t="s">
        <v>975</v>
      </c>
      <c r="Y114" s="212" t="s">
        <v>910</v>
      </c>
      <c r="Z114" s="209" t="s">
        <v>976</v>
      </c>
      <c r="AA114" s="212" t="s">
        <v>973</v>
      </c>
      <c r="AB114" s="210">
        <v>2.6</v>
      </c>
      <c r="AC114" s="213">
        <v>2.7</v>
      </c>
      <c r="AD114" s="231"/>
      <c r="AE114" s="232"/>
      <c r="AF114" s="233"/>
      <c r="AG114" s="234"/>
      <c r="AH114" s="235"/>
      <c r="AI114" s="195"/>
      <c r="AJ114" s="235"/>
      <c r="AK114" s="195"/>
      <c r="AL114" s="235"/>
      <c r="AM114" s="195"/>
      <c r="AN114" s="195"/>
      <c r="AO114" s="231"/>
      <c r="AP114" s="232"/>
      <c r="AQ114" s="233"/>
      <c r="AR114" s="234"/>
      <c r="AS114" s="235"/>
      <c r="AT114" s="195"/>
      <c r="AU114" s="235"/>
      <c r="AV114" s="195"/>
      <c r="AW114" s="235"/>
      <c r="AX114" s="195"/>
      <c r="AY114" s="141" t="s">
        <v>973</v>
      </c>
      <c r="AZ114" s="236">
        <v>17650</v>
      </c>
      <c r="BA114" s="141" t="s">
        <v>973</v>
      </c>
      <c r="BB114" s="184">
        <v>170</v>
      </c>
      <c r="BC114" s="185" t="s">
        <v>974</v>
      </c>
      <c r="BD114" s="186" t="s">
        <v>975</v>
      </c>
      <c r="BE114" s="187" t="s">
        <v>973</v>
      </c>
      <c r="BF114" s="188" t="s">
        <v>976</v>
      </c>
      <c r="BG114" s="185" t="s">
        <v>973</v>
      </c>
      <c r="BH114" s="189">
        <v>2.6</v>
      </c>
      <c r="BI114" s="1119"/>
      <c r="BJ114" s="115"/>
      <c r="BK114" s="224">
        <v>296000</v>
      </c>
      <c r="BL114" s="1118"/>
      <c r="BM114" s="256">
        <v>2960</v>
      </c>
      <c r="BN114" s="195" t="s">
        <v>911</v>
      </c>
      <c r="BO114" s="122" t="s">
        <v>975</v>
      </c>
      <c r="BP114" s="129" t="s">
        <v>973</v>
      </c>
      <c r="BQ114" s="257" t="s">
        <v>976</v>
      </c>
      <c r="BR114" s="143" t="s">
        <v>973</v>
      </c>
      <c r="BS114" s="258">
        <v>1.9</v>
      </c>
      <c r="BT114" s="195"/>
      <c r="BU114" s="1149"/>
      <c r="BV114" s="226"/>
      <c r="BW114" s="1100" t="s">
        <v>973</v>
      </c>
      <c r="BX114" s="1129">
        <v>16170</v>
      </c>
      <c r="BY114" s="237"/>
      <c r="BZ114" s="1100"/>
      <c r="CA114" s="1083"/>
      <c r="CB114" s="1102"/>
      <c r="CC114" s="1086"/>
      <c r="CD114" s="1102"/>
      <c r="CE114" s="1089"/>
      <c r="CF114" s="1102"/>
      <c r="CG114" s="1067"/>
      <c r="CH114" s="1093"/>
      <c r="CI114" s="1121"/>
      <c r="CJ114" s="1108"/>
      <c r="CK114" s="1093"/>
      <c r="CL114" s="123" t="s">
        <v>987</v>
      </c>
      <c r="CM114" s="228">
        <v>4400</v>
      </c>
      <c r="CN114" s="229">
        <v>4900</v>
      </c>
      <c r="CO114" s="1100"/>
      <c r="CP114" s="1111"/>
      <c r="CQ114" s="1100"/>
      <c r="CR114" s="1083"/>
      <c r="CS114" s="1102"/>
      <c r="CT114" s="1086"/>
      <c r="CU114" s="1086"/>
      <c r="CV114" s="1089"/>
      <c r="CW114" s="1102"/>
      <c r="CX114" s="1105"/>
      <c r="CY114" s="1091"/>
      <c r="CZ114" s="202"/>
      <c r="DA114" s="127"/>
      <c r="DB114" s="1096"/>
      <c r="DC114" s="230"/>
      <c r="DD114" s="1096"/>
      <c r="DE114" s="1098"/>
      <c r="DF114" s="1100"/>
      <c r="DG114" s="1083"/>
      <c r="DH114" s="1086"/>
      <c r="DI114" s="1086"/>
      <c r="DJ114" s="1086"/>
      <c r="DK114" s="1089"/>
      <c r="DL114" s="1086"/>
      <c r="DM114" s="1067"/>
      <c r="DN114" s="1069"/>
      <c r="DO114" s="1076">
        <v>0.01</v>
      </c>
      <c r="DP114" s="1078">
        <v>0.03</v>
      </c>
      <c r="DQ114" s="1078">
        <v>0.04</v>
      </c>
      <c r="DR114" s="1080">
        <v>0.05</v>
      </c>
      <c r="DS114" s="202"/>
      <c r="DT114" s="1143"/>
      <c r="DU114" s="160"/>
      <c r="DV114" s="160"/>
    </row>
    <row r="115" spans="1:126" s="263" customFormat="1" ht="18.600000000000001" customHeight="1">
      <c r="A115" s="263" t="s">
        <v>457</v>
      </c>
      <c r="B115" s="1147"/>
      <c r="C115" s="1136"/>
      <c r="D115" s="1124"/>
      <c r="E115" s="238" t="s">
        <v>55</v>
      </c>
      <c r="F115" s="165"/>
      <c r="G115" s="239">
        <v>251580</v>
      </c>
      <c r="H115" s="240"/>
      <c r="I115" s="239">
        <v>238540</v>
      </c>
      <c r="J115" s="240"/>
      <c r="K115" s="141" t="s">
        <v>973</v>
      </c>
      <c r="L115" s="241">
        <v>2410</v>
      </c>
      <c r="M115" s="242"/>
      <c r="N115" s="243" t="s">
        <v>974</v>
      </c>
      <c r="O115" s="244" t="s">
        <v>975</v>
      </c>
      <c r="P115" s="244" t="s">
        <v>910</v>
      </c>
      <c r="Q115" s="244" t="s">
        <v>976</v>
      </c>
      <c r="R115" s="244" t="s">
        <v>973</v>
      </c>
      <c r="S115" s="245">
        <v>2.7</v>
      </c>
      <c r="T115" s="246"/>
      <c r="U115" s="241">
        <v>2280</v>
      </c>
      <c r="V115" s="242"/>
      <c r="W115" s="247" t="s">
        <v>974</v>
      </c>
      <c r="X115" s="244" t="s">
        <v>975</v>
      </c>
      <c r="Y115" s="248" t="s">
        <v>910</v>
      </c>
      <c r="Z115" s="244" t="s">
        <v>976</v>
      </c>
      <c r="AA115" s="248" t="s">
        <v>973</v>
      </c>
      <c r="AB115" s="245">
        <v>2.7</v>
      </c>
      <c r="AC115" s="249"/>
      <c r="AD115" s="231"/>
      <c r="AE115" s="232"/>
      <c r="AF115" s="233"/>
      <c r="AG115" s="250"/>
      <c r="AH115" s="235"/>
      <c r="AI115" s="195"/>
      <c r="AJ115" s="235"/>
      <c r="AK115" s="195"/>
      <c r="AL115" s="235"/>
      <c r="AM115" s="195"/>
      <c r="AN115" s="195"/>
      <c r="AO115" s="231"/>
      <c r="AP115" s="232"/>
      <c r="AQ115" s="233"/>
      <c r="AR115" s="250"/>
      <c r="AS115" s="235"/>
      <c r="AT115" s="195"/>
      <c r="AU115" s="235"/>
      <c r="AV115" s="195"/>
      <c r="AW115" s="235"/>
      <c r="AX115" s="195"/>
      <c r="AY115" s="231"/>
      <c r="AZ115" s="232"/>
      <c r="BA115" s="232"/>
      <c r="BB115" s="234"/>
      <c r="BC115" s="235"/>
      <c r="BD115" s="195"/>
      <c r="BE115" s="235"/>
      <c r="BF115" s="195"/>
      <c r="BG115" s="235"/>
      <c r="BH115" s="195"/>
      <c r="BI115" s="1119"/>
      <c r="BJ115" s="115"/>
      <c r="BK115" s="259"/>
      <c r="BL115" s="1118"/>
      <c r="BM115" s="260"/>
      <c r="BN115" s="163"/>
      <c r="BO115" s="163"/>
      <c r="BP115" s="163"/>
      <c r="BQ115" s="163"/>
      <c r="BR115" s="163"/>
      <c r="BS115" s="261"/>
      <c r="BT115" s="195"/>
      <c r="BU115" s="1149"/>
      <c r="BV115" s="226"/>
      <c r="BW115" s="1100"/>
      <c r="BX115" s="1130"/>
      <c r="BY115" s="251"/>
      <c r="BZ115" s="1100"/>
      <c r="CA115" s="1084"/>
      <c r="CB115" s="1103"/>
      <c r="CC115" s="1087"/>
      <c r="CD115" s="1103"/>
      <c r="CE115" s="1090"/>
      <c r="CF115" s="1103"/>
      <c r="CG115" s="1068"/>
      <c r="CH115" s="1093"/>
      <c r="CI115" s="1122"/>
      <c r="CJ115" s="1109"/>
      <c r="CK115" s="1093"/>
      <c r="CL115" s="252" t="s">
        <v>988</v>
      </c>
      <c r="CM115" s="253">
        <v>3900</v>
      </c>
      <c r="CN115" s="254">
        <v>4400</v>
      </c>
      <c r="CO115" s="1100"/>
      <c r="CP115" s="1112"/>
      <c r="CQ115" s="1100"/>
      <c r="CR115" s="1084"/>
      <c r="CS115" s="1103"/>
      <c r="CT115" s="1087"/>
      <c r="CU115" s="1087"/>
      <c r="CV115" s="1090"/>
      <c r="CW115" s="1103"/>
      <c r="CX115" s="1106"/>
      <c r="CY115" s="1092"/>
      <c r="CZ115" s="202"/>
      <c r="DA115" s="127"/>
      <c r="DB115" s="1096"/>
      <c r="DC115" s="230"/>
      <c r="DD115" s="1096"/>
      <c r="DE115" s="1099"/>
      <c r="DF115" s="1100"/>
      <c r="DG115" s="1084"/>
      <c r="DH115" s="1087"/>
      <c r="DI115" s="1087"/>
      <c r="DJ115" s="1087"/>
      <c r="DK115" s="1090"/>
      <c r="DL115" s="1087"/>
      <c r="DM115" s="1068"/>
      <c r="DN115" s="1069"/>
      <c r="DO115" s="1077"/>
      <c r="DP115" s="1079"/>
      <c r="DQ115" s="1079"/>
      <c r="DR115" s="1081"/>
      <c r="DS115" s="202"/>
      <c r="DT115" s="1143"/>
      <c r="DU115" s="160"/>
      <c r="DV115" s="160"/>
    </row>
    <row r="116" spans="1:126" s="263" customFormat="1" ht="18.600000000000001" customHeight="1">
      <c r="A116" s="263" t="s">
        <v>458</v>
      </c>
      <c r="B116" s="1147"/>
      <c r="C116" s="1137" t="s">
        <v>996</v>
      </c>
      <c r="D116" s="1116" t="s">
        <v>972</v>
      </c>
      <c r="E116" s="164" t="s">
        <v>52</v>
      </c>
      <c r="F116" s="165"/>
      <c r="G116" s="166">
        <v>76650</v>
      </c>
      <c r="H116" s="167">
        <v>85470</v>
      </c>
      <c r="I116" s="166">
        <v>64910</v>
      </c>
      <c r="J116" s="167">
        <v>73730</v>
      </c>
      <c r="K116" s="141" t="s">
        <v>973</v>
      </c>
      <c r="L116" s="168">
        <v>740</v>
      </c>
      <c r="M116" s="169">
        <v>820</v>
      </c>
      <c r="N116" s="170" t="s">
        <v>974</v>
      </c>
      <c r="O116" s="171" t="s">
        <v>975</v>
      </c>
      <c r="P116" s="172" t="s">
        <v>973</v>
      </c>
      <c r="Q116" s="173" t="s">
        <v>976</v>
      </c>
      <c r="R116" s="172" t="s">
        <v>973</v>
      </c>
      <c r="S116" s="174">
        <v>2.8</v>
      </c>
      <c r="T116" s="175">
        <v>2.8</v>
      </c>
      <c r="U116" s="168">
        <v>620</v>
      </c>
      <c r="V116" s="169">
        <v>700</v>
      </c>
      <c r="W116" s="176" t="s">
        <v>974</v>
      </c>
      <c r="X116" s="171" t="s">
        <v>975</v>
      </c>
      <c r="Y116" s="176" t="s">
        <v>973</v>
      </c>
      <c r="Z116" s="173" t="s">
        <v>976</v>
      </c>
      <c r="AA116" s="176" t="s">
        <v>973</v>
      </c>
      <c r="AB116" s="174">
        <v>2.7</v>
      </c>
      <c r="AC116" s="177">
        <v>2.7</v>
      </c>
      <c r="AD116" s="141" t="s">
        <v>973</v>
      </c>
      <c r="AE116" s="178">
        <v>8820</v>
      </c>
      <c r="AF116" s="141" t="s">
        <v>973</v>
      </c>
      <c r="AG116" s="179">
        <v>80</v>
      </c>
      <c r="AH116" s="180" t="s">
        <v>974</v>
      </c>
      <c r="AI116" s="171" t="s">
        <v>975</v>
      </c>
      <c r="AJ116" s="176" t="s">
        <v>973</v>
      </c>
      <c r="AK116" s="173" t="s">
        <v>976</v>
      </c>
      <c r="AL116" s="176" t="s">
        <v>973</v>
      </c>
      <c r="AM116" s="181">
        <v>2.8</v>
      </c>
      <c r="AN116" s="182" t="s">
        <v>977</v>
      </c>
      <c r="AO116" s="141" t="s">
        <v>973</v>
      </c>
      <c r="AP116" s="183">
        <v>3530</v>
      </c>
      <c r="AQ116" s="141" t="s">
        <v>973</v>
      </c>
      <c r="AR116" s="184">
        <v>30</v>
      </c>
      <c r="AS116" s="185" t="s">
        <v>974</v>
      </c>
      <c r="AT116" s="186" t="s">
        <v>975</v>
      </c>
      <c r="AU116" s="187" t="s">
        <v>973</v>
      </c>
      <c r="AV116" s="188" t="s">
        <v>976</v>
      </c>
      <c r="AW116" s="187" t="s">
        <v>973</v>
      </c>
      <c r="AX116" s="189">
        <v>3.7</v>
      </c>
      <c r="AY116" s="115"/>
      <c r="AZ116" s="126"/>
      <c r="BA116" s="126"/>
      <c r="BB116" s="190"/>
      <c r="BC116" s="130"/>
      <c r="BD116" s="126"/>
      <c r="BE116" s="130"/>
      <c r="BF116" s="126"/>
      <c r="BG116" s="130"/>
      <c r="BH116" s="126"/>
      <c r="BI116" s="1119"/>
      <c r="BJ116" s="115"/>
      <c r="BK116" s="224" t="s">
        <v>997</v>
      </c>
      <c r="BL116" s="1118"/>
      <c r="BM116" s="202" t="s">
        <v>997</v>
      </c>
      <c r="BN116" s="195"/>
      <c r="BO116" s="195"/>
      <c r="BP116" s="195"/>
      <c r="BQ116" s="195"/>
      <c r="BR116" s="195"/>
      <c r="BS116" s="225"/>
      <c r="BT116" s="127"/>
      <c r="BU116" s="1149"/>
      <c r="BV116" s="262"/>
      <c r="BW116" s="1100" t="s">
        <v>973</v>
      </c>
      <c r="BX116" s="1131">
        <v>16990</v>
      </c>
      <c r="BY116" s="197"/>
      <c r="BZ116" s="1100" t="s">
        <v>973</v>
      </c>
      <c r="CA116" s="1082">
        <v>90</v>
      </c>
      <c r="CB116" s="1101" t="s">
        <v>974</v>
      </c>
      <c r="CC116" s="1085" t="s">
        <v>975</v>
      </c>
      <c r="CD116" s="1101" t="s">
        <v>973</v>
      </c>
      <c r="CE116" s="1088" t="s">
        <v>979</v>
      </c>
      <c r="CF116" s="1101" t="s">
        <v>973</v>
      </c>
      <c r="CG116" s="1066">
        <v>6.6</v>
      </c>
      <c r="CH116" s="1093" t="s">
        <v>973</v>
      </c>
      <c r="CI116" s="1120">
        <v>4900</v>
      </c>
      <c r="CJ116" s="1107">
        <v>5400</v>
      </c>
      <c r="CK116" s="1093" t="s">
        <v>973</v>
      </c>
      <c r="CL116" s="198" t="s">
        <v>980</v>
      </c>
      <c r="CM116" s="199">
        <v>8800</v>
      </c>
      <c r="CN116" s="200">
        <v>9800</v>
      </c>
      <c r="CO116" s="1100" t="s">
        <v>973</v>
      </c>
      <c r="CP116" s="1110">
        <v>10590</v>
      </c>
      <c r="CQ116" s="1100" t="s">
        <v>973</v>
      </c>
      <c r="CR116" s="1082">
        <v>100</v>
      </c>
      <c r="CS116" s="1101" t="s">
        <v>974</v>
      </c>
      <c r="CT116" s="1085" t="s">
        <v>975</v>
      </c>
      <c r="CU116" s="1085" t="s">
        <v>973</v>
      </c>
      <c r="CV116" s="1088" t="s">
        <v>979</v>
      </c>
      <c r="CW116" s="1101" t="s">
        <v>973</v>
      </c>
      <c r="CX116" s="1104">
        <v>2.9</v>
      </c>
      <c r="CY116" s="1091" t="s">
        <v>981</v>
      </c>
      <c r="CZ116" s="1093" t="s">
        <v>973</v>
      </c>
      <c r="DA116" s="1094">
        <v>4900</v>
      </c>
      <c r="DB116" s="1096"/>
      <c r="DC116" s="230"/>
      <c r="DD116" s="1096" t="s">
        <v>982</v>
      </c>
      <c r="DE116" s="1097">
        <v>11630</v>
      </c>
      <c r="DF116" s="1100" t="s">
        <v>973</v>
      </c>
      <c r="DG116" s="1082">
        <v>110</v>
      </c>
      <c r="DH116" s="1085" t="s">
        <v>974</v>
      </c>
      <c r="DI116" s="1085" t="s">
        <v>975</v>
      </c>
      <c r="DJ116" s="1085" t="s">
        <v>973</v>
      </c>
      <c r="DK116" s="1088" t="s">
        <v>979</v>
      </c>
      <c r="DL116" s="1085" t="s">
        <v>973</v>
      </c>
      <c r="DM116" s="1066">
        <v>2</v>
      </c>
      <c r="DN116" s="1069" t="s">
        <v>982</v>
      </c>
      <c r="DO116" s="1070" t="s">
        <v>912</v>
      </c>
      <c r="DP116" s="1072" t="s">
        <v>912</v>
      </c>
      <c r="DQ116" s="1072" t="s">
        <v>912</v>
      </c>
      <c r="DR116" s="1074" t="s">
        <v>912</v>
      </c>
      <c r="DS116" s="202"/>
      <c r="DT116" s="1143"/>
      <c r="DU116" s="160"/>
    </row>
    <row r="117" spans="1:126" s="263" customFormat="1" ht="18.600000000000001" customHeight="1">
      <c r="A117" s="263" t="s">
        <v>459</v>
      </c>
      <c r="B117" s="1147"/>
      <c r="C117" s="1136"/>
      <c r="D117" s="1117"/>
      <c r="E117" s="203" t="s">
        <v>53</v>
      </c>
      <c r="F117" s="165"/>
      <c r="G117" s="204">
        <v>85470</v>
      </c>
      <c r="H117" s="205">
        <v>156070</v>
      </c>
      <c r="I117" s="204">
        <v>73730</v>
      </c>
      <c r="J117" s="205">
        <v>144330</v>
      </c>
      <c r="K117" s="141" t="s">
        <v>973</v>
      </c>
      <c r="L117" s="206">
        <v>820</v>
      </c>
      <c r="M117" s="207">
        <v>1460</v>
      </c>
      <c r="N117" s="208" t="s">
        <v>974</v>
      </c>
      <c r="O117" s="209" t="s">
        <v>975</v>
      </c>
      <c r="P117" s="209" t="s">
        <v>910</v>
      </c>
      <c r="Q117" s="209" t="s">
        <v>976</v>
      </c>
      <c r="R117" s="209" t="s">
        <v>973</v>
      </c>
      <c r="S117" s="210">
        <v>2.8</v>
      </c>
      <c r="T117" s="211">
        <v>2.7</v>
      </c>
      <c r="U117" s="206">
        <v>700</v>
      </c>
      <c r="V117" s="207">
        <v>1340</v>
      </c>
      <c r="W117" s="212" t="s">
        <v>974</v>
      </c>
      <c r="X117" s="209" t="s">
        <v>975</v>
      </c>
      <c r="Y117" s="212" t="s">
        <v>910</v>
      </c>
      <c r="Z117" s="209" t="s">
        <v>976</v>
      </c>
      <c r="AA117" s="212" t="s">
        <v>973</v>
      </c>
      <c r="AB117" s="210">
        <v>2.7</v>
      </c>
      <c r="AC117" s="213">
        <v>2.6</v>
      </c>
      <c r="AD117" s="141" t="s">
        <v>973</v>
      </c>
      <c r="AE117" s="214">
        <v>8820</v>
      </c>
      <c r="AF117" s="141" t="s">
        <v>973</v>
      </c>
      <c r="AG117" s="215">
        <v>80</v>
      </c>
      <c r="AH117" s="216" t="s">
        <v>974</v>
      </c>
      <c r="AI117" s="158" t="s">
        <v>975</v>
      </c>
      <c r="AJ117" s="159" t="s">
        <v>973</v>
      </c>
      <c r="AK117" s="217" t="s">
        <v>976</v>
      </c>
      <c r="AL117" s="218" t="s">
        <v>973</v>
      </c>
      <c r="AM117" s="219">
        <v>2.8</v>
      </c>
      <c r="AN117" s="220"/>
      <c r="AO117" s="115"/>
      <c r="AP117" s="221"/>
      <c r="AQ117" s="115"/>
      <c r="AR117" s="222"/>
      <c r="AS117" s="223"/>
      <c r="AT117" s="221"/>
      <c r="AU117" s="223"/>
      <c r="AV117" s="221"/>
      <c r="AW117" s="223"/>
      <c r="AX117" s="221"/>
      <c r="AY117" s="115"/>
      <c r="AZ117" s="126"/>
      <c r="BA117" s="126"/>
      <c r="BB117" s="190"/>
      <c r="BC117" s="130"/>
      <c r="BD117" s="126"/>
      <c r="BE117" s="130"/>
      <c r="BF117" s="126"/>
      <c r="BG117" s="130"/>
      <c r="BH117" s="126"/>
      <c r="BI117" s="1119"/>
      <c r="BJ117" s="115"/>
      <c r="BK117" s="224">
        <v>317200</v>
      </c>
      <c r="BL117" s="1118"/>
      <c r="BM117" s="256">
        <v>3170</v>
      </c>
      <c r="BN117" s="195" t="s">
        <v>911</v>
      </c>
      <c r="BO117" s="122" t="s">
        <v>975</v>
      </c>
      <c r="BP117" s="129" t="s">
        <v>973</v>
      </c>
      <c r="BQ117" s="257" t="s">
        <v>976</v>
      </c>
      <c r="BR117" s="143" t="s">
        <v>973</v>
      </c>
      <c r="BS117" s="258">
        <v>1.7</v>
      </c>
      <c r="BT117" s="127"/>
      <c r="BU117" s="1149"/>
      <c r="BV117" s="262"/>
      <c r="BW117" s="1100"/>
      <c r="BX117" s="1132"/>
      <c r="BY117" s="227">
        <v>15110</v>
      </c>
      <c r="BZ117" s="1100"/>
      <c r="CA117" s="1083"/>
      <c r="CB117" s="1102"/>
      <c r="CC117" s="1086"/>
      <c r="CD117" s="1102"/>
      <c r="CE117" s="1089"/>
      <c r="CF117" s="1102"/>
      <c r="CG117" s="1067"/>
      <c r="CH117" s="1093"/>
      <c r="CI117" s="1121"/>
      <c r="CJ117" s="1108"/>
      <c r="CK117" s="1093"/>
      <c r="CL117" s="123" t="s">
        <v>985</v>
      </c>
      <c r="CM117" s="228">
        <v>4800</v>
      </c>
      <c r="CN117" s="229">
        <v>5400</v>
      </c>
      <c r="CO117" s="1100"/>
      <c r="CP117" s="1111"/>
      <c r="CQ117" s="1100"/>
      <c r="CR117" s="1083"/>
      <c r="CS117" s="1102"/>
      <c r="CT117" s="1086"/>
      <c r="CU117" s="1086"/>
      <c r="CV117" s="1089"/>
      <c r="CW117" s="1102"/>
      <c r="CX117" s="1105"/>
      <c r="CY117" s="1091"/>
      <c r="CZ117" s="1093"/>
      <c r="DA117" s="1095"/>
      <c r="DB117" s="1096"/>
      <c r="DC117" s="230"/>
      <c r="DD117" s="1096"/>
      <c r="DE117" s="1098"/>
      <c r="DF117" s="1100"/>
      <c r="DG117" s="1083"/>
      <c r="DH117" s="1086"/>
      <c r="DI117" s="1086"/>
      <c r="DJ117" s="1086"/>
      <c r="DK117" s="1089"/>
      <c r="DL117" s="1086"/>
      <c r="DM117" s="1067"/>
      <c r="DN117" s="1069"/>
      <c r="DO117" s="1071"/>
      <c r="DP117" s="1073"/>
      <c r="DQ117" s="1073"/>
      <c r="DR117" s="1075"/>
      <c r="DS117" s="202"/>
      <c r="DT117" s="1143"/>
      <c r="DU117" s="160"/>
      <c r="DV117" s="160"/>
    </row>
    <row r="118" spans="1:126" s="263" customFormat="1" ht="18.600000000000001" customHeight="1">
      <c r="A118" s="263" t="s">
        <v>460</v>
      </c>
      <c r="B118" s="1147"/>
      <c r="C118" s="1136"/>
      <c r="D118" s="1123" t="s">
        <v>986</v>
      </c>
      <c r="E118" s="203" t="s">
        <v>54</v>
      </c>
      <c r="F118" s="165"/>
      <c r="G118" s="204">
        <v>156070</v>
      </c>
      <c r="H118" s="205">
        <v>244320</v>
      </c>
      <c r="I118" s="204">
        <v>144330</v>
      </c>
      <c r="J118" s="205">
        <v>232580</v>
      </c>
      <c r="K118" s="141" t="s">
        <v>973</v>
      </c>
      <c r="L118" s="206">
        <v>1460</v>
      </c>
      <c r="M118" s="207">
        <v>2340</v>
      </c>
      <c r="N118" s="208" t="s">
        <v>974</v>
      </c>
      <c r="O118" s="209" t="s">
        <v>975</v>
      </c>
      <c r="P118" s="209" t="s">
        <v>910</v>
      </c>
      <c r="Q118" s="209" t="s">
        <v>976</v>
      </c>
      <c r="R118" s="209" t="s">
        <v>973</v>
      </c>
      <c r="S118" s="210">
        <v>2.7</v>
      </c>
      <c r="T118" s="211">
        <v>2.7</v>
      </c>
      <c r="U118" s="206">
        <v>1340</v>
      </c>
      <c r="V118" s="207">
        <v>2220</v>
      </c>
      <c r="W118" s="212" t="s">
        <v>974</v>
      </c>
      <c r="X118" s="209" t="s">
        <v>975</v>
      </c>
      <c r="Y118" s="212" t="s">
        <v>910</v>
      </c>
      <c r="Z118" s="209" t="s">
        <v>976</v>
      </c>
      <c r="AA118" s="212" t="s">
        <v>973</v>
      </c>
      <c r="AB118" s="210">
        <v>2.6</v>
      </c>
      <c r="AC118" s="213">
        <v>2.7</v>
      </c>
      <c r="AD118" s="231"/>
      <c r="AE118" s="232"/>
      <c r="AF118" s="233"/>
      <c r="AG118" s="234"/>
      <c r="AH118" s="235"/>
      <c r="AI118" s="195"/>
      <c r="AJ118" s="235"/>
      <c r="AK118" s="195"/>
      <c r="AL118" s="235"/>
      <c r="AM118" s="195"/>
      <c r="AN118" s="195"/>
      <c r="AO118" s="231"/>
      <c r="AP118" s="232"/>
      <c r="AQ118" s="233"/>
      <c r="AR118" s="234"/>
      <c r="AS118" s="235"/>
      <c r="AT118" s="195"/>
      <c r="AU118" s="235"/>
      <c r="AV118" s="195"/>
      <c r="AW118" s="235"/>
      <c r="AX118" s="195"/>
      <c r="AY118" s="141" t="s">
        <v>973</v>
      </c>
      <c r="AZ118" s="236">
        <v>17650</v>
      </c>
      <c r="BA118" s="141" t="s">
        <v>973</v>
      </c>
      <c r="BB118" s="184">
        <v>170</v>
      </c>
      <c r="BC118" s="185" t="s">
        <v>974</v>
      </c>
      <c r="BD118" s="186" t="s">
        <v>975</v>
      </c>
      <c r="BE118" s="187" t="s">
        <v>973</v>
      </c>
      <c r="BF118" s="188" t="s">
        <v>976</v>
      </c>
      <c r="BG118" s="185" t="s">
        <v>973</v>
      </c>
      <c r="BH118" s="189">
        <v>2.6</v>
      </c>
      <c r="BI118" s="1119"/>
      <c r="BJ118" s="115"/>
      <c r="BK118" s="259"/>
      <c r="BL118" s="1118"/>
      <c r="BM118" s="260"/>
      <c r="BN118" s="163"/>
      <c r="BO118" s="163"/>
      <c r="BP118" s="163"/>
      <c r="BQ118" s="163"/>
      <c r="BR118" s="163"/>
      <c r="BS118" s="261"/>
      <c r="BT118" s="127"/>
      <c r="BU118" s="1149"/>
      <c r="BV118" s="262"/>
      <c r="BW118" s="1100" t="s">
        <v>973</v>
      </c>
      <c r="BX118" s="1129">
        <v>15110</v>
      </c>
      <c r="BY118" s="237"/>
      <c r="BZ118" s="1100"/>
      <c r="CA118" s="1083">
        <v>0</v>
      </c>
      <c r="CB118" s="1102"/>
      <c r="CC118" s="1086"/>
      <c r="CD118" s="1102"/>
      <c r="CE118" s="1089"/>
      <c r="CF118" s="1102"/>
      <c r="CG118" s="1067"/>
      <c r="CH118" s="1093"/>
      <c r="CI118" s="1121"/>
      <c r="CJ118" s="1108"/>
      <c r="CK118" s="1093"/>
      <c r="CL118" s="123" t="s">
        <v>987</v>
      </c>
      <c r="CM118" s="228">
        <v>4200</v>
      </c>
      <c r="CN118" s="229">
        <v>4700</v>
      </c>
      <c r="CO118" s="1100"/>
      <c r="CP118" s="1111"/>
      <c r="CQ118" s="1100"/>
      <c r="CR118" s="1083"/>
      <c r="CS118" s="1102"/>
      <c r="CT118" s="1086"/>
      <c r="CU118" s="1086"/>
      <c r="CV118" s="1089"/>
      <c r="CW118" s="1102"/>
      <c r="CX118" s="1105"/>
      <c r="CY118" s="1091"/>
      <c r="CZ118" s="202"/>
      <c r="DA118" s="127"/>
      <c r="DB118" s="1096"/>
      <c r="DC118" s="230"/>
      <c r="DD118" s="1096"/>
      <c r="DE118" s="1098"/>
      <c r="DF118" s="1100"/>
      <c r="DG118" s="1083"/>
      <c r="DH118" s="1086"/>
      <c r="DI118" s="1086"/>
      <c r="DJ118" s="1086"/>
      <c r="DK118" s="1089"/>
      <c r="DL118" s="1086"/>
      <c r="DM118" s="1067"/>
      <c r="DN118" s="1069"/>
      <c r="DO118" s="1076">
        <v>0.01</v>
      </c>
      <c r="DP118" s="1078">
        <v>0.03</v>
      </c>
      <c r="DQ118" s="1078">
        <v>0.04</v>
      </c>
      <c r="DR118" s="1080">
        <v>0.05</v>
      </c>
      <c r="DS118" s="202"/>
      <c r="DT118" s="1143"/>
      <c r="DU118" s="160"/>
    </row>
    <row r="119" spans="1:126" s="263" customFormat="1" ht="18.600000000000001" customHeight="1">
      <c r="A119" s="263" t="s">
        <v>461</v>
      </c>
      <c r="B119" s="1147"/>
      <c r="C119" s="1136"/>
      <c r="D119" s="1124"/>
      <c r="E119" s="238" t="s">
        <v>55</v>
      </c>
      <c r="F119" s="165"/>
      <c r="G119" s="239">
        <v>244320</v>
      </c>
      <c r="H119" s="240"/>
      <c r="I119" s="239">
        <v>232580</v>
      </c>
      <c r="J119" s="240"/>
      <c r="K119" s="141" t="s">
        <v>973</v>
      </c>
      <c r="L119" s="241">
        <v>2340</v>
      </c>
      <c r="M119" s="242"/>
      <c r="N119" s="243" t="s">
        <v>974</v>
      </c>
      <c r="O119" s="244" t="s">
        <v>975</v>
      </c>
      <c r="P119" s="244" t="s">
        <v>910</v>
      </c>
      <c r="Q119" s="244" t="s">
        <v>976</v>
      </c>
      <c r="R119" s="244" t="s">
        <v>973</v>
      </c>
      <c r="S119" s="245">
        <v>2.7</v>
      </c>
      <c r="T119" s="246"/>
      <c r="U119" s="241">
        <v>2220</v>
      </c>
      <c r="V119" s="242"/>
      <c r="W119" s="247" t="s">
        <v>974</v>
      </c>
      <c r="X119" s="244" t="s">
        <v>975</v>
      </c>
      <c r="Y119" s="248" t="s">
        <v>910</v>
      </c>
      <c r="Z119" s="244" t="s">
        <v>976</v>
      </c>
      <c r="AA119" s="248" t="s">
        <v>973</v>
      </c>
      <c r="AB119" s="245">
        <v>2.7</v>
      </c>
      <c r="AC119" s="249"/>
      <c r="AD119" s="231"/>
      <c r="AE119" s="232"/>
      <c r="AF119" s="233"/>
      <c r="AG119" s="250"/>
      <c r="AH119" s="235"/>
      <c r="AI119" s="195"/>
      <c r="AJ119" s="235"/>
      <c r="AK119" s="195"/>
      <c r="AL119" s="235"/>
      <c r="AM119" s="195"/>
      <c r="AN119" s="195"/>
      <c r="AO119" s="231"/>
      <c r="AP119" s="232"/>
      <c r="AQ119" s="233"/>
      <c r="AR119" s="250"/>
      <c r="AS119" s="235"/>
      <c r="AT119" s="195"/>
      <c r="AU119" s="235"/>
      <c r="AV119" s="195"/>
      <c r="AW119" s="235"/>
      <c r="AX119" s="195"/>
      <c r="AY119" s="231"/>
      <c r="AZ119" s="232"/>
      <c r="BA119" s="232"/>
      <c r="BB119" s="234"/>
      <c r="BC119" s="235"/>
      <c r="BD119" s="195"/>
      <c r="BE119" s="235"/>
      <c r="BF119" s="195"/>
      <c r="BG119" s="235"/>
      <c r="BH119" s="195"/>
      <c r="BI119" s="1119"/>
      <c r="BJ119" s="115"/>
      <c r="BK119" s="224" t="s">
        <v>998</v>
      </c>
      <c r="BL119" s="1118"/>
      <c r="BM119" s="202" t="s">
        <v>998</v>
      </c>
      <c r="BN119" s="195"/>
      <c r="BO119" s="195"/>
      <c r="BP119" s="195"/>
      <c r="BQ119" s="195"/>
      <c r="BR119" s="195"/>
      <c r="BS119" s="225"/>
      <c r="BT119" s="232"/>
      <c r="BU119" s="1149"/>
      <c r="BV119" s="224"/>
      <c r="BW119" s="1100"/>
      <c r="BX119" s="1130"/>
      <c r="BY119" s="251"/>
      <c r="BZ119" s="1100"/>
      <c r="CA119" s="1084"/>
      <c r="CB119" s="1103"/>
      <c r="CC119" s="1087"/>
      <c r="CD119" s="1103"/>
      <c r="CE119" s="1090"/>
      <c r="CF119" s="1103"/>
      <c r="CG119" s="1068"/>
      <c r="CH119" s="1093"/>
      <c r="CI119" s="1122"/>
      <c r="CJ119" s="1109"/>
      <c r="CK119" s="1093"/>
      <c r="CL119" s="252" t="s">
        <v>988</v>
      </c>
      <c r="CM119" s="253">
        <v>3800</v>
      </c>
      <c r="CN119" s="254">
        <v>4200</v>
      </c>
      <c r="CO119" s="1100"/>
      <c r="CP119" s="1112"/>
      <c r="CQ119" s="1100"/>
      <c r="CR119" s="1084"/>
      <c r="CS119" s="1103"/>
      <c r="CT119" s="1087"/>
      <c r="CU119" s="1087"/>
      <c r="CV119" s="1090"/>
      <c r="CW119" s="1103"/>
      <c r="CX119" s="1106"/>
      <c r="CY119" s="1092"/>
      <c r="CZ119" s="202"/>
      <c r="DA119" s="127"/>
      <c r="DB119" s="1096"/>
      <c r="DC119" s="230"/>
      <c r="DD119" s="1096"/>
      <c r="DE119" s="1099"/>
      <c r="DF119" s="1100"/>
      <c r="DG119" s="1084"/>
      <c r="DH119" s="1087"/>
      <c r="DI119" s="1087"/>
      <c r="DJ119" s="1087"/>
      <c r="DK119" s="1090"/>
      <c r="DL119" s="1087"/>
      <c r="DM119" s="1068"/>
      <c r="DN119" s="1069"/>
      <c r="DO119" s="1077"/>
      <c r="DP119" s="1079"/>
      <c r="DQ119" s="1079"/>
      <c r="DR119" s="1081"/>
      <c r="DS119" s="202"/>
      <c r="DT119" s="1143"/>
      <c r="DU119" s="160"/>
      <c r="DV119" s="160"/>
    </row>
    <row r="120" spans="1:126" s="263" customFormat="1" ht="18.600000000000001" customHeight="1">
      <c r="A120" s="263" t="s">
        <v>462</v>
      </c>
      <c r="B120" s="1147"/>
      <c r="C120" s="1137" t="s">
        <v>999</v>
      </c>
      <c r="D120" s="1116" t="s">
        <v>972</v>
      </c>
      <c r="E120" s="164" t="s">
        <v>52</v>
      </c>
      <c r="F120" s="165"/>
      <c r="G120" s="166">
        <v>71380</v>
      </c>
      <c r="H120" s="167">
        <v>80200</v>
      </c>
      <c r="I120" s="166">
        <v>60700</v>
      </c>
      <c r="J120" s="167">
        <v>69520</v>
      </c>
      <c r="K120" s="141" t="s">
        <v>973</v>
      </c>
      <c r="L120" s="168">
        <v>690</v>
      </c>
      <c r="M120" s="169">
        <v>770</v>
      </c>
      <c r="N120" s="170" t="s">
        <v>974</v>
      </c>
      <c r="O120" s="171" t="s">
        <v>975</v>
      </c>
      <c r="P120" s="172" t="s">
        <v>973</v>
      </c>
      <c r="Q120" s="173" t="s">
        <v>976</v>
      </c>
      <c r="R120" s="172" t="s">
        <v>973</v>
      </c>
      <c r="S120" s="174">
        <v>2.8</v>
      </c>
      <c r="T120" s="175">
        <v>2.8</v>
      </c>
      <c r="U120" s="168">
        <v>580</v>
      </c>
      <c r="V120" s="169">
        <v>660</v>
      </c>
      <c r="W120" s="176" t="s">
        <v>974</v>
      </c>
      <c r="X120" s="171" t="s">
        <v>975</v>
      </c>
      <c r="Y120" s="176" t="s">
        <v>973</v>
      </c>
      <c r="Z120" s="173" t="s">
        <v>976</v>
      </c>
      <c r="AA120" s="176" t="s">
        <v>973</v>
      </c>
      <c r="AB120" s="174">
        <v>2.7</v>
      </c>
      <c r="AC120" s="177">
        <v>2.7</v>
      </c>
      <c r="AD120" s="141" t="s">
        <v>973</v>
      </c>
      <c r="AE120" s="178">
        <v>8820</v>
      </c>
      <c r="AF120" s="141" t="s">
        <v>973</v>
      </c>
      <c r="AG120" s="179">
        <v>80</v>
      </c>
      <c r="AH120" s="180" t="s">
        <v>974</v>
      </c>
      <c r="AI120" s="171" t="s">
        <v>975</v>
      </c>
      <c r="AJ120" s="176" t="s">
        <v>973</v>
      </c>
      <c r="AK120" s="173" t="s">
        <v>976</v>
      </c>
      <c r="AL120" s="176" t="s">
        <v>973</v>
      </c>
      <c r="AM120" s="181">
        <v>2.8</v>
      </c>
      <c r="AN120" s="182" t="s">
        <v>977</v>
      </c>
      <c r="AO120" s="141" t="s">
        <v>973</v>
      </c>
      <c r="AP120" s="183">
        <v>3530</v>
      </c>
      <c r="AQ120" s="141" t="s">
        <v>973</v>
      </c>
      <c r="AR120" s="184">
        <v>30</v>
      </c>
      <c r="AS120" s="185" t="s">
        <v>974</v>
      </c>
      <c r="AT120" s="186" t="s">
        <v>975</v>
      </c>
      <c r="AU120" s="187" t="s">
        <v>973</v>
      </c>
      <c r="AV120" s="188" t="s">
        <v>976</v>
      </c>
      <c r="AW120" s="187" t="s">
        <v>973</v>
      </c>
      <c r="AX120" s="189">
        <v>3.7</v>
      </c>
      <c r="AY120" s="115"/>
      <c r="AZ120" s="126"/>
      <c r="BA120" s="126"/>
      <c r="BB120" s="190"/>
      <c r="BC120" s="130"/>
      <c r="BD120" s="126"/>
      <c r="BE120" s="130"/>
      <c r="BF120" s="126"/>
      <c r="BG120" s="130"/>
      <c r="BH120" s="126"/>
      <c r="BI120" s="1119"/>
      <c r="BJ120" s="115"/>
      <c r="BK120" s="224">
        <v>359800</v>
      </c>
      <c r="BL120" s="1118"/>
      <c r="BM120" s="256">
        <v>3590</v>
      </c>
      <c r="BN120" s="195" t="s">
        <v>911</v>
      </c>
      <c r="BO120" s="122" t="s">
        <v>975</v>
      </c>
      <c r="BP120" s="129" t="s">
        <v>973</v>
      </c>
      <c r="BQ120" s="257" t="s">
        <v>976</v>
      </c>
      <c r="BR120" s="143" t="s">
        <v>973</v>
      </c>
      <c r="BS120" s="258">
        <v>1.8</v>
      </c>
      <c r="BT120" s="232"/>
      <c r="BU120" s="1149"/>
      <c r="BV120" s="224"/>
      <c r="BW120" s="1100" t="s">
        <v>973</v>
      </c>
      <c r="BX120" s="1131">
        <v>16130</v>
      </c>
      <c r="BY120" s="197"/>
      <c r="BZ120" s="1100" t="s">
        <v>973</v>
      </c>
      <c r="CA120" s="1082">
        <v>80</v>
      </c>
      <c r="CB120" s="1101" t="s">
        <v>974</v>
      </c>
      <c r="CC120" s="1085" t="s">
        <v>975</v>
      </c>
      <c r="CD120" s="1101" t="s">
        <v>973</v>
      </c>
      <c r="CE120" s="1088" t="s">
        <v>979</v>
      </c>
      <c r="CF120" s="1101" t="s">
        <v>973</v>
      </c>
      <c r="CG120" s="1066">
        <v>6.8</v>
      </c>
      <c r="CH120" s="1093" t="s">
        <v>973</v>
      </c>
      <c r="CI120" s="1120">
        <v>4500</v>
      </c>
      <c r="CJ120" s="1107">
        <v>4900</v>
      </c>
      <c r="CK120" s="1093" t="s">
        <v>973</v>
      </c>
      <c r="CL120" s="198" t="s">
        <v>980</v>
      </c>
      <c r="CM120" s="199">
        <v>8000</v>
      </c>
      <c r="CN120" s="200">
        <v>8900</v>
      </c>
      <c r="CO120" s="1100" t="s">
        <v>973</v>
      </c>
      <c r="CP120" s="1110">
        <v>9620</v>
      </c>
      <c r="CQ120" s="1100" t="s">
        <v>973</v>
      </c>
      <c r="CR120" s="1082">
        <v>90</v>
      </c>
      <c r="CS120" s="1101" t="s">
        <v>974</v>
      </c>
      <c r="CT120" s="1085" t="s">
        <v>975</v>
      </c>
      <c r="CU120" s="1085" t="s">
        <v>973</v>
      </c>
      <c r="CV120" s="1088" t="s">
        <v>979</v>
      </c>
      <c r="CW120" s="1101" t="s">
        <v>973</v>
      </c>
      <c r="CX120" s="1104">
        <v>2.9</v>
      </c>
      <c r="CY120" s="1091" t="s">
        <v>981</v>
      </c>
      <c r="CZ120" s="1093" t="s">
        <v>973</v>
      </c>
      <c r="DA120" s="1094">
        <v>4900</v>
      </c>
      <c r="DB120" s="1096"/>
      <c r="DC120" s="230"/>
      <c r="DD120" s="1096" t="s">
        <v>982</v>
      </c>
      <c r="DE120" s="1097">
        <v>10570</v>
      </c>
      <c r="DF120" s="1100" t="s">
        <v>973</v>
      </c>
      <c r="DG120" s="1082">
        <v>100</v>
      </c>
      <c r="DH120" s="1085" t="s">
        <v>974</v>
      </c>
      <c r="DI120" s="1085" t="s">
        <v>975</v>
      </c>
      <c r="DJ120" s="1085" t="s">
        <v>973</v>
      </c>
      <c r="DK120" s="1088" t="s">
        <v>979</v>
      </c>
      <c r="DL120" s="1085" t="s">
        <v>973</v>
      </c>
      <c r="DM120" s="1066">
        <v>2</v>
      </c>
      <c r="DN120" s="1069" t="s">
        <v>982</v>
      </c>
      <c r="DO120" s="1070" t="s">
        <v>912</v>
      </c>
      <c r="DP120" s="1072" t="s">
        <v>912</v>
      </c>
      <c r="DQ120" s="1072" t="s">
        <v>912</v>
      </c>
      <c r="DR120" s="1074" t="s">
        <v>912</v>
      </c>
      <c r="DS120" s="202"/>
      <c r="DT120" s="1143"/>
      <c r="DU120" s="160"/>
      <c r="DV120" s="160"/>
    </row>
    <row r="121" spans="1:126" s="263" customFormat="1" ht="18.600000000000001" customHeight="1">
      <c r="A121" s="263" t="s">
        <v>463</v>
      </c>
      <c r="B121" s="1147"/>
      <c r="C121" s="1136"/>
      <c r="D121" s="1117"/>
      <c r="E121" s="203" t="s">
        <v>53</v>
      </c>
      <c r="F121" s="165"/>
      <c r="G121" s="204">
        <v>80200</v>
      </c>
      <c r="H121" s="205">
        <v>150800</v>
      </c>
      <c r="I121" s="204">
        <v>69520</v>
      </c>
      <c r="J121" s="205">
        <v>140120</v>
      </c>
      <c r="K121" s="141" t="s">
        <v>973</v>
      </c>
      <c r="L121" s="206">
        <v>770</v>
      </c>
      <c r="M121" s="207">
        <v>1400</v>
      </c>
      <c r="N121" s="208" t="s">
        <v>974</v>
      </c>
      <c r="O121" s="209" t="s">
        <v>975</v>
      </c>
      <c r="P121" s="209" t="s">
        <v>910</v>
      </c>
      <c r="Q121" s="209" t="s">
        <v>976</v>
      </c>
      <c r="R121" s="209" t="s">
        <v>973</v>
      </c>
      <c r="S121" s="210">
        <v>2.8</v>
      </c>
      <c r="T121" s="211">
        <v>2.7</v>
      </c>
      <c r="U121" s="206">
        <v>660</v>
      </c>
      <c r="V121" s="207">
        <v>1290</v>
      </c>
      <c r="W121" s="212" t="s">
        <v>974</v>
      </c>
      <c r="X121" s="209" t="s">
        <v>975</v>
      </c>
      <c r="Y121" s="212" t="s">
        <v>910</v>
      </c>
      <c r="Z121" s="209" t="s">
        <v>976</v>
      </c>
      <c r="AA121" s="212" t="s">
        <v>973</v>
      </c>
      <c r="AB121" s="210">
        <v>2.7</v>
      </c>
      <c r="AC121" s="213">
        <v>2.7</v>
      </c>
      <c r="AD121" s="141" t="s">
        <v>973</v>
      </c>
      <c r="AE121" s="214">
        <v>8820</v>
      </c>
      <c r="AF121" s="141" t="s">
        <v>973</v>
      </c>
      <c r="AG121" s="215">
        <v>80</v>
      </c>
      <c r="AH121" s="216" t="s">
        <v>974</v>
      </c>
      <c r="AI121" s="158" t="s">
        <v>975</v>
      </c>
      <c r="AJ121" s="159" t="s">
        <v>973</v>
      </c>
      <c r="AK121" s="217" t="s">
        <v>976</v>
      </c>
      <c r="AL121" s="218" t="s">
        <v>973</v>
      </c>
      <c r="AM121" s="219">
        <v>2.8</v>
      </c>
      <c r="AN121" s="220"/>
      <c r="AO121" s="115"/>
      <c r="AP121" s="221"/>
      <c r="AQ121" s="115"/>
      <c r="AR121" s="222"/>
      <c r="AS121" s="223"/>
      <c r="AT121" s="221"/>
      <c r="AU121" s="223"/>
      <c r="AV121" s="221"/>
      <c r="AW121" s="223"/>
      <c r="AX121" s="221"/>
      <c r="AY121" s="115"/>
      <c r="AZ121" s="126"/>
      <c r="BA121" s="126"/>
      <c r="BB121" s="190"/>
      <c r="BC121" s="130"/>
      <c r="BD121" s="126"/>
      <c r="BE121" s="130"/>
      <c r="BF121" s="126"/>
      <c r="BG121" s="130"/>
      <c r="BH121" s="126"/>
      <c r="BI121" s="1119"/>
      <c r="BJ121" s="115"/>
      <c r="BK121" s="259"/>
      <c r="BL121" s="1118"/>
      <c r="BM121" s="260"/>
      <c r="BN121" s="163"/>
      <c r="BO121" s="163"/>
      <c r="BP121" s="163"/>
      <c r="BQ121" s="163"/>
      <c r="BR121" s="163"/>
      <c r="BS121" s="261"/>
      <c r="BT121" s="232"/>
      <c r="BU121" s="1149"/>
      <c r="BV121" s="224"/>
      <c r="BW121" s="1100"/>
      <c r="BX121" s="1132"/>
      <c r="BY121" s="227">
        <v>14250</v>
      </c>
      <c r="BZ121" s="1100"/>
      <c r="CA121" s="1083"/>
      <c r="CB121" s="1102"/>
      <c r="CC121" s="1086"/>
      <c r="CD121" s="1102"/>
      <c r="CE121" s="1089"/>
      <c r="CF121" s="1102"/>
      <c r="CG121" s="1067"/>
      <c r="CH121" s="1093"/>
      <c r="CI121" s="1121"/>
      <c r="CJ121" s="1108"/>
      <c r="CK121" s="1093"/>
      <c r="CL121" s="123" t="s">
        <v>985</v>
      </c>
      <c r="CM121" s="228">
        <v>4400</v>
      </c>
      <c r="CN121" s="229">
        <v>4900</v>
      </c>
      <c r="CO121" s="1100"/>
      <c r="CP121" s="1111"/>
      <c r="CQ121" s="1100"/>
      <c r="CR121" s="1083"/>
      <c r="CS121" s="1102"/>
      <c r="CT121" s="1086"/>
      <c r="CU121" s="1086"/>
      <c r="CV121" s="1089"/>
      <c r="CW121" s="1102"/>
      <c r="CX121" s="1105"/>
      <c r="CY121" s="1091"/>
      <c r="CZ121" s="1093"/>
      <c r="DA121" s="1095"/>
      <c r="DB121" s="1096"/>
      <c r="DC121" s="230"/>
      <c r="DD121" s="1096"/>
      <c r="DE121" s="1098"/>
      <c r="DF121" s="1100"/>
      <c r="DG121" s="1083"/>
      <c r="DH121" s="1086"/>
      <c r="DI121" s="1086"/>
      <c r="DJ121" s="1086"/>
      <c r="DK121" s="1089"/>
      <c r="DL121" s="1086"/>
      <c r="DM121" s="1067"/>
      <c r="DN121" s="1069"/>
      <c r="DO121" s="1071"/>
      <c r="DP121" s="1073"/>
      <c r="DQ121" s="1073"/>
      <c r="DR121" s="1075"/>
      <c r="DS121" s="202"/>
      <c r="DT121" s="1143"/>
      <c r="DU121" s="160"/>
      <c r="DV121" s="160"/>
    </row>
    <row r="122" spans="1:126" s="263" customFormat="1" ht="18.600000000000001" customHeight="1">
      <c r="A122" s="263" t="s">
        <v>464</v>
      </c>
      <c r="B122" s="1147"/>
      <c r="C122" s="1136"/>
      <c r="D122" s="1123" t="s">
        <v>986</v>
      </c>
      <c r="E122" s="203" t="s">
        <v>54</v>
      </c>
      <c r="F122" s="165"/>
      <c r="G122" s="204">
        <v>150800</v>
      </c>
      <c r="H122" s="205">
        <v>239050</v>
      </c>
      <c r="I122" s="204">
        <v>140120</v>
      </c>
      <c r="J122" s="205">
        <v>228370</v>
      </c>
      <c r="K122" s="141" t="s">
        <v>973</v>
      </c>
      <c r="L122" s="206">
        <v>1400</v>
      </c>
      <c r="M122" s="207">
        <v>2280</v>
      </c>
      <c r="N122" s="208" t="s">
        <v>974</v>
      </c>
      <c r="O122" s="209" t="s">
        <v>975</v>
      </c>
      <c r="P122" s="209" t="s">
        <v>910</v>
      </c>
      <c r="Q122" s="209" t="s">
        <v>976</v>
      </c>
      <c r="R122" s="209" t="s">
        <v>973</v>
      </c>
      <c r="S122" s="210">
        <v>2.7</v>
      </c>
      <c r="T122" s="211">
        <v>2.7</v>
      </c>
      <c r="U122" s="206">
        <v>1290</v>
      </c>
      <c r="V122" s="207">
        <v>2170</v>
      </c>
      <c r="W122" s="212" t="s">
        <v>974</v>
      </c>
      <c r="X122" s="209" t="s">
        <v>975</v>
      </c>
      <c r="Y122" s="212" t="s">
        <v>910</v>
      </c>
      <c r="Z122" s="209" t="s">
        <v>976</v>
      </c>
      <c r="AA122" s="212" t="s">
        <v>973</v>
      </c>
      <c r="AB122" s="210">
        <v>2.7</v>
      </c>
      <c r="AC122" s="213">
        <v>2.7</v>
      </c>
      <c r="AD122" s="231"/>
      <c r="AE122" s="232"/>
      <c r="AF122" s="233"/>
      <c r="AG122" s="234"/>
      <c r="AH122" s="235"/>
      <c r="AI122" s="195"/>
      <c r="AJ122" s="235"/>
      <c r="AK122" s="195"/>
      <c r="AL122" s="235"/>
      <c r="AM122" s="195"/>
      <c r="AN122" s="195"/>
      <c r="AO122" s="231"/>
      <c r="AP122" s="232"/>
      <c r="AQ122" s="233"/>
      <c r="AR122" s="234"/>
      <c r="AS122" s="235"/>
      <c r="AT122" s="195"/>
      <c r="AU122" s="235"/>
      <c r="AV122" s="195"/>
      <c r="AW122" s="235"/>
      <c r="AX122" s="195"/>
      <c r="AY122" s="141" t="s">
        <v>973</v>
      </c>
      <c r="AZ122" s="236">
        <v>17650</v>
      </c>
      <c r="BA122" s="141" t="s">
        <v>973</v>
      </c>
      <c r="BB122" s="184">
        <v>170</v>
      </c>
      <c r="BC122" s="185" t="s">
        <v>974</v>
      </c>
      <c r="BD122" s="186" t="s">
        <v>975</v>
      </c>
      <c r="BE122" s="187" t="s">
        <v>973</v>
      </c>
      <c r="BF122" s="188" t="s">
        <v>976</v>
      </c>
      <c r="BG122" s="185" t="s">
        <v>973</v>
      </c>
      <c r="BH122" s="189">
        <v>2.6</v>
      </c>
      <c r="BI122" s="1119"/>
      <c r="BJ122" s="115"/>
      <c r="BK122" s="224" t="s">
        <v>1000</v>
      </c>
      <c r="BL122" s="1118"/>
      <c r="BM122" s="202" t="s">
        <v>1000</v>
      </c>
      <c r="BN122" s="195"/>
      <c r="BO122" s="195"/>
      <c r="BP122" s="195"/>
      <c r="BQ122" s="195"/>
      <c r="BR122" s="195"/>
      <c r="BS122" s="225"/>
      <c r="BT122" s="232"/>
      <c r="BU122" s="1149"/>
      <c r="BV122" s="224"/>
      <c r="BW122" s="1100" t="s">
        <v>973</v>
      </c>
      <c r="BX122" s="1129">
        <v>14250</v>
      </c>
      <c r="BY122" s="237"/>
      <c r="BZ122" s="1100"/>
      <c r="CA122" s="1083"/>
      <c r="CB122" s="1102"/>
      <c r="CC122" s="1086"/>
      <c r="CD122" s="1102"/>
      <c r="CE122" s="1089"/>
      <c r="CF122" s="1102"/>
      <c r="CG122" s="1067"/>
      <c r="CH122" s="1093"/>
      <c r="CI122" s="1121"/>
      <c r="CJ122" s="1108"/>
      <c r="CK122" s="1093"/>
      <c r="CL122" s="123" t="s">
        <v>987</v>
      </c>
      <c r="CM122" s="228">
        <v>3800</v>
      </c>
      <c r="CN122" s="229">
        <v>4200</v>
      </c>
      <c r="CO122" s="1100"/>
      <c r="CP122" s="1111"/>
      <c r="CQ122" s="1100"/>
      <c r="CR122" s="1083"/>
      <c r="CS122" s="1102"/>
      <c r="CT122" s="1086"/>
      <c r="CU122" s="1086"/>
      <c r="CV122" s="1089"/>
      <c r="CW122" s="1102"/>
      <c r="CX122" s="1105"/>
      <c r="CY122" s="1091"/>
      <c r="CZ122" s="202"/>
      <c r="DA122" s="127"/>
      <c r="DB122" s="1096"/>
      <c r="DC122" s="230"/>
      <c r="DD122" s="1096"/>
      <c r="DE122" s="1098"/>
      <c r="DF122" s="1100"/>
      <c r="DG122" s="1083"/>
      <c r="DH122" s="1086"/>
      <c r="DI122" s="1086"/>
      <c r="DJ122" s="1086"/>
      <c r="DK122" s="1089"/>
      <c r="DL122" s="1086"/>
      <c r="DM122" s="1067"/>
      <c r="DN122" s="1069"/>
      <c r="DO122" s="1076">
        <v>0.01</v>
      </c>
      <c r="DP122" s="1078">
        <v>0.03</v>
      </c>
      <c r="DQ122" s="1078">
        <v>0.04</v>
      </c>
      <c r="DR122" s="1080">
        <v>0.05</v>
      </c>
      <c r="DS122" s="202"/>
      <c r="DT122" s="1143"/>
      <c r="DU122" s="160"/>
      <c r="DV122" s="160"/>
    </row>
    <row r="123" spans="1:126" s="263" customFormat="1" ht="18.600000000000001" customHeight="1">
      <c r="A123" s="263" t="s">
        <v>465</v>
      </c>
      <c r="B123" s="1147"/>
      <c r="C123" s="1136"/>
      <c r="D123" s="1124"/>
      <c r="E123" s="238" t="s">
        <v>55</v>
      </c>
      <c r="F123" s="165"/>
      <c r="G123" s="239">
        <v>239050</v>
      </c>
      <c r="H123" s="240"/>
      <c r="I123" s="239">
        <v>228370</v>
      </c>
      <c r="J123" s="240"/>
      <c r="K123" s="141" t="s">
        <v>973</v>
      </c>
      <c r="L123" s="241">
        <v>2280</v>
      </c>
      <c r="M123" s="242"/>
      <c r="N123" s="243" t="s">
        <v>974</v>
      </c>
      <c r="O123" s="244" t="s">
        <v>975</v>
      </c>
      <c r="P123" s="244" t="s">
        <v>910</v>
      </c>
      <c r="Q123" s="244" t="s">
        <v>976</v>
      </c>
      <c r="R123" s="244" t="s">
        <v>973</v>
      </c>
      <c r="S123" s="245">
        <v>2.7</v>
      </c>
      <c r="T123" s="246"/>
      <c r="U123" s="241">
        <v>2170</v>
      </c>
      <c r="V123" s="242"/>
      <c r="W123" s="247" t="s">
        <v>974</v>
      </c>
      <c r="X123" s="244" t="s">
        <v>975</v>
      </c>
      <c r="Y123" s="248" t="s">
        <v>910</v>
      </c>
      <c r="Z123" s="244" t="s">
        <v>976</v>
      </c>
      <c r="AA123" s="248" t="s">
        <v>973</v>
      </c>
      <c r="AB123" s="245">
        <v>2.7</v>
      </c>
      <c r="AC123" s="249"/>
      <c r="AD123" s="231"/>
      <c r="AE123" s="232"/>
      <c r="AF123" s="233"/>
      <c r="AG123" s="250"/>
      <c r="AH123" s="235"/>
      <c r="AI123" s="195"/>
      <c r="AJ123" s="235"/>
      <c r="AK123" s="195"/>
      <c r="AL123" s="235"/>
      <c r="AM123" s="195"/>
      <c r="AN123" s="195"/>
      <c r="AO123" s="231"/>
      <c r="AP123" s="232"/>
      <c r="AQ123" s="233"/>
      <c r="AR123" s="250"/>
      <c r="AS123" s="235"/>
      <c r="AT123" s="195"/>
      <c r="AU123" s="235"/>
      <c r="AV123" s="195"/>
      <c r="AW123" s="235"/>
      <c r="AX123" s="195"/>
      <c r="AY123" s="231"/>
      <c r="AZ123" s="232"/>
      <c r="BA123" s="232"/>
      <c r="BB123" s="234"/>
      <c r="BC123" s="235"/>
      <c r="BD123" s="195"/>
      <c r="BE123" s="235"/>
      <c r="BF123" s="195"/>
      <c r="BG123" s="235"/>
      <c r="BH123" s="195"/>
      <c r="BI123" s="1119"/>
      <c r="BJ123" s="115"/>
      <c r="BK123" s="224">
        <v>402400</v>
      </c>
      <c r="BL123" s="1118"/>
      <c r="BM123" s="256">
        <v>4020</v>
      </c>
      <c r="BN123" s="195" t="s">
        <v>911</v>
      </c>
      <c r="BO123" s="122" t="s">
        <v>975</v>
      </c>
      <c r="BP123" s="129" t="s">
        <v>973</v>
      </c>
      <c r="BQ123" s="257" t="s">
        <v>976</v>
      </c>
      <c r="BR123" s="143" t="s">
        <v>973</v>
      </c>
      <c r="BS123" s="258">
        <v>1.9</v>
      </c>
      <c r="BT123" s="232"/>
      <c r="BU123" s="1149"/>
      <c r="BV123" s="224"/>
      <c r="BW123" s="1100"/>
      <c r="BX123" s="1130"/>
      <c r="BY123" s="251"/>
      <c r="BZ123" s="1100"/>
      <c r="CA123" s="1084"/>
      <c r="CB123" s="1103"/>
      <c r="CC123" s="1087"/>
      <c r="CD123" s="1103"/>
      <c r="CE123" s="1090"/>
      <c r="CF123" s="1103"/>
      <c r="CG123" s="1068"/>
      <c r="CH123" s="1093"/>
      <c r="CI123" s="1122"/>
      <c r="CJ123" s="1109"/>
      <c r="CK123" s="1093"/>
      <c r="CL123" s="252" t="s">
        <v>988</v>
      </c>
      <c r="CM123" s="253">
        <v>3400</v>
      </c>
      <c r="CN123" s="254">
        <v>3800</v>
      </c>
      <c r="CO123" s="1100"/>
      <c r="CP123" s="1112"/>
      <c r="CQ123" s="1100"/>
      <c r="CR123" s="1084"/>
      <c r="CS123" s="1103"/>
      <c r="CT123" s="1087"/>
      <c r="CU123" s="1087"/>
      <c r="CV123" s="1090"/>
      <c r="CW123" s="1103"/>
      <c r="CX123" s="1106"/>
      <c r="CY123" s="1092"/>
      <c r="CZ123" s="202"/>
      <c r="DA123" s="127"/>
      <c r="DB123" s="1096"/>
      <c r="DC123" s="230"/>
      <c r="DD123" s="1096"/>
      <c r="DE123" s="1099"/>
      <c r="DF123" s="1100"/>
      <c r="DG123" s="1084"/>
      <c r="DH123" s="1087"/>
      <c r="DI123" s="1087"/>
      <c r="DJ123" s="1087"/>
      <c r="DK123" s="1090"/>
      <c r="DL123" s="1087"/>
      <c r="DM123" s="1068"/>
      <c r="DN123" s="1069"/>
      <c r="DO123" s="1077"/>
      <c r="DP123" s="1079"/>
      <c r="DQ123" s="1079"/>
      <c r="DR123" s="1081"/>
      <c r="DS123" s="202"/>
      <c r="DT123" s="1143"/>
      <c r="DU123" s="160"/>
      <c r="DV123" s="160"/>
    </row>
    <row r="124" spans="1:126" s="263" customFormat="1" ht="18.600000000000001" customHeight="1">
      <c r="A124" s="263" t="s">
        <v>466</v>
      </c>
      <c r="B124" s="1147"/>
      <c r="C124" s="1128" t="s">
        <v>1001</v>
      </c>
      <c r="D124" s="1116" t="s">
        <v>972</v>
      </c>
      <c r="E124" s="164" t="s">
        <v>52</v>
      </c>
      <c r="F124" s="165"/>
      <c r="G124" s="166">
        <v>67170</v>
      </c>
      <c r="H124" s="167">
        <v>75990</v>
      </c>
      <c r="I124" s="166">
        <v>57380</v>
      </c>
      <c r="J124" s="167">
        <v>66200</v>
      </c>
      <c r="K124" s="141" t="s">
        <v>973</v>
      </c>
      <c r="L124" s="168">
        <v>650</v>
      </c>
      <c r="M124" s="169">
        <v>730</v>
      </c>
      <c r="N124" s="170" t="s">
        <v>974</v>
      </c>
      <c r="O124" s="171" t="s">
        <v>975</v>
      </c>
      <c r="P124" s="172" t="s">
        <v>973</v>
      </c>
      <c r="Q124" s="173" t="s">
        <v>976</v>
      </c>
      <c r="R124" s="172" t="s">
        <v>973</v>
      </c>
      <c r="S124" s="174">
        <v>2.7</v>
      </c>
      <c r="T124" s="175">
        <v>2.7</v>
      </c>
      <c r="U124" s="168">
        <v>550</v>
      </c>
      <c r="V124" s="169">
        <v>630</v>
      </c>
      <c r="W124" s="176" t="s">
        <v>974</v>
      </c>
      <c r="X124" s="171" t="s">
        <v>975</v>
      </c>
      <c r="Y124" s="176" t="s">
        <v>973</v>
      </c>
      <c r="Z124" s="173" t="s">
        <v>976</v>
      </c>
      <c r="AA124" s="176" t="s">
        <v>973</v>
      </c>
      <c r="AB124" s="174">
        <v>2.7</v>
      </c>
      <c r="AC124" s="177">
        <v>2.7</v>
      </c>
      <c r="AD124" s="141" t="s">
        <v>973</v>
      </c>
      <c r="AE124" s="178">
        <v>8820</v>
      </c>
      <c r="AF124" s="141" t="s">
        <v>973</v>
      </c>
      <c r="AG124" s="179">
        <v>80</v>
      </c>
      <c r="AH124" s="180" t="s">
        <v>974</v>
      </c>
      <c r="AI124" s="171" t="s">
        <v>975</v>
      </c>
      <c r="AJ124" s="176" t="s">
        <v>973</v>
      </c>
      <c r="AK124" s="173" t="s">
        <v>976</v>
      </c>
      <c r="AL124" s="176" t="s">
        <v>973</v>
      </c>
      <c r="AM124" s="181">
        <v>2.8</v>
      </c>
      <c r="AN124" s="182" t="s">
        <v>977</v>
      </c>
      <c r="AO124" s="141" t="s">
        <v>973</v>
      </c>
      <c r="AP124" s="183">
        <v>3530</v>
      </c>
      <c r="AQ124" s="141" t="s">
        <v>973</v>
      </c>
      <c r="AR124" s="184">
        <v>30</v>
      </c>
      <c r="AS124" s="185" t="s">
        <v>974</v>
      </c>
      <c r="AT124" s="186" t="s">
        <v>975</v>
      </c>
      <c r="AU124" s="187" t="s">
        <v>973</v>
      </c>
      <c r="AV124" s="188" t="s">
        <v>976</v>
      </c>
      <c r="AW124" s="187" t="s">
        <v>973</v>
      </c>
      <c r="AX124" s="189">
        <v>3.7</v>
      </c>
      <c r="AY124" s="115"/>
      <c r="AZ124" s="126"/>
      <c r="BA124" s="126"/>
      <c r="BB124" s="190"/>
      <c r="BC124" s="130"/>
      <c r="BD124" s="126"/>
      <c r="BE124" s="130"/>
      <c r="BF124" s="126"/>
      <c r="BG124" s="130"/>
      <c r="BH124" s="126"/>
      <c r="BI124" s="1119"/>
      <c r="BJ124" s="115"/>
      <c r="BK124" s="259"/>
      <c r="BL124" s="1118"/>
      <c r="BM124" s="260"/>
      <c r="BN124" s="163"/>
      <c r="BO124" s="163"/>
      <c r="BP124" s="163"/>
      <c r="BQ124" s="163"/>
      <c r="BR124" s="163"/>
      <c r="BS124" s="261"/>
      <c r="BT124" s="195"/>
      <c r="BU124" s="1149"/>
      <c r="BV124" s="226"/>
      <c r="BW124" s="1100" t="s">
        <v>973</v>
      </c>
      <c r="BX124" s="1131">
        <v>15410</v>
      </c>
      <c r="BY124" s="197"/>
      <c r="BZ124" s="1100" t="s">
        <v>973</v>
      </c>
      <c r="CA124" s="1082">
        <v>70</v>
      </c>
      <c r="CB124" s="1101" t="s">
        <v>974</v>
      </c>
      <c r="CC124" s="1085" t="s">
        <v>975</v>
      </c>
      <c r="CD124" s="1101" t="s">
        <v>973</v>
      </c>
      <c r="CE124" s="1088" t="s">
        <v>979</v>
      </c>
      <c r="CF124" s="1101" t="s">
        <v>973</v>
      </c>
      <c r="CG124" s="1066">
        <v>7.1</v>
      </c>
      <c r="CH124" s="1093" t="s">
        <v>973</v>
      </c>
      <c r="CI124" s="1120">
        <v>4100</v>
      </c>
      <c r="CJ124" s="1107">
        <v>4500</v>
      </c>
      <c r="CK124" s="1093" t="s">
        <v>973</v>
      </c>
      <c r="CL124" s="198" t="s">
        <v>980</v>
      </c>
      <c r="CM124" s="199">
        <v>7200</v>
      </c>
      <c r="CN124" s="200">
        <v>8100</v>
      </c>
      <c r="CO124" s="1100" t="s">
        <v>973</v>
      </c>
      <c r="CP124" s="1110">
        <v>8820</v>
      </c>
      <c r="CQ124" s="1100" t="s">
        <v>973</v>
      </c>
      <c r="CR124" s="1082">
        <v>80</v>
      </c>
      <c r="CS124" s="1101" t="s">
        <v>974</v>
      </c>
      <c r="CT124" s="1085" t="s">
        <v>975</v>
      </c>
      <c r="CU124" s="1085" t="s">
        <v>973</v>
      </c>
      <c r="CV124" s="1088" t="s">
        <v>979</v>
      </c>
      <c r="CW124" s="1101" t="s">
        <v>973</v>
      </c>
      <c r="CX124" s="1104">
        <v>3</v>
      </c>
      <c r="CY124" s="1091" t="s">
        <v>981</v>
      </c>
      <c r="CZ124" s="1093" t="s">
        <v>973</v>
      </c>
      <c r="DA124" s="1094">
        <v>4900</v>
      </c>
      <c r="DB124" s="1096"/>
      <c r="DC124" s="230"/>
      <c r="DD124" s="1096" t="s">
        <v>982</v>
      </c>
      <c r="DE124" s="1097">
        <v>9690</v>
      </c>
      <c r="DF124" s="1100" t="s">
        <v>973</v>
      </c>
      <c r="DG124" s="1082">
        <v>90</v>
      </c>
      <c r="DH124" s="1085" t="s">
        <v>974</v>
      </c>
      <c r="DI124" s="1085" t="s">
        <v>975</v>
      </c>
      <c r="DJ124" s="1085" t="s">
        <v>973</v>
      </c>
      <c r="DK124" s="1088" t="s">
        <v>979</v>
      </c>
      <c r="DL124" s="1085" t="s">
        <v>973</v>
      </c>
      <c r="DM124" s="1066">
        <v>2</v>
      </c>
      <c r="DN124" s="1069" t="s">
        <v>982</v>
      </c>
      <c r="DO124" s="1070" t="s">
        <v>912</v>
      </c>
      <c r="DP124" s="1072" t="s">
        <v>912</v>
      </c>
      <c r="DQ124" s="1072" t="s">
        <v>912</v>
      </c>
      <c r="DR124" s="1074" t="s">
        <v>912</v>
      </c>
      <c r="DS124" s="202"/>
      <c r="DT124" s="1143"/>
      <c r="DU124" s="160"/>
    </row>
    <row r="125" spans="1:126" s="263" customFormat="1" ht="18.600000000000001" customHeight="1">
      <c r="A125" s="263" t="s">
        <v>467</v>
      </c>
      <c r="B125" s="1147"/>
      <c r="C125" s="1113"/>
      <c r="D125" s="1117"/>
      <c r="E125" s="203" t="s">
        <v>53</v>
      </c>
      <c r="F125" s="165"/>
      <c r="G125" s="204">
        <v>75990</v>
      </c>
      <c r="H125" s="205">
        <v>146590</v>
      </c>
      <c r="I125" s="204">
        <v>66200</v>
      </c>
      <c r="J125" s="205">
        <v>136800</v>
      </c>
      <c r="K125" s="141" t="s">
        <v>973</v>
      </c>
      <c r="L125" s="206">
        <v>730</v>
      </c>
      <c r="M125" s="207">
        <v>1340</v>
      </c>
      <c r="N125" s="208" t="s">
        <v>974</v>
      </c>
      <c r="O125" s="209" t="s">
        <v>975</v>
      </c>
      <c r="P125" s="209" t="s">
        <v>910</v>
      </c>
      <c r="Q125" s="209" t="s">
        <v>976</v>
      </c>
      <c r="R125" s="209" t="s">
        <v>973</v>
      </c>
      <c r="S125" s="210">
        <v>2.7</v>
      </c>
      <c r="T125" s="211">
        <v>2.7</v>
      </c>
      <c r="U125" s="206">
        <v>630</v>
      </c>
      <c r="V125" s="207">
        <v>1240</v>
      </c>
      <c r="W125" s="212" t="s">
        <v>974</v>
      </c>
      <c r="X125" s="209" t="s">
        <v>975</v>
      </c>
      <c r="Y125" s="212" t="s">
        <v>910</v>
      </c>
      <c r="Z125" s="209" t="s">
        <v>976</v>
      </c>
      <c r="AA125" s="212" t="s">
        <v>973</v>
      </c>
      <c r="AB125" s="210">
        <v>2.7</v>
      </c>
      <c r="AC125" s="213">
        <v>2.7</v>
      </c>
      <c r="AD125" s="141" t="s">
        <v>973</v>
      </c>
      <c r="AE125" s="214">
        <v>8820</v>
      </c>
      <c r="AF125" s="141" t="s">
        <v>973</v>
      </c>
      <c r="AG125" s="215">
        <v>80</v>
      </c>
      <c r="AH125" s="216" t="s">
        <v>974</v>
      </c>
      <c r="AI125" s="158" t="s">
        <v>975</v>
      </c>
      <c r="AJ125" s="159" t="s">
        <v>973</v>
      </c>
      <c r="AK125" s="217" t="s">
        <v>976</v>
      </c>
      <c r="AL125" s="218" t="s">
        <v>973</v>
      </c>
      <c r="AM125" s="219">
        <v>2.8</v>
      </c>
      <c r="AN125" s="220"/>
      <c r="AO125" s="115"/>
      <c r="AP125" s="221"/>
      <c r="AQ125" s="115"/>
      <c r="AR125" s="222"/>
      <c r="AS125" s="223"/>
      <c r="AT125" s="221"/>
      <c r="AU125" s="223"/>
      <c r="AV125" s="221"/>
      <c r="AW125" s="223"/>
      <c r="AX125" s="221"/>
      <c r="AY125" s="115"/>
      <c r="AZ125" s="126"/>
      <c r="BA125" s="126"/>
      <c r="BB125" s="190"/>
      <c r="BC125" s="130"/>
      <c r="BD125" s="126"/>
      <c r="BE125" s="130"/>
      <c r="BF125" s="126"/>
      <c r="BG125" s="130"/>
      <c r="BH125" s="126"/>
      <c r="BI125" s="1119"/>
      <c r="BJ125" s="115"/>
      <c r="BK125" s="224" t="s">
        <v>1002</v>
      </c>
      <c r="BL125" s="1118"/>
      <c r="BM125" s="202" t="s">
        <v>1002</v>
      </c>
      <c r="BN125" s="195"/>
      <c r="BO125" s="195"/>
      <c r="BP125" s="195"/>
      <c r="BQ125" s="195"/>
      <c r="BR125" s="195"/>
      <c r="BS125" s="225"/>
      <c r="BU125" s="1149"/>
      <c r="BV125" s="259"/>
      <c r="BW125" s="1100"/>
      <c r="BX125" s="1132"/>
      <c r="BY125" s="227">
        <v>13530</v>
      </c>
      <c r="BZ125" s="1100"/>
      <c r="CA125" s="1083"/>
      <c r="CB125" s="1102"/>
      <c r="CC125" s="1086"/>
      <c r="CD125" s="1102"/>
      <c r="CE125" s="1089"/>
      <c r="CF125" s="1102"/>
      <c r="CG125" s="1067"/>
      <c r="CH125" s="1093"/>
      <c r="CI125" s="1121" t="e">
        <v>#REF!</v>
      </c>
      <c r="CJ125" s="1108" t="e">
        <v>#REF!</v>
      </c>
      <c r="CK125" s="1093"/>
      <c r="CL125" s="123" t="s">
        <v>985</v>
      </c>
      <c r="CM125" s="228">
        <v>4000</v>
      </c>
      <c r="CN125" s="229">
        <v>4400</v>
      </c>
      <c r="CO125" s="1100"/>
      <c r="CP125" s="1111"/>
      <c r="CQ125" s="1100"/>
      <c r="CR125" s="1083"/>
      <c r="CS125" s="1102"/>
      <c r="CT125" s="1086"/>
      <c r="CU125" s="1086"/>
      <c r="CV125" s="1089"/>
      <c r="CW125" s="1102"/>
      <c r="CX125" s="1105"/>
      <c r="CY125" s="1091"/>
      <c r="CZ125" s="1093"/>
      <c r="DA125" s="1095"/>
      <c r="DB125" s="1096"/>
      <c r="DC125" s="230"/>
      <c r="DD125" s="1096"/>
      <c r="DE125" s="1098"/>
      <c r="DF125" s="1100"/>
      <c r="DG125" s="1083"/>
      <c r="DH125" s="1086"/>
      <c r="DI125" s="1086"/>
      <c r="DJ125" s="1086"/>
      <c r="DK125" s="1089"/>
      <c r="DL125" s="1086"/>
      <c r="DM125" s="1067"/>
      <c r="DN125" s="1069"/>
      <c r="DO125" s="1071"/>
      <c r="DP125" s="1073"/>
      <c r="DQ125" s="1073"/>
      <c r="DR125" s="1075"/>
      <c r="DS125" s="202"/>
      <c r="DT125" s="1143"/>
      <c r="DU125" s="160"/>
      <c r="DV125" s="160"/>
    </row>
    <row r="126" spans="1:126" s="263" customFormat="1" ht="18.600000000000001" customHeight="1">
      <c r="A126" s="263" t="s">
        <v>468</v>
      </c>
      <c r="B126" s="1147"/>
      <c r="C126" s="1113"/>
      <c r="D126" s="1123" t="s">
        <v>986</v>
      </c>
      <c r="E126" s="203" t="s">
        <v>54</v>
      </c>
      <c r="F126" s="165"/>
      <c r="G126" s="204">
        <v>146590</v>
      </c>
      <c r="H126" s="205">
        <v>234840</v>
      </c>
      <c r="I126" s="204">
        <v>136800</v>
      </c>
      <c r="J126" s="205">
        <v>225050</v>
      </c>
      <c r="K126" s="141" t="s">
        <v>973</v>
      </c>
      <c r="L126" s="206">
        <v>1340</v>
      </c>
      <c r="M126" s="207">
        <v>2220</v>
      </c>
      <c r="N126" s="208" t="s">
        <v>974</v>
      </c>
      <c r="O126" s="209" t="s">
        <v>975</v>
      </c>
      <c r="P126" s="209" t="s">
        <v>910</v>
      </c>
      <c r="Q126" s="209" t="s">
        <v>976</v>
      </c>
      <c r="R126" s="209" t="s">
        <v>973</v>
      </c>
      <c r="S126" s="210">
        <v>2.7</v>
      </c>
      <c r="T126" s="211">
        <v>2.7</v>
      </c>
      <c r="U126" s="206">
        <v>1240</v>
      </c>
      <c r="V126" s="207">
        <v>2120</v>
      </c>
      <c r="W126" s="212" t="s">
        <v>974</v>
      </c>
      <c r="X126" s="209" t="s">
        <v>975</v>
      </c>
      <c r="Y126" s="212" t="s">
        <v>910</v>
      </c>
      <c r="Z126" s="209" t="s">
        <v>976</v>
      </c>
      <c r="AA126" s="212" t="s">
        <v>973</v>
      </c>
      <c r="AB126" s="210">
        <v>2.7</v>
      </c>
      <c r="AC126" s="213">
        <v>2.7</v>
      </c>
      <c r="AD126" s="231"/>
      <c r="AE126" s="232"/>
      <c r="AF126" s="233"/>
      <c r="AG126" s="234"/>
      <c r="AH126" s="235"/>
      <c r="AI126" s="195"/>
      <c r="AJ126" s="235"/>
      <c r="AK126" s="195"/>
      <c r="AL126" s="235"/>
      <c r="AM126" s="195"/>
      <c r="AN126" s="195"/>
      <c r="AO126" s="231"/>
      <c r="AP126" s="232"/>
      <c r="AQ126" s="233"/>
      <c r="AR126" s="234"/>
      <c r="AS126" s="235"/>
      <c r="AT126" s="195"/>
      <c r="AU126" s="235"/>
      <c r="AV126" s="195"/>
      <c r="AW126" s="235"/>
      <c r="AX126" s="195"/>
      <c r="AY126" s="141" t="s">
        <v>973</v>
      </c>
      <c r="AZ126" s="236">
        <v>17650</v>
      </c>
      <c r="BA126" s="141" t="s">
        <v>973</v>
      </c>
      <c r="BB126" s="184">
        <v>170</v>
      </c>
      <c r="BC126" s="185" t="s">
        <v>974</v>
      </c>
      <c r="BD126" s="186" t="s">
        <v>975</v>
      </c>
      <c r="BE126" s="187" t="s">
        <v>973</v>
      </c>
      <c r="BF126" s="188" t="s">
        <v>976</v>
      </c>
      <c r="BG126" s="185" t="s">
        <v>973</v>
      </c>
      <c r="BH126" s="189">
        <v>2.6</v>
      </c>
      <c r="BI126" s="1119"/>
      <c r="BJ126" s="115"/>
      <c r="BK126" s="224">
        <v>445000</v>
      </c>
      <c r="BL126" s="1118"/>
      <c r="BM126" s="256">
        <v>4450</v>
      </c>
      <c r="BN126" s="195" t="s">
        <v>911</v>
      </c>
      <c r="BO126" s="122" t="s">
        <v>975</v>
      </c>
      <c r="BP126" s="129" t="s">
        <v>973</v>
      </c>
      <c r="BQ126" s="257" t="s">
        <v>976</v>
      </c>
      <c r="BR126" s="143" t="s">
        <v>973</v>
      </c>
      <c r="BS126" s="258">
        <v>2</v>
      </c>
      <c r="BT126" s="232"/>
      <c r="BU126" s="1149"/>
      <c r="BV126" s="224"/>
      <c r="BW126" s="1100" t="s">
        <v>973</v>
      </c>
      <c r="BX126" s="1129">
        <v>13530</v>
      </c>
      <c r="BY126" s="237"/>
      <c r="BZ126" s="1100"/>
      <c r="CA126" s="1083">
        <v>0</v>
      </c>
      <c r="CB126" s="1102"/>
      <c r="CC126" s="1086"/>
      <c r="CD126" s="1102"/>
      <c r="CE126" s="1089"/>
      <c r="CF126" s="1102"/>
      <c r="CG126" s="1067"/>
      <c r="CH126" s="1093"/>
      <c r="CI126" s="1121" t="e">
        <v>#REF!</v>
      </c>
      <c r="CJ126" s="1108" t="e">
        <v>#REF!</v>
      </c>
      <c r="CK126" s="1093"/>
      <c r="CL126" s="123" t="s">
        <v>987</v>
      </c>
      <c r="CM126" s="228">
        <v>3500</v>
      </c>
      <c r="CN126" s="229">
        <v>3800</v>
      </c>
      <c r="CO126" s="1100"/>
      <c r="CP126" s="1111"/>
      <c r="CQ126" s="1100"/>
      <c r="CR126" s="1083"/>
      <c r="CS126" s="1102"/>
      <c r="CT126" s="1086"/>
      <c r="CU126" s="1086"/>
      <c r="CV126" s="1089"/>
      <c r="CW126" s="1102"/>
      <c r="CX126" s="1105"/>
      <c r="CY126" s="1091"/>
      <c r="CZ126" s="202"/>
      <c r="DA126" s="127"/>
      <c r="DB126" s="1096"/>
      <c r="DC126" s="230"/>
      <c r="DD126" s="1096"/>
      <c r="DE126" s="1098"/>
      <c r="DF126" s="1100"/>
      <c r="DG126" s="1083"/>
      <c r="DH126" s="1086"/>
      <c r="DI126" s="1086"/>
      <c r="DJ126" s="1086"/>
      <c r="DK126" s="1089"/>
      <c r="DL126" s="1086"/>
      <c r="DM126" s="1067"/>
      <c r="DN126" s="1069"/>
      <c r="DO126" s="1076">
        <v>0.01</v>
      </c>
      <c r="DP126" s="1078">
        <v>0.03</v>
      </c>
      <c r="DQ126" s="1078">
        <v>0.04</v>
      </c>
      <c r="DR126" s="1080">
        <v>0.05</v>
      </c>
      <c r="DS126" s="202"/>
      <c r="DT126" s="1143"/>
      <c r="DU126" s="160"/>
    </row>
    <row r="127" spans="1:126" s="263" customFormat="1" ht="18.600000000000001" customHeight="1">
      <c r="A127" s="263" t="s">
        <v>469</v>
      </c>
      <c r="B127" s="1147"/>
      <c r="C127" s="1113"/>
      <c r="D127" s="1124"/>
      <c r="E127" s="238" t="s">
        <v>55</v>
      </c>
      <c r="F127" s="165"/>
      <c r="G127" s="239">
        <v>234840</v>
      </c>
      <c r="H127" s="240"/>
      <c r="I127" s="239">
        <v>225050</v>
      </c>
      <c r="J127" s="240"/>
      <c r="K127" s="141" t="s">
        <v>973</v>
      </c>
      <c r="L127" s="241">
        <v>2220</v>
      </c>
      <c r="M127" s="242"/>
      <c r="N127" s="243" t="s">
        <v>974</v>
      </c>
      <c r="O127" s="244" t="s">
        <v>975</v>
      </c>
      <c r="P127" s="244" t="s">
        <v>910</v>
      </c>
      <c r="Q127" s="244" t="s">
        <v>976</v>
      </c>
      <c r="R127" s="244" t="s">
        <v>973</v>
      </c>
      <c r="S127" s="245">
        <v>2.7</v>
      </c>
      <c r="T127" s="246"/>
      <c r="U127" s="241">
        <v>2120</v>
      </c>
      <c r="V127" s="242"/>
      <c r="W127" s="247" t="s">
        <v>974</v>
      </c>
      <c r="X127" s="244" t="s">
        <v>975</v>
      </c>
      <c r="Y127" s="248" t="s">
        <v>910</v>
      </c>
      <c r="Z127" s="244" t="s">
        <v>976</v>
      </c>
      <c r="AA127" s="248" t="s">
        <v>973</v>
      </c>
      <c r="AB127" s="245">
        <v>2.7</v>
      </c>
      <c r="AC127" s="249"/>
      <c r="AD127" s="231"/>
      <c r="AE127" s="232"/>
      <c r="AF127" s="233"/>
      <c r="AG127" s="250"/>
      <c r="AH127" s="235"/>
      <c r="AI127" s="195"/>
      <c r="AJ127" s="235"/>
      <c r="AK127" s="195"/>
      <c r="AL127" s="235"/>
      <c r="AM127" s="195"/>
      <c r="AN127" s="195"/>
      <c r="AO127" s="231"/>
      <c r="AP127" s="232"/>
      <c r="AQ127" s="233"/>
      <c r="AR127" s="250"/>
      <c r="AS127" s="235"/>
      <c r="AT127" s="195"/>
      <c r="AU127" s="235"/>
      <c r="AV127" s="195"/>
      <c r="AW127" s="235"/>
      <c r="AX127" s="195"/>
      <c r="AY127" s="231"/>
      <c r="AZ127" s="232"/>
      <c r="BA127" s="232"/>
      <c r="BB127" s="234"/>
      <c r="BC127" s="235"/>
      <c r="BD127" s="195"/>
      <c r="BE127" s="235"/>
      <c r="BF127" s="195"/>
      <c r="BG127" s="235"/>
      <c r="BH127" s="195"/>
      <c r="BI127" s="1119"/>
      <c r="BJ127" s="115"/>
      <c r="BK127" s="259"/>
      <c r="BL127" s="1118"/>
      <c r="BM127" s="260"/>
      <c r="BN127" s="163"/>
      <c r="BO127" s="163"/>
      <c r="BP127" s="163"/>
      <c r="BQ127" s="163"/>
      <c r="BR127" s="163"/>
      <c r="BS127" s="261"/>
      <c r="BT127" s="195"/>
      <c r="BU127" s="1149"/>
      <c r="BV127" s="226"/>
      <c r="BW127" s="1100"/>
      <c r="BX127" s="1130"/>
      <c r="BY127" s="251"/>
      <c r="BZ127" s="1100"/>
      <c r="CA127" s="1084"/>
      <c r="CB127" s="1103"/>
      <c r="CC127" s="1087"/>
      <c r="CD127" s="1103"/>
      <c r="CE127" s="1090"/>
      <c r="CF127" s="1103"/>
      <c r="CG127" s="1068"/>
      <c r="CH127" s="1093"/>
      <c r="CI127" s="1122" t="e">
        <v>#REF!</v>
      </c>
      <c r="CJ127" s="1109" t="e">
        <v>#REF!</v>
      </c>
      <c r="CK127" s="1093"/>
      <c r="CL127" s="252" t="s">
        <v>988</v>
      </c>
      <c r="CM127" s="253">
        <v>3100</v>
      </c>
      <c r="CN127" s="254">
        <v>3400</v>
      </c>
      <c r="CO127" s="1100"/>
      <c r="CP127" s="1112"/>
      <c r="CQ127" s="1100"/>
      <c r="CR127" s="1084"/>
      <c r="CS127" s="1103"/>
      <c r="CT127" s="1087"/>
      <c r="CU127" s="1087"/>
      <c r="CV127" s="1090"/>
      <c r="CW127" s="1103"/>
      <c r="CX127" s="1106"/>
      <c r="CY127" s="1092"/>
      <c r="CZ127" s="202"/>
      <c r="DA127" s="127"/>
      <c r="DB127" s="1096"/>
      <c r="DC127" s="230"/>
      <c r="DD127" s="1096"/>
      <c r="DE127" s="1099"/>
      <c r="DF127" s="1100"/>
      <c r="DG127" s="1084"/>
      <c r="DH127" s="1087"/>
      <c r="DI127" s="1087"/>
      <c r="DJ127" s="1087"/>
      <c r="DK127" s="1090"/>
      <c r="DL127" s="1087"/>
      <c r="DM127" s="1068"/>
      <c r="DN127" s="1069"/>
      <c r="DO127" s="1077"/>
      <c r="DP127" s="1079"/>
      <c r="DQ127" s="1079"/>
      <c r="DR127" s="1081"/>
      <c r="DS127" s="202"/>
      <c r="DT127" s="1143"/>
      <c r="DU127" s="160"/>
    </row>
    <row r="128" spans="1:126" s="263" customFormat="1" ht="18.600000000000001" customHeight="1">
      <c r="A128" s="263" t="s">
        <v>470</v>
      </c>
      <c r="B128" s="1147"/>
      <c r="C128" s="1135" t="s">
        <v>1003</v>
      </c>
      <c r="D128" s="1116" t="s">
        <v>972</v>
      </c>
      <c r="E128" s="164" t="s">
        <v>52</v>
      </c>
      <c r="F128" s="165"/>
      <c r="G128" s="166">
        <v>60470</v>
      </c>
      <c r="H128" s="167">
        <v>69290</v>
      </c>
      <c r="I128" s="166">
        <v>52090</v>
      </c>
      <c r="J128" s="167">
        <v>60910</v>
      </c>
      <c r="K128" s="141" t="s">
        <v>973</v>
      </c>
      <c r="L128" s="168">
        <v>580</v>
      </c>
      <c r="M128" s="169">
        <v>660</v>
      </c>
      <c r="N128" s="170" t="s">
        <v>974</v>
      </c>
      <c r="O128" s="171" t="s">
        <v>975</v>
      </c>
      <c r="P128" s="172" t="s">
        <v>973</v>
      </c>
      <c r="Q128" s="173" t="s">
        <v>976</v>
      </c>
      <c r="R128" s="172" t="s">
        <v>973</v>
      </c>
      <c r="S128" s="174">
        <v>2.8</v>
      </c>
      <c r="T128" s="175">
        <v>2.8</v>
      </c>
      <c r="U128" s="168">
        <v>500</v>
      </c>
      <c r="V128" s="169">
        <v>580</v>
      </c>
      <c r="W128" s="176" t="s">
        <v>974</v>
      </c>
      <c r="X128" s="171" t="s">
        <v>975</v>
      </c>
      <c r="Y128" s="176" t="s">
        <v>973</v>
      </c>
      <c r="Z128" s="173" t="s">
        <v>976</v>
      </c>
      <c r="AA128" s="176" t="s">
        <v>973</v>
      </c>
      <c r="AB128" s="174">
        <v>2.7</v>
      </c>
      <c r="AC128" s="177">
        <v>2.7</v>
      </c>
      <c r="AD128" s="141" t="s">
        <v>973</v>
      </c>
      <c r="AE128" s="178">
        <v>8820</v>
      </c>
      <c r="AF128" s="141" t="s">
        <v>973</v>
      </c>
      <c r="AG128" s="179">
        <v>80</v>
      </c>
      <c r="AH128" s="180" t="s">
        <v>974</v>
      </c>
      <c r="AI128" s="171" t="s">
        <v>975</v>
      </c>
      <c r="AJ128" s="176" t="s">
        <v>973</v>
      </c>
      <c r="AK128" s="173" t="s">
        <v>976</v>
      </c>
      <c r="AL128" s="176" t="s">
        <v>973</v>
      </c>
      <c r="AM128" s="181">
        <v>2.8</v>
      </c>
      <c r="AN128" s="182" t="s">
        <v>977</v>
      </c>
      <c r="AO128" s="141" t="s">
        <v>973</v>
      </c>
      <c r="AP128" s="183">
        <v>3530</v>
      </c>
      <c r="AQ128" s="141" t="s">
        <v>973</v>
      </c>
      <c r="AR128" s="184">
        <v>30</v>
      </c>
      <c r="AS128" s="185" t="s">
        <v>974</v>
      </c>
      <c r="AT128" s="186" t="s">
        <v>975</v>
      </c>
      <c r="AU128" s="187" t="s">
        <v>973</v>
      </c>
      <c r="AV128" s="188" t="s">
        <v>976</v>
      </c>
      <c r="AW128" s="187" t="s">
        <v>973</v>
      </c>
      <c r="AX128" s="189">
        <v>3.7</v>
      </c>
      <c r="AY128" s="115"/>
      <c r="AZ128" s="126"/>
      <c r="BA128" s="126"/>
      <c r="BB128" s="190"/>
      <c r="BC128" s="130"/>
      <c r="BD128" s="126"/>
      <c r="BE128" s="130"/>
      <c r="BF128" s="126"/>
      <c r="BG128" s="130"/>
      <c r="BH128" s="126"/>
      <c r="BI128" s="1119"/>
      <c r="BJ128" s="115"/>
      <c r="BK128" s="224" t="s">
        <v>1004</v>
      </c>
      <c r="BL128" s="1118"/>
      <c r="BM128" s="202" t="s">
        <v>1004</v>
      </c>
      <c r="BN128" s="195"/>
      <c r="BO128" s="195"/>
      <c r="BP128" s="195"/>
      <c r="BQ128" s="195"/>
      <c r="BR128" s="195"/>
      <c r="BS128" s="225"/>
      <c r="BU128" s="1149"/>
      <c r="BV128" s="259"/>
      <c r="BW128" s="1100" t="s">
        <v>973</v>
      </c>
      <c r="BX128" s="1131">
        <v>14280</v>
      </c>
      <c r="BY128" s="197"/>
      <c r="BZ128" s="1100" t="s">
        <v>973</v>
      </c>
      <c r="CA128" s="1082">
        <v>60</v>
      </c>
      <c r="CB128" s="1101" t="s">
        <v>974</v>
      </c>
      <c r="CC128" s="1085" t="s">
        <v>975</v>
      </c>
      <c r="CD128" s="1101" t="s">
        <v>973</v>
      </c>
      <c r="CE128" s="1088" t="s">
        <v>979</v>
      </c>
      <c r="CF128" s="1101" t="s">
        <v>973</v>
      </c>
      <c r="CG128" s="1066">
        <v>7.1</v>
      </c>
      <c r="CH128" s="1093" t="s">
        <v>973</v>
      </c>
      <c r="CI128" s="1120">
        <v>3500</v>
      </c>
      <c r="CJ128" s="1107">
        <v>3900</v>
      </c>
      <c r="CK128" s="1093" t="s">
        <v>973</v>
      </c>
      <c r="CL128" s="198" t="s">
        <v>980</v>
      </c>
      <c r="CM128" s="199">
        <v>6300</v>
      </c>
      <c r="CN128" s="200">
        <v>7100</v>
      </c>
      <c r="CO128" s="1100" t="s">
        <v>973</v>
      </c>
      <c r="CP128" s="1110">
        <v>7560</v>
      </c>
      <c r="CQ128" s="1100" t="s">
        <v>973</v>
      </c>
      <c r="CR128" s="1082">
        <v>70</v>
      </c>
      <c r="CS128" s="1101" t="s">
        <v>974</v>
      </c>
      <c r="CT128" s="1085" t="s">
        <v>975</v>
      </c>
      <c r="CU128" s="1085" t="s">
        <v>973</v>
      </c>
      <c r="CV128" s="1088" t="s">
        <v>979</v>
      </c>
      <c r="CW128" s="1101" t="s">
        <v>973</v>
      </c>
      <c r="CX128" s="1104">
        <v>2.9</v>
      </c>
      <c r="CY128" s="1091" t="s">
        <v>981</v>
      </c>
      <c r="CZ128" s="1093" t="s">
        <v>973</v>
      </c>
      <c r="DA128" s="1094">
        <v>4900</v>
      </c>
      <c r="DB128" s="1096"/>
      <c r="DC128" s="230"/>
      <c r="DD128" s="1096" t="s">
        <v>982</v>
      </c>
      <c r="DE128" s="1097">
        <v>8300</v>
      </c>
      <c r="DF128" s="1100" t="s">
        <v>973</v>
      </c>
      <c r="DG128" s="1082">
        <v>80</v>
      </c>
      <c r="DH128" s="1085" t="s">
        <v>974</v>
      </c>
      <c r="DI128" s="1085" t="s">
        <v>975</v>
      </c>
      <c r="DJ128" s="1085" t="s">
        <v>973</v>
      </c>
      <c r="DK128" s="1088" t="s">
        <v>979</v>
      </c>
      <c r="DL128" s="1085" t="s">
        <v>973</v>
      </c>
      <c r="DM128" s="1066">
        <v>2</v>
      </c>
      <c r="DN128" s="1069" t="s">
        <v>982</v>
      </c>
      <c r="DO128" s="1070" t="s">
        <v>912</v>
      </c>
      <c r="DP128" s="1072" t="s">
        <v>912</v>
      </c>
      <c r="DQ128" s="1072" t="s">
        <v>912</v>
      </c>
      <c r="DR128" s="1074" t="s">
        <v>912</v>
      </c>
      <c r="DS128" s="202"/>
      <c r="DT128" s="1143"/>
      <c r="DU128" s="160"/>
    </row>
    <row r="129" spans="1:125" s="263" customFormat="1" ht="18.600000000000001" customHeight="1">
      <c r="A129" s="263" t="s">
        <v>471</v>
      </c>
      <c r="B129" s="1147"/>
      <c r="C129" s="1136"/>
      <c r="D129" s="1117"/>
      <c r="E129" s="203" t="s">
        <v>53</v>
      </c>
      <c r="F129" s="165"/>
      <c r="G129" s="204">
        <v>69290</v>
      </c>
      <c r="H129" s="205">
        <v>139890</v>
      </c>
      <c r="I129" s="204">
        <v>60910</v>
      </c>
      <c r="J129" s="205">
        <v>131510</v>
      </c>
      <c r="K129" s="141" t="s">
        <v>973</v>
      </c>
      <c r="L129" s="206">
        <v>660</v>
      </c>
      <c r="M129" s="207">
        <v>1270</v>
      </c>
      <c r="N129" s="208" t="s">
        <v>974</v>
      </c>
      <c r="O129" s="209" t="s">
        <v>975</v>
      </c>
      <c r="P129" s="209" t="s">
        <v>910</v>
      </c>
      <c r="Q129" s="209" t="s">
        <v>976</v>
      </c>
      <c r="R129" s="209" t="s">
        <v>973</v>
      </c>
      <c r="S129" s="210">
        <v>2.8</v>
      </c>
      <c r="T129" s="211">
        <v>2.7</v>
      </c>
      <c r="U129" s="206">
        <v>580</v>
      </c>
      <c r="V129" s="207">
        <v>1190</v>
      </c>
      <c r="W129" s="212" t="s">
        <v>974</v>
      </c>
      <c r="X129" s="209" t="s">
        <v>975</v>
      </c>
      <c r="Y129" s="212" t="s">
        <v>910</v>
      </c>
      <c r="Z129" s="209" t="s">
        <v>976</v>
      </c>
      <c r="AA129" s="212" t="s">
        <v>973</v>
      </c>
      <c r="AB129" s="210">
        <v>2.7</v>
      </c>
      <c r="AC129" s="213">
        <v>2.7</v>
      </c>
      <c r="AD129" s="141" t="s">
        <v>973</v>
      </c>
      <c r="AE129" s="214">
        <v>8820</v>
      </c>
      <c r="AF129" s="141" t="s">
        <v>973</v>
      </c>
      <c r="AG129" s="215">
        <v>80</v>
      </c>
      <c r="AH129" s="216" t="s">
        <v>974</v>
      </c>
      <c r="AI129" s="158" t="s">
        <v>975</v>
      </c>
      <c r="AJ129" s="159" t="s">
        <v>973</v>
      </c>
      <c r="AK129" s="217" t="s">
        <v>976</v>
      </c>
      <c r="AL129" s="218" t="s">
        <v>973</v>
      </c>
      <c r="AM129" s="219">
        <v>2.8</v>
      </c>
      <c r="AN129" s="220"/>
      <c r="AO129" s="115"/>
      <c r="AP129" s="221"/>
      <c r="AQ129" s="115"/>
      <c r="AR129" s="222"/>
      <c r="AS129" s="223"/>
      <c r="AT129" s="221"/>
      <c r="AU129" s="223"/>
      <c r="AV129" s="221"/>
      <c r="AW129" s="223"/>
      <c r="AX129" s="221"/>
      <c r="AY129" s="115"/>
      <c r="AZ129" s="126"/>
      <c r="BA129" s="126"/>
      <c r="BB129" s="190"/>
      <c r="BC129" s="130"/>
      <c r="BD129" s="126"/>
      <c r="BE129" s="130"/>
      <c r="BF129" s="126"/>
      <c r="BG129" s="130"/>
      <c r="BH129" s="126"/>
      <c r="BI129" s="1119"/>
      <c r="BJ129" s="115"/>
      <c r="BK129" s="224">
        <v>487600</v>
      </c>
      <c r="BL129" s="1118"/>
      <c r="BM129" s="256">
        <v>4870</v>
      </c>
      <c r="BN129" s="195" t="s">
        <v>911</v>
      </c>
      <c r="BO129" s="122" t="s">
        <v>975</v>
      </c>
      <c r="BP129" s="129" t="s">
        <v>973</v>
      </c>
      <c r="BQ129" s="257" t="s">
        <v>976</v>
      </c>
      <c r="BR129" s="143" t="s">
        <v>973</v>
      </c>
      <c r="BS129" s="258">
        <v>1.8</v>
      </c>
      <c r="BT129" s="232"/>
      <c r="BU129" s="1149"/>
      <c r="BV129" s="224"/>
      <c r="BW129" s="1100"/>
      <c r="BX129" s="1132"/>
      <c r="BY129" s="227">
        <v>12400</v>
      </c>
      <c r="BZ129" s="1100"/>
      <c r="CA129" s="1083"/>
      <c r="CB129" s="1102"/>
      <c r="CC129" s="1086"/>
      <c r="CD129" s="1102"/>
      <c r="CE129" s="1089"/>
      <c r="CF129" s="1102"/>
      <c r="CG129" s="1067"/>
      <c r="CH129" s="1093"/>
      <c r="CI129" s="1121" t="e">
        <v>#REF!</v>
      </c>
      <c r="CJ129" s="1108" t="e">
        <v>#REF!</v>
      </c>
      <c r="CK129" s="1093"/>
      <c r="CL129" s="123" t="s">
        <v>985</v>
      </c>
      <c r="CM129" s="228">
        <v>3500</v>
      </c>
      <c r="CN129" s="229">
        <v>3900</v>
      </c>
      <c r="CO129" s="1100"/>
      <c r="CP129" s="1111"/>
      <c r="CQ129" s="1100"/>
      <c r="CR129" s="1083"/>
      <c r="CS129" s="1102"/>
      <c r="CT129" s="1086"/>
      <c r="CU129" s="1086"/>
      <c r="CV129" s="1089"/>
      <c r="CW129" s="1102"/>
      <c r="CX129" s="1105"/>
      <c r="CY129" s="1091"/>
      <c r="CZ129" s="1093"/>
      <c r="DA129" s="1095"/>
      <c r="DB129" s="1096"/>
      <c r="DC129" s="230"/>
      <c r="DD129" s="1096"/>
      <c r="DE129" s="1098"/>
      <c r="DF129" s="1100"/>
      <c r="DG129" s="1083"/>
      <c r="DH129" s="1086"/>
      <c r="DI129" s="1086"/>
      <c r="DJ129" s="1086"/>
      <c r="DK129" s="1089"/>
      <c r="DL129" s="1086"/>
      <c r="DM129" s="1067"/>
      <c r="DN129" s="1069"/>
      <c r="DO129" s="1071"/>
      <c r="DP129" s="1073"/>
      <c r="DQ129" s="1073"/>
      <c r="DR129" s="1075"/>
      <c r="DS129" s="202"/>
      <c r="DT129" s="1143"/>
      <c r="DU129" s="160"/>
    </row>
    <row r="130" spans="1:125" s="263" customFormat="1" ht="18.600000000000001" customHeight="1">
      <c r="A130" s="263" t="s">
        <v>472</v>
      </c>
      <c r="B130" s="1147"/>
      <c r="C130" s="1136"/>
      <c r="D130" s="1123" t="s">
        <v>986</v>
      </c>
      <c r="E130" s="203" t="s">
        <v>54</v>
      </c>
      <c r="F130" s="165"/>
      <c r="G130" s="204">
        <v>139890</v>
      </c>
      <c r="H130" s="205">
        <v>228140</v>
      </c>
      <c r="I130" s="204">
        <v>131510</v>
      </c>
      <c r="J130" s="205">
        <v>219760</v>
      </c>
      <c r="K130" s="141" t="s">
        <v>973</v>
      </c>
      <c r="L130" s="206">
        <v>1270</v>
      </c>
      <c r="M130" s="207">
        <v>2150</v>
      </c>
      <c r="N130" s="208" t="s">
        <v>974</v>
      </c>
      <c r="O130" s="209" t="s">
        <v>975</v>
      </c>
      <c r="P130" s="209" t="s">
        <v>910</v>
      </c>
      <c r="Q130" s="209" t="s">
        <v>976</v>
      </c>
      <c r="R130" s="209" t="s">
        <v>973</v>
      </c>
      <c r="S130" s="210">
        <v>2.7</v>
      </c>
      <c r="T130" s="211">
        <v>2.7</v>
      </c>
      <c r="U130" s="206">
        <v>1190</v>
      </c>
      <c r="V130" s="207">
        <v>2070</v>
      </c>
      <c r="W130" s="212" t="s">
        <v>974</v>
      </c>
      <c r="X130" s="209" t="s">
        <v>975</v>
      </c>
      <c r="Y130" s="212" t="s">
        <v>910</v>
      </c>
      <c r="Z130" s="209" t="s">
        <v>976</v>
      </c>
      <c r="AA130" s="212" t="s">
        <v>973</v>
      </c>
      <c r="AB130" s="210">
        <v>2.7</v>
      </c>
      <c r="AC130" s="213">
        <v>2.7</v>
      </c>
      <c r="AD130" s="231"/>
      <c r="AE130" s="232"/>
      <c r="AF130" s="233"/>
      <c r="AG130" s="234"/>
      <c r="AH130" s="235"/>
      <c r="AI130" s="195"/>
      <c r="AJ130" s="235"/>
      <c r="AK130" s="195"/>
      <c r="AL130" s="235"/>
      <c r="AM130" s="195"/>
      <c r="AN130" s="195"/>
      <c r="AO130" s="231"/>
      <c r="AP130" s="232"/>
      <c r="AQ130" s="233"/>
      <c r="AR130" s="234"/>
      <c r="AS130" s="235"/>
      <c r="AT130" s="195"/>
      <c r="AU130" s="235"/>
      <c r="AV130" s="195"/>
      <c r="AW130" s="235"/>
      <c r="AX130" s="195"/>
      <c r="AY130" s="141" t="s">
        <v>973</v>
      </c>
      <c r="AZ130" s="236">
        <v>17650</v>
      </c>
      <c r="BA130" s="141" t="s">
        <v>973</v>
      </c>
      <c r="BB130" s="184">
        <v>170</v>
      </c>
      <c r="BC130" s="185" t="s">
        <v>974</v>
      </c>
      <c r="BD130" s="186" t="s">
        <v>975</v>
      </c>
      <c r="BE130" s="187" t="s">
        <v>973</v>
      </c>
      <c r="BF130" s="188" t="s">
        <v>976</v>
      </c>
      <c r="BG130" s="185" t="s">
        <v>973</v>
      </c>
      <c r="BH130" s="189">
        <v>2.6</v>
      </c>
      <c r="BI130" s="1119"/>
      <c r="BJ130" s="115"/>
      <c r="BK130" s="259"/>
      <c r="BL130" s="1118"/>
      <c r="BM130" s="260"/>
      <c r="BN130" s="163"/>
      <c r="BO130" s="163"/>
      <c r="BP130" s="163"/>
      <c r="BQ130" s="163"/>
      <c r="BR130" s="163"/>
      <c r="BS130" s="261"/>
      <c r="BT130" s="195"/>
      <c r="BU130" s="1149"/>
      <c r="BV130" s="226"/>
      <c r="BW130" s="1100" t="s">
        <v>973</v>
      </c>
      <c r="BX130" s="1129">
        <v>12400</v>
      </c>
      <c r="BY130" s="237"/>
      <c r="BZ130" s="1100"/>
      <c r="CA130" s="1083">
        <v>0</v>
      </c>
      <c r="CB130" s="1102"/>
      <c r="CC130" s="1086"/>
      <c r="CD130" s="1102"/>
      <c r="CE130" s="1089"/>
      <c r="CF130" s="1102"/>
      <c r="CG130" s="1067"/>
      <c r="CH130" s="1093"/>
      <c r="CI130" s="1121" t="e">
        <v>#REF!</v>
      </c>
      <c r="CJ130" s="1108" t="e">
        <v>#REF!</v>
      </c>
      <c r="CK130" s="1093"/>
      <c r="CL130" s="123" t="s">
        <v>987</v>
      </c>
      <c r="CM130" s="228">
        <v>3000</v>
      </c>
      <c r="CN130" s="229">
        <v>3400</v>
      </c>
      <c r="CO130" s="1100"/>
      <c r="CP130" s="1111"/>
      <c r="CQ130" s="1100"/>
      <c r="CR130" s="1083"/>
      <c r="CS130" s="1102"/>
      <c r="CT130" s="1086"/>
      <c r="CU130" s="1086"/>
      <c r="CV130" s="1089"/>
      <c r="CW130" s="1102"/>
      <c r="CX130" s="1105"/>
      <c r="CY130" s="1091"/>
      <c r="CZ130" s="202"/>
      <c r="DA130" s="127"/>
      <c r="DB130" s="1096"/>
      <c r="DC130" s="230"/>
      <c r="DD130" s="1096"/>
      <c r="DE130" s="1098"/>
      <c r="DF130" s="1100"/>
      <c r="DG130" s="1083"/>
      <c r="DH130" s="1086"/>
      <c r="DI130" s="1086"/>
      <c r="DJ130" s="1086"/>
      <c r="DK130" s="1089"/>
      <c r="DL130" s="1086"/>
      <c r="DM130" s="1067"/>
      <c r="DN130" s="1069"/>
      <c r="DO130" s="1076">
        <v>0.01</v>
      </c>
      <c r="DP130" s="1078">
        <v>0.03</v>
      </c>
      <c r="DQ130" s="1078">
        <v>0.04</v>
      </c>
      <c r="DR130" s="1080">
        <v>0.05</v>
      </c>
      <c r="DS130" s="202"/>
      <c r="DT130" s="1143"/>
      <c r="DU130" s="160"/>
    </row>
    <row r="131" spans="1:125" s="263" customFormat="1" ht="18.600000000000001" customHeight="1">
      <c r="A131" s="263" t="s">
        <v>473</v>
      </c>
      <c r="B131" s="1147"/>
      <c r="C131" s="1136"/>
      <c r="D131" s="1124"/>
      <c r="E131" s="238" t="s">
        <v>55</v>
      </c>
      <c r="F131" s="165"/>
      <c r="G131" s="239">
        <v>228140</v>
      </c>
      <c r="H131" s="240"/>
      <c r="I131" s="239">
        <v>219760</v>
      </c>
      <c r="J131" s="240"/>
      <c r="K131" s="141" t="s">
        <v>973</v>
      </c>
      <c r="L131" s="241">
        <v>2150</v>
      </c>
      <c r="M131" s="242"/>
      <c r="N131" s="243" t="s">
        <v>974</v>
      </c>
      <c r="O131" s="244" t="s">
        <v>975</v>
      </c>
      <c r="P131" s="244" t="s">
        <v>910</v>
      </c>
      <c r="Q131" s="244" t="s">
        <v>976</v>
      </c>
      <c r="R131" s="244" t="s">
        <v>973</v>
      </c>
      <c r="S131" s="245">
        <v>2.7</v>
      </c>
      <c r="T131" s="246"/>
      <c r="U131" s="241">
        <v>2070</v>
      </c>
      <c r="V131" s="242"/>
      <c r="W131" s="247" t="s">
        <v>974</v>
      </c>
      <c r="X131" s="244" t="s">
        <v>975</v>
      </c>
      <c r="Y131" s="248" t="s">
        <v>910</v>
      </c>
      <c r="Z131" s="244" t="s">
        <v>976</v>
      </c>
      <c r="AA131" s="248" t="s">
        <v>973</v>
      </c>
      <c r="AB131" s="245">
        <v>2.7</v>
      </c>
      <c r="AC131" s="249"/>
      <c r="AD131" s="231"/>
      <c r="AE131" s="232"/>
      <c r="AF131" s="233"/>
      <c r="AG131" s="250"/>
      <c r="AH131" s="235"/>
      <c r="AI131" s="195"/>
      <c r="AJ131" s="235"/>
      <c r="AK131" s="195"/>
      <c r="AL131" s="235"/>
      <c r="AM131" s="195"/>
      <c r="AN131" s="195"/>
      <c r="AO131" s="231"/>
      <c r="AP131" s="232"/>
      <c r="AQ131" s="233"/>
      <c r="AR131" s="250"/>
      <c r="AS131" s="235"/>
      <c r="AT131" s="195"/>
      <c r="AU131" s="235"/>
      <c r="AV131" s="195"/>
      <c r="AW131" s="235"/>
      <c r="AX131" s="195"/>
      <c r="AY131" s="231"/>
      <c r="AZ131" s="232"/>
      <c r="BA131" s="232"/>
      <c r="BB131" s="234"/>
      <c r="BC131" s="235"/>
      <c r="BD131" s="195"/>
      <c r="BE131" s="235"/>
      <c r="BF131" s="195"/>
      <c r="BG131" s="235"/>
      <c r="BH131" s="195"/>
      <c r="BI131" s="1119"/>
      <c r="BJ131" s="115"/>
      <c r="BK131" s="224" t="s">
        <v>1005</v>
      </c>
      <c r="BL131" s="1118"/>
      <c r="BM131" s="202" t="s">
        <v>1005</v>
      </c>
      <c r="BN131" s="195"/>
      <c r="BO131" s="195"/>
      <c r="BP131" s="195"/>
      <c r="BQ131" s="195"/>
      <c r="BR131" s="195"/>
      <c r="BS131" s="225"/>
      <c r="BU131" s="1149"/>
      <c r="BV131" s="259"/>
      <c r="BW131" s="1100"/>
      <c r="BX131" s="1130"/>
      <c r="BY131" s="251"/>
      <c r="BZ131" s="1100"/>
      <c r="CA131" s="1084"/>
      <c r="CB131" s="1103"/>
      <c r="CC131" s="1087"/>
      <c r="CD131" s="1103"/>
      <c r="CE131" s="1090"/>
      <c r="CF131" s="1103"/>
      <c r="CG131" s="1068"/>
      <c r="CH131" s="1093"/>
      <c r="CI131" s="1122" t="e">
        <v>#REF!</v>
      </c>
      <c r="CJ131" s="1109" t="e">
        <v>#REF!</v>
      </c>
      <c r="CK131" s="1093"/>
      <c r="CL131" s="252" t="s">
        <v>988</v>
      </c>
      <c r="CM131" s="253">
        <v>2700</v>
      </c>
      <c r="CN131" s="254">
        <v>3000</v>
      </c>
      <c r="CO131" s="1100"/>
      <c r="CP131" s="1112"/>
      <c r="CQ131" s="1100"/>
      <c r="CR131" s="1084"/>
      <c r="CS131" s="1103"/>
      <c r="CT131" s="1087"/>
      <c r="CU131" s="1087"/>
      <c r="CV131" s="1090"/>
      <c r="CW131" s="1103"/>
      <c r="CX131" s="1106"/>
      <c r="CY131" s="1092"/>
      <c r="CZ131" s="202"/>
      <c r="DA131" s="127"/>
      <c r="DB131" s="1096"/>
      <c r="DC131" s="230"/>
      <c r="DD131" s="1096"/>
      <c r="DE131" s="1099"/>
      <c r="DF131" s="1100"/>
      <c r="DG131" s="1084"/>
      <c r="DH131" s="1087"/>
      <c r="DI131" s="1087"/>
      <c r="DJ131" s="1087"/>
      <c r="DK131" s="1090"/>
      <c r="DL131" s="1087"/>
      <c r="DM131" s="1068"/>
      <c r="DN131" s="1069"/>
      <c r="DO131" s="1077"/>
      <c r="DP131" s="1079"/>
      <c r="DQ131" s="1079"/>
      <c r="DR131" s="1081"/>
      <c r="DS131" s="202"/>
      <c r="DT131" s="1143"/>
      <c r="DU131" s="160"/>
    </row>
    <row r="132" spans="1:125" s="263" customFormat="1" ht="18.600000000000001" customHeight="1">
      <c r="A132" s="263" t="s">
        <v>474</v>
      </c>
      <c r="B132" s="1147"/>
      <c r="C132" s="1128" t="s">
        <v>1006</v>
      </c>
      <c r="D132" s="1116" t="s">
        <v>972</v>
      </c>
      <c r="E132" s="164" t="s">
        <v>52</v>
      </c>
      <c r="F132" s="165"/>
      <c r="G132" s="166">
        <v>55520</v>
      </c>
      <c r="H132" s="167">
        <v>64340</v>
      </c>
      <c r="I132" s="166">
        <v>48180</v>
      </c>
      <c r="J132" s="167">
        <v>57000</v>
      </c>
      <c r="K132" s="141" t="s">
        <v>973</v>
      </c>
      <c r="L132" s="168">
        <v>530</v>
      </c>
      <c r="M132" s="169">
        <v>610</v>
      </c>
      <c r="N132" s="170" t="s">
        <v>974</v>
      </c>
      <c r="O132" s="171" t="s">
        <v>975</v>
      </c>
      <c r="P132" s="172" t="s">
        <v>973</v>
      </c>
      <c r="Q132" s="173" t="s">
        <v>976</v>
      </c>
      <c r="R132" s="172" t="s">
        <v>973</v>
      </c>
      <c r="S132" s="174">
        <v>2.7</v>
      </c>
      <c r="T132" s="175">
        <v>2.8</v>
      </c>
      <c r="U132" s="168">
        <v>460</v>
      </c>
      <c r="V132" s="169">
        <v>540</v>
      </c>
      <c r="W132" s="176" t="s">
        <v>974</v>
      </c>
      <c r="X132" s="171" t="s">
        <v>975</v>
      </c>
      <c r="Y132" s="176" t="s">
        <v>973</v>
      </c>
      <c r="Z132" s="173" t="s">
        <v>976</v>
      </c>
      <c r="AA132" s="176" t="s">
        <v>973</v>
      </c>
      <c r="AB132" s="174">
        <v>2.7</v>
      </c>
      <c r="AC132" s="177">
        <v>2.7</v>
      </c>
      <c r="AD132" s="141" t="s">
        <v>973</v>
      </c>
      <c r="AE132" s="178">
        <v>8820</v>
      </c>
      <c r="AF132" s="141" t="s">
        <v>973</v>
      </c>
      <c r="AG132" s="179">
        <v>80</v>
      </c>
      <c r="AH132" s="180" t="s">
        <v>974</v>
      </c>
      <c r="AI132" s="171" t="s">
        <v>975</v>
      </c>
      <c r="AJ132" s="176" t="s">
        <v>973</v>
      </c>
      <c r="AK132" s="173" t="s">
        <v>976</v>
      </c>
      <c r="AL132" s="176" t="s">
        <v>973</v>
      </c>
      <c r="AM132" s="181">
        <v>2.8</v>
      </c>
      <c r="AN132" s="182" t="s">
        <v>977</v>
      </c>
      <c r="AO132" s="141" t="s">
        <v>973</v>
      </c>
      <c r="AP132" s="183">
        <v>3530</v>
      </c>
      <c r="AQ132" s="141" t="s">
        <v>973</v>
      </c>
      <c r="AR132" s="184">
        <v>30</v>
      </c>
      <c r="AS132" s="185" t="s">
        <v>974</v>
      </c>
      <c r="AT132" s="186" t="s">
        <v>975</v>
      </c>
      <c r="AU132" s="187" t="s">
        <v>973</v>
      </c>
      <c r="AV132" s="188" t="s">
        <v>976</v>
      </c>
      <c r="AW132" s="187" t="s">
        <v>973</v>
      </c>
      <c r="AX132" s="189">
        <v>3.7</v>
      </c>
      <c r="AY132" s="115"/>
      <c r="AZ132" s="126"/>
      <c r="BA132" s="126"/>
      <c r="BB132" s="190"/>
      <c r="BC132" s="130"/>
      <c r="BD132" s="126"/>
      <c r="BE132" s="130"/>
      <c r="BF132" s="126"/>
      <c r="BG132" s="130"/>
      <c r="BH132" s="126"/>
      <c r="BI132" s="1119"/>
      <c r="BJ132" s="115"/>
      <c r="BK132" s="224">
        <v>530200</v>
      </c>
      <c r="BL132" s="1118"/>
      <c r="BM132" s="256">
        <v>5300</v>
      </c>
      <c r="BN132" s="195" t="s">
        <v>911</v>
      </c>
      <c r="BO132" s="122" t="s">
        <v>975</v>
      </c>
      <c r="BP132" s="129" t="s">
        <v>973</v>
      </c>
      <c r="BQ132" s="257" t="s">
        <v>976</v>
      </c>
      <c r="BR132" s="143" t="s">
        <v>973</v>
      </c>
      <c r="BS132" s="258">
        <v>1.9</v>
      </c>
      <c r="BT132" s="232"/>
      <c r="BU132" s="1149"/>
      <c r="BV132" s="224"/>
      <c r="BW132" s="1100" t="s">
        <v>973</v>
      </c>
      <c r="BX132" s="1131">
        <v>13430</v>
      </c>
      <c r="BY132" s="197"/>
      <c r="BZ132" s="1100" t="s">
        <v>973</v>
      </c>
      <c r="CA132" s="1082">
        <v>50</v>
      </c>
      <c r="CB132" s="1101" t="s">
        <v>974</v>
      </c>
      <c r="CC132" s="1085" t="s">
        <v>975</v>
      </c>
      <c r="CD132" s="1101" t="s">
        <v>973</v>
      </c>
      <c r="CE132" s="1088" t="s">
        <v>979</v>
      </c>
      <c r="CF132" s="1101" t="s">
        <v>973</v>
      </c>
      <c r="CG132" s="1066">
        <v>7.4</v>
      </c>
      <c r="CH132" s="1093" t="s">
        <v>973</v>
      </c>
      <c r="CI132" s="1120">
        <v>4000</v>
      </c>
      <c r="CJ132" s="1107">
        <v>4400</v>
      </c>
      <c r="CK132" s="1093" t="s">
        <v>973</v>
      </c>
      <c r="CL132" s="198" t="s">
        <v>980</v>
      </c>
      <c r="CM132" s="199">
        <v>7100</v>
      </c>
      <c r="CN132" s="200">
        <v>7900</v>
      </c>
      <c r="CO132" s="1100" t="s">
        <v>973</v>
      </c>
      <c r="CP132" s="1110">
        <v>6610</v>
      </c>
      <c r="CQ132" s="1100" t="s">
        <v>973</v>
      </c>
      <c r="CR132" s="1082">
        <v>60</v>
      </c>
      <c r="CS132" s="1101" t="s">
        <v>974</v>
      </c>
      <c r="CT132" s="1085" t="s">
        <v>975</v>
      </c>
      <c r="CU132" s="1085" t="s">
        <v>973</v>
      </c>
      <c r="CV132" s="1088" t="s">
        <v>979</v>
      </c>
      <c r="CW132" s="1101" t="s">
        <v>973</v>
      </c>
      <c r="CX132" s="1104">
        <v>3</v>
      </c>
      <c r="CY132" s="1091" t="s">
        <v>981</v>
      </c>
      <c r="CZ132" s="1093" t="s">
        <v>973</v>
      </c>
      <c r="DA132" s="1094">
        <v>4900</v>
      </c>
      <c r="DB132" s="1096"/>
      <c r="DC132" s="1134" t="s">
        <v>914</v>
      </c>
      <c r="DD132" s="1096" t="s">
        <v>982</v>
      </c>
      <c r="DE132" s="1097">
        <v>7260</v>
      </c>
      <c r="DF132" s="1100" t="s">
        <v>973</v>
      </c>
      <c r="DG132" s="1082">
        <v>70</v>
      </c>
      <c r="DH132" s="1085" t="s">
        <v>974</v>
      </c>
      <c r="DI132" s="1085" t="s">
        <v>975</v>
      </c>
      <c r="DJ132" s="1085" t="s">
        <v>973</v>
      </c>
      <c r="DK132" s="1088" t="s">
        <v>979</v>
      </c>
      <c r="DL132" s="1085" t="s">
        <v>973</v>
      </c>
      <c r="DM132" s="1066">
        <v>2</v>
      </c>
      <c r="DN132" s="1069" t="s">
        <v>982</v>
      </c>
      <c r="DO132" s="1070" t="s">
        <v>912</v>
      </c>
      <c r="DP132" s="1072" t="s">
        <v>912</v>
      </c>
      <c r="DQ132" s="1072" t="s">
        <v>912</v>
      </c>
      <c r="DR132" s="1074" t="s">
        <v>912</v>
      </c>
      <c r="DS132" s="202"/>
      <c r="DT132" s="1143"/>
      <c r="DU132" s="160"/>
    </row>
    <row r="133" spans="1:125" s="263" customFormat="1" ht="18.600000000000001" customHeight="1">
      <c r="A133" s="263" t="s">
        <v>475</v>
      </c>
      <c r="B133" s="1147"/>
      <c r="C133" s="1114"/>
      <c r="D133" s="1117"/>
      <c r="E133" s="203" t="s">
        <v>53</v>
      </c>
      <c r="F133" s="165"/>
      <c r="G133" s="204">
        <v>64340</v>
      </c>
      <c r="H133" s="205">
        <v>134940</v>
      </c>
      <c r="I133" s="204">
        <v>57000</v>
      </c>
      <c r="J133" s="205">
        <v>127600</v>
      </c>
      <c r="K133" s="141" t="s">
        <v>973</v>
      </c>
      <c r="L133" s="206">
        <v>610</v>
      </c>
      <c r="M133" s="207">
        <v>1220</v>
      </c>
      <c r="N133" s="208" t="s">
        <v>974</v>
      </c>
      <c r="O133" s="209" t="s">
        <v>975</v>
      </c>
      <c r="P133" s="209" t="s">
        <v>910</v>
      </c>
      <c r="Q133" s="209" t="s">
        <v>976</v>
      </c>
      <c r="R133" s="209" t="s">
        <v>973</v>
      </c>
      <c r="S133" s="210">
        <v>2.8</v>
      </c>
      <c r="T133" s="211">
        <v>2.7</v>
      </c>
      <c r="U133" s="206">
        <v>540</v>
      </c>
      <c r="V133" s="207">
        <v>1150</v>
      </c>
      <c r="W133" s="212" t="s">
        <v>974</v>
      </c>
      <c r="X133" s="209" t="s">
        <v>975</v>
      </c>
      <c r="Y133" s="212" t="s">
        <v>910</v>
      </c>
      <c r="Z133" s="209" t="s">
        <v>976</v>
      </c>
      <c r="AA133" s="212" t="s">
        <v>973</v>
      </c>
      <c r="AB133" s="210">
        <v>2.7</v>
      </c>
      <c r="AC133" s="213">
        <v>2.7</v>
      </c>
      <c r="AD133" s="141" t="s">
        <v>973</v>
      </c>
      <c r="AE133" s="214">
        <v>8820</v>
      </c>
      <c r="AF133" s="141" t="s">
        <v>973</v>
      </c>
      <c r="AG133" s="215">
        <v>80</v>
      </c>
      <c r="AH133" s="216" t="s">
        <v>974</v>
      </c>
      <c r="AI133" s="158" t="s">
        <v>975</v>
      </c>
      <c r="AJ133" s="159" t="s">
        <v>973</v>
      </c>
      <c r="AK133" s="217" t="s">
        <v>976</v>
      </c>
      <c r="AL133" s="218" t="s">
        <v>973</v>
      </c>
      <c r="AM133" s="219">
        <v>2.8</v>
      </c>
      <c r="AN133" s="220"/>
      <c r="AO133" s="115"/>
      <c r="AP133" s="221"/>
      <c r="AQ133" s="115"/>
      <c r="AR133" s="222"/>
      <c r="AS133" s="223"/>
      <c r="AT133" s="221"/>
      <c r="AU133" s="223"/>
      <c r="AV133" s="221"/>
      <c r="AW133" s="223"/>
      <c r="AX133" s="221"/>
      <c r="AY133" s="115"/>
      <c r="AZ133" s="126"/>
      <c r="BA133" s="126"/>
      <c r="BB133" s="190"/>
      <c r="BC133" s="130"/>
      <c r="BD133" s="126"/>
      <c r="BE133" s="130"/>
      <c r="BF133" s="126"/>
      <c r="BG133" s="130"/>
      <c r="BH133" s="126"/>
      <c r="BI133" s="1119"/>
      <c r="BJ133" s="115"/>
      <c r="BK133" s="259"/>
      <c r="BL133" s="1118"/>
      <c r="BM133" s="260"/>
      <c r="BN133" s="163"/>
      <c r="BO133" s="163"/>
      <c r="BP133" s="163"/>
      <c r="BQ133" s="163"/>
      <c r="BR133" s="163"/>
      <c r="BS133" s="261"/>
      <c r="BT133" s="195"/>
      <c r="BU133" s="1149"/>
      <c r="BV133" s="224" t="s">
        <v>1008</v>
      </c>
      <c r="BW133" s="1100"/>
      <c r="BX133" s="1132"/>
      <c r="BY133" s="227">
        <v>11560</v>
      </c>
      <c r="BZ133" s="1100"/>
      <c r="CA133" s="1083"/>
      <c r="CB133" s="1102"/>
      <c r="CC133" s="1086"/>
      <c r="CD133" s="1102"/>
      <c r="CE133" s="1089"/>
      <c r="CF133" s="1102"/>
      <c r="CG133" s="1067"/>
      <c r="CH133" s="1093"/>
      <c r="CI133" s="1121" t="e">
        <v>#REF!</v>
      </c>
      <c r="CJ133" s="1108" t="e">
        <v>#REF!</v>
      </c>
      <c r="CK133" s="1093"/>
      <c r="CL133" s="123" t="s">
        <v>985</v>
      </c>
      <c r="CM133" s="228">
        <v>3900</v>
      </c>
      <c r="CN133" s="229">
        <v>4300</v>
      </c>
      <c r="CO133" s="1100"/>
      <c r="CP133" s="1111"/>
      <c r="CQ133" s="1100"/>
      <c r="CR133" s="1083"/>
      <c r="CS133" s="1102"/>
      <c r="CT133" s="1086"/>
      <c r="CU133" s="1086"/>
      <c r="CV133" s="1089"/>
      <c r="CW133" s="1102"/>
      <c r="CX133" s="1105"/>
      <c r="CY133" s="1091"/>
      <c r="CZ133" s="1093"/>
      <c r="DA133" s="1095"/>
      <c r="DB133" s="1096"/>
      <c r="DC133" s="1134"/>
      <c r="DD133" s="1096"/>
      <c r="DE133" s="1098"/>
      <c r="DF133" s="1100"/>
      <c r="DG133" s="1083"/>
      <c r="DH133" s="1086"/>
      <c r="DI133" s="1086"/>
      <c r="DJ133" s="1086"/>
      <c r="DK133" s="1089"/>
      <c r="DL133" s="1086"/>
      <c r="DM133" s="1067"/>
      <c r="DN133" s="1069"/>
      <c r="DO133" s="1071"/>
      <c r="DP133" s="1073"/>
      <c r="DQ133" s="1073"/>
      <c r="DR133" s="1075"/>
      <c r="DS133" s="202"/>
      <c r="DT133" s="1143"/>
      <c r="DU133" s="160"/>
    </row>
    <row r="134" spans="1:125" s="263" customFormat="1" ht="18.600000000000001" customHeight="1">
      <c r="A134" s="263" t="s">
        <v>476</v>
      </c>
      <c r="B134" s="1147"/>
      <c r="C134" s="1114"/>
      <c r="D134" s="1123" t="s">
        <v>986</v>
      </c>
      <c r="E134" s="203" t="s">
        <v>54</v>
      </c>
      <c r="F134" s="165"/>
      <c r="G134" s="204">
        <v>134940</v>
      </c>
      <c r="H134" s="205">
        <v>223190</v>
      </c>
      <c r="I134" s="204">
        <v>127600</v>
      </c>
      <c r="J134" s="205">
        <v>215850</v>
      </c>
      <c r="K134" s="141" t="s">
        <v>973</v>
      </c>
      <c r="L134" s="206">
        <v>1220</v>
      </c>
      <c r="M134" s="207">
        <v>2100</v>
      </c>
      <c r="N134" s="208" t="s">
        <v>974</v>
      </c>
      <c r="O134" s="209" t="s">
        <v>975</v>
      </c>
      <c r="P134" s="209" t="s">
        <v>910</v>
      </c>
      <c r="Q134" s="209" t="s">
        <v>976</v>
      </c>
      <c r="R134" s="209" t="s">
        <v>973</v>
      </c>
      <c r="S134" s="210">
        <v>2.7</v>
      </c>
      <c r="T134" s="211">
        <v>2.7</v>
      </c>
      <c r="U134" s="206">
        <v>1150</v>
      </c>
      <c r="V134" s="207">
        <v>2030</v>
      </c>
      <c r="W134" s="212" t="s">
        <v>974</v>
      </c>
      <c r="X134" s="209" t="s">
        <v>975</v>
      </c>
      <c r="Y134" s="212" t="s">
        <v>910</v>
      </c>
      <c r="Z134" s="209" t="s">
        <v>976</v>
      </c>
      <c r="AA134" s="212" t="s">
        <v>973</v>
      </c>
      <c r="AB134" s="210">
        <v>2.7</v>
      </c>
      <c r="AC134" s="213">
        <v>2.7</v>
      </c>
      <c r="AD134" s="231"/>
      <c r="AE134" s="232"/>
      <c r="AF134" s="233"/>
      <c r="AG134" s="234"/>
      <c r="AH134" s="235"/>
      <c r="AI134" s="195"/>
      <c r="AJ134" s="235"/>
      <c r="AK134" s="195"/>
      <c r="AL134" s="235"/>
      <c r="AM134" s="195"/>
      <c r="AN134" s="195"/>
      <c r="AO134" s="231"/>
      <c r="AP134" s="232"/>
      <c r="AQ134" s="233"/>
      <c r="AR134" s="234"/>
      <c r="AS134" s="235"/>
      <c r="AT134" s="195"/>
      <c r="AU134" s="235"/>
      <c r="AV134" s="195"/>
      <c r="AW134" s="235"/>
      <c r="AX134" s="195"/>
      <c r="AY134" s="141" t="s">
        <v>973</v>
      </c>
      <c r="AZ134" s="236">
        <v>17650</v>
      </c>
      <c r="BA134" s="141" t="s">
        <v>973</v>
      </c>
      <c r="BB134" s="184">
        <v>170</v>
      </c>
      <c r="BC134" s="185" t="s">
        <v>974</v>
      </c>
      <c r="BD134" s="186" t="s">
        <v>975</v>
      </c>
      <c r="BE134" s="187" t="s">
        <v>973</v>
      </c>
      <c r="BF134" s="188" t="s">
        <v>976</v>
      </c>
      <c r="BG134" s="185" t="s">
        <v>973</v>
      </c>
      <c r="BH134" s="189">
        <v>2.6</v>
      </c>
      <c r="BI134" s="1119"/>
      <c r="BJ134" s="115"/>
      <c r="BK134" s="224" t="s">
        <v>1009</v>
      </c>
      <c r="BL134" s="1118"/>
      <c r="BM134" s="202" t="s">
        <v>1009</v>
      </c>
      <c r="BN134" s="195"/>
      <c r="BO134" s="195"/>
      <c r="BP134" s="195"/>
      <c r="BQ134" s="195"/>
      <c r="BR134" s="195"/>
      <c r="BS134" s="225"/>
      <c r="BU134" s="1149"/>
      <c r="BV134" s="264" t="s">
        <v>1010</v>
      </c>
      <c r="BW134" s="1100" t="s">
        <v>973</v>
      </c>
      <c r="BX134" s="1129">
        <v>11560</v>
      </c>
      <c r="BY134" s="237"/>
      <c r="BZ134" s="1100"/>
      <c r="CA134" s="1083">
        <v>0</v>
      </c>
      <c r="CB134" s="1102"/>
      <c r="CC134" s="1086"/>
      <c r="CD134" s="1102"/>
      <c r="CE134" s="1089"/>
      <c r="CF134" s="1102"/>
      <c r="CG134" s="1067"/>
      <c r="CH134" s="1093"/>
      <c r="CI134" s="1121" t="e">
        <v>#REF!</v>
      </c>
      <c r="CJ134" s="1108" t="e">
        <v>#REF!</v>
      </c>
      <c r="CK134" s="1093"/>
      <c r="CL134" s="123" t="s">
        <v>987</v>
      </c>
      <c r="CM134" s="228">
        <v>3400</v>
      </c>
      <c r="CN134" s="229">
        <v>3800</v>
      </c>
      <c r="CO134" s="1100"/>
      <c r="CP134" s="1111"/>
      <c r="CQ134" s="1100"/>
      <c r="CR134" s="1083"/>
      <c r="CS134" s="1102"/>
      <c r="CT134" s="1086"/>
      <c r="CU134" s="1086"/>
      <c r="CV134" s="1089"/>
      <c r="CW134" s="1102"/>
      <c r="CX134" s="1105"/>
      <c r="CY134" s="1091"/>
      <c r="CZ134" s="202"/>
      <c r="DA134" s="127"/>
      <c r="DB134" s="1096"/>
      <c r="DC134" s="1133">
        <v>0.1</v>
      </c>
      <c r="DD134" s="1096"/>
      <c r="DE134" s="1098"/>
      <c r="DF134" s="1100"/>
      <c r="DG134" s="1083"/>
      <c r="DH134" s="1086"/>
      <c r="DI134" s="1086"/>
      <c r="DJ134" s="1086"/>
      <c r="DK134" s="1089"/>
      <c r="DL134" s="1086"/>
      <c r="DM134" s="1067"/>
      <c r="DN134" s="1069"/>
      <c r="DO134" s="1076">
        <v>0.01</v>
      </c>
      <c r="DP134" s="1078">
        <v>0.03</v>
      </c>
      <c r="DQ134" s="1078">
        <v>0.04</v>
      </c>
      <c r="DR134" s="1080">
        <v>0.05</v>
      </c>
      <c r="DS134" s="202"/>
      <c r="DT134" s="1143"/>
      <c r="DU134" s="160"/>
    </row>
    <row r="135" spans="1:125" s="263" customFormat="1" ht="18.600000000000001" customHeight="1">
      <c r="A135" s="263" t="s">
        <v>477</v>
      </c>
      <c r="B135" s="1147"/>
      <c r="C135" s="1114"/>
      <c r="D135" s="1124"/>
      <c r="E135" s="238" t="s">
        <v>55</v>
      </c>
      <c r="F135" s="165"/>
      <c r="G135" s="239">
        <v>223190</v>
      </c>
      <c r="H135" s="240"/>
      <c r="I135" s="239">
        <v>215850</v>
      </c>
      <c r="J135" s="240"/>
      <c r="K135" s="141" t="s">
        <v>973</v>
      </c>
      <c r="L135" s="241">
        <v>2100</v>
      </c>
      <c r="M135" s="242"/>
      <c r="N135" s="243" t="s">
        <v>974</v>
      </c>
      <c r="O135" s="244" t="s">
        <v>975</v>
      </c>
      <c r="P135" s="244" t="s">
        <v>910</v>
      </c>
      <c r="Q135" s="244" t="s">
        <v>976</v>
      </c>
      <c r="R135" s="244" t="s">
        <v>973</v>
      </c>
      <c r="S135" s="245">
        <v>2.7</v>
      </c>
      <c r="T135" s="246"/>
      <c r="U135" s="241">
        <v>2030</v>
      </c>
      <c r="V135" s="242"/>
      <c r="W135" s="247" t="s">
        <v>974</v>
      </c>
      <c r="X135" s="244" t="s">
        <v>975</v>
      </c>
      <c r="Y135" s="248" t="s">
        <v>910</v>
      </c>
      <c r="Z135" s="244" t="s">
        <v>976</v>
      </c>
      <c r="AA135" s="248" t="s">
        <v>973</v>
      </c>
      <c r="AB135" s="245">
        <v>2.7</v>
      </c>
      <c r="AC135" s="249"/>
      <c r="AD135" s="231"/>
      <c r="AE135" s="232"/>
      <c r="AF135" s="233"/>
      <c r="AG135" s="250"/>
      <c r="AH135" s="235"/>
      <c r="AI135" s="195"/>
      <c r="AJ135" s="235"/>
      <c r="AK135" s="195"/>
      <c r="AL135" s="235"/>
      <c r="AM135" s="195"/>
      <c r="AN135" s="195"/>
      <c r="AO135" s="231"/>
      <c r="AP135" s="232"/>
      <c r="AQ135" s="233"/>
      <c r="AR135" s="250"/>
      <c r="AS135" s="235"/>
      <c r="AT135" s="195"/>
      <c r="AU135" s="235"/>
      <c r="AV135" s="195"/>
      <c r="AW135" s="235"/>
      <c r="AX135" s="195"/>
      <c r="AY135" s="231"/>
      <c r="AZ135" s="232"/>
      <c r="BA135" s="232"/>
      <c r="BB135" s="234"/>
      <c r="BC135" s="235"/>
      <c r="BD135" s="195"/>
      <c r="BE135" s="235"/>
      <c r="BF135" s="195"/>
      <c r="BG135" s="235"/>
      <c r="BH135" s="195"/>
      <c r="BI135" s="1119"/>
      <c r="BJ135" s="115"/>
      <c r="BK135" s="224">
        <v>572700</v>
      </c>
      <c r="BL135" s="1118"/>
      <c r="BM135" s="256">
        <v>5720</v>
      </c>
      <c r="BN135" s="195" t="s">
        <v>911</v>
      </c>
      <c r="BO135" s="122" t="s">
        <v>975</v>
      </c>
      <c r="BP135" s="129" t="s">
        <v>973</v>
      </c>
      <c r="BQ135" s="257" t="s">
        <v>976</v>
      </c>
      <c r="BR135" s="143" t="s">
        <v>973</v>
      </c>
      <c r="BS135" s="258">
        <v>1.9</v>
      </c>
      <c r="BT135" s="232"/>
      <c r="BU135" s="1149"/>
      <c r="BV135" s="224"/>
      <c r="BW135" s="1100"/>
      <c r="BX135" s="1130"/>
      <c r="BY135" s="251"/>
      <c r="BZ135" s="1100"/>
      <c r="CA135" s="1084"/>
      <c r="CB135" s="1103"/>
      <c r="CC135" s="1087"/>
      <c r="CD135" s="1103"/>
      <c r="CE135" s="1090"/>
      <c r="CF135" s="1103"/>
      <c r="CG135" s="1068"/>
      <c r="CH135" s="1093"/>
      <c r="CI135" s="1122" t="e">
        <v>#REF!</v>
      </c>
      <c r="CJ135" s="1109" t="e">
        <v>#REF!</v>
      </c>
      <c r="CK135" s="1093"/>
      <c r="CL135" s="252" t="s">
        <v>988</v>
      </c>
      <c r="CM135" s="253">
        <v>3000</v>
      </c>
      <c r="CN135" s="254">
        <v>3400</v>
      </c>
      <c r="CO135" s="1100"/>
      <c r="CP135" s="1112"/>
      <c r="CQ135" s="1100"/>
      <c r="CR135" s="1084"/>
      <c r="CS135" s="1103"/>
      <c r="CT135" s="1087"/>
      <c r="CU135" s="1087"/>
      <c r="CV135" s="1090"/>
      <c r="CW135" s="1103"/>
      <c r="CX135" s="1106"/>
      <c r="CY135" s="1092"/>
      <c r="CZ135" s="202"/>
      <c r="DA135" s="127"/>
      <c r="DB135" s="1096"/>
      <c r="DC135" s="1133"/>
      <c r="DD135" s="1096"/>
      <c r="DE135" s="1099"/>
      <c r="DF135" s="1100"/>
      <c r="DG135" s="1084"/>
      <c r="DH135" s="1087"/>
      <c r="DI135" s="1087"/>
      <c r="DJ135" s="1087"/>
      <c r="DK135" s="1090"/>
      <c r="DL135" s="1087"/>
      <c r="DM135" s="1068"/>
      <c r="DN135" s="1069"/>
      <c r="DO135" s="1077"/>
      <c r="DP135" s="1079"/>
      <c r="DQ135" s="1079"/>
      <c r="DR135" s="1081"/>
      <c r="DS135" s="202"/>
      <c r="DT135" s="1143"/>
      <c r="DU135" s="160"/>
    </row>
    <row r="136" spans="1:125" s="263" customFormat="1" ht="18.600000000000001" customHeight="1">
      <c r="A136" s="263" t="s">
        <v>478</v>
      </c>
      <c r="B136" s="1147"/>
      <c r="C136" s="1128" t="s">
        <v>1011</v>
      </c>
      <c r="D136" s="1116" t="s">
        <v>972</v>
      </c>
      <c r="E136" s="164" t="s">
        <v>52</v>
      </c>
      <c r="F136" s="165"/>
      <c r="G136" s="166">
        <v>51610</v>
      </c>
      <c r="H136" s="167">
        <v>60430</v>
      </c>
      <c r="I136" s="166">
        <v>45080</v>
      </c>
      <c r="J136" s="167">
        <v>53900</v>
      </c>
      <c r="K136" s="141" t="s">
        <v>973</v>
      </c>
      <c r="L136" s="168">
        <v>490</v>
      </c>
      <c r="M136" s="169">
        <v>570</v>
      </c>
      <c r="N136" s="170" t="s">
        <v>974</v>
      </c>
      <c r="O136" s="171" t="s">
        <v>975</v>
      </c>
      <c r="P136" s="172" t="s">
        <v>973</v>
      </c>
      <c r="Q136" s="173" t="s">
        <v>976</v>
      </c>
      <c r="R136" s="172" t="s">
        <v>973</v>
      </c>
      <c r="S136" s="174">
        <v>2.8</v>
      </c>
      <c r="T136" s="175">
        <v>2.8</v>
      </c>
      <c r="U136" s="168">
        <v>430</v>
      </c>
      <c r="V136" s="169">
        <v>510</v>
      </c>
      <c r="W136" s="176" t="s">
        <v>974</v>
      </c>
      <c r="X136" s="171" t="s">
        <v>975</v>
      </c>
      <c r="Y136" s="176" t="s">
        <v>973</v>
      </c>
      <c r="Z136" s="173" t="s">
        <v>976</v>
      </c>
      <c r="AA136" s="176" t="s">
        <v>973</v>
      </c>
      <c r="AB136" s="174">
        <v>2.7</v>
      </c>
      <c r="AC136" s="177">
        <v>2.7</v>
      </c>
      <c r="AD136" s="141" t="s">
        <v>973</v>
      </c>
      <c r="AE136" s="178">
        <v>8820</v>
      </c>
      <c r="AF136" s="141" t="s">
        <v>973</v>
      </c>
      <c r="AG136" s="179">
        <v>80</v>
      </c>
      <c r="AH136" s="180" t="s">
        <v>974</v>
      </c>
      <c r="AI136" s="171" t="s">
        <v>975</v>
      </c>
      <c r="AJ136" s="176" t="s">
        <v>973</v>
      </c>
      <c r="AK136" s="173" t="s">
        <v>976</v>
      </c>
      <c r="AL136" s="176" t="s">
        <v>973</v>
      </c>
      <c r="AM136" s="181">
        <v>2.8</v>
      </c>
      <c r="AN136" s="182" t="s">
        <v>977</v>
      </c>
      <c r="AO136" s="141" t="s">
        <v>973</v>
      </c>
      <c r="AP136" s="183">
        <v>3530</v>
      </c>
      <c r="AQ136" s="141" t="s">
        <v>973</v>
      </c>
      <c r="AR136" s="184">
        <v>30</v>
      </c>
      <c r="AS136" s="185" t="s">
        <v>974</v>
      </c>
      <c r="AT136" s="186" t="s">
        <v>975</v>
      </c>
      <c r="AU136" s="187" t="s">
        <v>973</v>
      </c>
      <c r="AV136" s="188" t="s">
        <v>976</v>
      </c>
      <c r="AW136" s="187" t="s">
        <v>973</v>
      </c>
      <c r="AX136" s="189">
        <v>3.7</v>
      </c>
      <c r="AY136" s="115"/>
      <c r="AZ136" s="126"/>
      <c r="BA136" s="126"/>
      <c r="BB136" s="190"/>
      <c r="BC136" s="130"/>
      <c r="BD136" s="126"/>
      <c r="BE136" s="130"/>
      <c r="BF136" s="126"/>
      <c r="BG136" s="130"/>
      <c r="BH136" s="126"/>
      <c r="BI136" s="1119"/>
      <c r="BJ136" s="115"/>
      <c r="BK136" s="259"/>
      <c r="BL136" s="1118"/>
      <c r="BM136" s="260"/>
      <c r="BN136" s="163"/>
      <c r="BO136" s="163"/>
      <c r="BP136" s="163"/>
      <c r="BQ136" s="163"/>
      <c r="BR136" s="163"/>
      <c r="BS136" s="261"/>
      <c r="BT136" s="195"/>
      <c r="BU136" s="1149"/>
      <c r="BV136" s="226"/>
      <c r="BW136" s="1100" t="s">
        <v>973</v>
      </c>
      <c r="BX136" s="1131">
        <v>12780</v>
      </c>
      <c r="BY136" s="197"/>
      <c r="BZ136" s="1100" t="s">
        <v>973</v>
      </c>
      <c r="CA136" s="1082">
        <v>50</v>
      </c>
      <c r="CB136" s="1101" t="s">
        <v>974</v>
      </c>
      <c r="CC136" s="1085" t="s">
        <v>975</v>
      </c>
      <c r="CD136" s="1101" t="s">
        <v>973</v>
      </c>
      <c r="CE136" s="1088" t="s">
        <v>979</v>
      </c>
      <c r="CF136" s="1101" t="s">
        <v>973</v>
      </c>
      <c r="CG136" s="1066">
        <v>6.6</v>
      </c>
      <c r="CH136" s="1093" t="s">
        <v>973</v>
      </c>
      <c r="CI136" s="1120">
        <v>3500</v>
      </c>
      <c r="CJ136" s="1107">
        <v>3900</v>
      </c>
      <c r="CK136" s="1093" t="s">
        <v>973</v>
      </c>
      <c r="CL136" s="198" t="s">
        <v>980</v>
      </c>
      <c r="CM136" s="199">
        <v>6300</v>
      </c>
      <c r="CN136" s="200">
        <v>7100</v>
      </c>
      <c r="CO136" s="1100" t="s">
        <v>973</v>
      </c>
      <c r="CP136" s="1110">
        <v>5880</v>
      </c>
      <c r="CQ136" s="1100" t="s">
        <v>973</v>
      </c>
      <c r="CR136" s="1082">
        <v>50</v>
      </c>
      <c r="CS136" s="1101" t="s">
        <v>974</v>
      </c>
      <c r="CT136" s="1085" t="s">
        <v>975</v>
      </c>
      <c r="CU136" s="1085" t="s">
        <v>973</v>
      </c>
      <c r="CV136" s="1088" t="s">
        <v>979</v>
      </c>
      <c r="CW136" s="1101" t="s">
        <v>973</v>
      </c>
      <c r="CX136" s="1104">
        <v>3.2</v>
      </c>
      <c r="CY136" s="1091" t="s">
        <v>981</v>
      </c>
      <c r="CZ136" s="1093" t="s">
        <v>973</v>
      </c>
      <c r="DA136" s="1094">
        <v>4900</v>
      </c>
      <c r="DB136" s="1096"/>
      <c r="DC136" s="265"/>
      <c r="DD136" s="1096" t="s">
        <v>982</v>
      </c>
      <c r="DE136" s="1097">
        <v>6460</v>
      </c>
      <c r="DF136" s="1100" t="s">
        <v>973</v>
      </c>
      <c r="DG136" s="1082">
        <v>60</v>
      </c>
      <c r="DH136" s="1085" t="s">
        <v>974</v>
      </c>
      <c r="DI136" s="1085" t="s">
        <v>975</v>
      </c>
      <c r="DJ136" s="1085" t="s">
        <v>973</v>
      </c>
      <c r="DK136" s="1088" t="s">
        <v>979</v>
      </c>
      <c r="DL136" s="1085" t="s">
        <v>973</v>
      </c>
      <c r="DM136" s="1066">
        <v>2</v>
      </c>
      <c r="DN136" s="1069" t="s">
        <v>982</v>
      </c>
      <c r="DO136" s="1070" t="s">
        <v>912</v>
      </c>
      <c r="DP136" s="1072" t="s">
        <v>912</v>
      </c>
      <c r="DQ136" s="1072" t="s">
        <v>912</v>
      </c>
      <c r="DR136" s="1074" t="s">
        <v>912</v>
      </c>
      <c r="DS136" s="202"/>
      <c r="DT136" s="1143"/>
      <c r="DU136" s="160"/>
    </row>
    <row r="137" spans="1:125" s="263" customFormat="1" ht="18.600000000000001" customHeight="1">
      <c r="A137" s="263" t="s">
        <v>479</v>
      </c>
      <c r="B137" s="1147"/>
      <c r="C137" s="1114"/>
      <c r="D137" s="1117"/>
      <c r="E137" s="203" t="s">
        <v>53</v>
      </c>
      <c r="F137" s="165"/>
      <c r="G137" s="204">
        <v>60430</v>
      </c>
      <c r="H137" s="205">
        <v>131030</v>
      </c>
      <c r="I137" s="204">
        <v>53900</v>
      </c>
      <c r="J137" s="205">
        <v>124500</v>
      </c>
      <c r="K137" s="141" t="s">
        <v>973</v>
      </c>
      <c r="L137" s="206">
        <v>570</v>
      </c>
      <c r="M137" s="207">
        <v>1180</v>
      </c>
      <c r="N137" s="208" t="s">
        <v>974</v>
      </c>
      <c r="O137" s="209" t="s">
        <v>975</v>
      </c>
      <c r="P137" s="209" t="s">
        <v>910</v>
      </c>
      <c r="Q137" s="209" t="s">
        <v>976</v>
      </c>
      <c r="R137" s="209" t="s">
        <v>973</v>
      </c>
      <c r="S137" s="210">
        <v>2.8</v>
      </c>
      <c r="T137" s="211">
        <v>2.7</v>
      </c>
      <c r="U137" s="206">
        <v>510</v>
      </c>
      <c r="V137" s="207">
        <v>1120</v>
      </c>
      <c r="W137" s="212" t="s">
        <v>974</v>
      </c>
      <c r="X137" s="209" t="s">
        <v>975</v>
      </c>
      <c r="Y137" s="212" t="s">
        <v>910</v>
      </c>
      <c r="Z137" s="209" t="s">
        <v>976</v>
      </c>
      <c r="AA137" s="212" t="s">
        <v>973</v>
      </c>
      <c r="AB137" s="210">
        <v>2.7</v>
      </c>
      <c r="AC137" s="213">
        <v>2.7</v>
      </c>
      <c r="AD137" s="141" t="s">
        <v>973</v>
      </c>
      <c r="AE137" s="214">
        <v>8820</v>
      </c>
      <c r="AF137" s="141" t="s">
        <v>973</v>
      </c>
      <c r="AG137" s="215">
        <v>80</v>
      </c>
      <c r="AH137" s="216" t="s">
        <v>974</v>
      </c>
      <c r="AI137" s="158" t="s">
        <v>975</v>
      </c>
      <c r="AJ137" s="159" t="s">
        <v>973</v>
      </c>
      <c r="AK137" s="217" t="s">
        <v>976</v>
      </c>
      <c r="AL137" s="218" t="s">
        <v>973</v>
      </c>
      <c r="AM137" s="219">
        <v>2.8</v>
      </c>
      <c r="AN137" s="220"/>
      <c r="AO137" s="115"/>
      <c r="AP137" s="221"/>
      <c r="AQ137" s="115"/>
      <c r="AR137" s="222"/>
      <c r="AS137" s="223"/>
      <c r="AT137" s="221"/>
      <c r="AU137" s="223"/>
      <c r="AV137" s="221"/>
      <c r="AW137" s="223"/>
      <c r="AX137" s="221"/>
      <c r="AY137" s="115"/>
      <c r="AZ137" s="126"/>
      <c r="BA137" s="126"/>
      <c r="BB137" s="190"/>
      <c r="BC137" s="130"/>
      <c r="BD137" s="126"/>
      <c r="BE137" s="130"/>
      <c r="BF137" s="126"/>
      <c r="BG137" s="130"/>
      <c r="BH137" s="126"/>
      <c r="BI137" s="1119"/>
      <c r="BJ137" s="115"/>
      <c r="BK137" s="224" t="s">
        <v>1012</v>
      </c>
      <c r="BL137" s="1118"/>
      <c r="BM137" s="202" t="s">
        <v>1012</v>
      </c>
      <c r="BN137" s="195"/>
      <c r="BO137" s="195"/>
      <c r="BP137" s="195"/>
      <c r="BQ137" s="195"/>
      <c r="BR137" s="195"/>
      <c r="BS137" s="225"/>
      <c r="BU137" s="1149"/>
      <c r="BV137" s="259"/>
      <c r="BW137" s="1100"/>
      <c r="BX137" s="1132"/>
      <c r="BY137" s="227">
        <v>10900</v>
      </c>
      <c r="BZ137" s="1100"/>
      <c r="CA137" s="1083"/>
      <c r="CB137" s="1102"/>
      <c r="CC137" s="1086"/>
      <c r="CD137" s="1102"/>
      <c r="CE137" s="1089"/>
      <c r="CF137" s="1102"/>
      <c r="CG137" s="1067"/>
      <c r="CH137" s="1093"/>
      <c r="CI137" s="1121" t="e">
        <v>#REF!</v>
      </c>
      <c r="CJ137" s="1108" t="e">
        <v>#REF!</v>
      </c>
      <c r="CK137" s="1093"/>
      <c r="CL137" s="123" t="s">
        <v>985</v>
      </c>
      <c r="CM137" s="228">
        <v>3500</v>
      </c>
      <c r="CN137" s="229">
        <v>3900</v>
      </c>
      <c r="CO137" s="1100"/>
      <c r="CP137" s="1111"/>
      <c r="CQ137" s="1100"/>
      <c r="CR137" s="1083"/>
      <c r="CS137" s="1102"/>
      <c r="CT137" s="1086"/>
      <c r="CU137" s="1086"/>
      <c r="CV137" s="1089"/>
      <c r="CW137" s="1102"/>
      <c r="CX137" s="1105"/>
      <c r="CY137" s="1091"/>
      <c r="CZ137" s="1093"/>
      <c r="DA137" s="1095"/>
      <c r="DB137" s="1096"/>
      <c r="DC137" s="265"/>
      <c r="DD137" s="1096"/>
      <c r="DE137" s="1098"/>
      <c r="DF137" s="1100"/>
      <c r="DG137" s="1083"/>
      <c r="DH137" s="1086"/>
      <c r="DI137" s="1086"/>
      <c r="DJ137" s="1086"/>
      <c r="DK137" s="1089"/>
      <c r="DL137" s="1086"/>
      <c r="DM137" s="1067"/>
      <c r="DN137" s="1069"/>
      <c r="DO137" s="1071"/>
      <c r="DP137" s="1073"/>
      <c r="DQ137" s="1073"/>
      <c r="DR137" s="1075"/>
      <c r="DS137" s="202"/>
      <c r="DT137" s="1143"/>
      <c r="DU137" s="160"/>
    </row>
    <row r="138" spans="1:125" s="263" customFormat="1" ht="18.600000000000001" customHeight="1">
      <c r="A138" s="263" t="s">
        <v>480</v>
      </c>
      <c r="B138" s="1147"/>
      <c r="C138" s="1114"/>
      <c r="D138" s="1123" t="s">
        <v>986</v>
      </c>
      <c r="E138" s="203" t="s">
        <v>54</v>
      </c>
      <c r="F138" s="165"/>
      <c r="G138" s="204">
        <v>131030</v>
      </c>
      <c r="H138" s="205">
        <v>219280</v>
      </c>
      <c r="I138" s="204">
        <v>124500</v>
      </c>
      <c r="J138" s="205">
        <v>212750</v>
      </c>
      <c r="K138" s="141" t="s">
        <v>973</v>
      </c>
      <c r="L138" s="206">
        <v>1180</v>
      </c>
      <c r="M138" s="207">
        <v>2060</v>
      </c>
      <c r="N138" s="208" t="s">
        <v>974</v>
      </c>
      <c r="O138" s="209" t="s">
        <v>975</v>
      </c>
      <c r="P138" s="209" t="s">
        <v>910</v>
      </c>
      <c r="Q138" s="209" t="s">
        <v>976</v>
      </c>
      <c r="R138" s="209" t="s">
        <v>973</v>
      </c>
      <c r="S138" s="210">
        <v>2.7</v>
      </c>
      <c r="T138" s="211">
        <v>2.7</v>
      </c>
      <c r="U138" s="206">
        <v>1120</v>
      </c>
      <c r="V138" s="207">
        <v>2000</v>
      </c>
      <c r="W138" s="212" t="s">
        <v>974</v>
      </c>
      <c r="X138" s="209" t="s">
        <v>975</v>
      </c>
      <c r="Y138" s="212" t="s">
        <v>910</v>
      </c>
      <c r="Z138" s="209" t="s">
        <v>976</v>
      </c>
      <c r="AA138" s="212" t="s">
        <v>973</v>
      </c>
      <c r="AB138" s="210">
        <v>2.7</v>
      </c>
      <c r="AC138" s="213">
        <v>2.7</v>
      </c>
      <c r="AD138" s="231"/>
      <c r="AE138" s="232"/>
      <c r="AF138" s="233"/>
      <c r="AG138" s="234"/>
      <c r="AH138" s="235"/>
      <c r="AI138" s="195"/>
      <c r="AJ138" s="235"/>
      <c r="AK138" s="195"/>
      <c r="AL138" s="235"/>
      <c r="AM138" s="195"/>
      <c r="AN138" s="195"/>
      <c r="AO138" s="231"/>
      <c r="AP138" s="232"/>
      <c r="AQ138" s="233"/>
      <c r="AR138" s="234"/>
      <c r="AS138" s="235"/>
      <c r="AT138" s="195"/>
      <c r="AU138" s="235"/>
      <c r="AV138" s="195"/>
      <c r="AW138" s="235"/>
      <c r="AX138" s="195"/>
      <c r="AY138" s="141" t="s">
        <v>973</v>
      </c>
      <c r="AZ138" s="236">
        <v>17650</v>
      </c>
      <c r="BA138" s="141" t="s">
        <v>973</v>
      </c>
      <c r="BB138" s="184">
        <v>170</v>
      </c>
      <c r="BC138" s="185" t="s">
        <v>974</v>
      </c>
      <c r="BD138" s="186" t="s">
        <v>975</v>
      </c>
      <c r="BE138" s="187" t="s">
        <v>973</v>
      </c>
      <c r="BF138" s="188" t="s">
        <v>976</v>
      </c>
      <c r="BG138" s="185" t="s">
        <v>973</v>
      </c>
      <c r="BH138" s="189">
        <v>2.6</v>
      </c>
      <c r="BI138" s="1119"/>
      <c r="BJ138" s="115"/>
      <c r="BK138" s="224">
        <v>615300</v>
      </c>
      <c r="BL138" s="1118"/>
      <c r="BM138" s="256">
        <v>6150</v>
      </c>
      <c r="BN138" s="195" t="s">
        <v>911</v>
      </c>
      <c r="BO138" s="122" t="s">
        <v>975</v>
      </c>
      <c r="BP138" s="129" t="s">
        <v>973</v>
      </c>
      <c r="BQ138" s="257" t="s">
        <v>976</v>
      </c>
      <c r="BR138" s="143" t="s">
        <v>973</v>
      </c>
      <c r="BS138" s="258">
        <v>2</v>
      </c>
      <c r="BT138" s="232"/>
      <c r="BU138" s="1149"/>
      <c r="BV138" s="224"/>
      <c r="BW138" s="1100" t="s">
        <v>973</v>
      </c>
      <c r="BX138" s="1129">
        <v>10900</v>
      </c>
      <c r="BY138" s="237"/>
      <c r="BZ138" s="1100"/>
      <c r="CA138" s="1083">
        <v>0</v>
      </c>
      <c r="CB138" s="1102"/>
      <c r="CC138" s="1086"/>
      <c r="CD138" s="1102"/>
      <c r="CE138" s="1089"/>
      <c r="CF138" s="1102"/>
      <c r="CG138" s="1067"/>
      <c r="CH138" s="1093"/>
      <c r="CI138" s="1121" t="e">
        <v>#REF!</v>
      </c>
      <c r="CJ138" s="1108" t="e">
        <v>#REF!</v>
      </c>
      <c r="CK138" s="1093"/>
      <c r="CL138" s="123" t="s">
        <v>987</v>
      </c>
      <c r="CM138" s="228">
        <v>3000</v>
      </c>
      <c r="CN138" s="229">
        <v>3400</v>
      </c>
      <c r="CO138" s="1100"/>
      <c r="CP138" s="1111"/>
      <c r="CQ138" s="1100"/>
      <c r="CR138" s="1083"/>
      <c r="CS138" s="1102"/>
      <c r="CT138" s="1086"/>
      <c r="CU138" s="1086"/>
      <c r="CV138" s="1089"/>
      <c r="CW138" s="1102"/>
      <c r="CX138" s="1105"/>
      <c r="CY138" s="1091"/>
      <c r="CZ138" s="202"/>
      <c r="DA138" s="127"/>
      <c r="DB138" s="1096"/>
      <c r="DC138" s="266"/>
      <c r="DD138" s="1096"/>
      <c r="DE138" s="1098"/>
      <c r="DF138" s="1100"/>
      <c r="DG138" s="1083"/>
      <c r="DH138" s="1086"/>
      <c r="DI138" s="1086"/>
      <c r="DJ138" s="1086"/>
      <c r="DK138" s="1089"/>
      <c r="DL138" s="1086"/>
      <c r="DM138" s="1067"/>
      <c r="DN138" s="1069"/>
      <c r="DO138" s="1076">
        <v>0.01</v>
      </c>
      <c r="DP138" s="1078">
        <v>0.03</v>
      </c>
      <c r="DQ138" s="1078">
        <v>0.04</v>
      </c>
      <c r="DR138" s="1080">
        <v>0.05</v>
      </c>
      <c r="DS138" s="202"/>
      <c r="DT138" s="1143"/>
      <c r="DU138" s="160"/>
    </row>
    <row r="139" spans="1:125" s="263" customFormat="1" ht="18.600000000000001" customHeight="1">
      <c r="A139" s="263" t="s">
        <v>481</v>
      </c>
      <c r="B139" s="1147"/>
      <c r="C139" s="1114"/>
      <c r="D139" s="1124"/>
      <c r="E139" s="238" t="s">
        <v>55</v>
      </c>
      <c r="F139" s="165"/>
      <c r="G139" s="239">
        <v>219280</v>
      </c>
      <c r="H139" s="240"/>
      <c r="I139" s="239">
        <v>212750</v>
      </c>
      <c r="J139" s="240"/>
      <c r="K139" s="141" t="s">
        <v>973</v>
      </c>
      <c r="L139" s="241">
        <v>2060</v>
      </c>
      <c r="M139" s="242"/>
      <c r="N139" s="243" t="s">
        <v>974</v>
      </c>
      <c r="O139" s="244" t="s">
        <v>975</v>
      </c>
      <c r="P139" s="244" t="s">
        <v>910</v>
      </c>
      <c r="Q139" s="244" t="s">
        <v>976</v>
      </c>
      <c r="R139" s="244" t="s">
        <v>973</v>
      </c>
      <c r="S139" s="245">
        <v>2.7</v>
      </c>
      <c r="T139" s="246"/>
      <c r="U139" s="241">
        <v>2000</v>
      </c>
      <c r="V139" s="242"/>
      <c r="W139" s="247" t="s">
        <v>974</v>
      </c>
      <c r="X139" s="244" t="s">
        <v>975</v>
      </c>
      <c r="Y139" s="248" t="s">
        <v>910</v>
      </c>
      <c r="Z139" s="244" t="s">
        <v>976</v>
      </c>
      <c r="AA139" s="248" t="s">
        <v>973</v>
      </c>
      <c r="AB139" s="245">
        <v>2.7</v>
      </c>
      <c r="AC139" s="249"/>
      <c r="AD139" s="231"/>
      <c r="AE139" s="232"/>
      <c r="AF139" s="233"/>
      <c r="AG139" s="250"/>
      <c r="AH139" s="235"/>
      <c r="AI139" s="195"/>
      <c r="AJ139" s="235"/>
      <c r="AK139" s="195"/>
      <c r="AL139" s="235"/>
      <c r="AM139" s="195"/>
      <c r="AN139" s="195"/>
      <c r="AO139" s="231"/>
      <c r="AP139" s="232"/>
      <c r="AQ139" s="233"/>
      <c r="AR139" s="250"/>
      <c r="AS139" s="235"/>
      <c r="AT139" s="195"/>
      <c r="AU139" s="235"/>
      <c r="AV139" s="195"/>
      <c r="AW139" s="235"/>
      <c r="AX139" s="195"/>
      <c r="AY139" s="231"/>
      <c r="AZ139" s="232"/>
      <c r="BA139" s="232"/>
      <c r="BB139" s="234"/>
      <c r="BC139" s="235"/>
      <c r="BD139" s="195"/>
      <c r="BE139" s="235"/>
      <c r="BF139" s="195"/>
      <c r="BG139" s="235"/>
      <c r="BH139" s="195"/>
      <c r="BI139" s="1119"/>
      <c r="BJ139" s="115"/>
      <c r="BK139" s="259"/>
      <c r="BL139" s="1118"/>
      <c r="BM139" s="260"/>
      <c r="BN139" s="163"/>
      <c r="BO139" s="163"/>
      <c r="BP139" s="163"/>
      <c r="BQ139" s="163"/>
      <c r="BR139" s="163"/>
      <c r="BS139" s="261"/>
      <c r="BT139" s="195"/>
      <c r="BU139" s="1149"/>
      <c r="BV139" s="226"/>
      <c r="BW139" s="1100"/>
      <c r="BX139" s="1130"/>
      <c r="BY139" s="251"/>
      <c r="BZ139" s="1100"/>
      <c r="CA139" s="1084"/>
      <c r="CB139" s="1103"/>
      <c r="CC139" s="1087"/>
      <c r="CD139" s="1103"/>
      <c r="CE139" s="1090"/>
      <c r="CF139" s="1103"/>
      <c r="CG139" s="1068"/>
      <c r="CH139" s="1093"/>
      <c r="CI139" s="1122" t="e">
        <v>#REF!</v>
      </c>
      <c r="CJ139" s="1109" t="e">
        <v>#REF!</v>
      </c>
      <c r="CK139" s="1093"/>
      <c r="CL139" s="252" t="s">
        <v>988</v>
      </c>
      <c r="CM139" s="253">
        <v>2700</v>
      </c>
      <c r="CN139" s="254">
        <v>3000</v>
      </c>
      <c r="CO139" s="1100"/>
      <c r="CP139" s="1112"/>
      <c r="CQ139" s="1100"/>
      <c r="CR139" s="1084"/>
      <c r="CS139" s="1103"/>
      <c r="CT139" s="1087"/>
      <c r="CU139" s="1087"/>
      <c r="CV139" s="1090"/>
      <c r="CW139" s="1103"/>
      <c r="CX139" s="1106"/>
      <c r="CY139" s="1092"/>
      <c r="CZ139" s="202"/>
      <c r="DA139" s="127"/>
      <c r="DB139" s="1096"/>
      <c r="DC139" s="266"/>
      <c r="DD139" s="1096"/>
      <c r="DE139" s="1099"/>
      <c r="DF139" s="1100"/>
      <c r="DG139" s="1084"/>
      <c r="DH139" s="1087"/>
      <c r="DI139" s="1087"/>
      <c r="DJ139" s="1087"/>
      <c r="DK139" s="1090"/>
      <c r="DL139" s="1087"/>
      <c r="DM139" s="1068"/>
      <c r="DN139" s="1069"/>
      <c r="DO139" s="1077"/>
      <c r="DP139" s="1079"/>
      <c r="DQ139" s="1079"/>
      <c r="DR139" s="1081"/>
      <c r="DS139" s="202"/>
      <c r="DT139" s="1143"/>
      <c r="DU139" s="160"/>
    </row>
    <row r="140" spans="1:125" s="263" customFormat="1" ht="18.600000000000001" customHeight="1">
      <c r="A140" s="263" t="s">
        <v>482</v>
      </c>
      <c r="B140" s="1147"/>
      <c r="C140" s="1128" t="s">
        <v>1013</v>
      </c>
      <c r="D140" s="1116" t="s">
        <v>972</v>
      </c>
      <c r="E140" s="164" t="s">
        <v>52</v>
      </c>
      <c r="F140" s="165"/>
      <c r="G140" s="166">
        <v>44410</v>
      </c>
      <c r="H140" s="167">
        <v>53230</v>
      </c>
      <c r="I140" s="166">
        <v>38530</v>
      </c>
      <c r="J140" s="167">
        <v>47350</v>
      </c>
      <c r="K140" s="141" t="s">
        <v>973</v>
      </c>
      <c r="L140" s="168">
        <v>420</v>
      </c>
      <c r="M140" s="169">
        <v>500</v>
      </c>
      <c r="N140" s="170" t="s">
        <v>974</v>
      </c>
      <c r="O140" s="171" t="s">
        <v>975</v>
      </c>
      <c r="P140" s="172" t="s">
        <v>973</v>
      </c>
      <c r="Q140" s="173" t="s">
        <v>976</v>
      </c>
      <c r="R140" s="172" t="s">
        <v>973</v>
      </c>
      <c r="S140" s="174">
        <v>2.9</v>
      </c>
      <c r="T140" s="175">
        <v>2.9</v>
      </c>
      <c r="U140" s="168">
        <v>360</v>
      </c>
      <c r="V140" s="169">
        <v>440</v>
      </c>
      <c r="W140" s="176" t="s">
        <v>974</v>
      </c>
      <c r="X140" s="171" t="s">
        <v>975</v>
      </c>
      <c r="Y140" s="176" t="s">
        <v>973</v>
      </c>
      <c r="Z140" s="173" t="s">
        <v>976</v>
      </c>
      <c r="AA140" s="176" t="s">
        <v>973</v>
      </c>
      <c r="AB140" s="174">
        <v>2.9</v>
      </c>
      <c r="AC140" s="177">
        <v>2.9</v>
      </c>
      <c r="AD140" s="141" t="s">
        <v>973</v>
      </c>
      <c r="AE140" s="178">
        <v>8820</v>
      </c>
      <c r="AF140" s="141" t="s">
        <v>973</v>
      </c>
      <c r="AG140" s="179">
        <v>80</v>
      </c>
      <c r="AH140" s="180" t="s">
        <v>974</v>
      </c>
      <c r="AI140" s="171" t="s">
        <v>975</v>
      </c>
      <c r="AJ140" s="176" t="s">
        <v>973</v>
      </c>
      <c r="AK140" s="173" t="s">
        <v>976</v>
      </c>
      <c r="AL140" s="176" t="s">
        <v>973</v>
      </c>
      <c r="AM140" s="181">
        <v>2.8</v>
      </c>
      <c r="AN140" s="182" t="s">
        <v>977</v>
      </c>
      <c r="AO140" s="141" t="s">
        <v>973</v>
      </c>
      <c r="AP140" s="183">
        <v>3530</v>
      </c>
      <c r="AQ140" s="141" t="s">
        <v>973</v>
      </c>
      <c r="AR140" s="184">
        <v>30</v>
      </c>
      <c r="AS140" s="185" t="s">
        <v>974</v>
      </c>
      <c r="AT140" s="186" t="s">
        <v>975</v>
      </c>
      <c r="AU140" s="187" t="s">
        <v>973</v>
      </c>
      <c r="AV140" s="188" t="s">
        <v>976</v>
      </c>
      <c r="AW140" s="187" t="s">
        <v>973</v>
      </c>
      <c r="AX140" s="189">
        <v>3.7</v>
      </c>
      <c r="AY140" s="115"/>
      <c r="AZ140" s="126"/>
      <c r="BA140" s="126"/>
      <c r="BB140" s="190"/>
      <c r="BC140" s="130"/>
      <c r="BD140" s="126"/>
      <c r="BE140" s="130"/>
      <c r="BF140" s="126"/>
      <c r="BG140" s="130"/>
      <c r="BH140" s="126"/>
      <c r="BI140" s="1119"/>
      <c r="BJ140" s="115"/>
      <c r="BK140" s="224" t="s">
        <v>1014</v>
      </c>
      <c r="BL140" s="1118"/>
      <c r="BM140" s="202" t="s">
        <v>1014</v>
      </c>
      <c r="BN140" s="195"/>
      <c r="BO140" s="195"/>
      <c r="BP140" s="195"/>
      <c r="BQ140" s="195"/>
      <c r="BR140" s="195"/>
      <c r="BS140" s="225"/>
      <c r="BU140" s="1149"/>
      <c r="BV140" s="259"/>
      <c r="BW140" s="1118"/>
      <c r="BX140" s="232"/>
      <c r="BY140" s="232"/>
      <c r="BZ140" s="1119"/>
      <c r="CA140" s="267"/>
      <c r="CB140" s="268"/>
      <c r="CC140" s="269"/>
      <c r="CD140" s="268"/>
      <c r="CE140" s="269"/>
      <c r="CF140" s="268"/>
      <c r="CG140" s="269"/>
      <c r="CH140" s="1096" t="s">
        <v>973</v>
      </c>
      <c r="CI140" s="1120">
        <v>3200</v>
      </c>
      <c r="CJ140" s="1107">
        <v>3500</v>
      </c>
      <c r="CK140" s="1093" t="s">
        <v>973</v>
      </c>
      <c r="CL140" s="198" t="s">
        <v>980</v>
      </c>
      <c r="CM140" s="199">
        <v>5500</v>
      </c>
      <c r="CN140" s="200">
        <v>6200</v>
      </c>
      <c r="CO140" s="1100" t="s">
        <v>973</v>
      </c>
      <c r="CP140" s="1110">
        <v>5290</v>
      </c>
      <c r="CQ140" s="1100" t="s">
        <v>973</v>
      </c>
      <c r="CR140" s="1082">
        <v>50</v>
      </c>
      <c r="CS140" s="1101" t="s">
        <v>974</v>
      </c>
      <c r="CT140" s="1085" t="s">
        <v>975</v>
      </c>
      <c r="CU140" s="1085" t="s">
        <v>973</v>
      </c>
      <c r="CV140" s="1088" t="s">
        <v>979</v>
      </c>
      <c r="CW140" s="1101" t="s">
        <v>973</v>
      </c>
      <c r="CX140" s="1104">
        <v>2.9</v>
      </c>
      <c r="CY140" s="1091" t="s">
        <v>981</v>
      </c>
      <c r="CZ140" s="1093" t="s">
        <v>973</v>
      </c>
      <c r="DA140" s="1094">
        <v>4900</v>
      </c>
      <c r="DB140" s="1096"/>
      <c r="DC140" s="270"/>
      <c r="DD140" s="1096" t="s">
        <v>982</v>
      </c>
      <c r="DE140" s="1097">
        <v>5810</v>
      </c>
      <c r="DF140" s="1100" t="s">
        <v>973</v>
      </c>
      <c r="DG140" s="1082">
        <v>50</v>
      </c>
      <c r="DH140" s="1085" t="s">
        <v>974</v>
      </c>
      <c r="DI140" s="1085" t="s">
        <v>975</v>
      </c>
      <c r="DJ140" s="1085" t="s">
        <v>973</v>
      </c>
      <c r="DK140" s="1088" t="s">
        <v>979</v>
      </c>
      <c r="DL140" s="1085" t="s">
        <v>973</v>
      </c>
      <c r="DM140" s="1066">
        <v>2.2000000000000002</v>
      </c>
      <c r="DN140" s="1069" t="s">
        <v>982</v>
      </c>
      <c r="DO140" s="1070" t="s">
        <v>912</v>
      </c>
      <c r="DP140" s="1072" t="s">
        <v>912</v>
      </c>
      <c r="DQ140" s="1072" t="s">
        <v>912</v>
      </c>
      <c r="DR140" s="1074" t="s">
        <v>912</v>
      </c>
      <c r="DS140" s="202"/>
      <c r="DT140" s="1143"/>
      <c r="DU140" s="160"/>
    </row>
    <row r="141" spans="1:125" s="263" customFormat="1" ht="18.600000000000001" customHeight="1">
      <c r="A141" s="263" t="s">
        <v>483</v>
      </c>
      <c r="B141" s="1147"/>
      <c r="C141" s="1114"/>
      <c r="D141" s="1117"/>
      <c r="E141" s="203" t="s">
        <v>53</v>
      </c>
      <c r="F141" s="165"/>
      <c r="G141" s="204">
        <v>53230</v>
      </c>
      <c r="H141" s="205">
        <v>123830</v>
      </c>
      <c r="I141" s="204">
        <v>47350</v>
      </c>
      <c r="J141" s="205">
        <v>117950</v>
      </c>
      <c r="K141" s="141" t="s">
        <v>973</v>
      </c>
      <c r="L141" s="206">
        <v>500</v>
      </c>
      <c r="M141" s="207">
        <v>1110</v>
      </c>
      <c r="N141" s="208" t="s">
        <v>974</v>
      </c>
      <c r="O141" s="209" t="s">
        <v>975</v>
      </c>
      <c r="P141" s="209" t="s">
        <v>910</v>
      </c>
      <c r="Q141" s="209" t="s">
        <v>976</v>
      </c>
      <c r="R141" s="209" t="s">
        <v>973</v>
      </c>
      <c r="S141" s="210">
        <v>2.9</v>
      </c>
      <c r="T141" s="211">
        <v>2.8</v>
      </c>
      <c r="U141" s="206">
        <v>440</v>
      </c>
      <c r="V141" s="207">
        <v>1050</v>
      </c>
      <c r="W141" s="212" t="s">
        <v>974</v>
      </c>
      <c r="X141" s="209" t="s">
        <v>975</v>
      </c>
      <c r="Y141" s="212" t="s">
        <v>910</v>
      </c>
      <c r="Z141" s="209" t="s">
        <v>976</v>
      </c>
      <c r="AA141" s="212" t="s">
        <v>973</v>
      </c>
      <c r="AB141" s="210">
        <v>2.9</v>
      </c>
      <c r="AC141" s="213">
        <v>2.8</v>
      </c>
      <c r="AD141" s="141" t="s">
        <v>973</v>
      </c>
      <c r="AE141" s="214">
        <v>8820</v>
      </c>
      <c r="AF141" s="141" t="s">
        <v>973</v>
      </c>
      <c r="AG141" s="215">
        <v>80</v>
      </c>
      <c r="AH141" s="216" t="s">
        <v>974</v>
      </c>
      <c r="AI141" s="158" t="s">
        <v>975</v>
      </c>
      <c r="AJ141" s="159" t="s">
        <v>973</v>
      </c>
      <c r="AK141" s="217" t="s">
        <v>976</v>
      </c>
      <c r="AL141" s="218" t="s">
        <v>973</v>
      </c>
      <c r="AM141" s="219">
        <v>2.8</v>
      </c>
      <c r="AN141" s="220"/>
      <c r="AO141" s="115"/>
      <c r="AP141" s="221"/>
      <c r="AQ141" s="115"/>
      <c r="AR141" s="222"/>
      <c r="AS141" s="223"/>
      <c r="AT141" s="221"/>
      <c r="AU141" s="223"/>
      <c r="AV141" s="221"/>
      <c r="AW141" s="223"/>
      <c r="AX141" s="221"/>
      <c r="AY141" s="115"/>
      <c r="AZ141" s="126"/>
      <c r="BA141" s="126"/>
      <c r="BB141" s="190"/>
      <c r="BC141" s="130"/>
      <c r="BD141" s="126"/>
      <c r="BE141" s="130"/>
      <c r="BF141" s="126"/>
      <c r="BG141" s="130"/>
      <c r="BH141" s="126"/>
      <c r="BI141" s="1119"/>
      <c r="BJ141" s="115"/>
      <c r="BK141" s="224">
        <v>657900</v>
      </c>
      <c r="BL141" s="1118"/>
      <c r="BM141" s="256">
        <v>6570</v>
      </c>
      <c r="BN141" s="195" t="s">
        <v>911</v>
      </c>
      <c r="BO141" s="122" t="s">
        <v>975</v>
      </c>
      <c r="BP141" s="129" t="s">
        <v>973</v>
      </c>
      <c r="BQ141" s="257" t="s">
        <v>976</v>
      </c>
      <c r="BR141" s="143" t="s">
        <v>973</v>
      </c>
      <c r="BS141" s="258">
        <v>1.8</v>
      </c>
      <c r="BT141" s="232"/>
      <c r="BU141" s="1149"/>
      <c r="BV141" s="195"/>
      <c r="BW141" s="1118"/>
      <c r="BX141" s="232"/>
      <c r="BY141" s="232"/>
      <c r="BZ141" s="1119"/>
      <c r="CA141" s="271"/>
      <c r="CB141" s="268"/>
      <c r="CC141" s="269"/>
      <c r="CD141" s="268"/>
      <c r="CE141" s="269"/>
      <c r="CF141" s="268"/>
      <c r="CG141" s="269"/>
      <c r="CH141" s="1096"/>
      <c r="CI141" s="1121" t="e">
        <v>#REF!</v>
      </c>
      <c r="CJ141" s="1108" t="e">
        <v>#REF!</v>
      </c>
      <c r="CK141" s="1093"/>
      <c r="CL141" s="123" t="s">
        <v>985</v>
      </c>
      <c r="CM141" s="228">
        <v>3000</v>
      </c>
      <c r="CN141" s="229">
        <v>3400</v>
      </c>
      <c r="CO141" s="1100"/>
      <c r="CP141" s="1111"/>
      <c r="CQ141" s="1100"/>
      <c r="CR141" s="1083"/>
      <c r="CS141" s="1102"/>
      <c r="CT141" s="1086"/>
      <c r="CU141" s="1086"/>
      <c r="CV141" s="1089"/>
      <c r="CW141" s="1102"/>
      <c r="CX141" s="1105"/>
      <c r="CY141" s="1091"/>
      <c r="CZ141" s="1093"/>
      <c r="DA141" s="1095"/>
      <c r="DB141" s="1096"/>
      <c r="DC141" s="270"/>
      <c r="DD141" s="1096"/>
      <c r="DE141" s="1098"/>
      <c r="DF141" s="1100"/>
      <c r="DG141" s="1083"/>
      <c r="DH141" s="1086"/>
      <c r="DI141" s="1086"/>
      <c r="DJ141" s="1086"/>
      <c r="DK141" s="1089"/>
      <c r="DL141" s="1086"/>
      <c r="DM141" s="1067"/>
      <c r="DN141" s="1069"/>
      <c r="DO141" s="1071"/>
      <c r="DP141" s="1073"/>
      <c r="DQ141" s="1073"/>
      <c r="DR141" s="1075"/>
      <c r="DS141" s="202"/>
      <c r="DT141" s="1143"/>
      <c r="DU141" s="160"/>
    </row>
    <row r="142" spans="1:125" s="263" customFormat="1" ht="18.600000000000001" customHeight="1">
      <c r="A142" s="263" t="s">
        <v>484</v>
      </c>
      <c r="B142" s="1147"/>
      <c r="C142" s="1114"/>
      <c r="D142" s="1123" t="s">
        <v>986</v>
      </c>
      <c r="E142" s="203" t="s">
        <v>54</v>
      </c>
      <c r="F142" s="165"/>
      <c r="G142" s="204">
        <v>123830</v>
      </c>
      <c r="H142" s="205">
        <v>212080</v>
      </c>
      <c r="I142" s="204">
        <v>117950</v>
      </c>
      <c r="J142" s="205">
        <v>206200</v>
      </c>
      <c r="K142" s="141" t="s">
        <v>973</v>
      </c>
      <c r="L142" s="206">
        <v>1110</v>
      </c>
      <c r="M142" s="207">
        <v>1990</v>
      </c>
      <c r="N142" s="208" t="s">
        <v>974</v>
      </c>
      <c r="O142" s="209" t="s">
        <v>975</v>
      </c>
      <c r="P142" s="209" t="s">
        <v>910</v>
      </c>
      <c r="Q142" s="209" t="s">
        <v>976</v>
      </c>
      <c r="R142" s="209" t="s">
        <v>973</v>
      </c>
      <c r="S142" s="210">
        <v>2.8</v>
      </c>
      <c r="T142" s="211">
        <v>2.8</v>
      </c>
      <c r="U142" s="206">
        <v>1050</v>
      </c>
      <c r="V142" s="207">
        <v>1930</v>
      </c>
      <c r="W142" s="212" t="s">
        <v>974</v>
      </c>
      <c r="X142" s="209" t="s">
        <v>975</v>
      </c>
      <c r="Y142" s="212" t="s">
        <v>910</v>
      </c>
      <c r="Z142" s="209" t="s">
        <v>976</v>
      </c>
      <c r="AA142" s="212" t="s">
        <v>973</v>
      </c>
      <c r="AB142" s="210">
        <v>2.8</v>
      </c>
      <c r="AC142" s="213">
        <v>2.8</v>
      </c>
      <c r="AD142" s="231"/>
      <c r="AE142" s="232"/>
      <c r="AF142" s="233"/>
      <c r="AG142" s="234"/>
      <c r="AH142" s="235"/>
      <c r="AI142" s="195"/>
      <c r="AJ142" s="235"/>
      <c r="AK142" s="195"/>
      <c r="AL142" s="235"/>
      <c r="AM142" s="195"/>
      <c r="AN142" s="195"/>
      <c r="AO142" s="231"/>
      <c r="AP142" s="232"/>
      <c r="AQ142" s="233"/>
      <c r="AR142" s="234"/>
      <c r="AS142" s="235"/>
      <c r="AT142" s="195"/>
      <c r="AU142" s="235"/>
      <c r="AV142" s="195"/>
      <c r="AW142" s="235"/>
      <c r="AX142" s="195"/>
      <c r="AY142" s="141" t="s">
        <v>973</v>
      </c>
      <c r="AZ142" s="236">
        <v>17650</v>
      </c>
      <c r="BA142" s="141" t="s">
        <v>973</v>
      </c>
      <c r="BB142" s="184">
        <v>170</v>
      </c>
      <c r="BC142" s="185" t="s">
        <v>974</v>
      </c>
      <c r="BD142" s="186" t="s">
        <v>975</v>
      </c>
      <c r="BE142" s="187" t="s">
        <v>973</v>
      </c>
      <c r="BF142" s="188" t="s">
        <v>976</v>
      </c>
      <c r="BG142" s="185" t="s">
        <v>973</v>
      </c>
      <c r="BH142" s="189">
        <v>2.6</v>
      </c>
      <c r="BI142" s="1119"/>
      <c r="BJ142" s="115"/>
      <c r="BK142" s="259"/>
      <c r="BL142" s="1118"/>
      <c r="BM142" s="260"/>
      <c r="BN142" s="163"/>
      <c r="BO142" s="163"/>
      <c r="BP142" s="163"/>
      <c r="BQ142" s="163"/>
      <c r="BR142" s="163"/>
      <c r="BS142" s="261"/>
      <c r="BT142" s="195"/>
      <c r="BU142" s="1149"/>
      <c r="BV142" s="195"/>
      <c r="BW142" s="1118"/>
      <c r="BX142" s="232"/>
      <c r="BY142" s="232"/>
      <c r="BZ142" s="1119"/>
      <c r="CA142" s="271"/>
      <c r="CB142" s="268"/>
      <c r="CC142" s="269"/>
      <c r="CD142" s="268"/>
      <c r="CE142" s="269"/>
      <c r="CF142" s="268"/>
      <c r="CG142" s="269"/>
      <c r="CH142" s="1096"/>
      <c r="CI142" s="1121" t="e">
        <v>#REF!</v>
      </c>
      <c r="CJ142" s="1108" t="e">
        <v>#REF!</v>
      </c>
      <c r="CK142" s="1093"/>
      <c r="CL142" s="123" t="s">
        <v>987</v>
      </c>
      <c r="CM142" s="228">
        <v>2600</v>
      </c>
      <c r="CN142" s="229">
        <v>2900</v>
      </c>
      <c r="CO142" s="1100"/>
      <c r="CP142" s="1111"/>
      <c r="CQ142" s="1100"/>
      <c r="CR142" s="1083"/>
      <c r="CS142" s="1102"/>
      <c r="CT142" s="1086"/>
      <c r="CU142" s="1086"/>
      <c r="CV142" s="1089"/>
      <c r="CW142" s="1102"/>
      <c r="CX142" s="1105"/>
      <c r="CY142" s="1091"/>
      <c r="CZ142" s="202"/>
      <c r="DA142" s="127"/>
      <c r="DB142" s="1096"/>
      <c r="DC142" s="270"/>
      <c r="DD142" s="1096"/>
      <c r="DE142" s="1098"/>
      <c r="DF142" s="1100"/>
      <c r="DG142" s="1083"/>
      <c r="DH142" s="1086"/>
      <c r="DI142" s="1086"/>
      <c r="DJ142" s="1086"/>
      <c r="DK142" s="1089"/>
      <c r="DL142" s="1086"/>
      <c r="DM142" s="1067"/>
      <c r="DN142" s="1069"/>
      <c r="DO142" s="1076">
        <v>0.01</v>
      </c>
      <c r="DP142" s="1078">
        <v>0.03</v>
      </c>
      <c r="DQ142" s="1078">
        <v>0.04</v>
      </c>
      <c r="DR142" s="1080">
        <v>0.05</v>
      </c>
      <c r="DS142" s="202"/>
      <c r="DT142" s="1143"/>
      <c r="DU142" s="160"/>
    </row>
    <row r="143" spans="1:125" s="263" customFormat="1" ht="18.600000000000001" customHeight="1">
      <c r="A143" s="263" t="s">
        <v>485</v>
      </c>
      <c r="B143" s="1147"/>
      <c r="C143" s="1114"/>
      <c r="D143" s="1124"/>
      <c r="E143" s="238" t="s">
        <v>55</v>
      </c>
      <c r="F143" s="165"/>
      <c r="G143" s="239">
        <v>212080</v>
      </c>
      <c r="H143" s="240"/>
      <c r="I143" s="239">
        <v>206200</v>
      </c>
      <c r="J143" s="240"/>
      <c r="K143" s="141" t="s">
        <v>973</v>
      </c>
      <c r="L143" s="241">
        <v>1990</v>
      </c>
      <c r="M143" s="242"/>
      <c r="N143" s="243" t="s">
        <v>974</v>
      </c>
      <c r="O143" s="244" t="s">
        <v>975</v>
      </c>
      <c r="P143" s="244" t="s">
        <v>910</v>
      </c>
      <c r="Q143" s="244" t="s">
        <v>976</v>
      </c>
      <c r="R143" s="244" t="s">
        <v>973</v>
      </c>
      <c r="S143" s="245">
        <v>2.8</v>
      </c>
      <c r="T143" s="246"/>
      <c r="U143" s="241">
        <v>1930</v>
      </c>
      <c r="V143" s="242"/>
      <c r="W143" s="247" t="s">
        <v>974</v>
      </c>
      <c r="X143" s="244" t="s">
        <v>975</v>
      </c>
      <c r="Y143" s="248" t="s">
        <v>910</v>
      </c>
      <c r="Z143" s="244" t="s">
        <v>976</v>
      </c>
      <c r="AA143" s="248" t="s">
        <v>973</v>
      </c>
      <c r="AB143" s="245">
        <v>2.8</v>
      </c>
      <c r="AC143" s="249"/>
      <c r="AD143" s="231"/>
      <c r="AE143" s="232"/>
      <c r="AF143" s="233"/>
      <c r="AG143" s="250"/>
      <c r="AH143" s="235"/>
      <c r="AI143" s="195"/>
      <c r="AJ143" s="235"/>
      <c r="AK143" s="195"/>
      <c r="AL143" s="235"/>
      <c r="AM143" s="195"/>
      <c r="AN143" s="195"/>
      <c r="AO143" s="231"/>
      <c r="AP143" s="232"/>
      <c r="AQ143" s="233"/>
      <c r="AR143" s="250"/>
      <c r="AS143" s="235"/>
      <c r="AT143" s="195"/>
      <c r="AU143" s="235"/>
      <c r="AV143" s="195"/>
      <c r="AW143" s="235"/>
      <c r="AX143" s="195"/>
      <c r="AY143" s="231"/>
      <c r="AZ143" s="232"/>
      <c r="BA143" s="232"/>
      <c r="BB143" s="234"/>
      <c r="BC143" s="235"/>
      <c r="BD143" s="195"/>
      <c r="BE143" s="235"/>
      <c r="BF143" s="195"/>
      <c r="BG143" s="235"/>
      <c r="BH143" s="195"/>
      <c r="BI143" s="1119"/>
      <c r="BJ143" s="115"/>
      <c r="BK143" s="224" t="s">
        <v>1015</v>
      </c>
      <c r="BL143" s="1118"/>
      <c r="BM143" s="202" t="s">
        <v>1015</v>
      </c>
      <c r="BN143" s="195"/>
      <c r="BO143" s="195"/>
      <c r="BP143" s="195"/>
      <c r="BQ143" s="195"/>
      <c r="BR143" s="195"/>
      <c r="BS143" s="225"/>
      <c r="BU143" s="1149"/>
      <c r="BV143" s="259"/>
      <c r="BW143" s="1118"/>
      <c r="BX143" s="232"/>
      <c r="BY143" s="232"/>
      <c r="BZ143" s="1119"/>
      <c r="CA143" s="271"/>
      <c r="CB143" s="268"/>
      <c r="CC143" s="269"/>
      <c r="CD143" s="268"/>
      <c r="CE143" s="269"/>
      <c r="CF143" s="268"/>
      <c r="CG143" s="269"/>
      <c r="CH143" s="1096"/>
      <c r="CI143" s="1122" t="e">
        <v>#REF!</v>
      </c>
      <c r="CJ143" s="1109" t="e">
        <v>#REF!</v>
      </c>
      <c r="CK143" s="1093"/>
      <c r="CL143" s="252" t="s">
        <v>988</v>
      </c>
      <c r="CM143" s="253">
        <v>2400</v>
      </c>
      <c r="CN143" s="254">
        <v>2600</v>
      </c>
      <c r="CO143" s="1100"/>
      <c r="CP143" s="1112"/>
      <c r="CQ143" s="1100"/>
      <c r="CR143" s="1084"/>
      <c r="CS143" s="1103"/>
      <c r="CT143" s="1087"/>
      <c r="CU143" s="1087"/>
      <c r="CV143" s="1090"/>
      <c r="CW143" s="1103"/>
      <c r="CX143" s="1106"/>
      <c r="CY143" s="1092"/>
      <c r="CZ143" s="202"/>
      <c r="DA143" s="127"/>
      <c r="DB143" s="1096"/>
      <c r="DC143" s="270"/>
      <c r="DD143" s="1096"/>
      <c r="DE143" s="1099"/>
      <c r="DF143" s="1100"/>
      <c r="DG143" s="1084"/>
      <c r="DH143" s="1087"/>
      <c r="DI143" s="1087"/>
      <c r="DJ143" s="1087"/>
      <c r="DK143" s="1090"/>
      <c r="DL143" s="1087"/>
      <c r="DM143" s="1068"/>
      <c r="DN143" s="1069"/>
      <c r="DO143" s="1077"/>
      <c r="DP143" s="1079"/>
      <c r="DQ143" s="1079"/>
      <c r="DR143" s="1081"/>
      <c r="DS143" s="202"/>
      <c r="DT143" s="1143"/>
      <c r="DU143" s="160"/>
    </row>
    <row r="144" spans="1:125" s="263" customFormat="1" ht="18.600000000000001" customHeight="1">
      <c r="A144" s="263" t="s">
        <v>486</v>
      </c>
      <c r="B144" s="1147"/>
      <c r="C144" s="1128" t="s">
        <v>1016</v>
      </c>
      <c r="D144" s="1116" t="s">
        <v>972</v>
      </c>
      <c r="E144" s="164" t="s">
        <v>52</v>
      </c>
      <c r="F144" s="165"/>
      <c r="G144" s="166">
        <v>42260</v>
      </c>
      <c r="H144" s="167">
        <v>51080</v>
      </c>
      <c r="I144" s="166">
        <v>36920</v>
      </c>
      <c r="J144" s="167">
        <v>45740</v>
      </c>
      <c r="K144" s="141" t="s">
        <v>973</v>
      </c>
      <c r="L144" s="168">
        <v>400</v>
      </c>
      <c r="M144" s="169">
        <v>480</v>
      </c>
      <c r="N144" s="170" t="s">
        <v>974</v>
      </c>
      <c r="O144" s="171" t="s">
        <v>975</v>
      </c>
      <c r="P144" s="172" t="s">
        <v>973</v>
      </c>
      <c r="Q144" s="173" t="s">
        <v>976</v>
      </c>
      <c r="R144" s="172" t="s">
        <v>973</v>
      </c>
      <c r="S144" s="174">
        <v>2.9</v>
      </c>
      <c r="T144" s="175">
        <v>2.9</v>
      </c>
      <c r="U144" s="168">
        <v>340</v>
      </c>
      <c r="V144" s="169">
        <v>420</v>
      </c>
      <c r="W144" s="176" t="s">
        <v>974</v>
      </c>
      <c r="X144" s="171" t="s">
        <v>975</v>
      </c>
      <c r="Y144" s="176" t="s">
        <v>973</v>
      </c>
      <c r="Z144" s="173" t="s">
        <v>976</v>
      </c>
      <c r="AA144" s="176" t="s">
        <v>973</v>
      </c>
      <c r="AB144" s="174">
        <v>2.9</v>
      </c>
      <c r="AC144" s="177">
        <v>2.9</v>
      </c>
      <c r="AD144" s="141" t="s">
        <v>973</v>
      </c>
      <c r="AE144" s="178">
        <v>8820</v>
      </c>
      <c r="AF144" s="141" t="s">
        <v>973</v>
      </c>
      <c r="AG144" s="179">
        <v>80</v>
      </c>
      <c r="AH144" s="180" t="s">
        <v>974</v>
      </c>
      <c r="AI144" s="171" t="s">
        <v>975</v>
      </c>
      <c r="AJ144" s="176" t="s">
        <v>973</v>
      </c>
      <c r="AK144" s="173" t="s">
        <v>976</v>
      </c>
      <c r="AL144" s="176" t="s">
        <v>973</v>
      </c>
      <c r="AM144" s="181">
        <v>2.8</v>
      </c>
      <c r="AN144" s="182" t="s">
        <v>977</v>
      </c>
      <c r="AO144" s="141" t="s">
        <v>973</v>
      </c>
      <c r="AP144" s="183">
        <v>3530</v>
      </c>
      <c r="AQ144" s="141" t="s">
        <v>973</v>
      </c>
      <c r="AR144" s="184">
        <v>30</v>
      </c>
      <c r="AS144" s="185" t="s">
        <v>974</v>
      </c>
      <c r="AT144" s="186" t="s">
        <v>975</v>
      </c>
      <c r="AU144" s="187" t="s">
        <v>973</v>
      </c>
      <c r="AV144" s="188" t="s">
        <v>976</v>
      </c>
      <c r="AW144" s="187" t="s">
        <v>973</v>
      </c>
      <c r="AX144" s="189">
        <v>3.7</v>
      </c>
      <c r="AY144" s="115"/>
      <c r="AZ144" s="126"/>
      <c r="BA144" s="126"/>
      <c r="BB144" s="190"/>
      <c r="BC144" s="130"/>
      <c r="BD144" s="126"/>
      <c r="BE144" s="130"/>
      <c r="BF144" s="126"/>
      <c r="BG144" s="130"/>
      <c r="BH144" s="126"/>
      <c r="BI144" s="1119"/>
      <c r="BJ144" s="115"/>
      <c r="BK144" s="224">
        <v>700500</v>
      </c>
      <c r="BL144" s="1118"/>
      <c r="BM144" s="256">
        <v>7000</v>
      </c>
      <c r="BN144" s="195" t="s">
        <v>911</v>
      </c>
      <c r="BO144" s="122" t="s">
        <v>975</v>
      </c>
      <c r="BP144" s="129" t="s">
        <v>973</v>
      </c>
      <c r="BQ144" s="257" t="s">
        <v>976</v>
      </c>
      <c r="BR144" s="143" t="s">
        <v>973</v>
      </c>
      <c r="BS144" s="258">
        <v>1.9</v>
      </c>
      <c r="BT144" s="232"/>
      <c r="BU144" s="1149"/>
      <c r="BV144" s="224"/>
      <c r="BW144" s="1118"/>
      <c r="BX144" s="232"/>
      <c r="BY144" s="232"/>
      <c r="BZ144" s="1119"/>
      <c r="CA144" s="271"/>
      <c r="CB144" s="268"/>
      <c r="CC144" s="269"/>
      <c r="CD144" s="268"/>
      <c r="CE144" s="269"/>
      <c r="CF144" s="268"/>
      <c r="CG144" s="269"/>
      <c r="CH144" s="1096" t="s">
        <v>973</v>
      </c>
      <c r="CI144" s="1120">
        <v>3500</v>
      </c>
      <c r="CJ144" s="1107">
        <v>3800</v>
      </c>
      <c r="CK144" s="1093" t="s">
        <v>973</v>
      </c>
      <c r="CL144" s="198" t="s">
        <v>980</v>
      </c>
      <c r="CM144" s="199">
        <v>6100</v>
      </c>
      <c r="CN144" s="200">
        <v>6800</v>
      </c>
      <c r="CO144" s="1100" t="s">
        <v>973</v>
      </c>
      <c r="CP144" s="1110">
        <v>4810</v>
      </c>
      <c r="CQ144" s="1100" t="s">
        <v>973</v>
      </c>
      <c r="CR144" s="1082">
        <v>40</v>
      </c>
      <c r="CS144" s="1101" t="s">
        <v>974</v>
      </c>
      <c r="CT144" s="1085" t="s">
        <v>975</v>
      </c>
      <c r="CU144" s="1085" t="s">
        <v>973</v>
      </c>
      <c r="CV144" s="1088" t="s">
        <v>979</v>
      </c>
      <c r="CW144" s="1101" t="s">
        <v>973</v>
      </c>
      <c r="CX144" s="1104">
        <v>3.3</v>
      </c>
      <c r="CY144" s="1091" t="s">
        <v>981</v>
      </c>
      <c r="CZ144" s="1093" t="s">
        <v>973</v>
      </c>
      <c r="DA144" s="1094">
        <v>4900</v>
      </c>
      <c r="DB144" s="1096"/>
      <c r="DC144" s="266"/>
      <c r="DD144" s="1096" t="s">
        <v>982</v>
      </c>
      <c r="DE144" s="1097">
        <v>5280</v>
      </c>
      <c r="DF144" s="1100" t="s">
        <v>973</v>
      </c>
      <c r="DG144" s="1082">
        <v>50</v>
      </c>
      <c r="DH144" s="1085" t="s">
        <v>974</v>
      </c>
      <c r="DI144" s="1085" t="s">
        <v>975</v>
      </c>
      <c r="DJ144" s="1085" t="s">
        <v>973</v>
      </c>
      <c r="DK144" s="1088" t="s">
        <v>979</v>
      </c>
      <c r="DL144" s="1085" t="s">
        <v>973</v>
      </c>
      <c r="DM144" s="1066">
        <v>2</v>
      </c>
      <c r="DN144" s="1069" t="s">
        <v>982</v>
      </c>
      <c r="DO144" s="1070" t="s">
        <v>912</v>
      </c>
      <c r="DP144" s="1072" t="s">
        <v>912</v>
      </c>
      <c r="DQ144" s="1072" t="s">
        <v>912</v>
      </c>
      <c r="DR144" s="1074" t="s">
        <v>912</v>
      </c>
      <c r="DS144" s="202"/>
      <c r="DT144" s="1143"/>
      <c r="DU144" s="160"/>
    </row>
    <row r="145" spans="1:125" s="263" customFormat="1" ht="18.600000000000001" customHeight="1">
      <c r="A145" s="263" t="s">
        <v>487</v>
      </c>
      <c r="B145" s="1147"/>
      <c r="C145" s="1114"/>
      <c r="D145" s="1117"/>
      <c r="E145" s="203" t="s">
        <v>53</v>
      </c>
      <c r="F145" s="165"/>
      <c r="G145" s="204">
        <v>51080</v>
      </c>
      <c r="H145" s="205">
        <v>121680</v>
      </c>
      <c r="I145" s="204">
        <v>45740</v>
      </c>
      <c r="J145" s="205">
        <v>116340</v>
      </c>
      <c r="K145" s="141" t="s">
        <v>973</v>
      </c>
      <c r="L145" s="206">
        <v>480</v>
      </c>
      <c r="M145" s="207">
        <v>1090</v>
      </c>
      <c r="N145" s="208" t="s">
        <v>974</v>
      </c>
      <c r="O145" s="209" t="s">
        <v>975</v>
      </c>
      <c r="P145" s="209" t="s">
        <v>910</v>
      </c>
      <c r="Q145" s="209" t="s">
        <v>976</v>
      </c>
      <c r="R145" s="209" t="s">
        <v>973</v>
      </c>
      <c r="S145" s="210">
        <v>2.9</v>
      </c>
      <c r="T145" s="211">
        <v>2.8</v>
      </c>
      <c r="U145" s="206">
        <v>420</v>
      </c>
      <c r="V145" s="207">
        <v>1040</v>
      </c>
      <c r="W145" s="212" t="s">
        <v>974</v>
      </c>
      <c r="X145" s="209" t="s">
        <v>975</v>
      </c>
      <c r="Y145" s="212" t="s">
        <v>910</v>
      </c>
      <c r="Z145" s="209" t="s">
        <v>976</v>
      </c>
      <c r="AA145" s="212" t="s">
        <v>973</v>
      </c>
      <c r="AB145" s="210">
        <v>2.9</v>
      </c>
      <c r="AC145" s="213">
        <v>2.8</v>
      </c>
      <c r="AD145" s="141" t="s">
        <v>973</v>
      </c>
      <c r="AE145" s="214">
        <v>8820</v>
      </c>
      <c r="AF145" s="141" t="s">
        <v>973</v>
      </c>
      <c r="AG145" s="215">
        <v>80</v>
      </c>
      <c r="AH145" s="216" t="s">
        <v>974</v>
      </c>
      <c r="AI145" s="158" t="s">
        <v>975</v>
      </c>
      <c r="AJ145" s="159" t="s">
        <v>973</v>
      </c>
      <c r="AK145" s="217" t="s">
        <v>976</v>
      </c>
      <c r="AL145" s="218" t="s">
        <v>973</v>
      </c>
      <c r="AM145" s="219">
        <v>2.8</v>
      </c>
      <c r="AN145" s="220"/>
      <c r="AO145" s="115"/>
      <c r="AP145" s="221"/>
      <c r="AQ145" s="115"/>
      <c r="AR145" s="222"/>
      <c r="AS145" s="223"/>
      <c r="AT145" s="221"/>
      <c r="AU145" s="223"/>
      <c r="AV145" s="221"/>
      <c r="AW145" s="223"/>
      <c r="AX145" s="221"/>
      <c r="AY145" s="115"/>
      <c r="AZ145" s="126"/>
      <c r="BA145" s="126"/>
      <c r="BB145" s="190"/>
      <c r="BC145" s="130"/>
      <c r="BD145" s="126"/>
      <c r="BE145" s="130"/>
      <c r="BF145" s="126"/>
      <c r="BG145" s="130"/>
      <c r="BH145" s="126"/>
      <c r="BI145" s="1119"/>
      <c r="BJ145" s="115"/>
      <c r="BK145" s="259"/>
      <c r="BL145" s="1118"/>
      <c r="BM145" s="260"/>
      <c r="BN145" s="163"/>
      <c r="BO145" s="163"/>
      <c r="BP145" s="163"/>
      <c r="BQ145" s="163"/>
      <c r="BR145" s="163"/>
      <c r="BS145" s="261"/>
      <c r="BT145" s="195"/>
      <c r="BU145" s="1149"/>
      <c r="BV145" s="226"/>
      <c r="BW145" s="1118"/>
      <c r="BX145" s="232"/>
      <c r="BY145" s="232"/>
      <c r="BZ145" s="1119"/>
      <c r="CA145" s="271"/>
      <c r="CB145" s="268"/>
      <c r="CC145" s="269"/>
      <c r="CD145" s="268"/>
      <c r="CE145" s="269"/>
      <c r="CF145" s="268"/>
      <c r="CG145" s="269"/>
      <c r="CH145" s="1096"/>
      <c r="CI145" s="1121" t="e">
        <v>#REF!</v>
      </c>
      <c r="CJ145" s="1108" t="e">
        <v>#REF!</v>
      </c>
      <c r="CK145" s="1093"/>
      <c r="CL145" s="123" t="s">
        <v>985</v>
      </c>
      <c r="CM145" s="228">
        <v>3300</v>
      </c>
      <c r="CN145" s="229">
        <v>3700</v>
      </c>
      <c r="CO145" s="1100"/>
      <c r="CP145" s="1111"/>
      <c r="CQ145" s="1100"/>
      <c r="CR145" s="1083"/>
      <c r="CS145" s="1102"/>
      <c r="CT145" s="1086"/>
      <c r="CU145" s="1086"/>
      <c r="CV145" s="1089"/>
      <c r="CW145" s="1102"/>
      <c r="CX145" s="1105"/>
      <c r="CY145" s="1091"/>
      <c r="CZ145" s="1093"/>
      <c r="DA145" s="1095"/>
      <c r="DB145" s="1096"/>
      <c r="DC145" s="266"/>
      <c r="DD145" s="1096"/>
      <c r="DE145" s="1098"/>
      <c r="DF145" s="1100"/>
      <c r="DG145" s="1083"/>
      <c r="DH145" s="1086"/>
      <c r="DI145" s="1086"/>
      <c r="DJ145" s="1086"/>
      <c r="DK145" s="1089"/>
      <c r="DL145" s="1086"/>
      <c r="DM145" s="1067"/>
      <c r="DN145" s="1069"/>
      <c r="DO145" s="1071"/>
      <c r="DP145" s="1073"/>
      <c r="DQ145" s="1073"/>
      <c r="DR145" s="1075"/>
      <c r="DS145" s="202"/>
      <c r="DT145" s="1143"/>
      <c r="DU145" s="160"/>
    </row>
    <row r="146" spans="1:125" s="263" customFormat="1" ht="18.600000000000001" customHeight="1">
      <c r="A146" s="263" t="s">
        <v>488</v>
      </c>
      <c r="B146" s="1147"/>
      <c r="C146" s="1114"/>
      <c r="D146" s="1123" t="s">
        <v>986</v>
      </c>
      <c r="E146" s="203" t="s">
        <v>54</v>
      </c>
      <c r="F146" s="165"/>
      <c r="G146" s="204">
        <v>121680</v>
      </c>
      <c r="H146" s="205">
        <v>209930</v>
      </c>
      <c r="I146" s="204">
        <v>116340</v>
      </c>
      <c r="J146" s="205">
        <v>204590</v>
      </c>
      <c r="K146" s="141" t="s">
        <v>973</v>
      </c>
      <c r="L146" s="206">
        <v>1090</v>
      </c>
      <c r="M146" s="207">
        <v>1970</v>
      </c>
      <c r="N146" s="208" t="s">
        <v>974</v>
      </c>
      <c r="O146" s="209" t="s">
        <v>975</v>
      </c>
      <c r="P146" s="209" t="s">
        <v>910</v>
      </c>
      <c r="Q146" s="209" t="s">
        <v>976</v>
      </c>
      <c r="R146" s="209" t="s">
        <v>973</v>
      </c>
      <c r="S146" s="210">
        <v>2.8</v>
      </c>
      <c r="T146" s="211">
        <v>2.8</v>
      </c>
      <c r="U146" s="206">
        <v>1040</v>
      </c>
      <c r="V146" s="207">
        <v>1920</v>
      </c>
      <c r="W146" s="212" t="s">
        <v>974</v>
      </c>
      <c r="X146" s="209" t="s">
        <v>975</v>
      </c>
      <c r="Y146" s="212" t="s">
        <v>910</v>
      </c>
      <c r="Z146" s="209" t="s">
        <v>976</v>
      </c>
      <c r="AA146" s="212" t="s">
        <v>973</v>
      </c>
      <c r="AB146" s="210">
        <v>2.8</v>
      </c>
      <c r="AC146" s="213">
        <v>2.8</v>
      </c>
      <c r="AD146" s="231"/>
      <c r="AE146" s="232"/>
      <c r="AF146" s="233"/>
      <c r="AG146" s="234"/>
      <c r="AH146" s="235"/>
      <c r="AI146" s="195"/>
      <c r="AJ146" s="235"/>
      <c r="AK146" s="195"/>
      <c r="AL146" s="235"/>
      <c r="AM146" s="195"/>
      <c r="AN146" s="195"/>
      <c r="AO146" s="231"/>
      <c r="AP146" s="232"/>
      <c r="AQ146" s="233"/>
      <c r="AR146" s="234"/>
      <c r="AS146" s="235"/>
      <c r="AT146" s="195"/>
      <c r="AU146" s="235"/>
      <c r="AV146" s="195"/>
      <c r="AW146" s="235"/>
      <c r="AX146" s="195"/>
      <c r="AY146" s="141" t="s">
        <v>973</v>
      </c>
      <c r="AZ146" s="236">
        <v>17650</v>
      </c>
      <c r="BA146" s="141" t="s">
        <v>973</v>
      </c>
      <c r="BB146" s="184">
        <v>170</v>
      </c>
      <c r="BC146" s="185" t="s">
        <v>974</v>
      </c>
      <c r="BD146" s="186" t="s">
        <v>975</v>
      </c>
      <c r="BE146" s="187" t="s">
        <v>973</v>
      </c>
      <c r="BF146" s="188" t="s">
        <v>976</v>
      </c>
      <c r="BG146" s="185" t="s">
        <v>973</v>
      </c>
      <c r="BH146" s="189">
        <v>2.6</v>
      </c>
      <c r="BI146" s="1119"/>
      <c r="BJ146" s="115"/>
      <c r="BK146" s="224" t="s">
        <v>1017</v>
      </c>
      <c r="BL146" s="1118"/>
      <c r="BM146" s="202" t="s">
        <v>1017</v>
      </c>
      <c r="BN146" s="195"/>
      <c r="BO146" s="195"/>
      <c r="BP146" s="195"/>
      <c r="BQ146" s="195"/>
      <c r="BR146" s="195"/>
      <c r="BS146" s="225"/>
      <c r="BU146" s="1149"/>
      <c r="BV146" s="259"/>
      <c r="BW146" s="1118"/>
      <c r="BX146" s="232"/>
      <c r="BY146" s="232"/>
      <c r="BZ146" s="1119"/>
      <c r="CA146" s="271"/>
      <c r="CB146" s="268"/>
      <c r="CC146" s="269"/>
      <c r="CD146" s="268"/>
      <c r="CE146" s="269"/>
      <c r="CF146" s="268"/>
      <c r="CG146" s="269"/>
      <c r="CH146" s="1096"/>
      <c r="CI146" s="1121" t="e">
        <v>#REF!</v>
      </c>
      <c r="CJ146" s="1108" t="e">
        <v>#REF!</v>
      </c>
      <c r="CK146" s="1093"/>
      <c r="CL146" s="123" t="s">
        <v>987</v>
      </c>
      <c r="CM146" s="228">
        <v>2900</v>
      </c>
      <c r="CN146" s="229">
        <v>3200</v>
      </c>
      <c r="CO146" s="1100"/>
      <c r="CP146" s="1111"/>
      <c r="CQ146" s="1100"/>
      <c r="CR146" s="1083"/>
      <c r="CS146" s="1102"/>
      <c r="CT146" s="1086"/>
      <c r="CU146" s="1086"/>
      <c r="CV146" s="1089"/>
      <c r="CW146" s="1102"/>
      <c r="CX146" s="1105"/>
      <c r="CY146" s="1091"/>
      <c r="CZ146" s="202"/>
      <c r="DA146" s="127"/>
      <c r="DB146" s="1096"/>
      <c r="DC146" s="266"/>
      <c r="DD146" s="1096"/>
      <c r="DE146" s="1098"/>
      <c r="DF146" s="1100"/>
      <c r="DG146" s="1083"/>
      <c r="DH146" s="1086"/>
      <c r="DI146" s="1086"/>
      <c r="DJ146" s="1086"/>
      <c r="DK146" s="1089"/>
      <c r="DL146" s="1086"/>
      <c r="DM146" s="1067"/>
      <c r="DN146" s="1069"/>
      <c r="DO146" s="1076">
        <v>0.01</v>
      </c>
      <c r="DP146" s="1078">
        <v>0.03</v>
      </c>
      <c r="DQ146" s="1078">
        <v>0.04</v>
      </c>
      <c r="DR146" s="1080">
        <v>0.05</v>
      </c>
      <c r="DS146" s="202"/>
      <c r="DT146" s="1143"/>
      <c r="DU146" s="160"/>
    </row>
    <row r="147" spans="1:125" s="263" customFormat="1" ht="18.600000000000001" customHeight="1">
      <c r="A147" s="263" t="s">
        <v>489</v>
      </c>
      <c r="B147" s="1147"/>
      <c r="C147" s="1114"/>
      <c r="D147" s="1124"/>
      <c r="E147" s="238" t="s">
        <v>55</v>
      </c>
      <c r="F147" s="165"/>
      <c r="G147" s="239">
        <v>209930</v>
      </c>
      <c r="H147" s="240"/>
      <c r="I147" s="239">
        <v>204590</v>
      </c>
      <c r="J147" s="240"/>
      <c r="K147" s="141" t="s">
        <v>973</v>
      </c>
      <c r="L147" s="241">
        <v>1970</v>
      </c>
      <c r="M147" s="242"/>
      <c r="N147" s="243" t="s">
        <v>974</v>
      </c>
      <c r="O147" s="244" t="s">
        <v>975</v>
      </c>
      <c r="P147" s="244" t="s">
        <v>910</v>
      </c>
      <c r="Q147" s="244" t="s">
        <v>976</v>
      </c>
      <c r="R147" s="244" t="s">
        <v>973</v>
      </c>
      <c r="S147" s="245">
        <v>2.8</v>
      </c>
      <c r="T147" s="246"/>
      <c r="U147" s="241">
        <v>1920</v>
      </c>
      <c r="V147" s="242"/>
      <c r="W147" s="247" t="s">
        <v>974</v>
      </c>
      <c r="X147" s="244" t="s">
        <v>975</v>
      </c>
      <c r="Y147" s="248" t="s">
        <v>910</v>
      </c>
      <c r="Z147" s="244" t="s">
        <v>976</v>
      </c>
      <c r="AA147" s="248" t="s">
        <v>973</v>
      </c>
      <c r="AB147" s="245">
        <v>2.8</v>
      </c>
      <c r="AC147" s="249"/>
      <c r="AD147" s="231"/>
      <c r="AE147" s="232"/>
      <c r="AF147" s="233"/>
      <c r="AG147" s="250"/>
      <c r="AH147" s="235"/>
      <c r="AI147" s="195"/>
      <c r="AJ147" s="235"/>
      <c r="AK147" s="195"/>
      <c r="AL147" s="235"/>
      <c r="AM147" s="195"/>
      <c r="AN147" s="195"/>
      <c r="AO147" s="231"/>
      <c r="AP147" s="232"/>
      <c r="AQ147" s="233"/>
      <c r="AR147" s="250"/>
      <c r="AS147" s="235"/>
      <c r="AT147" s="195"/>
      <c r="AU147" s="235"/>
      <c r="AV147" s="195"/>
      <c r="AW147" s="235"/>
      <c r="AX147" s="195"/>
      <c r="AY147" s="231"/>
      <c r="AZ147" s="232"/>
      <c r="BA147" s="232"/>
      <c r="BB147" s="234"/>
      <c r="BC147" s="235"/>
      <c r="BD147" s="195"/>
      <c r="BE147" s="235"/>
      <c r="BF147" s="195"/>
      <c r="BG147" s="235"/>
      <c r="BH147" s="195"/>
      <c r="BI147" s="1119"/>
      <c r="BJ147" s="115"/>
      <c r="BK147" s="224">
        <v>743100</v>
      </c>
      <c r="BL147" s="1118"/>
      <c r="BM147" s="256">
        <v>7430</v>
      </c>
      <c r="BN147" s="195" t="s">
        <v>911</v>
      </c>
      <c r="BO147" s="122" t="s">
        <v>975</v>
      </c>
      <c r="BP147" s="129" t="s">
        <v>973</v>
      </c>
      <c r="BQ147" s="257" t="s">
        <v>976</v>
      </c>
      <c r="BR147" s="143" t="s">
        <v>973</v>
      </c>
      <c r="BS147" s="258">
        <v>1.9</v>
      </c>
      <c r="BT147" s="232"/>
      <c r="BU147" s="1149"/>
      <c r="BV147" s="224"/>
      <c r="BW147" s="1118"/>
      <c r="BX147" s="232"/>
      <c r="BY147" s="232"/>
      <c r="BZ147" s="1119"/>
      <c r="CA147" s="271"/>
      <c r="CB147" s="268"/>
      <c r="CC147" s="269"/>
      <c r="CD147" s="268"/>
      <c r="CE147" s="269"/>
      <c r="CF147" s="268"/>
      <c r="CG147" s="269"/>
      <c r="CH147" s="1096"/>
      <c r="CI147" s="1122" t="e">
        <v>#REF!</v>
      </c>
      <c r="CJ147" s="1109" t="e">
        <v>#REF!</v>
      </c>
      <c r="CK147" s="1093"/>
      <c r="CL147" s="252" t="s">
        <v>988</v>
      </c>
      <c r="CM147" s="253">
        <v>2600</v>
      </c>
      <c r="CN147" s="254">
        <v>2900</v>
      </c>
      <c r="CO147" s="1100"/>
      <c r="CP147" s="1112"/>
      <c r="CQ147" s="1100"/>
      <c r="CR147" s="1084"/>
      <c r="CS147" s="1103"/>
      <c r="CT147" s="1087"/>
      <c r="CU147" s="1087"/>
      <c r="CV147" s="1090"/>
      <c r="CW147" s="1103"/>
      <c r="CX147" s="1106"/>
      <c r="CY147" s="1092"/>
      <c r="CZ147" s="202"/>
      <c r="DA147" s="127"/>
      <c r="DB147" s="1096"/>
      <c r="DC147" s="266"/>
      <c r="DD147" s="1096"/>
      <c r="DE147" s="1099"/>
      <c r="DF147" s="1100"/>
      <c r="DG147" s="1084"/>
      <c r="DH147" s="1087"/>
      <c r="DI147" s="1087"/>
      <c r="DJ147" s="1087"/>
      <c r="DK147" s="1090"/>
      <c r="DL147" s="1087"/>
      <c r="DM147" s="1068"/>
      <c r="DN147" s="1069"/>
      <c r="DO147" s="1077"/>
      <c r="DP147" s="1079"/>
      <c r="DQ147" s="1079"/>
      <c r="DR147" s="1081"/>
      <c r="DS147" s="202"/>
      <c r="DT147" s="1143"/>
      <c r="DU147" s="160"/>
    </row>
    <row r="148" spans="1:125" s="263" customFormat="1" ht="18.600000000000001" customHeight="1">
      <c r="A148" s="263" t="s">
        <v>490</v>
      </c>
      <c r="B148" s="1147"/>
      <c r="C148" s="1125" t="s">
        <v>1018</v>
      </c>
      <c r="D148" s="1116" t="s">
        <v>972</v>
      </c>
      <c r="E148" s="164" t="s">
        <v>52</v>
      </c>
      <c r="F148" s="165"/>
      <c r="G148" s="166">
        <v>40430</v>
      </c>
      <c r="H148" s="167">
        <v>49250</v>
      </c>
      <c r="I148" s="166">
        <v>35540</v>
      </c>
      <c r="J148" s="167">
        <v>44360</v>
      </c>
      <c r="K148" s="141" t="s">
        <v>973</v>
      </c>
      <c r="L148" s="168">
        <v>380</v>
      </c>
      <c r="M148" s="169">
        <v>460</v>
      </c>
      <c r="N148" s="170" t="s">
        <v>974</v>
      </c>
      <c r="O148" s="171" t="s">
        <v>975</v>
      </c>
      <c r="P148" s="172" t="s">
        <v>973</v>
      </c>
      <c r="Q148" s="173" t="s">
        <v>976</v>
      </c>
      <c r="R148" s="172" t="s">
        <v>973</v>
      </c>
      <c r="S148" s="174">
        <v>2.9</v>
      </c>
      <c r="T148" s="175">
        <v>2.9</v>
      </c>
      <c r="U148" s="168">
        <v>330</v>
      </c>
      <c r="V148" s="169">
        <v>410</v>
      </c>
      <c r="W148" s="176" t="s">
        <v>974</v>
      </c>
      <c r="X148" s="171" t="s">
        <v>975</v>
      </c>
      <c r="Y148" s="176" t="s">
        <v>973</v>
      </c>
      <c r="Z148" s="173" t="s">
        <v>976</v>
      </c>
      <c r="AA148" s="176" t="s">
        <v>973</v>
      </c>
      <c r="AB148" s="174">
        <v>2.9</v>
      </c>
      <c r="AC148" s="177">
        <v>2.8</v>
      </c>
      <c r="AD148" s="141" t="s">
        <v>973</v>
      </c>
      <c r="AE148" s="178">
        <v>8820</v>
      </c>
      <c r="AF148" s="141" t="s">
        <v>973</v>
      </c>
      <c r="AG148" s="179">
        <v>80</v>
      </c>
      <c r="AH148" s="180" t="s">
        <v>974</v>
      </c>
      <c r="AI148" s="171" t="s">
        <v>975</v>
      </c>
      <c r="AJ148" s="176" t="s">
        <v>973</v>
      </c>
      <c r="AK148" s="173" t="s">
        <v>976</v>
      </c>
      <c r="AL148" s="176" t="s">
        <v>973</v>
      </c>
      <c r="AM148" s="181">
        <v>2.8</v>
      </c>
      <c r="AN148" s="182" t="s">
        <v>977</v>
      </c>
      <c r="AO148" s="141" t="s">
        <v>973</v>
      </c>
      <c r="AP148" s="183">
        <v>3530</v>
      </c>
      <c r="AQ148" s="141" t="s">
        <v>973</v>
      </c>
      <c r="AR148" s="184">
        <v>30</v>
      </c>
      <c r="AS148" s="185" t="s">
        <v>974</v>
      </c>
      <c r="AT148" s="186" t="s">
        <v>975</v>
      </c>
      <c r="AU148" s="187" t="s">
        <v>973</v>
      </c>
      <c r="AV148" s="188" t="s">
        <v>976</v>
      </c>
      <c r="AW148" s="187" t="s">
        <v>973</v>
      </c>
      <c r="AX148" s="189">
        <v>3.7</v>
      </c>
      <c r="AY148" s="115"/>
      <c r="AZ148" s="126"/>
      <c r="BA148" s="126"/>
      <c r="BB148" s="190"/>
      <c r="BC148" s="130"/>
      <c r="BD148" s="126"/>
      <c r="BE148" s="130"/>
      <c r="BF148" s="126"/>
      <c r="BG148" s="130"/>
      <c r="BH148" s="126"/>
      <c r="BI148" s="1119"/>
      <c r="BJ148" s="115"/>
      <c r="BK148" s="259"/>
      <c r="BL148" s="1118"/>
      <c r="BM148" s="260"/>
      <c r="BN148" s="163"/>
      <c r="BO148" s="163"/>
      <c r="BP148" s="163"/>
      <c r="BQ148" s="163"/>
      <c r="BR148" s="163"/>
      <c r="BS148" s="261"/>
      <c r="BT148" s="195"/>
      <c r="BU148" s="1149"/>
      <c r="BV148" s="226"/>
      <c r="BW148" s="1118"/>
      <c r="BX148" s="232"/>
      <c r="BY148" s="232"/>
      <c r="BZ148" s="1119"/>
      <c r="CA148" s="271"/>
      <c r="CB148" s="268"/>
      <c r="CC148" s="269"/>
      <c r="CD148" s="268"/>
      <c r="CE148" s="269"/>
      <c r="CF148" s="268"/>
      <c r="CG148" s="269"/>
      <c r="CH148" s="1096" t="s">
        <v>973</v>
      </c>
      <c r="CI148" s="1120">
        <v>3200</v>
      </c>
      <c r="CJ148" s="1107">
        <v>3500</v>
      </c>
      <c r="CK148" s="1093" t="s">
        <v>973</v>
      </c>
      <c r="CL148" s="198" t="s">
        <v>980</v>
      </c>
      <c r="CM148" s="199">
        <v>5500</v>
      </c>
      <c r="CN148" s="200">
        <v>6200</v>
      </c>
      <c r="CO148" s="1100" t="s">
        <v>973</v>
      </c>
      <c r="CP148" s="1110">
        <v>4410</v>
      </c>
      <c r="CQ148" s="1100" t="s">
        <v>973</v>
      </c>
      <c r="CR148" s="1082">
        <v>40</v>
      </c>
      <c r="CS148" s="1101" t="s">
        <v>974</v>
      </c>
      <c r="CT148" s="1085" t="s">
        <v>975</v>
      </c>
      <c r="CU148" s="1085" t="s">
        <v>973</v>
      </c>
      <c r="CV148" s="1088" t="s">
        <v>979</v>
      </c>
      <c r="CW148" s="1101" t="s">
        <v>973</v>
      </c>
      <c r="CX148" s="1104">
        <v>3</v>
      </c>
      <c r="CY148" s="1091" t="s">
        <v>981</v>
      </c>
      <c r="CZ148" s="1093" t="s">
        <v>973</v>
      </c>
      <c r="DA148" s="1094">
        <v>4900</v>
      </c>
      <c r="DB148" s="1096"/>
      <c r="DC148" s="266"/>
      <c r="DD148" s="1096" t="s">
        <v>982</v>
      </c>
      <c r="DE148" s="1097">
        <v>4840</v>
      </c>
      <c r="DF148" s="1100" t="s">
        <v>973</v>
      </c>
      <c r="DG148" s="1082">
        <v>40</v>
      </c>
      <c r="DH148" s="1085" t="s">
        <v>974</v>
      </c>
      <c r="DI148" s="1085" t="s">
        <v>975</v>
      </c>
      <c r="DJ148" s="1085" t="s">
        <v>973</v>
      </c>
      <c r="DK148" s="1088" t="s">
        <v>979</v>
      </c>
      <c r="DL148" s="1085" t="s">
        <v>973</v>
      </c>
      <c r="DM148" s="1066">
        <v>2.2999999999999998</v>
      </c>
      <c r="DN148" s="1069" t="s">
        <v>982</v>
      </c>
      <c r="DO148" s="1070" t="s">
        <v>912</v>
      </c>
      <c r="DP148" s="1072" t="s">
        <v>912</v>
      </c>
      <c r="DQ148" s="1072" t="s">
        <v>912</v>
      </c>
      <c r="DR148" s="1074" t="s">
        <v>912</v>
      </c>
      <c r="DS148" s="202"/>
      <c r="DT148" s="1143"/>
      <c r="DU148" s="160"/>
    </row>
    <row r="149" spans="1:125" s="263" customFormat="1" ht="18.600000000000001" customHeight="1">
      <c r="A149" s="263" t="s">
        <v>491</v>
      </c>
      <c r="B149" s="1147"/>
      <c r="C149" s="1126"/>
      <c r="D149" s="1117"/>
      <c r="E149" s="203" t="s">
        <v>53</v>
      </c>
      <c r="F149" s="165"/>
      <c r="G149" s="204">
        <v>49250</v>
      </c>
      <c r="H149" s="205">
        <v>119850</v>
      </c>
      <c r="I149" s="204">
        <v>44360</v>
      </c>
      <c r="J149" s="205">
        <v>114960</v>
      </c>
      <c r="K149" s="141" t="s">
        <v>973</v>
      </c>
      <c r="L149" s="206">
        <v>460</v>
      </c>
      <c r="M149" s="207">
        <v>1070</v>
      </c>
      <c r="N149" s="208" t="s">
        <v>974</v>
      </c>
      <c r="O149" s="209" t="s">
        <v>975</v>
      </c>
      <c r="P149" s="209" t="s">
        <v>910</v>
      </c>
      <c r="Q149" s="209" t="s">
        <v>976</v>
      </c>
      <c r="R149" s="209" t="s">
        <v>973</v>
      </c>
      <c r="S149" s="210">
        <v>2.9</v>
      </c>
      <c r="T149" s="211">
        <v>2.8</v>
      </c>
      <c r="U149" s="206">
        <v>410</v>
      </c>
      <c r="V149" s="207">
        <v>1020</v>
      </c>
      <c r="W149" s="212" t="s">
        <v>974</v>
      </c>
      <c r="X149" s="209" t="s">
        <v>975</v>
      </c>
      <c r="Y149" s="212" t="s">
        <v>910</v>
      </c>
      <c r="Z149" s="209" t="s">
        <v>976</v>
      </c>
      <c r="AA149" s="212" t="s">
        <v>973</v>
      </c>
      <c r="AB149" s="210">
        <v>2.8</v>
      </c>
      <c r="AC149" s="213">
        <v>2.8</v>
      </c>
      <c r="AD149" s="141" t="s">
        <v>973</v>
      </c>
      <c r="AE149" s="214">
        <v>8820</v>
      </c>
      <c r="AF149" s="141" t="s">
        <v>973</v>
      </c>
      <c r="AG149" s="215">
        <v>80</v>
      </c>
      <c r="AH149" s="216" t="s">
        <v>974</v>
      </c>
      <c r="AI149" s="158" t="s">
        <v>975</v>
      </c>
      <c r="AJ149" s="159" t="s">
        <v>973</v>
      </c>
      <c r="AK149" s="217" t="s">
        <v>976</v>
      </c>
      <c r="AL149" s="218" t="s">
        <v>973</v>
      </c>
      <c r="AM149" s="219">
        <v>2.8</v>
      </c>
      <c r="AN149" s="220"/>
      <c r="AO149" s="115"/>
      <c r="AP149" s="221"/>
      <c r="AQ149" s="115"/>
      <c r="AR149" s="222"/>
      <c r="AS149" s="223"/>
      <c r="AT149" s="221"/>
      <c r="AU149" s="223"/>
      <c r="AV149" s="221"/>
      <c r="AW149" s="223"/>
      <c r="AX149" s="221"/>
      <c r="AY149" s="115"/>
      <c r="AZ149" s="126"/>
      <c r="BA149" s="126"/>
      <c r="BB149" s="190"/>
      <c r="BC149" s="130"/>
      <c r="BD149" s="126"/>
      <c r="BE149" s="130"/>
      <c r="BF149" s="126"/>
      <c r="BG149" s="130"/>
      <c r="BH149" s="126"/>
      <c r="BI149" s="1119"/>
      <c r="BJ149" s="115"/>
      <c r="BK149" s="224" t="s">
        <v>1019</v>
      </c>
      <c r="BL149" s="1118"/>
      <c r="BM149" s="202" t="s">
        <v>1019</v>
      </c>
      <c r="BN149" s="195"/>
      <c r="BO149" s="195"/>
      <c r="BP149" s="195"/>
      <c r="BQ149" s="195"/>
      <c r="BR149" s="195"/>
      <c r="BS149" s="225"/>
      <c r="BU149" s="1149"/>
      <c r="BV149" s="259"/>
      <c r="BW149" s="1118"/>
      <c r="BX149" s="232"/>
      <c r="BY149" s="232"/>
      <c r="BZ149" s="1119"/>
      <c r="CA149" s="271"/>
      <c r="CB149" s="268"/>
      <c r="CC149" s="269"/>
      <c r="CD149" s="268"/>
      <c r="CE149" s="269"/>
      <c r="CF149" s="268"/>
      <c r="CG149" s="269"/>
      <c r="CH149" s="1096"/>
      <c r="CI149" s="1121" t="e">
        <v>#REF!</v>
      </c>
      <c r="CJ149" s="1108" t="e">
        <v>#REF!</v>
      </c>
      <c r="CK149" s="1093"/>
      <c r="CL149" s="123" t="s">
        <v>985</v>
      </c>
      <c r="CM149" s="228">
        <v>3000</v>
      </c>
      <c r="CN149" s="229">
        <v>3400</v>
      </c>
      <c r="CO149" s="1100"/>
      <c r="CP149" s="1111"/>
      <c r="CQ149" s="1100"/>
      <c r="CR149" s="1083"/>
      <c r="CS149" s="1102"/>
      <c r="CT149" s="1086"/>
      <c r="CU149" s="1086"/>
      <c r="CV149" s="1089"/>
      <c r="CW149" s="1102"/>
      <c r="CX149" s="1105"/>
      <c r="CY149" s="1091"/>
      <c r="CZ149" s="1093"/>
      <c r="DA149" s="1095"/>
      <c r="DB149" s="1096"/>
      <c r="DC149" s="266"/>
      <c r="DD149" s="1096"/>
      <c r="DE149" s="1098"/>
      <c r="DF149" s="1100"/>
      <c r="DG149" s="1083"/>
      <c r="DH149" s="1086"/>
      <c r="DI149" s="1086"/>
      <c r="DJ149" s="1086"/>
      <c r="DK149" s="1089"/>
      <c r="DL149" s="1086"/>
      <c r="DM149" s="1067"/>
      <c r="DN149" s="1069"/>
      <c r="DO149" s="1071"/>
      <c r="DP149" s="1073"/>
      <c r="DQ149" s="1073"/>
      <c r="DR149" s="1075"/>
      <c r="DS149" s="202"/>
      <c r="DT149" s="1143"/>
      <c r="DU149" s="160"/>
    </row>
    <row r="150" spans="1:125" s="263" customFormat="1" ht="18.600000000000001" customHeight="1">
      <c r="A150" s="263" t="s">
        <v>492</v>
      </c>
      <c r="B150" s="1147"/>
      <c r="C150" s="1126"/>
      <c r="D150" s="1123" t="s">
        <v>986</v>
      </c>
      <c r="E150" s="203" t="s">
        <v>54</v>
      </c>
      <c r="F150" s="165"/>
      <c r="G150" s="204">
        <v>119850</v>
      </c>
      <c r="H150" s="205">
        <v>208100</v>
      </c>
      <c r="I150" s="204">
        <v>114960</v>
      </c>
      <c r="J150" s="205">
        <v>203210</v>
      </c>
      <c r="K150" s="141" t="s">
        <v>973</v>
      </c>
      <c r="L150" s="206">
        <v>1070</v>
      </c>
      <c r="M150" s="207">
        <v>1950</v>
      </c>
      <c r="N150" s="208" t="s">
        <v>974</v>
      </c>
      <c r="O150" s="209" t="s">
        <v>975</v>
      </c>
      <c r="P150" s="209" t="s">
        <v>910</v>
      </c>
      <c r="Q150" s="209" t="s">
        <v>976</v>
      </c>
      <c r="R150" s="209" t="s">
        <v>973</v>
      </c>
      <c r="S150" s="210">
        <v>2.8</v>
      </c>
      <c r="T150" s="211">
        <v>2.8</v>
      </c>
      <c r="U150" s="206">
        <v>1020</v>
      </c>
      <c r="V150" s="207">
        <v>1900</v>
      </c>
      <c r="W150" s="212" t="s">
        <v>974</v>
      </c>
      <c r="X150" s="209" t="s">
        <v>975</v>
      </c>
      <c r="Y150" s="212" t="s">
        <v>910</v>
      </c>
      <c r="Z150" s="209" t="s">
        <v>976</v>
      </c>
      <c r="AA150" s="212" t="s">
        <v>973</v>
      </c>
      <c r="AB150" s="210">
        <v>2.8</v>
      </c>
      <c r="AC150" s="213">
        <v>2.8</v>
      </c>
      <c r="AD150" s="231"/>
      <c r="AE150" s="232"/>
      <c r="AF150" s="233"/>
      <c r="AG150" s="234"/>
      <c r="AH150" s="235"/>
      <c r="AI150" s="195"/>
      <c r="AJ150" s="235"/>
      <c r="AK150" s="195"/>
      <c r="AL150" s="235"/>
      <c r="AM150" s="195"/>
      <c r="AN150" s="195"/>
      <c r="AO150" s="231"/>
      <c r="AP150" s="232"/>
      <c r="AQ150" s="233"/>
      <c r="AR150" s="234"/>
      <c r="AS150" s="235"/>
      <c r="AT150" s="195"/>
      <c r="AU150" s="235"/>
      <c r="AV150" s="195"/>
      <c r="AW150" s="235"/>
      <c r="AX150" s="195"/>
      <c r="AY150" s="141" t="s">
        <v>973</v>
      </c>
      <c r="AZ150" s="236">
        <v>17650</v>
      </c>
      <c r="BA150" s="141" t="s">
        <v>973</v>
      </c>
      <c r="BB150" s="184">
        <v>170</v>
      </c>
      <c r="BC150" s="185" t="s">
        <v>974</v>
      </c>
      <c r="BD150" s="186" t="s">
        <v>975</v>
      </c>
      <c r="BE150" s="187" t="s">
        <v>973</v>
      </c>
      <c r="BF150" s="188" t="s">
        <v>976</v>
      </c>
      <c r="BG150" s="185" t="s">
        <v>973</v>
      </c>
      <c r="BH150" s="189">
        <v>2.6</v>
      </c>
      <c r="BI150" s="1119"/>
      <c r="BJ150" s="115"/>
      <c r="BK150" s="224">
        <v>785700</v>
      </c>
      <c r="BL150" s="1118"/>
      <c r="BM150" s="256">
        <v>7850</v>
      </c>
      <c r="BN150" s="195" t="s">
        <v>911</v>
      </c>
      <c r="BO150" s="122" t="s">
        <v>975</v>
      </c>
      <c r="BP150" s="129" t="s">
        <v>973</v>
      </c>
      <c r="BQ150" s="257" t="s">
        <v>976</v>
      </c>
      <c r="BR150" s="143" t="s">
        <v>973</v>
      </c>
      <c r="BS150" s="258">
        <v>2</v>
      </c>
      <c r="BT150" s="232"/>
      <c r="BU150" s="1149"/>
      <c r="BV150" s="224"/>
      <c r="BW150" s="1118"/>
      <c r="BX150" s="232"/>
      <c r="BY150" s="232"/>
      <c r="BZ150" s="1119"/>
      <c r="CA150" s="271"/>
      <c r="CB150" s="268"/>
      <c r="CC150" s="269"/>
      <c r="CD150" s="268"/>
      <c r="CE150" s="269"/>
      <c r="CF150" s="268"/>
      <c r="CG150" s="269"/>
      <c r="CH150" s="1096"/>
      <c r="CI150" s="1121" t="e">
        <v>#REF!</v>
      </c>
      <c r="CJ150" s="1108" t="e">
        <v>#REF!</v>
      </c>
      <c r="CK150" s="1093"/>
      <c r="CL150" s="123" t="s">
        <v>987</v>
      </c>
      <c r="CM150" s="228">
        <v>2600</v>
      </c>
      <c r="CN150" s="229">
        <v>2900</v>
      </c>
      <c r="CO150" s="1100"/>
      <c r="CP150" s="1111"/>
      <c r="CQ150" s="1100"/>
      <c r="CR150" s="1083"/>
      <c r="CS150" s="1102"/>
      <c r="CT150" s="1086"/>
      <c r="CU150" s="1086"/>
      <c r="CV150" s="1089"/>
      <c r="CW150" s="1102"/>
      <c r="CX150" s="1105"/>
      <c r="CY150" s="1091"/>
      <c r="CZ150" s="202"/>
      <c r="DA150" s="127"/>
      <c r="DB150" s="1096"/>
      <c r="DC150" s="266"/>
      <c r="DD150" s="1096"/>
      <c r="DE150" s="1098"/>
      <c r="DF150" s="1100"/>
      <c r="DG150" s="1083"/>
      <c r="DH150" s="1086"/>
      <c r="DI150" s="1086"/>
      <c r="DJ150" s="1086"/>
      <c r="DK150" s="1089"/>
      <c r="DL150" s="1086"/>
      <c r="DM150" s="1067"/>
      <c r="DN150" s="1069"/>
      <c r="DO150" s="1076">
        <v>0.01</v>
      </c>
      <c r="DP150" s="1078">
        <v>0.03</v>
      </c>
      <c r="DQ150" s="1078">
        <v>0.04</v>
      </c>
      <c r="DR150" s="1080">
        <v>0.06</v>
      </c>
      <c r="DS150" s="202"/>
      <c r="DT150" s="1143"/>
      <c r="DU150" s="160"/>
    </row>
    <row r="151" spans="1:125" s="263" customFormat="1" ht="18.600000000000001" customHeight="1">
      <c r="A151" s="263" t="s">
        <v>493</v>
      </c>
      <c r="B151" s="1147"/>
      <c r="C151" s="1127"/>
      <c r="D151" s="1124"/>
      <c r="E151" s="238" t="s">
        <v>55</v>
      </c>
      <c r="F151" s="165"/>
      <c r="G151" s="239">
        <v>208100</v>
      </c>
      <c r="H151" s="240"/>
      <c r="I151" s="239">
        <v>203210</v>
      </c>
      <c r="J151" s="240"/>
      <c r="K151" s="141" t="s">
        <v>973</v>
      </c>
      <c r="L151" s="241">
        <v>1950</v>
      </c>
      <c r="M151" s="242"/>
      <c r="N151" s="243" t="s">
        <v>974</v>
      </c>
      <c r="O151" s="244" t="s">
        <v>975</v>
      </c>
      <c r="P151" s="244" t="s">
        <v>910</v>
      </c>
      <c r="Q151" s="244" t="s">
        <v>976</v>
      </c>
      <c r="R151" s="244" t="s">
        <v>973</v>
      </c>
      <c r="S151" s="245">
        <v>2.8</v>
      </c>
      <c r="T151" s="246"/>
      <c r="U151" s="241">
        <v>1900</v>
      </c>
      <c r="V151" s="242"/>
      <c r="W151" s="247" t="s">
        <v>974</v>
      </c>
      <c r="X151" s="244" t="s">
        <v>975</v>
      </c>
      <c r="Y151" s="248" t="s">
        <v>910</v>
      </c>
      <c r="Z151" s="244" t="s">
        <v>976</v>
      </c>
      <c r="AA151" s="248" t="s">
        <v>973</v>
      </c>
      <c r="AB151" s="245">
        <v>2.8</v>
      </c>
      <c r="AC151" s="249"/>
      <c r="AD151" s="231"/>
      <c r="AE151" s="232"/>
      <c r="AF151" s="233"/>
      <c r="AG151" s="250"/>
      <c r="AH151" s="235"/>
      <c r="AI151" s="195"/>
      <c r="AJ151" s="235"/>
      <c r="AK151" s="195"/>
      <c r="AL151" s="235"/>
      <c r="AM151" s="195"/>
      <c r="AN151" s="195"/>
      <c r="AO151" s="231"/>
      <c r="AP151" s="232"/>
      <c r="AQ151" s="233"/>
      <c r="AR151" s="250"/>
      <c r="AS151" s="235"/>
      <c r="AT151" s="195"/>
      <c r="AU151" s="235"/>
      <c r="AV151" s="195"/>
      <c r="AW151" s="235"/>
      <c r="AX151" s="195"/>
      <c r="AY151" s="231"/>
      <c r="AZ151" s="232"/>
      <c r="BA151" s="232"/>
      <c r="BB151" s="234"/>
      <c r="BC151" s="235"/>
      <c r="BD151" s="195"/>
      <c r="BE151" s="235"/>
      <c r="BF151" s="195"/>
      <c r="BG151" s="235"/>
      <c r="BH151" s="195"/>
      <c r="BI151" s="1119"/>
      <c r="BJ151" s="115"/>
      <c r="BK151" s="259"/>
      <c r="BL151" s="1118"/>
      <c r="BM151" s="260"/>
      <c r="BN151" s="163"/>
      <c r="BO151" s="163"/>
      <c r="BP151" s="163"/>
      <c r="BQ151" s="163"/>
      <c r="BR151" s="163"/>
      <c r="BS151" s="261"/>
      <c r="BT151" s="195"/>
      <c r="BU151" s="1149"/>
      <c r="BV151" s="226"/>
      <c r="BW151" s="1118"/>
      <c r="BX151" s="232"/>
      <c r="BY151" s="232"/>
      <c r="BZ151" s="1119"/>
      <c r="CA151" s="271"/>
      <c r="CB151" s="268"/>
      <c r="CC151" s="269"/>
      <c r="CD151" s="268"/>
      <c r="CE151" s="269"/>
      <c r="CF151" s="268"/>
      <c r="CG151" s="269"/>
      <c r="CH151" s="1096"/>
      <c r="CI151" s="1122" t="e">
        <v>#REF!</v>
      </c>
      <c r="CJ151" s="1109" t="e">
        <v>#REF!</v>
      </c>
      <c r="CK151" s="1093"/>
      <c r="CL151" s="252" t="s">
        <v>988</v>
      </c>
      <c r="CM151" s="253">
        <v>2400</v>
      </c>
      <c r="CN151" s="254">
        <v>2600</v>
      </c>
      <c r="CO151" s="1100"/>
      <c r="CP151" s="1112"/>
      <c r="CQ151" s="1100"/>
      <c r="CR151" s="1084"/>
      <c r="CS151" s="1103"/>
      <c r="CT151" s="1087"/>
      <c r="CU151" s="1087"/>
      <c r="CV151" s="1090"/>
      <c r="CW151" s="1103"/>
      <c r="CX151" s="1106"/>
      <c r="CY151" s="1092"/>
      <c r="CZ151" s="202"/>
      <c r="DA151" s="127"/>
      <c r="DB151" s="1096"/>
      <c r="DC151" s="266"/>
      <c r="DD151" s="1096"/>
      <c r="DE151" s="1099"/>
      <c r="DF151" s="1100"/>
      <c r="DG151" s="1084"/>
      <c r="DH151" s="1087"/>
      <c r="DI151" s="1087"/>
      <c r="DJ151" s="1087"/>
      <c r="DK151" s="1090"/>
      <c r="DL151" s="1087"/>
      <c r="DM151" s="1068"/>
      <c r="DN151" s="1069"/>
      <c r="DO151" s="1077"/>
      <c r="DP151" s="1079"/>
      <c r="DQ151" s="1079"/>
      <c r="DR151" s="1081"/>
      <c r="DS151" s="202"/>
      <c r="DT151" s="1143"/>
      <c r="DU151" s="160"/>
    </row>
    <row r="152" spans="1:125" s="263" customFormat="1" ht="18.600000000000001" customHeight="1">
      <c r="A152" s="263" t="s">
        <v>494</v>
      </c>
      <c r="B152" s="1147"/>
      <c r="C152" s="1113" t="s">
        <v>1020</v>
      </c>
      <c r="D152" s="1116" t="s">
        <v>972</v>
      </c>
      <c r="E152" s="164" t="s">
        <v>52</v>
      </c>
      <c r="F152" s="165"/>
      <c r="G152" s="166">
        <v>38890</v>
      </c>
      <c r="H152" s="167">
        <v>47710</v>
      </c>
      <c r="I152" s="166">
        <v>34370</v>
      </c>
      <c r="J152" s="167">
        <v>43190</v>
      </c>
      <c r="K152" s="141" t="s">
        <v>973</v>
      </c>
      <c r="L152" s="168">
        <v>360</v>
      </c>
      <c r="M152" s="169">
        <v>440</v>
      </c>
      <c r="N152" s="170" t="s">
        <v>974</v>
      </c>
      <c r="O152" s="171" t="s">
        <v>975</v>
      </c>
      <c r="P152" s="172" t="s">
        <v>973</v>
      </c>
      <c r="Q152" s="173" t="s">
        <v>976</v>
      </c>
      <c r="R152" s="172" t="s">
        <v>973</v>
      </c>
      <c r="S152" s="174">
        <v>2.9</v>
      </c>
      <c r="T152" s="175">
        <v>2.9</v>
      </c>
      <c r="U152" s="168">
        <v>320</v>
      </c>
      <c r="V152" s="169">
        <v>400</v>
      </c>
      <c r="W152" s="176" t="s">
        <v>974</v>
      </c>
      <c r="X152" s="171" t="s">
        <v>975</v>
      </c>
      <c r="Y152" s="176" t="s">
        <v>973</v>
      </c>
      <c r="Z152" s="173" t="s">
        <v>976</v>
      </c>
      <c r="AA152" s="176" t="s">
        <v>973</v>
      </c>
      <c r="AB152" s="174">
        <v>2.8</v>
      </c>
      <c r="AC152" s="177">
        <v>2.8</v>
      </c>
      <c r="AD152" s="141" t="s">
        <v>973</v>
      </c>
      <c r="AE152" s="178">
        <v>8820</v>
      </c>
      <c r="AF152" s="141" t="s">
        <v>973</v>
      </c>
      <c r="AG152" s="179">
        <v>80</v>
      </c>
      <c r="AH152" s="180" t="s">
        <v>974</v>
      </c>
      <c r="AI152" s="171" t="s">
        <v>975</v>
      </c>
      <c r="AJ152" s="176" t="s">
        <v>973</v>
      </c>
      <c r="AK152" s="173" t="s">
        <v>976</v>
      </c>
      <c r="AL152" s="176" t="s">
        <v>973</v>
      </c>
      <c r="AM152" s="181">
        <v>2.8</v>
      </c>
      <c r="AN152" s="182" t="s">
        <v>977</v>
      </c>
      <c r="AO152" s="141" t="s">
        <v>973</v>
      </c>
      <c r="AP152" s="183">
        <v>3530</v>
      </c>
      <c r="AQ152" s="141" t="s">
        <v>973</v>
      </c>
      <c r="AR152" s="184">
        <v>30</v>
      </c>
      <c r="AS152" s="185" t="s">
        <v>974</v>
      </c>
      <c r="AT152" s="186" t="s">
        <v>975</v>
      </c>
      <c r="AU152" s="187" t="s">
        <v>973</v>
      </c>
      <c r="AV152" s="188" t="s">
        <v>976</v>
      </c>
      <c r="AW152" s="187" t="s">
        <v>973</v>
      </c>
      <c r="AX152" s="189">
        <v>3.7</v>
      </c>
      <c r="AY152" s="115"/>
      <c r="AZ152" s="126"/>
      <c r="BA152" s="126"/>
      <c r="BB152" s="190"/>
      <c r="BC152" s="130"/>
      <c r="BD152" s="126"/>
      <c r="BE152" s="130"/>
      <c r="BF152" s="126"/>
      <c r="BG152" s="130"/>
      <c r="BH152" s="126"/>
      <c r="BI152" s="1119"/>
      <c r="BJ152" s="115"/>
      <c r="BK152" s="224" t="s">
        <v>1021</v>
      </c>
      <c r="BL152" s="1118"/>
      <c r="BM152" s="202" t="s">
        <v>1021</v>
      </c>
      <c r="BN152" s="195"/>
      <c r="BO152" s="195"/>
      <c r="BP152" s="195"/>
      <c r="BQ152" s="195"/>
      <c r="BR152" s="195"/>
      <c r="BS152" s="225"/>
      <c r="BU152" s="1149"/>
      <c r="BV152" s="259"/>
      <c r="BW152" s="1118"/>
      <c r="BX152" s="232"/>
      <c r="BY152" s="232"/>
      <c r="BZ152" s="1119"/>
      <c r="CA152" s="271"/>
      <c r="CB152" s="268"/>
      <c r="CC152" s="269"/>
      <c r="CD152" s="268"/>
      <c r="CE152" s="269"/>
      <c r="CF152" s="268"/>
      <c r="CG152" s="269"/>
      <c r="CH152" s="1096" t="s">
        <v>973</v>
      </c>
      <c r="CI152" s="1120">
        <v>2900</v>
      </c>
      <c r="CJ152" s="1107">
        <v>3200</v>
      </c>
      <c r="CK152" s="1093" t="s">
        <v>973</v>
      </c>
      <c r="CL152" s="198" t="s">
        <v>980</v>
      </c>
      <c r="CM152" s="199">
        <v>5100</v>
      </c>
      <c r="CN152" s="200">
        <v>5700</v>
      </c>
      <c r="CO152" s="1100" t="s">
        <v>973</v>
      </c>
      <c r="CP152" s="1110">
        <v>4070</v>
      </c>
      <c r="CQ152" s="1100" t="s">
        <v>973</v>
      </c>
      <c r="CR152" s="1082">
        <v>40</v>
      </c>
      <c r="CS152" s="1101" t="s">
        <v>974</v>
      </c>
      <c r="CT152" s="1085" t="s">
        <v>975</v>
      </c>
      <c r="CU152" s="1085" t="s">
        <v>973</v>
      </c>
      <c r="CV152" s="1088" t="s">
        <v>979</v>
      </c>
      <c r="CW152" s="1101" t="s">
        <v>973</v>
      </c>
      <c r="CX152" s="1104">
        <v>2.8</v>
      </c>
      <c r="CY152" s="1091" t="s">
        <v>981</v>
      </c>
      <c r="CZ152" s="1093" t="s">
        <v>973</v>
      </c>
      <c r="DA152" s="1094">
        <v>4900</v>
      </c>
      <c r="DB152" s="1096"/>
      <c r="DC152" s="266"/>
      <c r="DD152" s="1096" t="s">
        <v>982</v>
      </c>
      <c r="DE152" s="1097">
        <v>4470</v>
      </c>
      <c r="DF152" s="1100" t="s">
        <v>973</v>
      </c>
      <c r="DG152" s="1082">
        <v>40</v>
      </c>
      <c r="DH152" s="1085" t="s">
        <v>974</v>
      </c>
      <c r="DI152" s="1085" t="s">
        <v>975</v>
      </c>
      <c r="DJ152" s="1085" t="s">
        <v>973</v>
      </c>
      <c r="DK152" s="1088" t="s">
        <v>979</v>
      </c>
      <c r="DL152" s="1085" t="s">
        <v>973</v>
      </c>
      <c r="DM152" s="1066">
        <v>2.1</v>
      </c>
      <c r="DN152" s="1069" t="s">
        <v>982</v>
      </c>
      <c r="DO152" s="1070" t="s">
        <v>912</v>
      </c>
      <c r="DP152" s="1072" t="s">
        <v>912</v>
      </c>
      <c r="DQ152" s="1072" t="s">
        <v>912</v>
      </c>
      <c r="DR152" s="1074" t="s">
        <v>912</v>
      </c>
      <c r="DS152" s="202"/>
      <c r="DT152" s="1143"/>
      <c r="DU152" s="160"/>
    </row>
    <row r="153" spans="1:125" s="263" customFormat="1" ht="18.600000000000001" customHeight="1">
      <c r="A153" s="263" t="s">
        <v>495</v>
      </c>
      <c r="B153" s="1147"/>
      <c r="C153" s="1114"/>
      <c r="D153" s="1117"/>
      <c r="E153" s="203" t="s">
        <v>53</v>
      </c>
      <c r="F153" s="165"/>
      <c r="G153" s="204">
        <v>47710</v>
      </c>
      <c r="H153" s="205">
        <v>118310</v>
      </c>
      <c r="I153" s="204">
        <v>43190</v>
      </c>
      <c r="J153" s="205">
        <v>113790</v>
      </c>
      <c r="K153" s="141" t="s">
        <v>973</v>
      </c>
      <c r="L153" s="206">
        <v>440</v>
      </c>
      <c r="M153" s="207">
        <v>1060</v>
      </c>
      <c r="N153" s="208" t="s">
        <v>974</v>
      </c>
      <c r="O153" s="209" t="s">
        <v>975</v>
      </c>
      <c r="P153" s="209" t="s">
        <v>910</v>
      </c>
      <c r="Q153" s="209" t="s">
        <v>976</v>
      </c>
      <c r="R153" s="209" t="s">
        <v>973</v>
      </c>
      <c r="S153" s="210">
        <v>2.9</v>
      </c>
      <c r="T153" s="211">
        <v>2.8</v>
      </c>
      <c r="U153" s="206">
        <v>400</v>
      </c>
      <c r="V153" s="207">
        <v>1010</v>
      </c>
      <c r="W153" s="212" t="s">
        <v>974</v>
      </c>
      <c r="X153" s="209" t="s">
        <v>975</v>
      </c>
      <c r="Y153" s="212" t="s">
        <v>910</v>
      </c>
      <c r="Z153" s="209" t="s">
        <v>976</v>
      </c>
      <c r="AA153" s="212" t="s">
        <v>973</v>
      </c>
      <c r="AB153" s="210">
        <v>2.8</v>
      </c>
      <c r="AC153" s="213">
        <v>2.8</v>
      </c>
      <c r="AD153" s="141" t="s">
        <v>973</v>
      </c>
      <c r="AE153" s="214">
        <v>8820</v>
      </c>
      <c r="AF153" s="141" t="s">
        <v>973</v>
      </c>
      <c r="AG153" s="215">
        <v>80</v>
      </c>
      <c r="AH153" s="216" t="s">
        <v>974</v>
      </c>
      <c r="AI153" s="158" t="s">
        <v>975</v>
      </c>
      <c r="AJ153" s="159" t="s">
        <v>973</v>
      </c>
      <c r="AK153" s="217" t="s">
        <v>976</v>
      </c>
      <c r="AL153" s="218" t="s">
        <v>973</v>
      </c>
      <c r="AM153" s="219">
        <v>2.8</v>
      </c>
      <c r="AN153" s="220"/>
      <c r="AO153" s="115"/>
      <c r="AP153" s="221"/>
      <c r="AQ153" s="115"/>
      <c r="AR153" s="222"/>
      <c r="AS153" s="223"/>
      <c r="AT153" s="221"/>
      <c r="AU153" s="223"/>
      <c r="AV153" s="221"/>
      <c r="AW153" s="223"/>
      <c r="AX153" s="221"/>
      <c r="AY153" s="115"/>
      <c r="AZ153" s="126"/>
      <c r="BA153" s="126"/>
      <c r="BB153" s="190"/>
      <c r="BC153" s="130"/>
      <c r="BD153" s="126"/>
      <c r="BE153" s="130"/>
      <c r="BF153" s="126"/>
      <c r="BG153" s="130"/>
      <c r="BH153" s="126"/>
      <c r="BI153" s="1119"/>
      <c r="BJ153" s="115"/>
      <c r="BK153" s="224">
        <v>828200</v>
      </c>
      <c r="BL153" s="1118"/>
      <c r="BM153" s="256">
        <v>8280</v>
      </c>
      <c r="BN153" s="195" t="s">
        <v>911</v>
      </c>
      <c r="BO153" s="122" t="s">
        <v>975</v>
      </c>
      <c r="BP153" s="129" t="s">
        <v>973</v>
      </c>
      <c r="BQ153" s="257" t="s">
        <v>976</v>
      </c>
      <c r="BR153" s="143" t="s">
        <v>973</v>
      </c>
      <c r="BS153" s="258">
        <v>2</v>
      </c>
      <c r="BT153" s="232"/>
      <c r="BU153" s="1149"/>
      <c r="BV153" s="224"/>
      <c r="BW153" s="1118"/>
      <c r="BX153" s="232"/>
      <c r="BY153" s="232"/>
      <c r="BZ153" s="1119"/>
      <c r="CA153" s="271"/>
      <c r="CB153" s="268"/>
      <c r="CC153" s="269"/>
      <c r="CD153" s="268"/>
      <c r="CE153" s="269"/>
      <c r="CF153" s="268"/>
      <c r="CG153" s="269"/>
      <c r="CH153" s="1096"/>
      <c r="CI153" s="1121" t="e">
        <v>#REF!</v>
      </c>
      <c r="CJ153" s="1108" t="e">
        <v>#REF!</v>
      </c>
      <c r="CK153" s="1093"/>
      <c r="CL153" s="123" t="s">
        <v>985</v>
      </c>
      <c r="CM153" s="228">
        <v>2800</v>
      </c>
      <c r="CN153" s="229">
        <v>3100</v>
      </c>
      <c r="CO153" s="1100"/>
      <c r="CP153" s="1111"/>
      <c r="CQ153" s="1100"/>
      <c r="CR153" s="1083"/>
      <c r="CS153" s="1102"/>
      <c r="CT153" s="1086"/>
      <c r="CU153" s="1086"/>
      <c r="CV153" s="1089"/>
      <c r="CW153" s="1102"/>
      <c r="CX153" s="1105"/>
      <c r="CY153" s="1091"/>
      <c r="CZ153" s="1093"/>
      <c r="DA153" s="1095"/>
      <c r="DB153" s="1096"/>
      <c r="DC153" s="266"/>
      <c r="DD153" s="1096"/>
      <c r="DE153" s="1098"/>
      <c r="DF153" s="1100"/>
      <c r="DG153" s="1083"/>
      <c r="DH153" s="1086"/>
      <c r="DI153" s="1086"/>
      <c r="DJ153" s="1086"/>
      <c r="DK153" s="1089"/>
      <c r="DL153" s="1086"/>
      <c r="DM153" s="1067"/>
      <c r="DN153" s="1069"/>
      <c r="DO153" s="1071"/>
      <c r="DP153" s="1073"/>
      <c r="DQ153" s="1073"/>
      <c r="DR153" s="1075"/>
      <c r="DS153" s="202"/>
      <c r="DT153" s="1143"/>
      <c r="DU153" s="160"/>
    </row>
    <row r="154" spans="1:125" s="263" customFormat="1" ht="18.600000000000001" customHeight="1">
      <c r="A154" s="263" t="s">
        <v>496</v>
      </c>
      <c r="B154" s="1147"/>
      <c r="C154" s="1114"/>
      <c r="D154" s="1123" t="s">
        <v>986</v>
      </c>
      <c r="E154" s="203" t="s">
        <v>54</v>
      </c>
      <c r="F154" s="165"/>
      <c r="G154" s="204">
        <v>118310</v>
      </c>
      <c r="H154" s="205">
        <v>206560</v>
      </c>
      <c r="I154" s="204">
        <v>113790</v>
      </c>
      <c r="J154" s="205">
        <v>202040</v>
      </c>
      <c r="K154" s="141" t="s">
        <v>973</v>
      </c>
      <c r="L154" s="206">
        <v>1060</v>
      </c>
      <c r="M154" s="207">
        <v>1940</v>
      </c>
      <c r="N154" s="208" t="s">
        <v>974</v>
      </c>
      <c r="O154" s="209" t="s">
        <v>975</v>
      </c>
      <c r="P154" s="209" t="s">
        <v>910</v>
      </c>
      <c r="Q154" s="209" t="s">
        <v>976</v>
      </c>
      <c r="R154" s="209" t="s">
        <v>973</v>
      </c>
      <c r="S154" s="210">
        <v>2.8</v>
      </c>
      <c r="T154" s="211">
        <v>2.8</v>
      </c>
      <c r="U154" s="206">
        <v>1010</v>
      </c>
      <c r="V154" s="207">
        <v>1890</v>
      </c>
      <c r="W154" s="212" t="s">
        <v>974</v>
      </c>
      <c r="X154" s="209" t="s">
        <v>975</v>
      </c>
      <c r="Y154" s="212" t="s">
        <v>910</v>
      </c>
      <c r="Z154" s="209" t="s">
        <v>976</v>
      </c>
      <c r="AA154" s="212" t="s">
        <v>973</v>
      </c>
      <c r="AB154" s="210">
        <v>2.8</v>
      </c>
      <c r="AC154" s="213">
        <v>2.8</v>
      </c>
      <c r="AD154" s="231"/>
      <c r="AE154" s="232"/>
      <c r="AF154" s="233"/>
      <c r="AG154" s="234"/>
      <c r="AH154" s="235"/>
      <c r="AI154" s="195"/>
      <c r="AJ154" s="235"/>
      <c r="AK154" s="195"/>
      <c r="AL154" s="235"/>
      <c r="AM154" s="195"/>
      <c r="AN154" s="195"/>
      <c r="AO154" s="231"/>
      <c r="AP154" s="232"/>
      <c r="AQ154" s="233"/>
      <c r="AR154" s="234"/>
      <c r="AS154" s="235"/>
      <c r="AT154" s="195"/>
      <c r="AU154" s="235"/>
      <c r="AV154" s="195"/>
      <c r="AW154" s="235"/>
      <c r="AX154" s="195"/>
      <c r="AY154" s="141" t="s">
        <v>973</v>
      </c>
      <c r="AZ154" s="236">
        <v>17650</v>
      </c>
      <c r="BA154" s="141" t="s">
        <v>973</v>
      </c>
      <c r="BB154" s="184">
        <v>170</v>
      </c>
      <c r="BC154" s="185" t="s">
        <v>974</v>
      </c>
      <c r="BD154" s="186" t="s">
        <v>975</v>
      </c>
      <c r="BE154" s="187" t="s">
        <v>973</v>
      </c>
      <c r="BF154" s="188" t="s">
        <v>976</v>
      </c>
      <c r="BG154" s="185" t="s">
        <v>973</v>
      </c>
      <c r="BH154" s="189">
        <v>2.6</v>
      </c>
      <c r="BI154" s="1119"/>
      <c r="BJ154" s="115"/>
      <c r="BK154" s="272"/>
      <c r="BL154" s="1118"/>
      <c r="BM154" s="260"/>
      <c r="BN154" s="163"/>
      <c r="BO154" s="163"/>
      <c r="BP154" s="163"/>
      <c r="BQ154" s="163"/>
      <c r="BR154" s="163"/>
      <c r="BS154" s="261"/>
      <c r="BT154" s="195"/>
      <c r="BU154" s="1149"/>
      <c r="BV154" s="226"/>
      <c r="BW154" s="1118"/>
      <c r="BX154" s="232"/>
      <c r="BY154" s="232"/>
      <c r="BZ154" s="1119"/>
      <c r="CA154" s="271"/>
      <c r="CB154" s="268"/>
      <c r="CC154" s="269"/>
      <c r="CD154" s="268"/>
      <c r="CE154" s="269"/>
      <c r="CF154" s="268"/>
      <c r="CG154" s="269"/>
      <c r="CH154" s="1096"/>
      <c r="CI154" s="1121" t="e">
        <v>#REF!</v>
      </c>
      <c r="CJ154" s="1108" t="e">
        <v>#REF!</v>
      </c>
      <c r="CK154" s="1093"/>
      <c r="CL154" s="123" t="s">
        <v>987</v>
      </c>
      <c r="CM154" s="228">
        <v>2400</v>
      </c>
      <c r="CN154" s="229">
        <v>2700</v>
      </c>
      <c r="CO154" s="1100"/>
      <c r="CP154" s="1111"/>
      <c r="CQ154" s="1100"/>
      <c r="CR154" s="1083"/>
      <c r="CS154" s="1102"/>
      <c r="CT154" s="1086"/>
      <c r="CU154" s="1086"/>
      <c r="CV154" s="1089"/>
      <c r="CW154" s="1102"/>
      <c r="CX154" s="1105"/>
      <c r="CY154" s="1091"/>
      <c r="CZ154" s="202"/>
      <c r="DA154" s="127"/>
      <c r="DB154" s="1096"/>
      <c r="DC154" s="266"/>
      <c r="DD154" s="1096"/>
      <c r="DE154" s="1098"/>
      <c r="DF154" s="1100"/>
      <c r="DG154" s="1083"/>
      <c r="DH154" s="1086"/>
      <c r="DI154" s="1086"/>
      <c r="DJ154" s="1086"/>
      <c r="DK154" s="1089"/>
      <c r="DL154" s="1086"/>
      <c r="DM154" s="1067"/>
      <c r="DN154" s="1069"/>
      <c r="DO154" s="1076">
        <v>0.01</v>
      </c>
      <c r="DP154" s="1078">
        <v>0.03</v>
      </c>
      <c r="DQ154" s="1078">
        <v>0.04</v>
      </c>
      <c r="DR154" s="1080">
        <v>0.06</v>
      </c>
      <c r="DS154" s="202"/>
      <c r="DT154" s="1143"/>
      <c r="DU154" s="160"/>
    </row>
    <row r="155" spans="1:125" s="263" customFormat="1" ht="18.600000000000001" customHeight="1">
      <c r="A155" s="263" t="s">
        <v>497</v>
      </c>
      <c r="B155" s="1147"/>
      <c r="C155" s="1114"/>
      <c r="D155" s="1124"/>
      <c r="E155" s="238" t="s">
        <v>55</v>
      </c>
      <c r="F155" s="165"/>
      <c r="G155" s="239">
        <v>206560</v>
      </c>
      <c r="H155" s="240"/>
      <c r="I155" s="239">
        <v>202040</v>
      </c>
      <c r="J155" s="240"/>
      <c r="K155" s="141" t="s">
        <v>973</v>
      </c>
      <c r="L155" s="241">
        <v>1940</v>
      </c>
      <c r="M155" s="242"/>
      <c r="N155" s="243" t="s">
        <v>974</v>
      </c>
      <c r="O155" s="244" t="s">
        <v>975</v>
      </c>
      <c r="P155" s="244" t="s">
        <v>910</v>
      </c>
      <c r="Q155" s="244" t="s">
        <v>976</v>
      </c>
      <c r="R155" s="244" t="s">
        <v>973</v>
      </c>
      <c r="S155" s="245">
        <v>2.8</v>
      </c>
      <c r="T155" s="246"/>
      <c r="U155" s="241">
        <v>1890</v>
      </c>
      <c r="V155" s="242"/>
      <c r="W155" s="247" t="s">
        <v>974</v>
      </c>
      <c r="X155" s="244" t="s">
        <v>975</v>
      </c>
      <c r="Y155" s="248" t="s">
        <v>910</v>
      </c>
      <c r="Z155" s="244" t="s">
        <v>976</v>
      </c>
      <c r="AA155" s="248" t="s">
        <v>973</v>
      </c>
      <c r="AB155" s="245">
        <v>2.8</v>
      </c>
      <c r="AC155" s="249"/>
      <c r="AD155" s="231"/>
      <c r="AE155" s="232"/>
      <c r="AF155" s="233"/>
      <c r="AG155" s="250"/>
      <c r="AH155" s="235"/>
      <c r="AI155" s="195"/>
      <c r="AJ155" s="235"/>
      <c r="AK155" s="195"/>
      <c r="AL155" s="235"/>
      <c r="AM155" s="195"/>
      <c r="AN155" s="195"/>
      <c r="AO155" s="231"/>
      <c r="AP155" s="232"/>
      <c r="AQ155" s="233"/>
      <c r="AR155" s="250"/>
      <c r="AS155" s="235"/>
      <c r="AT155" s="195"/>
      <c r="AU155" s="235"/>
      <c r="AV155" s="195"/>
      <c r="AW155" s="235"/>
      <c r="AX155" s="195"/>
      <c r="AY155" s="231"/>
      <c r="AZ155" s="232"/>
      <c r="BA155" s="232"/>
      <c r="BB155" s="234"/>
      <c r="BC155" s="235"/>
      <c r="BD155" s="195"/>
      <c r="BE155" s="235"/>
      <c r="BF155" s="195"/>
      <c r="BG155" s="235"/>
      <c r="BH155" s="195"/>
      <c r="BI155" s="1119"/>
      <c r="BJ155" s="115"/>
      <c r="BK155" s="272"/>
      <c r="BL155" s="1118"/>
      <c r="BM155" s="202"/>
      <c r="BN155" s="195"/>
      <c r="BO155" s="195"/>
      <c r="BP155" s="195"/>
      <c r="BQ155" s="195"/>
      <c r="BR155" s="195"/>
      <c r="BS155" s="225"/>
      <c r="BU155" s="1149"/>
      <c r="BV155" s="259"/>
      <c r="BW155" s="1118"/>
      <c r="BX155" s="232"/>
      <c r="BY155" s="232"/>
      <c r="BZ155" s="1119"/>
      <c r="CA155" s="271"/>
      <c r="CB155" s="268"/>
      <c r="CC155" s="269"/>
      <c r="CD155" s="268"/>
      <c r="CE155" s="269"/>
      <c r="CF155" s="268"/>
      <c r="CG155" s="269"/>
      <c r="CH155" s="1096"/>
      <c r="CI155" s="1122" t="e">
        <v>#REF!</v>
      </c>
      <c r="CJ155" s="1109" t="e">
        <v>#REF!</v>
      </c>
      <c r="CK155" s="1093"/>
      <c r="CL155" s="252" t="s">
        <v>988</v>
      </c>
      <c r="CM155" s="253">
        <v>2200</v>
      </c>
      <c r="CN155" s="254">
        <v>2400</v>
      </c>
      <c r="CO155" s="1100"/>
      <c r="CP155" s="1112"/>
      <c r="CQ155" s="1100"/>
      <c r="CR155" s="1084"/>
      <c r="CS155" s="1103"/>
      <c r="CT155" s="1087"/>
      <c r="CU155" s="1087"/>
      <c r="CV155" s="1090"/>
      <c r="CW155" s="1103"/>
      <c r="CX155" s="1106"/>
      <c r="CY155" s="1092"/>
      <c r="CZ155" s="202"/>
      <c r="DA155" s="127"/>
      <c r="DB155" s="1096"/>
      <c r="DC155" s="266"/>
      <c r="DD155" s="1096"/>
      <c r="DE155" s="1099"/>
      <c r="DF155" s="1100"/>
      <c r="DG155" s="1084"/>
      <c r="DH155" s="1087"/>
      <c r="DI155" s="1087"/>
      <c r="DJ155" s="1087"/>
      <c r="DK155" s="1090"/>
      <c r="DL155" s="1087"/>
      <c r="DM155" s="1068"/>
      <c r="DN155" s="1069"/>
      <c r="DO155" s="1077"/>
      <c r="DP155" s="1079"/>
      <c r="DQ155" s="1079"/>
      <c r="DR155" s="1081"/>
      <c r="DS155" s="202"/>
      <c r="DT155" s="1143"/>
      <c r="DU155" s="160"/>
    </row>
    <row r="156" spans="1:125" s="263" customFormat="1" ht="18.600000000000001" customHeight="1">
      <c r="A156" s="263" t="s">
        <v>498</v>
      </c>
      <c r="B156" s="1147"/>
      <c r="C156" s="1128" t="s">
        <v>1022</v>
      </c>
      <c r="D156" s="1116" t="s">
        <v>972</v>
      </c>
      <c r="E156" s="164" t="s">
        <v>52</v>
      </c>
      <c r="F156" s="165"/>
      <c r="G156" s="166">
        <v>37590</v>
      </c>
      <c r="H156" s="167">
        <v>46410</v>
      </c>
      <c r="I156" s="166">
        <v>33400</v>
      </c>
      <c r="J156" s="167">
        <v>42220</v>
      </c>
      <c r="K156" s="141" t="s">
        <v>973</v>
      </c>
      <c r="L156" s="168">
        <v>350</v>
      </c>
      <c r="M156" s="169">
        <v>430</v>
      </c>
      <c r="N156" s="170" t="s">
        <v>974</v>
      </c>
      <c r="O156" s="171" t="s">
        <v>975</v>
      </c>
      <c r="P156" s="172" t="s">
        <v>973</v>
      </c>
      <c r="Q156" s="173" t="s">
        <v>976</v>
      </c>
      <c r="R156" s="172" t="s">
        <v>973</v>
      </c>
      <c r="S156" s="174">
        <v>2.9</v>
      </c>
      <c r="T156" s="175">
        <v>2.9</v>
      </c>
      <c r="U156" s="168">
        <v>310</v>
      </c>
      <c r="V156" s="169">
        <v>390</v>
      </c>
      <c r="W156" s="176" t="s">
        <v>974</v>
      </c>
      <c r="X156" s="171" t="s">
        <v>975</v>
      </c>
      <c r="Y156" s="176" t="s">
        <v>973</v>
      </c>
      <c r="Z156" s="173" t="s">
        <v>976</v>
      </c>
      <c r="AA156" s="176" t="s">
        <v>973</v>
      </c>
      <c r="AB156" s="174">
        <v>2.8</v>
      </c>
      <c r="AC156" s="177">
        <v>2.8</v>
      </c>
      <c r="AD156" s="141" t="s">
        <v>973</v>
      </c>
      <c r="AE156" s="178">
        <v>8820</v>
      </c>
      <c r="AF156" s="141" t="s">
        <v>973</v>
      </c>
      <c r="AG156" s="179">
        <v>80</v>
      </c>
      <c r="AH156" s="180" t="s">
        <v>974</v>
      </c>
      <c r="AI156" s="171" t="s">
        <v>975</v>
      </c>
      <c r="AJ156" s="176" t="s">
        <v>973</v>
      </c>
      <c r="AK156" s="173" t="s">
        <v>976</v>
      </c>
      <c r="AL156" s="176" t="s">
        <v>973</v>
      </c>
      <c r="AM156" s="181">
        <v>2.8</v>
      </c>
      <c r="AN156" s="182" t="s">
        <v>977</v>
      </c>
      <c r="AO156" s="141" t="s">
        <v>973</v>
      </c>
      <c r="AP156" s="183">
        <v>3530</v>
      </c>
      <c r="AQ156" s="141" t="s">
        <v>973</v>
      </c>
      <c r="AR156" s="184">
        <v>30</v>
      </c>
      <c r="AS156" s="185" t="s">
        <v>974</v>
      </c>
      <c r="AT156" s="186" t="s">
        <v>975</v>
      </c>
      <c r="AU156" s="187" t="s">
        <v>973</v>
      </c>
      <c r="AV156" s="188" t="s">
        <v>976</v>
      </c>
      <c r="AW156" s="187" t="s">
        <v>973</v>
      </c>
      <c r="AX156" s="189">
        <v>3.7</v>
      </c>
      <c r="AY156" s="115"/>
      <c r="AZ156" s="126"/>
      <c r="BA156" s="126"/>
      <c r="BB156" s="190"/>
      <c r="BC156" s="130"/>
      <c r="BD156" s="126"/>
      <c r="BE156" s="130"/>
      <c r="BF156" s="126"/>
      <c r="BG156" s="130"/>
      <c r="BH156" s="126"/>
      <c r="BI156" s="1119"/>
      <c r="BJ156" s="115"/>
      <c r="BK156" s="272"/>
      <c r="BL156" s="1118"/>
      <c r="BM156" s="202"/>
      <c r="BN156" s="195"/>
      <c r="BO156" s="195"/>
      <c r="BP156" s="195"/>
      <c r="BQ156" s="195"/>
      <c r="BR156" s="195"/>
      <c r="BS156" s="225"/>
      <c r="BT156" s="232"/>
      <c r="BU156" s="1149"/>
      <c r="BV156" s="224"/>
      <c r="BW156" s="1118"/>
      <c r="BX156" s="232"/>
      <c r="BY156" s="232"/>
      <c r="BZ156" s="1119"/>
      <c r="CA156" s="271"/>
      <c r="CB156" s="268"/>
      <c r="CC156" s="269"/>
      <c r="CD156" s="268"/>
      <c r="CE156" s="269"/>
      <c r="CF156" s="268"/>
      <c r="CG156" s="269"/>
      <c r="CH156" s="1096" t="s">
        <v>973</v>
      </c>
      <c r="CI156" s="1120">
        <v>3200</v>
      </c>
      <c r="CJ156" s="1107">
        <v>3500</v>
      </c>
      <c r="CK156" s="1093" t="s">
        <v>973</v>
      </c>
      <c r="CL156" s="198" t="s">
        <v>980</v>
      </c>
      <c r="CM156" s="199">
        <v>5500</v>
      </c>
      <c r="CN156" s="200">
        <v>6200</v>
      </c>
      <c r="CO156" s="1100" t="s">
        <v>973</v>
      </c>
      <c r="CP156" s="1110">
        <v>3780</v>
      </c>
      <c r="CQ156" s="1100" t="s">
        <v>973</v>
      </c>
      <c r="CR156" s="1082">
        <v>30</v>
      </c>
      <c r="CS156" s="1101" t="s">
        <v>974</v>
      </c>
      <c r="CT156" s="1085" t="s">
        <v>975</v>
      </c>
      <c r="CU156" s="1085" t="s">
        <v>973</v>
      </c>
      <c r="CV156" s="1088" t="s">
        <v>979</v>
      </c>
      <c r="CW156" s="1101" t="s">
        <v>973</v>
      </c>
      <c r="CX156" s="1104">
        <v>3.4</v>
      </c>
      <c r="CY156" s="1091" t="s">
        <v>981</v>
      </c>
      <c r="CZ156" s="1093" t="s">
        <v>973</v>
      </c>
      <c r="DA156" s="1094">
        <v>4900</v>
      </c>
      <c r="DB156" s="1096"/>
      <c r="DC156" s="266"/>
      <c r="DD156" s="1096" t="s">
        <v>982</v>
      </c>
      <c r="DE156" s="1097">
        <v>4150</v>
      </c>
      <c r="DF156" s="1100" t="s">
        <v>973</v>
      </c>
      <c r="DG156" s="1082">
        <v>40</v>
      </c>
      <c r="DH156" s="1085" t="s">
        <v>974</v>
      </c>
      <c r="DI156" s="1085" t="s">
        <v>975</v>
      </c>
      <c r="DJ156" s="1085" t="s">
        <v>973</v>
      </c>
      <c r="DK156" s="1088" t="s">
        <v>979</v>
      </c>
      <c r="DL156" s="1085" t="s">
        <v>973</v>
      </c>
      <c r="DM156" s="1066">
        <v>2</v>
      </c>
      <c r="DN156" s="1069" t="s">
        <v>982</v>
      </c>
      <c r="DO156" s="1070" t="s">
        <v>912</v>
      </c>
      <c r="DP156" s="1072" t="s">
        <v>912</v>
      </c>
      <c r="DQ156" s="1072" t="s">
        <v>912</v>
      </c>
      <c r="DR156" s="1074" t="s">
        <v>912</v>
      </c>
      <c r="DS156" s="202"/>
      <c r="DT156" s="1143"/>
      <c r="DU156" s="160"/>
    </row>
    <row r="157" spans="1:125" s="263" customFormat="1" ht="18.600000000000001" customHeight="1">
      <c r="A157" s="263" t="s">
        <v>499</v>
      </c>
      <c r="B157" s="1147"/>
      <c r="C157" s="1114"/>
      <c r="D157" s="1117"/>
      <c r="E157" s="203" t="s">
        <v>53</v>
      </c>
      <c r="F157" s="165"/>
      <c r="G157" s="204">
        <v>46410</v>
      </c>
      <c r="H157" s="205">
        <v>117010</v>
      </c>
      <c r="I157" s="204">
        <v>42220</v>
      </c>
      <c r="J157" s="205">
        <v>112820</v>
      </c>
      <c r="K157" s="141" t="s">
        <v>973</v>
      </c>
      <c r="L157" s="206">
        <v>430</v>
      </c>
      <c r="M157" s="207">
        <v>1040</v>
      </c>
      <c r="N157" s="208" t="s">
        <v>974</v>
      </c>
      <c r="O157" s="209" t="s">
        <v>975</v>
      </c>
      <c r="P157" s="209" t="s">
        <v>910</v>
      </c>
      <c r="Q157" s="209" t="s">
        <v>976</v>
      </c>
      <c r="R157" s="209" t="s">
        <v>973</v>
      </c>
      <c r="S157" s="210">
        <v>2.9</v>
      </c>
      <c r="T157" s="211">
        <v>2.8</v>
      </c>
      <c r="U157" s="206">
        <v>390</v>
      </c>
      <c r="V157" s="207">
        <v>1000</v>
      </c>
      <c r="W157" s="212" t="s">
        <v>974</v>
      </c>
      <c r="X157" s="209" t="s">
        <v>975</v>
      </c>
      <c r="Y157" s="212" t="s">
        <v>910</v>
      </c>
      <c r="Z157" s="209" t="s">
        <v>976</v>
      </c>
      <c r="AA157" s="212" t="s">
        <v>973</v>
      </c>
      <c r="AB157" s="210">
        <v>2.8</v>
      </c>
      <c r="AC157" s="213">
        <v>2.8</v>
      </c>
      <c r="AD157" s="141" t="s">
        <v>973</v>
      </c>
      <c r="AE157" s="214">
        <v>8820</v>
      </c>
      <c r="AF157" s="141" t="s">
        <v>973</v>
      </c>
      <c r="AG157" s="215">
        <v>80</v>
      </c>
      <c r="AH157" s="216" t="s">
        <v>974</v>
      </c>
      <c r="AI157" s="158" t="s">
        <v>975</v>
      </c>
      <c r="AJ157" s="159" t="s">
        <v>973</v>
      </c>
      <c r="AK157" s="217" t="s">
        <v>976</v>
      </c>
      <c r="AL157" s="218" t="s">
        <v>973</v>
      </c>
      <c r="AM157" s="219">
        <v>2.8</v>
      </c>
      <c r="AN157" s="220"/>
      <c r="AO157" s="115"/>
      <c r="AP157" s="221"/>
      <c r="AQ157" s="115"/>
      <c r="AR157" s="222"/>
      <c r="AS157" s="223"/>
      <c r="AT157" s="221"/>
      <c r="AU157" s="223"/>
      <c r="AV157" s="221"/>
      <c r="AW157" s="223"/>
      <c r="AX157" s="221"/>
      <c r="AY157" s="115"/>
      <c r="AZ157" s="126"/>
      <c r="BA157" s="126"/>
      <c r="BB157" s="190"/>
      <c r="BC157" s="130"/>
      <c r="BD157" s="126"/>
      <c r="BE157" s="130"/>
      <c r="BF157" s="126"/>
      <c r="BG157" s="130"/>
      <c r="BH157" s="126"/>
      <c r="BI157" s="1119"/>
      <c r="BJ157" s="115"/>
      <c r="BK157" s="272"/>
      <c r="BL157" s="1118"/>
      <c r="BM157" s="202"/>
      <c r="BN157" s="195"/>
      <c r="BO157" s="195"/>
      <c r="BP157" s="195"/>
      <c r="BQ157" s="195"/>
      <c r="BR157" s="195"/>
      <c r="BS157" s="225"/>
      <c r="BT157" s="195"/>
      <c r="BU157" s="1149"/>
      <c r="BV157" s="226"/>
      <c r="BW157" s="1118"/>
      <c r="BX157" s="232"/>
      <c r="BY157" s="232"/>
      <c r="BZ157" s="1119"/>
      <c r="CA157" s="271"/>
      <c r="CB157" s="268"/>
      <c r="CC157" s="269"/>
      <c r="CD157" s="268"/>
      <c r="CE157" s="269"/>
      <c r="CF157" s="268"/>
      <c r="CG157" s="269"/>
      <c r="CH157" s="1096"/>
      <c r="CI157" s="1121" t="e">
        <v>#REF!</v>
      </c>
      <c r="CJ157" s="1108" t="e">
        <v>#REF!</v>
      </c>
      <c r="CK157" s="1093"/>
      <c r="CL157" s="123" t="s">
        <v>985</v>
      </c>
      <c r="CM157" s="228">
        <v>3000</v>
      </c>
      <c r="CN157" s="229">
        <v>3400</v>
      </c>
      <c r="CO157" s="1100"/>
      <c r="CP157" s="1111"/>
      <c r="CQ157" s="1100"/>
      <c r="CR157" s="1083"/>
      <c r="CS157" s="1102"/>
      <c r="CT157" s="1086"/>
      <c r="CU157" s="1086"/>
      <c r="CV157" s="1089"/>
      <c r="CW157" s="1102"/>
      <c r="CX157" s="1105"/>
      <c r="CY157" s="1091"/>
      <c r="CZ157" s="1093"/>
      <c r="DA157" s="1095"/>
      <c r="DB157" s="1096"/>
      <c r="DC157" s="266"/>
      <c r="DD157" s="1096"/>
      <c r="DE157" s="1098"/>
      <c r="DF157" s="1100"/>
      <c r="DG157" s="1083"/>
      <c r="DH157" s="1086"/>
      <c r="DI157" s="1086"/>
      <c r="DJ157" s="1086"/>
      <c r="DK157" s="1089"/>
      <c r="DL157" s="1086"/>
      <c r="DM157" s="1067"/>
      <c r="DN157" s="1069"/>
      <c r="DO157" s="1071"/>
      <c r="DP157" s="1073"/>
      <c r="DQ157" s="1073"/>
      <c r="DR157" s="1075"/>
      <c r="DS157" s="202"/>
      <c r="DT157" s="1143"/>
      <c r="DU157" s="160"/>
    </row>
    <row r="158" spans="1:125" s="263" customFormat="1" ht="18.600000000000001" customHeight="1">
      <c r="A158" s="263" t="s">
        <v>500</v>
      </c>
      <c r="B158" s="1147"/>
      <c r="C158" s="1114"/>
      <c r="D158" s="1123" t="s">
        <v>986</v>
      </c>
      <c r="E158" s="203" t="s">
        <v>54</v>
      </c>
      <c r="F158" s="165"/>
      <c r="G158" s="204">
        <v>117010</v>
      </c>
      <c r="H158" s="205">
        <v>205260</v>
      </c>
      <c r="I158" s="204">
        <v>112820</v>
      </c>
      <c r="J158" s="205">
        <v>201070</v>
      </c>
      <c r="K158" s="141" t="s">
        <v>973</v>
      </c>
      <c r="L158" s="206">
        <v>1040</v>
      </c>
      <c r="M158" s="207">
        <v>1920</v>
      </c>
      <c r="N158" s="208" t="s">
        <v>974</v>
      </c>
      <c r="O158" s="209" t="s">
        <v>975</v>
      </c>
      <c r="P158" s="209" t="s">
        <v>910</v>
      </c>
      <c r="Q158" s="209" t="s">
        <v>976</v>
      </c>
      <c r="R158" s="209" t="s">
        <v>973</v>
      </c>
      <c r="S158" s="210">
        <v>2.8</v>
      </c>
      <c r="T158" s="211">
        <v>2.8</v>
      </c>
      <c r="U158" s="206">
        <v>1000</v>
      </c>
      <c r="V158" s="207">
        <v>1880</v>
      </c>
      <c r="W158" s="212" t="s">
        <v>974</v>
      </c>
      <c r="X158" s="209" t="s">
        <v>975</v>
      </c>
      <c r="Y158" s="212" t="s">
        <v>910</v>
      </c>
      <c r="Z158" s="209" t="s">
        <v>976</v>
      </c>
      <c r="AA158" s="212" t="s">
        <v>973</v>
      </c>
      <c r="AB158" s="210">
        <v>2.8</v>
      </c>
      <c r="AC158" s="213">
        <v>2.8</v>
      </c>
      <c r="AD158" s="231"/>
      <c r="AE158" s="232"/>
      <c r="AF158" s="233"/>
      <c r="AG158" s="234"/>
      <c r="AH158" s="235"/>
      <c r="AI158" s="195"/>
      <c r="AJ158" s="235"/>
      <c r="AK158" s="195"/>
      <c r="AL158" s="235"/>
      <c r="AM158" s="195"/>
      <c r="AN158" s="195"/>
      <c r="AO158" s="231"/>
      <c r="AP158" s="232"/>
      <c r="AQ158" s="233"/>
      <c r="AR158" s="234"/>
      <c r="AS158" s="235"/>
      <c r="AT158" s="195"/>
      <c r="AU158" s="235"/>
      <c r="AV158" s="195"/>
      <c r="AW158" s="235"/>
      <c r="AX158" s="195"/>
      <c r="AY158" s="141" t="s">
        <v>973</v>
      </c>
      <c r="AZ158" s="236">
        <v>17650</v>
      </c>
      <c r="BA158" s="141" t="s">
        <v>973</v>
      </c>
      <c r="BB158" s="184">
        <v>170</v>
      </c>
      <c r="BC158" s="185" t="s">
        <v>974</v>
      </c>
      <c r="BD158" s="186" t="s">
        <v>975</v>
      </c>
      <c r="BE158" s="187" t="s">
        <v>973</v>
      </c>
      <c r="BF158" s="188" t="s">
        <v>976</v>
      </c>
      <c r="BG158" s="185" t="s">
        <v>973</v>
      </c>
      <c r="BH158" s="189">
        <v>2.6</v>
      </c>
      <c r="BI158" s="1119"/>
      <c r="BJ158" s="115"/>
      <c r="BK158" s="272"/>
      <c r="BL158" s="1118"/>
      <c r="BM158" s="202"/>
      <c r="BN158" s="195"/>
      <c r="BO158" s="195"/>
      <c r="BP158" s="195"/>
      <c r="BQ158" s="195"/>
      <c r="BR158" s="195"/>
      <c r="BS158" s="225"/>
      <c r="BU158" s="1149"/>
      <c r="BV158" s="259"/>
      <c r="BW158" s="1118"/>
      <c r="BX158" s="232"/>
      <c r="BY158" s="232"/>
      <c r="BZ158" s="1119"/>
      <c r="CA158" s="271"/>
      <c r="CB158" s="268"/>
      <c r="CC158" s="269"/>
      <c r="CD158" s="268"/>
      <c r="CE158" s="269"/>
      <c r="CF158" s="268"/>
      <c r="CG158" s="269"/>
      <c r="CH158" s="1096"/>
      <c r="CI158" s="1121" t="e">
        <v>#REF!</v>
      </c>
      <c r="CJ158" s="1108" t="e">
        <v>#REF!</v>
      </c>
      <c r="CK158" s="1093"/>
      <c r="CL158" s="123" t="s">
        <v>987</v>
      </c>
      <c r="CM158" s="228">
        <v>2600</v>
      </c>
      <c r="CN158" s="229">
        <v>2900</v>
      </c>
      <c r="CO158" s="1100"/>
      <c r="CP158" s="1111"/>
      <c r="CQ158" s="1100"/>
      <c r="CR158" s="1083"/>
      <c r="CS158" s="1102"/>
      <c r="CT158" s="1086"/>
      <c r="CU158" s="1086"/>
      <c r="CV158" s="1089"/>
      <c r="CW158" s="1102"/>
      <c r="CX158" s="1105"/>
      <c r="CY158" s="1091"/>
      <c r="CZ158" s="202"/>
      <c r="DA158" s="127"/>
      <c r="DB158" s="1096"/>
      <c r="DC158" s="266"/>
      <c r="DD158" s="1096"/>
      <c r="DE158" s="1098"/>
      <c r="DF158" s="1100"/>
      <c r="DG158" s="1083"/>
      <c r="DH158" s="1086"/>
      <c r="DI158" s="1086"/>
      <c r="DJ158" s="1086"/>
      <c r="DK158" s="1089"/>
      <c r="DL158" s="1086"/>
      <c r="DM158" s="1067"/>
      <c r="DN158" s="1069"/>
      <c r="DO158" s="1076">
        <v>0.01</v>
      </c>
      <c r="DP158" s="1078">
        <v>0.03</v>
      </c>
      <c r="DQ158" s="1078">
        <v>0.04</v>
      </c>
      <c r="DR158" s="1080">
        <v>0.06</v>
      </c>
      <c r="DS158" s="202"/>
      <c r="DT158" s="1143"/>
      <c r="DU158" s="160"/>
    </row>
    <row r="159" spans="1:125" s="263" customFormat="1" ht="18.600000000000001" customHeight="1">
      <c r="A159" s="263" t="s">
        <v>501</v>
      </c>
      <c r="B159" s="1147"/>
      <c r="C159" s="1114"/>
      <c r="D159" s="1124"/>
      <c r="E159" s="238" t="s">
        <v>55</v>
      </c>
      <c r="F159" s="165"/>
      <c r="G159" s="239">
        <v>205260</v>
      </c>
      <c r="H159" s="240"/>
      <c r="I159" s="239">
        <v>201070</v>
      </c>
      <c r="J159" s="240"/>
      <c r="K159" s="141" t="s">
        <v>973</v>
      </c>
      <c r="L159" s="241">
        <v>1920</v>
      </c>
      <c r="M159" s="242"/>
      <c r="N159" s="243" t="s">
        <v>974</v>
      </c>
      <c r="O159" s="244" t="s">
        <v>975</v>
      </c>
      <c r="P159" s="244" t="s">
        <v>910</v>
      </c>
      <c r="Q159" s="244" t="s">
        <v>976</v>
      </c>
      <c r="R159" s="244" t="s">
        <v>973</v>
      </c>
      <c r="S159" s="245">
        <v>2.8</v>
      </c>
      <c r="T159" s="246"/>
      <c r="U159" s="241">
        <v>1880</v>
      </c>
      <c r="V159" s="242"/>
      <c r="W159" s="247" t="s">
        <v>974</v>
      </c>
      <c r="X159" s="244" t="s">
        <v>975</v>
      </c>
      <c r="Y159" s="248" t="s">
        <v>910</v>
      </c>
      <c r="Z159" s="244" t="s">
        <v>976</v>
      </c>
      <c r="AA159" s="248" t="s">
        <v>973</v>
      </c>
      <c r="AB159" s="245">
        <v>2.8</v>
      </c>
      <c r="AC159" s="249"/>
      <c r="AD159" s="231"/>
      <c r="AE159" s="232"/>
      <c r="AF159" s="233"/>
      <c r="AG159" s="250"/>
      <c r="AH159" s="235"/>
      <c r="AI159" s="195"/>
      <c r="AJ159" s="235"/>
      <c r="AK159" s="195"/>
      <c r="AL159" s="235"/>
      <c r="AM159" s="195"/>
      <c r="AN159" s="195"/>
      <c r="AO159" s="231"/>
      <c r="AP159" s="232"/>
      <c r="AQ159" s="233"/>
      <c r="AR159" s="250"/>
      <c r="AS159" s="235"/>
      <c r="AT159" s="195"/>
      <c r="AU159" s="235"/>
      <c r="AV159" s="195"/>
      <c r="AW159" s="235"/>
      <c r="AX159" s="195"/>
      <c r="AY159" s="231"/>
      <c r="AZ159" s="232"/>
      <c r="BA159" s="232"/>
      <c r="BB159" s="234"/>
      <c r="BC159" s="235"/>
      <c r="BD159" s="195"/>
      <c r="BE159" s="235"/>
      <c r="BF159" s="195"/>
      <c r="BG159" s="235"/>
      <c r="BH159" s="195"/>
      <c r="BI159" s="1119"/>
      <c r="BJ159" s="115"/>
      <c r="BK159" s="272"/>
      <c r="BL159" s="1118"/>
      <c r="BM159" s="202"/>
      <c r="BN159" s="195"/>
      <c r="BO159" s="195"/>
      <c r="BP159" s="195"/>
      <c r="BQ159" s="195"/>
      <c r="BR159" s="195"/>
      <c r="BS159" s="225"/>
      <c r="BT159" s="232"/>
      <c r="BU159" s="1149"/>
      <c r="BV159" s="224"/>
      <c r="BW159" s="1118"/>
      <c r="BX159" s="232"/>
      <c r="BY159" s="232"/>
      <c r="BZ159" s="1119"/>
      <c r="CA159" s="271"/>
      <c r="CB159" s="268"/>
      <c r="CC159" s="269"/>
      <c r="CD159" s="268"/>
      <c r="CE159" s="269"/>
      <c r="CF159" s="268"/>
      <c r="CG159" s="269"/>
      <c r="CH159" s="1096"/>
      <c r="CI159" s="1122" t="e">
        <v>#REF!</v>
      </c>
      <c r="CJ159" s="1109" t="e">
        <v>#REF!</v>
      </c>
      <c r="CK159" s="1093"/>
      <c r="CL159" s="252" t="s">
        <v>988</v>
      </c>
      <c r="CM159" s="253">
        <v>2400</v>
      </c>
      <c r="CN159" s="254">
        <v>2600</v>
      </c>
      <c r="CO159" s="1100"/>
      <c r="CP159" s="1112"/>
      <c r="CQ159" s="1100"/>
      <c r="CR159" s="1084"/>
      <c r="CS159" s="1103"/>
      <c r="CT159" s="1087"/>
      <c r="CU159" s="1087"/>
      <c r="CV159" s="1090"/>
      <c r="CW159" s="1103"/>
      <c r="CX159" s="1106"/>
      <c r="CY159" s="1092"/>
      <c r="CZ159" s="202"/>
      <c r="DA159" s="127"/>
      <c r="DB159" s="1096"/>
      <c r="DC159" s="266"/>
      <c r="DD159" s="1096"/>
      <c r="DE159" s="1099"/>
      <c r="DF159" s="1100"/>
      <c r="DG159" s="1084"/>
      <c r="DH159" s="1087"/>
      <c r="DI159" s="1087"/>
      <c r="DJ159" s="1087"/>
      <c r="DK159" s="1090"/>
      <c r="DL159" s="1087"/>
      <c r="DM159" s="1068"/>
      <c r="DN159" s="1069"/>
      <c r="DO159" s="1077"/>
      <c r="DP159" s="1079"/>
      <c r="DQ159" s="1079"/>
      <c r="DR159" s="1081"/>
      <c r="DS159" s="202"/>
      <c r="DT159" s="1143"/>
      <c r="DU159" s="160"/>
    </row>
    <row r="160" spans="1:125" s="263" customFormat="1" ht="18.600000000000001" customHeight="1">
      <c r="A160" s="263" t="s">
        <v>502</v>
      </c>
      <c r="B160" s="1147"/>
      <c r="C160" s="1128" t="s">
        <v>1023</v>
      </c>
      <c r="D160" s="1116" t="s">
        <v>972</v>
      </c>
      <c r="E160" s="164" t="s">
        <v>52</v>
      </c>
      <c r="F160" s="165"/>
      <c r="G160" s="166">
        <v>36450</v>
      </c>
      <c r="H160" s="167">
        <v>45270</v>
      </c>
      <c r="I160" s="166">
        <v>32540</v>
      </c>
      <c r="J160" s="167">
        <v>41360</v>
      </c>
      <c r="K160" s="141" t="s">
        <v>973</v>
      </c>
      <c r="L160" s="168">
        <v>340</v>
      </c>
      <c r="M160" s="169">
        <v>420</v>
      </c>
      <c r="N160" s="170" t="s">
        <v>974</v>
      </c>
      <c r="O160" s="171" t="s">
        <v>975</v>
      </c>
      <c r="P160" s="172" t="s">
        <v>973</v>
      </c>
      <c r="Q160" s="173" t="s">
        <v>976</v>
      </c>
      <c r="R160" s="172" t="s">
        <v>973</v>
      </c>
      <c r="S160" s="174">
        <v>2.9</v>
      </c>
      <c r="T160" s="175">
        <v>2.9</v>
      </c>
      <c r="U160" s="168">
        <v>300</v>
      </c>
      <c r="V160" s="169">
        <v>380</v>
      </c>
      <c r="W160" s="176" t="s">
        <v>974</v>
      </c>
      <c r="X160" s="171" t="s">
        <v>975</v>
      </c>
      <c r="Y160" s="176" t="s">
        <v>973</v>
      </c>
      <c r="Z160" s="173" t="s">
        <v>976</v>
      </c>
      <c r="AA160" s="176" t="s">
        <v>973</v>
      </c>
      <c r="AB160" s="174">
        <v>2.8</v>
      </c>
      <c r="AC160" s="177">
        <v>2.8</v>
      </c>
      <c r="AD160" s="141" t="s">
        <v>973</v>
      </c>
      <c r="AE160" s="178">
        <v>8820</v>
      </c>
      <c r="AF160" s="141" t="s">
        <v>973</v>
      </c>
      <c r="AG160" s="179">
        <v>80</v>
      </c>
      <c r="AH160" s="180" t="s">
        <v>974</v>
      </c>
      <c r="AI160" s="171" t="s">
        <v>975</v>
      </c>
      <c r="AJ160" s="176" t="s">
        <v>973</v>
      </c>
      <c r="AK160" s="173" t="s">
        <v>976</v>
      </c>
      <c r="AL160" s="176" t="s">
        <v>973</v>
      </c>
      <c r="AM160" s="181">
        <v>2.8</v>
      </c>
      <c r="AN160" s="182" t="s">
        <v>977</v>
      </c>
      <c r="AO160" s="141" t="s">
        <v>973</v>
      </c>
      <c r="AP160" s="183">
        <v>3530</v>
      </c>
      <c r="AQ160" s="141" t="s">
        <v>973</v>
      </c>
      <c r="AR160" s="184">
        <v>30</v>
      </c>
      <c r="AS160" s="185" t="s">
        <v>974</v>
      </c>
      <c r="AT160" s="186" t="s">
        <v>975</v>
      </c>
      <c r="AU160" s="187" t="s">
        <v>973</v>
      </c>
      <c r="AV160" s="188" t="s">
        <v>976</v>
      </c>
      <c r="AW160" s="187" t="s">
        <v>973</v>
      </c>
      <c r="AX160" s="189">
        <v>3.7</v>
      </c>
      <c r="AY160" s="115"/>
      <c r="AZ160" s="126"/>
      <c r="BA160" s="126"/>
      <c r="BB160" s="190"/>
      <c r="BC160" s="130"/>
      <c r="BD160" s="126"/>
      <c r="BE160" s="130"/>
      <c r="BF160" s="126"/>
      <c r="BG160" s="130"/>
      <c r="BH160" s="126"/>
      <c r="BI160" s="1119"/>
      <c r="BJ160" s="115"/>
      <c r="BK160" s="272"/>
      <c r="BL160" s="1118"/>
      <c r="BM160" s="202"/>
      <c r="BN160" s="195"/>
      <c r="BO160" s="195"/>
      <c r="BP160" s="195"/>
      <c r="BQ160" s="195"/>
      <c r="BR160" s="195"/>
      <c r="BS160" s="225"/>
      <c r="BT160" s="195"/>
      <c r="BU160" s="1149"/>
      <c r="BV160" s="226"/>
      <c r="BW160" s="1118"/>
      <c r="BX160" s="232"/>
      <c r="BY160" s="232"/>
      <c r="BZ160" s="1119"/>
      <c r="CA160" s="271"/>
      <c r="CB160" s="268"/>
      <c r="CC160" s="269"/>
      <c r="CD160" s="268"/>
      <c r="CE160" s="269"/>
      <c r="CF160" s="268"/>
      <c r="CG160" s="269"/>
      <c r="CH160" s="1096" t="s">
        <v>973</v>
      </c>
      <c r="CI160" s="1120">
        <v>3000</v>
      </c>
      <c r="CJ160" s="1107">
        <v>3300</v>
      </c>
      <c r="CK160" s="1093" t="s">
        <v>973</v>
      </c>
      <c r="CL160" s="198" t="s">
        <v>980</v>
      </c>
      <c r="CM160" s="199">
        <v>5400</v>
      </c>
      <c r="CN160" s="200">
        <v>6000</v>
      </c>
      <c r="CO160" s="1100" t="s">
        <v>973</v>
      </c>
      <c r="CP160" s="1110">
        <v>3530</v>
      </c>
      <c r="CQ160" s="1100" t="s">
        <v>973</v>
      </c>
      <c r="CR160" s="1082">
        <v>30</v>
      </c>
      <c r="CS160" s="1101" t="s">
        <v>974</v>
      </c>
      <c r="CT160" s="1085" t="s">
        <v>975</v>
      </c>
      <c r="CU160" s="1085" t="s">
        <v>973</v>
      </c>
      <c r="CV160" s="1088" t="s">
        <v>979</v>
      </c>
      <c r="CW160" s="1101" t="s">
        <v>973</v>
      </c>
      <c r="CX160" s="1104">
        <v>3.2</v>
      </c>
      <c r="CY160" s="1091" t="s">
        <v>981</v>
      </c>
      <c r="CZ160" s="1093" t="s">
        <v>973</v>
      </c>
      <c r="DA160" s="1094">
        <v>4900</v>
      </c>
      <c r="DB160" s="1096"/>
      <c r="DC160" s="266"/>
      <c r="DD160" s="1096" t="s">
        <v>982</v>
      </c>
      <c r="DE160" s="1097">
        <v>3870</v>
      </c>
      <c r="DF160" s="1100" t="s">
        <v>973</v>
      </c>
      <c r="DG160" s="1082">
        <v>30</v>
      </c>
      <c r="DH160" s="1085" t="s">
        <v>974</v>
      </c>
      <c r="DI160" s="1085" t="s">
        <v>975</v>
      </c>
      <c r="DJ160" s="1085" t="s">
        <v>973</v>
      </c>
      <c r="DK160" s="1088" t="s">
        <v>979</v>
      </c>
      <c r="DL160" s="1085" t="s">
        <v>973</v>
      </c>
      <c r="DM160" s="1066">
        <v>2.5</v>
      </c>
      <c r="DN160" s="1069" t="s">
        <v>982</v>
      </c>
      <c r="DO160" s="1070" t="s">
        <v>912</v>
      </c>
      <c r="DP160" s="1072" t="s">
        <v>912</v>
      </c>
      <c r="DQ160" s="1072" t="s">
        <v>912</v>
      </c>
      <c r="DR160" s="1074" t="s">
        <v>912</v>
      </c>
      <c r="DS160" s="202"/>
      <c r="DT160" s="1143"/>
      <c r="DU160" s="160"/>
    </row>
    <row r="161" spans="1:138" ht="18.600000000000001" customHeight="1">
      <c r="A161" s="263" t="s">
        <v>503</v>
      </c>
      <c r="B161" s="1147"/>
      <c r="C161" s="1114"/>
      <c r="D161" s="1117"/>
      <c r="E161" s="203" t="s">
        <v>53</v>
      </c>
      <c r="F161" s="165"/>
      <c r="G161" s="204">
        <v>45270</v>
      </c>
      <c r="H161" s="205">
        <v>115870</v>
      </c>
      <c r="I161" s="204">
        <v>41360</v>
      </c>
      <c r="J161" s="205">
        <v>111960</v>
      </c>
      <c r="K161" s="141" t="s">
        <v>973</v>
      </c>
      <c r="L161" s="206">
        <v>420</v>
      </c>
      <c r="M161" s="207">
        <v>1030</v>
      </c>
      <c r="N161" s="208" t="s">
        <v>974</v>
      </c>
      <c r="O161" s="209" t="s">
        <v>975</v>
      </c>
      <c r="P161" s="209" t="s">
        <v>910</v>
      </c>
      <c r="Q161" s="209" t="s">
        <v>976</v>
      </c>
      <c r="R161" s="209" t="s">
        <v>973</v>
      </c>
      <c r="S161" s="210">
        <v>2.9</v>
      </c>
      <c r="T161" s="211">
        <v>2.8</v>
      </c>
      <c r="U161" s="206">
        <v>380</v>
      </c>
      <c r="V161" s="207">
        <v>990</v>
      </c>
      <c r="W161" s="212" t="s">
        <v>974</v>
      </c>
      <c r="X161" s="209" t="s">
        <v>975</v>
      </c>
      <c r="Y161" s="212" t="s">
        <v>910</v>
      </c>
      <c r="Z161" s="209" t="s">
        <v>976</v>
      </c>
      <c r="AA161" s="212" t="s">
        <v>973</v>
      </c>
      <c r="AB161" s="210">
        <v>2.8</v>
      </c>
      <c r="AC161" s="213">
        <v>2.8</v>
      </c>
      <c r="AD161" s="141" t="s">
        <v>973</v>
      </c>
      <c r="AE161" s="214">
        <v>8820</v>
      </c>
      <c r="AF161" s="141" t="s">
        <v>973</v>
      </c>
      <c r="AG161" s="215">
        <v>80</v>
      </c>
      <c r="AH161" s="216" t="s">
        <v>974</v>
      </c>
      <c r="AI161" s="158" t="s">
        <v>975</v>
      </c>
      <c r="AJ161" s="159" t="s">
        <v>973</v>
      </c>
      <c r="AK161" s="217" t="s">
        <v>976</v>
      </c>
      <c r="AL161" s="218" t="s">
        <v>973</v>
      </c>
      <c r="AM161" s="219">
        <v>2.8</v>
      </c>
      <c r="AN161" s="220"/>
      <c r="AP161" s="221"/>
      <c r="AQ161" s="115"/>
      <c r="AR161" s="222"/>
      <c r="AS161" s="223"/>
      <c r="AT161" s="221"/>
      <c r="AU161" s="223"/>
      <c r="AV161" s="221"/>
      <c r="AW161" s="223"/>
      <c r="AX161" s="221"/>
      <c r="AZ161" s="126"/>
      <c r="BA161" s="126"/>
      <c r="BB161" s="190"/>
      <c r="BC161" s="130"/>
      <c r="BD161" s="126"/>
      <c r="BE161" s="130"/>
      <c r="BF161" s="126"/>
      <c r="BG161" s="130"/>
      <c r="BH161" s="126"/>
      <c r="BI161" s="1119"/>
      <c r="BK161" s="272"/>
      <c r="BL161" s="1118"/>
      <c r="BM161" s="202"/>
      <c r="BS161" s="225"/>
      <c r="BT161" s="263"/>
      <c r="BU161" s="1149"/>
      <c r="BV161" s="259"/>
      <c r="BW161" s="1118"/>
      <c r="BX161" s="232"/>
      <c r="BY161" s="232"/>
      <c r="BZ161" s="1119"/>
      <c r="CA161" s="271"/>
      <c r="CB161" s="268"/>
      <c r="CC161" s="269"/>
      <c r="CD161" s="268"/>
      <c r="CE161" s="269"/>
      <c r="CF161" s="268"/>
      <c r="CG161" s="269"/>
      <c r="CH161" s="1096"/>
      <c r="CI161" s="1121" t="e">
        <v>#REF!</v>
      </c>
      <c r="CJ161" s="1108" t="e">
        <v>#REF!</v>
      </c>
      <c r="CK161" s="1093"/>
      <c r="CL161" s="123" t="s">
        <v>985</v>
      </c>
      <c r="CM161" s="228">
        <v>2900</v>
      </c>
      <c r="CN161" s="229">
        <v>3300</v>
      </c>
      <c r="CO161" s="1100"/>
      <c r="CP161" s="1111"/>
      <c r="CQ161" s="1100"/>
      <c r="CR161" s="1083"/>
      <c r="CS161" s="1102"/>
      <c r="CT161" s="1086"/>
      <c r="CU161" s="1086"/>
      <c r="CV161" s="1089"/>
      <c r="CW161" s="1102"/>
      <c r="CX161" s="1105"/>
      <c r="CY161" s="1091"/>
      <c r="CZ161" s="1093"/>
      <c r="DA161" s="1095"/>
      <c r="DB161" s="1096"/>
      <c r="DC161" s="266"/>
      <c r="DD161" s="1096"/>
      <c r="DE161" s="1098"/>
      <c r="DF161" s="1100"/>
      <c r="DG161" s="1083"/>
      <c r="DH161" s="1086"/>
      <c r="DI161" s="1086"/>
      <c r="DJ161" s="1086"/>
      <c r="DK161" s="1089"/>
      <c r="DL161" s="1086"/>
      <c r="DM161" s="1067"/>
      <c r="DN161" s="1069"/>
      <c r="DO161" s="1071"/>
      <c r="DP161" s="1073"/>
      <c r="DQ161" s="1073"/>
      <c r="DR161" s="1075"/>
      <c r="DS161" s="202"/>
      <c r="DT161" s="1143"/>
      <c r="DU161" s="160"/>
      <c r="DV161" s="263"/>
    </row>
    <row r="162" spans="1:138" ht="18.600000000000001" customHeight="1">
      <c r="A162" s="263" t="s">
        <v>504</v>
      </c>
      <c r="B162" s="1147"/>
      <c r="C162" s="1114"/>
      <c r="D162" s="1123" t="s">
        <v>986</v>
      </c>
      <c r="E162" s="203" t="s">
        <v>54</v>
      </c>
      <c r="F162" s="165"/>
      <c r="G162" s="204">
        <v>115870</v>
      </c>
      <c r="H162" s="205">
        <v>204120</v>
      </c>
      <c r="I162" s="204">
        <v>111960</v>
      </c>
      <c r="J162" s="205">
        <v>200210</v>
      </c>
      <c r="K162" s="141" t="s">
        <v>973</v>
      </c>
      <c r="L162" s="206">
        <v>1030</v>
      </c>
      <c r="M162" s="207">
        <v>1910</v>
      </c>
      <c r="N162" s="208" t="s">
        <v>974</v>
      </c>
      <c r="O162" s="209" t="s">
        <v>975</v>
      </c>
      <c r="P162" s="209" t="s">
        <v>910</v>
      </c>
      <c r="Q162" s="209" t="s">
        <v>976</v>
      </c>
      <c r="R162" s="209" t="s">
        <v>973</v>
      </c>
      <c r="S162" s="210">
        <v>2.8</v>
      </c>
      <c r="T162" s="211">
        <v>2.8</v>
      </c>
      <c r="U162" s="206">
        <v>990</v>
      </c>
      <c r="V162" s="207">
        <v>1870</v>
      </c>
      <c r="W162" s="212" t="s">
        <v>974</v>
      </c>
      <c r="X162" s="209" t="s">
        <v>975</v>
      </c>
      <c r="Y162" s="212" t="s">
        <v>910</v>
      </c>
      <c r="Z162" s="209" t="s">
        <v>976</v>
      </c>
      <c r="AA162" s="212" t="s">
        <v>973</v>
      </c>
      <c r="AB162" s="210">
        <v>2.8</v>
      </c>
      <c r="AC162" s="213">
        <v>2.8</v>
      </c>
      <c r="AD162" s="231"/>
      <c r="AF162" s="233"/>
      <c r="AO162" s="231"/>
      <c r="AQ162" s="233"/>
      <c r="AY162" s="141" t="s">
        <v>973</v>
      </c>
      <c r="AZ162" s="236">
        <v>17650</v>
      </c>
      <c r="BA162" s="141" t="s">
        <v>973</v>
      </c>
      <c r="BB162" s="184">
        <v>170</v>
      </c>
      <c r="BC162" s="185" t="s">
        <v>974</v>
      </c>
      <c r="BD162" s="186" t="s">
        <v>975</v>
      </c>
      <c r="BE162" s="187" t="s">
        <v>973</v>
      </c>
      <c r="BF162" s="188" t="s">
        <v>976</v>
      </c>
      <c r="BG162" s="185" t="s">
        <v>973</v>
      </c>
      <c r="BH162" s="189">
        <v>2.6</v>
      </c>
      <c r="BI162" s="1119"/>
      <c r="BK162" s="272"/>
      <c r="BL162" s="1118"/>
      <c r="BM162" s="202"/>
      <c r="BS162" s="225"/>
      <c r="BT162" s="232"/>
      <c r="BU162" s="1149"/>
      <c r="BV162" s="224"/>
      <c r="BW162" s="1118"/>
      <c r="BX162" s="232"/>
      <c r="BY162" s="232"/>
      <c r="BZ162" s="1119"/>
      <c r="CA162" s="271"/>
      <c r="CB162" s="268"/>
      <c r="CC162" s="269"/>
      <c r="CD162" s="268"/>
      <c r="CE162" s="269"/>
      <c r="CF162" s="268"/>
      <c r="CG162" s="269"/>
      <c r="CH162" s="1096"/>
      <c r="CI162" s="1121" t="e">
        <v>#REF!</v>
      </c>
      <c r="CJ162" s="1108" t="e">
        <v>#REF!</v>
      </c>
      <c r="CK162" s="1093"/>
      <c r="CL162" s="123" t="s">
        <v>987</v>
      </c>
      <c r="CM162" s="228">
        <v>2500</v>
      </c>
      <c r="CN162" s="229">
        <v>2800</v>
      </c>
      <c r="CO162" s="1100"/>
      <c r="CP162" s="1111"/>
      <c r="CQ162" s="1100"/>
      <c r="CR162" s="1083"/>
      <c r="CS162" s="1102"/>
      <c r="CT162" s="1086"/>
      <c r="CU162" s="1086"/>
      <c r="CV162" s="1089"/>
      <c r="CW162" s="1102"/>
      <c r="CX162" s="1105"/>
      <c r="CY162" s="1091"/>
      <c r="CZ162" s="202"/>
      <c r="DA162" s="127"/>
      <c r="DB162" s="1096"/>
      <c r="DC162" s="266"/>
      <c r="DD162" s="1096"/>
      <c r="DE162" s="1098"/>
      <c r="DF162" s="1100"/>
      <c r="DG162" s="1083"/>
      <c r="DH162" s="1086"/>
      <c r="DI162" s="1086"/>
      <c r="DJ162" s="1086"/>
      <c r="DK162" s="1089"/>
      <c r="DL162" s="1086"/>
      <c r="DM162" s="1067"/>
      <c r="DN162" s="1069"/>
      <c r="DO162" s="1076">
        <v>0.01</v>
      </c>
      <c r="DP162" s="1078">
        <v>0.03</v>
      </c>
      <c r="DQ162" s="1078">
        <v>0.04</v>
      </c>
      <c r="DR162" s="1080">
        <v>0.06</v>
      </c>
      <c r="DS162" s="202"/>
      <c r="DT162" s="1143"/>
      <c r="DU162" s="160"/>
      <c r="DV162" s="263"/>
    </row>
    <row r="163" spans="1:138" ht="18.600000000000001" customHeight="1">
      <c r="A163" s="263" t="s">
        <v>505</v>
      </c>
      <c r="B163" s="1147"/>
      <c r="C163" s="1114"/>
      <c r="D163" s="1124"/>
      <c r="E163" s="238" t="s">
        <v>55</v>
      </c>
      <c r="F163" s="165"/>
      <c r="G163" s="239">
        <v>204120</v>
      </c>
      <c r="H163" s="240"/>
      <c r="I163" s="239">
        <v>200210</v>
      </c>
      <c r="J163" s="240"/>
      <c r="K163" s="141" t="s">
        <v>973</v>
      </c>
      <c r="L163" s="241">
        <v>1910</v>
      </c>
      <c r="M163" s="242"/>
      <c r="N163" s="243" t="s">
        <v>974</v>
      </c>
      <c r="O163" s="244" t="s">
        <v>975</v>
      </c>
      <c r="P163" s="244" t="s">
        <v>910</v>
      </c>
      <c r="Q163" s="244" t="s">
        <v>976</v>
      </c>
      <c r="R163" s="244" t="s">
        <v>973</v>
      </c>
      <c r="S163" s="245">
        <v>2.8</v>
      </c>
      <c r="T163" s="246"/>
      <c r="U163" s="241">
        <v>1870</v>
      </c>
      <c r="V163" s="242"/>
      <c r="W163" s="247" t="s">
        <v>974</v>
      </c>
      <c r="X163" s="244" t="s">
        <v>975</v>
      </c>
      <c r="Y163" s="248" t="s">
        <v>910</v>
      </c>
      <c r="Z163" s="244" t="s">
        <v>976</v>
      </c>
      <c r="AA163" s="248" t="s">
        <v>973</v>
      </c>
      <c r="AB163" s="245">
        <v>2.8</v>
      </c>
      <c r="AC163" s="249"/>
      <c r="AD163" s="231"/>
      <c r="AF163" s="233"/>
      <c r="AG163" s="250"/>
      <c r="AO163" s="231"/>
      <c r="AQ163" s="233"/>
      <c r="AR163" s="250"/>
      <c r="AY163" s="231"/>
      <c r="BI163" s="1119"/>
      <c r="BK163" s="272"/>
      <c r="BL163" s="1118"/>
      <c r="BM163" s="202"/>
      <c r="BS163" s="225"/>
      <c r="BU163" s="1149"/>
      <c r="BV163" s="226"/>
      <c r="BW163" s="1118"/>
      <c r="BX163" s="232"/>
      <c r="BY163" s="232"/>
      <c r="BZ163" s="1119"/>
      <c r="CA163" s="271"/>
      <c r="CB163" s="268"/>
      <c r="CC163" s="269"/>
      <c r="CD163" s="268"/>
      <c r="CE163" s="269"/>
      <c r="CF163" s="268"/>
      <c r="CG163" s="269"/>
      <c r="CH163" s="1096"/>
      <c r="CI163" s="1122" t="e">
        <v>#REF!</v>
      </c>
      <c r="CJ163" s="1109" t="e">
        <v>#REF!</v>
      </c>
      <c r="CK163" s="1093"/>
      <c r="CL163" s="252" t="s">
        <v>988</v>
      </c>
      <c r="CM163" s="253">
        <v>2300</v>
      </c>
      <c r="CN163" s="254">
        <v>2500</v>
      </c>
      <c r="CO163" s="1100"/>
      <c r="CP163" s="1112"/>
      <c r="CQ163" s="1100"/>
      <c r="CR163" s="1084"/>
      <c r="CS163" s="1103"/>
      <c r="CT163" s="1087"/>
      <c r="CU163" s="1087"/>
      <c r="CV163" s="1090"/>
      <c r="CW163" s="1103"/>
      <c r="CX163" s="1106"/>
      <c r="CY163" s="1092"/>
      <c r="CZ163" s="202"/>
      <c r="DA163" s="127"/>
      <c r="DB163" s="1096"/>
      <c r="DC163" s="266"/>
      <c r="DD163" s="1096"/>
      <c r="DE163" s="1099"/>
      <c r="DF163" s="1100"/>
      <c r="DG163" s="1084"/>
      <c r="DH163" s="1087"/>
      <c r="DI163" s="1087"/>
      <c r="DJ163" s="1087"/>
      <c r="DK163" s="1090"/>
      <c r="DL163" s="1087"/>
      <c r="DM163" s="1068"/>
      <c r="DN163" s="1069"/>
      <c r="DO163" s="1077"/>
      <c r="DP163" s="1079"/>
      <c r="DQ163" s="1079"/>
      <c r="DR163" s="1081"/>
      <c r="DS163" s="202"/>
      <c r="DT163" s="1143"/>
      <c r="DU163" s="160"/>
      <c r="DV163" s="263"/>
    </row>
    <row r="164" spans="1:138" ht="18.600000000000001" customHeight="1">
      <c r="A164" s="263" t="s">
        <v>506</v>
      </c>
      <c r="B164" s="1147"/>
      <c r="C164" s="1128" t="s">
        <v>1024</v>
      </c>
      <c r="D164" s="1116" t="s">
        <v>972</v>
      </c>
      <c r="E164" s="164" t="s">
        <v>52</v>
      </c>
      <c r="F164" s="165"/>
      <c r="G164" s="166">
        <v>36350</v>
      </c>
      <c r="H164" s="167">
        <v>45170</v>
      </c>
      <c r="I164" s="166">
        <v>32680</v>
      </c>
      <c r="J164" s="167">
        <v>41500</v>
      </c>
      <c r="K164" s="141" t="s">
        <v>973</v>
      </c>
      <c r="L164" s="168">
        <v>340</v>
      </c>
      <c r="M164" s="169">
        <v>420</v>
      </c>
      <c r="N164" s="170" t="s">
        <v>974</v>
      </c>
      <c r="O164" s="171" t="s">
        <v>975</v>
      </c>
      <c r="P164" s="172" t="s">
        <v>973</v>
      </c>
      <c r="Q164" s="173" t="s">
        <v>976</v>
      </c>
      <c r="R164" s="172" t="s">
        <v>973</v>
      </c>
      <c r="S164" s="174">
        <v>3</v>
      </c>
      <c r="T164" s="175">
        <v>3</v>
      </c>
      <c r="U164" s="168">
        <v>300</v>
      </c>
      <c r="V164" s="169">
        <v>380</v>
      </c>
      <c r="W164" s="176" t="s">
        <v>974</v>
      </c>
      <c r="X164" s="171" t="s">
        <v>975</v>
      </c>
      <c r="Y164" s="176" t="s">
        <v>973</v>
      </c>
      <c r="Z164" s="173" t="s">
        <v>976</v>
      </c>
      <c r="AA164" s="176" t="s">
        <v>973</v>
      </c>
      <c r="AB164" s="174">
        <v>3</v>
      </c>
      <c r="AC164" s="177">
        <v>3</v>
      </c>
      <c r="AD164" s="141" t="s">
        <v>973</v>
      </c>
      <c r="AE164" s="178">
        <v>8820</v>
      </c>
      <c r="AF164" s="141" t="s">
        <v>973</v>
      </c>
      <c r="AG164" s="179">
        <v>80</v>
      </c>
      <c r="AH164" s="180" t="s">
        <v>974</v>
      </c>
      <c r="AI164" s="171" t="s">
        <v>975</v>
      </c>
      <c r="AJ164" s="176" t="s">
        <v>973</v>
      </c>
      <c r="AK164" s="173" t="s">
        <v>976</v>
      </c>
      <c r="AL164" s="176" t="s">
        <v>973</v>
      </c>
      <c r="AM164" s="181">
        <v>2.8</v>
      </c>
      <c r="AN164" s="182" t="s">
        <v>977</v>
      </c>
      <c r="AO164" s="141" t="s">
        <v>973</v>
      </c>
      <c r="AP164" s="183">
        <v>3530</v>
      </c>
      <c r="AQ164" s="141" t="s">
        <v>973</v>
      </c>
      <c r="AR164" s="184">
        <v>30</v>
      </c>
      <c r="AS164" s="185" t="s">
        <v>974</v>
      </c>
      <c r="AT164" s="186" t="s">
        <v>975</v>
      </c>
      <c r="AU164" s="187" t="s">
        <v>973</v>
      </c>
      <c r="AV164" s="188" t="s">
        <v>976</v>
      </c>
      <c r="AW164" s="187" t="s">
        <v>973</v>
      </c>
      <c r="AX164" s="189">
        <v>3.7</v>
      </c>
      <c r="AZ164" s="126"/>
      <c r="BA164" s="126"/>
      <c r="BB164" s="190"/>
      <c r="BC164" s="130"/>
      <c r="BD164" s="126"/>
      <c r="BE164" s="130"/>
      <c r="BF164" s="126"/>
      <c r="BG164" s="130"/>
      <c r="BH164" s="126"/>
      <c r="BI164" s="1119"/>
      <c r="BK164" s="259"/>
      <c r="BL164" s="1118"/>
      <c r="BM164" s="202"/>
      <c r="BS164" s="225"/>
      <c r="BU164" s="1149"/>
      <c r="BV164" s="226"/>
      <c r="BW164" s="1118"/>
      <c r="BX164" s="232"/>
      <c r="BY164" s="232"/>
      <c r="BZ164" s="1119"/>
      <c r="CA164" s="271"/>
      <c r="CB164" s="268"/>
      <c r="CC164" s="269"/>
      <c r="CD164" s="268"/>
      <c r="CE164" s="269"/>
      <c r="CF164" s="268"/>
      <c r="CG164" s="269"/>
      <c r="CH164" s="1096" t="s">
        <v>973</v>
      </c>
      <c r="CI164" s="1120">
        <v>2800</v>
      </c>
      <c r="CJ164" s="1107">
        <v>3100</v>
      </c>
      <c r="CK164" s="1093" t="s">
        <v>973</v>
      </c>
      <c r="CL164" s="198" t="s">
        <v>980</v>
      </c>
      <c r="CM164" s="199">
        <v>4800</v>
      </c>
      <c r="CN164" s="200">
        <v>5400</v>
      </c>
      <c r="CO164" s="1100" t="s">
        <v>973</v>
      </c>
      <c r="CP164" s="1110">
        <v>3300</v>
      </c>
      <c r="CQ164" s="1100" t="s">
        <v>973</v>
      </c>
      <c r="CR164" s="1082">
        <v>30</v>
      </c>
      <c r="CS164" s="1101" t="s">
        <v>974</v>
      </c>
      <c r="CT164" s="1085" t="s">
        <v>975</v>
      </c>
      <c r="CU164" s="1085" t="s">
        <v>973</v>
      </c>
      <c r="CV164" s="1088" t="s">
        <v>979</v>
      </c>
      <c r="CW164" s="1101" t="s">
        <v>973</v>
      </c>
      <c r="CX164" s="1104">
        <v>3</v>
      </c>
      <c r="CY164" s="1091" t="s">
        <v>981</v>
      </c>
      <c r="CZ164" s="1093" t="s">
        <v>973</v>
      </c>
      <c r="DA164" s="1094">
        <v>4900</v>
      </c>
      <c r="DB164" s="1096"/>
      <c r="DC164" s="266"/>
      <c r="DD164" s="1096" t="s">
        <v>982</v>
      </c>
      <c r="DE164" s="1097">
        <v>3630</v>
      </c>
      <c r="DF164" s="1100" t="s">
        <v>973</v>
      </c>
      <c r="DG164" s="1082">
        <v>30</v>
      </c>
      <c r="DH164" s="1085" t="s">
        <v>974</v>
      </c>
      <c r="DI164" s="1085" t="s">
        <v>975</v>
      </c>
      <c r="DJ164" s="1085" t="s">
        <v>973</v>
      </c>
      <c r="DK164" s="1088" t="s">
        <v>979</v>
      </c>
      <c r="DL164" s="1085" t="s">
        <v>973</v>
      </c>
      <c r="DM164" s="1066">
        <v>2.2999999999999998</v>
      </c>
      <c r="DN164" s="1069" t="s">
        <v>982</v>
      </c>
      <c r="DO164" s="1070" t="s">
        <v>912</v>
      </c>
      <c r="DP164" s="1072" t="s">
        <v>912</v>
      </c>
      <c r="DQ164" s="1072" t="s">
        <v>912</v>
      </c>
      <c r="DR164" s="1074" t="s">
        <v>912</v>
      </c>
      <c r="DS164" s="202"/>
      <c r="DT164" s="1143"/>
      <c r="DU164" s="160"/>
      <c r="DV164" s="263"/>
    </row>
    <row r="165" spans="1:138" ht="18.600000000000001" customHeight="1">
      <c r="A165" s="263" t="s">
        <v>507</v>
      </c>
      <c r="B165" s="1147"/>
      <c r="C165" s="1114"/>
      <c r="D165" s="1117"/>
      <c r="E165" s="203" t="s">
        <v>53</v>
      </c>
      <c r="F165" s="165"/>
      <c r="G165" s="204">
        <v>45170</v>
      </c>
      <c r="H165" s="205">
        <v>115770</v>
      </c>
      <c r="I165" s="204">
        <v>41500</v>
      </c>
      <c r="J165" s="205">
        <v>112100</v>
      </c>
      <c r="K165" s="141" t="s">
        <v>973</v>
      </c>
      <c r="L165" s="206">
        <v>420</v>
      </c>
      <c r="M165" s="207">
        <v>1030</v>
      </c>
      <c r="N165" s="208" t="s">
        <v>974</v>
      </c>
      <c r="O165" s="209" t="s">
        <v>975</v>
      </c>
      <c r="P165" s="209" t="s">
        <v>910</v>
      </c>
      <c r="Q165" s="209" t="s">
        <v>976</v>
      </c>
      <c r="R165" s="209" t="s">
        <v>973</v>
      </c>
      <c r="S165" s="210">
        <v>3</v>
      </c>
      <c r="T165" s="211">
        <v>2.8</v>
      </c>
      <c r="U165" s="206">
        <v>380</v>
      </c>
      <c r="V165" s="207">
        <v>1000</v>
      </c>
      <c r="W165" s="212" t="s">
        <v>974</v>
      </c>
      <c r="X165" s="209" t="s">
        <v>975</v>
      </c>
      <c r="Y165" s="212" t="s">
        <v>910</v>
      </c>
      <c r="Z165" s="209" t="s">
        <v>976</v>
      </c>
      <c r="AA165" s="212" t="s">
        <v>973</v>
      </c>
      <c r="AB165" s="210">
        <v>3</v>
      </c>
      <c r="AC165" s="213">
        <v>2.8</v>
      </c>
      <c r="AD165" s="141" t="s">
        <v>973</v>
      </c>
      <c r="AE165" s="214">
        <v>8820</v>
      </c>
      <c r="AF165" s="141" t="s">
        <v>973</v>
      </c>
      <c r="AG165" s="215">
        <v>80</v>
      </c>
      <c r="AH165" s="216" t="s">
        <v>974</v>
      </c>
      <c r="AI165" s="158" t="s">
        <v>975</v>
      </c>
      <c r="AJ165" s="159" t="s">
        <v>973</v>
      </c>
      <c r="AK165" s="217" t="s">
        <v>976</v>
      </c>
      <c r="AL165" s="218" t="s">
        <v>973</v>
      </c>
      <c r="AM165" s="219">
        <v>2.8</v>
      </c>
      <c r="AN165" s="220"/>
      <c r="AP165" s="221"/>
      <c r="AQ165" s="115"/>
      <c r="AR165" s="222"/>
      <c r="AS165" s="223"/>
      <c r="AT165" s="221"/>
      <c r="AU165" s="223"/>
      <c r="AV165" s="221"/>
      <c r="AW165" s="223"/>
      <c r="AX165" s="221"/>
      <c r="AZ165" s="126"/>
      <c r="BA165" s="126"/>
      <c r="BB165" s="190"/>
      <c r="BC165" s="130"/>
      <c r="BD165" s="126"/>
      <c r="BE165" s="130"/>
      <c r="BF165" s="126"/>
      <c r="BG165" s="130"/>
      <c r="BH165" s="126"/>
      <c r="BI165" s="1119"/>
      <c r="BK165" s="259"/>
      <c r="BL165" s="1118"/>
      <c r="BM165" s="202"/>
      <c r="BS165" s="225"/>
      <c r="BU165" s="1149"/>
      <c r="BV165" s="226"/>
      <c r="BW165" s="1118"/>
      <c r="BX165" s="232"/>
      <c r="BY165" s="232"/>
      <c r="BZ165" s="1119"/>
      <c r="CA165" s="271"/>
      <c r="CB165" s="268"/>
      <c r="CC165" s="269"/>
      <c r="CD165" s="268"/>
      <c r="CE165" s="269"/>
      <c r="CF165" s="268"/>
      <c r="CG165" s="269"/>
      <c r="CH165" s="1096"/>
      <c r="CI165" s="1121" t="e">
        <v>#REF!</v>
      </c>
      <c r="CJ165" s="1108" t="e">
        <v>#REF!</v>
      </c>
      <c r="CK165" s="1093"/>
      <c r="CL165" s="123" t="s">
        <v>985</v>
      </c>
      <c r="CM165" s="228">
        <v>2600</v>
      </c>
      <c r="CN165" s="229">
        <v>2900</v>
      </c>
      <c r="CO165" s="1100"/>
      <c r="CP165" s="1111"/>
      <c r="CQ165" s="1100"/>
      <c r="CR165" s="1083"/>
      <c r="CS165" s="1102"/>
      <c r="CT165" s="1086"/>
      <c r="CU165" s="1086"/>
      <c r="CV165" s="1089"/>
      <c r="CW165" s="1102"/>
      <c r="CX165" s="1105"/>
      <c r="CY165" s="1091"/>
      <c r="CZ165" s="1093"/>
      <c r="DA165" s="1095"/>
      <c r="DB165" s="1096"/>
      <c r="DC165" s="266"/>
      <c r="DD165" s="1096"/>
      <c r="DE165" s="1098"/>
      <c r="DF165" s="1100"/>
      <c r="DG165" s="1083"/>
      <c r="DH165" s="1086"/>
      <c r="DI165" s="1086"/>
      <c r="DJ165" s="1086"/>
      <c r="DK165" s="1089"/>
      <c r="DL165" s="1086"/>
      <c r="DM165" s="1067"/>
      <c r="DN165" s="1069"/>
      <c r="DO165" s="1071"/>
      <c r="DP165" s="1073"/>
      <c r="DQ165" s="1073"/>
      <c r="DR165" s="1075"/>
      <c r="DS165" s="202"/>
      <c r="DT165" s="1143"/>
      <c r="DU165" s="160"/>
      <c r="DV165" s="263"/>
    </row>
    <row r="166" spans="1:138" ht="18.600000000000001" customHeight="1">
      <c r="A166" s="263" t="s">
        <v>508</v>
      </c>
      <c r="B166" s="1147"/>
      <c r="C166" s="1114"/>
      <c r="D166" s="1123" t="s">
        <v>986</v>
      </c>
      <c r="E166" s="203" t="s">
        <v>54</v>
      </c>
      <c r="F166" s="165"/>
      <c r="G166" s="204">
        <v>115770</v>
      </c>
      <c r="H166" s="205">
        <v>204020</v>
      </c>
      <c r="I166" s="204">
        <v>112100</v>
      </c>
      <c r="J166" s="205">
        <v>200350</v>
      </c>
      <c r="K166" s="141" t="s">
        <v>973</v>
      </c>
      <c r="L166" s="206">
        <v>1030</v>
      </c>
      <c r="M166" s="207">
        <v>1910</v>
      </c>
      <c r="N166" s="208" t="s">
        <v>974</v>
      </c>
      <c r="O166" s="209" t="s">
        <v>975</v>
      </c>
      <c r="P166" s="209" t="s">
        <v>910</v>
      </c>
      <c r="Q166" s="209" t="s">
        <v>976</v>
      </c>
      <c r="R166" s="209" t="s">
        <v>973</v>
      </c>
      <c r="S166" s="210">
        <v>2.8</v>
      </c>
      <c r="T166" s="211">
        <v>2.8</v>
      </c>
      <c r="U166" s="206">
        <v>1000</v>
      </c>
      <c r="V166" s="207">
        <v>1880</v>
      </c>
      <c r="W166" s="212" t="s">
        <v>974</v>
      </c>
      <c r="X166" s="209" t="s">
        <v>975</v>
      </c>
      <c r="Y166" s="212" t="s">
        <v>910</v>
      </c>
      <c r="Z166" s="209" t="s">
        <v>976</v>
      </c>
      <c r="AA166" s="212" t="s">
        <v>973</v>
      </c>
      <c r="AB166" s="210">
        <v>2.8</v>
      </c>
      <c r="AC166" s="213">
        <v>2.8</v>
      </c>
      <c r="AD166" s="231"/>
      <c r="AF166" s="233"/>
      <c r="AO166" s="231"/>
      <c r="AQ166" s="233"/>
      <c r="AY166" s="141" t="s">
        <v>973</v>
      </c>
      <c r="AZ166" s="236">
        <v>17650</v>
      </c>
      <c r="BA166" s="141" t="s">
        <v>973</v>
      </c>
      <c r="BB166" s="184">
        <v>170</v>
      </c>
      <c r="BC166" s="185" t="s">
        <v>974</v>
      </c>
      <c r="BD166" s="186" t="s">
        <v>975</v>
      </c>
      <c r="BE166" s="187" t="s">
        <v>973</v>
      </c>
      <c r="BF166" s="188" t="s">
        <v>976</v>
      </c>
      <c r="BG166" s="185" t="s">
        <v>973</v>
      </c>
      <c r="BH166" s="189">
        <v>2.6</v>
      </c>
      <c r="BI166" s="1119"/>
      <c r="BK166" s="259"/>
      <c r="BL166" s="1118"/>
      <c r="BM166" s="202"/>
      <c r="BS166" s="225"/>
      <c r="BU166" s="1149"/>
      <c r="BV166" s="226"/>
      <c r="BW166" s="1118"/>
      <c r="BX166" s="232"/>
      <c r="BY166" s="232"/>
      <c r="BZ166" s="1119"/>
      <c r="CA166" s="271"/>
      <c r="CB166" s="268"/>
      <c r="CC166" s="269"/>
      <c r="CD166" s="268"/>
      <c r="CE166" s="269"/>
      <c r="CF166" s="268"/>
      <c r="CG166" s="269"/>
      <c r="CH166" s="1096"/>
      <c r="CI166" s="1121" t="e">
        <v>#REF!</v>
      </c>
      <c r="CJ166" s="1108" t="e">
        <v>#REF!</v>
      </c>
      <c r="CK166" s="1093"/>
      <c r="CL166" s="123" t="s">
        <v>987</v>
      </c>
      <c r="CM166" s="228">
        <v>2300</v>
      </c>
      <c r="CN166" s="229">
        <v>2500</v>
      </c>
      <c r="CO166" s="1100"/>
      <c r="CP166" s="1111"/>
      <c r="CQ166" s="1100"/>
      <c r="CR166" s="1083"/>
      <c r="CS166" s="1102"/>
      <c r="CT166" s="1086"/>
      <c r="CU166" s="1086"/>
      <c r="CV166" s="1089"/>
      <c r="CW166" s="1102"/>
      <c r="CX166" s="1105"/>
      <c r="CY166" s="1091"/>
      <c r="CZ166" s="202"/>
      <c r="DA166" s="127"/>
      <c r="DB166" s="1096"/>
      <c r="DC166" s="266"/>
      <c r="DD166" s="1096"/>
      <c r="DE166" s="1098"/>
      <c r="DF166" s="1100"/>
      <c r="DG166" s="1083"/>
      <c r="DH166" s="1086"/>
      <c r="DI166" s="1086"/>
      <c r="DJ166" s="1086"/>
      <c r="DK166" s="1089"/>
      <c r="DL166" s="1086"/>
      <c r="DM166" s="1067"/>
      <c r="DN166" s="1069"/>
      <c r="DO166" s="1076">
        <v>0.01</v>
      </c>
      <c r="DP166" s="1078">
        <v>0.03</v>
      </c>
      <c r="DQ166" s="1078">
        <v>0.04</v>
      </c>
      <c r="DR166" s="1080">
        <v>0.06</v>
      </c>
      <c r="DS166" s="202"/>
      <c r="DT166" s="1143"/>
      <c r="DU166" s="160"/>
      <c r="DV166" s="263"/>
    </row>
    <row r="167" spans="1:138" ht="18.600000000000001" customHeight="1">
      <c r="A167" s="263" t="s">
        <v>509</v>
      </c>
      <c r="B167" s="1147"/>
      <c r="C167" s="1114"/>
      <c r="D167" s="1124"/>
      <c r="E167" s="238" t="s">
        <v>55</v>
      </c>
      <c r="F167" s="165"/>
      <c r="G167" s="239">
        <v>204020</v>
      </c>
      <c r="H167" s="240"/>
      <c r="I167" s="239">
        <v>200350</v>
      </c>
      <c r="J167" s="240"/>
      <c r="K167" s="141" t="s">
        <v>973</v>
      </c>
      <c r="L167" s="241">
        <v>1910</v>
      </c>
      <c r="M167" s="242"/>
      <c r="N167" s="243" t="s">
        <v>974</v>
      </c>
      <c r="O167" s="244" t="s">
        <v>975</v>
      </c>
      <c r="P167" s="244" t="s">
        <v>910</v>
      </c>
      <c r="Q167" s="244" t="s">
        <v>976</v>
      </c>
      <c r="R167" s="244" t="s">
        <v>973</v>
      </c>
      <c r="S167" s="245">
        <v>2.8</v>
      </c>
      <c r="T167" s="246"/>
      <c r="U167" s="241">
        <v>1880</v>
      </c>
      <c r="V167" s="242"/>
      <c r="W167" s="247" t="s">
        <v>974</v>
      </c>
      <c r="X167" s="244" t="s">
        <v>975</v>
      </c>
      <c r="Y167" s="248" t="s">
        <v>910</v>
      </c>
      <c r="Z167" s="244" t="s">
        <v>976</v>
      </c>
      <c r="AA167" s="248" t="s">
        <v>973</v>
      </c>
      <c r="AB167" s="245">
        <v>2.8</v>
      </c>
      <c r="AC167" s="249"/>
      <c r="AD167" s="231"/>
      <c r="AF167" s="233"/>
      <c r="AG167" s="250"/>
      <c r="AO167" s="231"/>
      <c r="AQ167" s="233"/>
      <c r="AR167" s="250"/>
      <c r="AY167" s="231"/>
      <c r="BI167" s="1119"/>
      <c r="BK167" s="259"/>
      <c r="BL167" s="1118"/>
      <c r="BM167" s="202"/>
      <c r="BS167" s="225"/>
      <c r="BU167" s="1149"/>
      <c r="BV167" s="226"/>
      <c r="BW167" s="1118"/>
      <c r="BX167" s="232"/>
      <c r="BY167" s="232"/>
      <c r="BZ167" s="1119"/>
      <c r="CA167" s="271"/>
      <c r="CB167" s="268"/>
      <c r="CC167" s="269"/>
      <c r="CD167" s="268"/>
      <c r="CE167" s="269"/>
      <c r="CF167" s="268"/>
      <c r="CG167" s="269"/>
      <c r="CH167" s="1096"/>
      <c r="CI167" s="1122" t="e">
        <v>#REF!</v>
      </c>
      <c r="CJ167" s="1109" t="e">
        <v>#REF!</v>
      </c>
      <c r="CK167" s="1093"/>
      <c r="CL167" s="252" t="s">
        <v>988</v>
      </c>
      <c r="CM167" s="253">
        <v>2000</v>
      </c>
      <c r="CN167" s="254">
        <v>2300</v>
      </c>
      <c r="CO167" s="1100"/>
      <c r="CP167" s="1112"/>
      <c r="CQ167" s="1100"/>
      <c r="CR167" s="1084"/>
      <c r="CS167" s="1103"/>
      <c r="CT167" s="1087"/>
      <c r="CU167" s="1087"/>
      <c r="CV167" s="1090"/>
      <c r="CW167" s="1103"/>
      <c r="CX167" s="1106"/>
      <c r="CY167" s="1092"/>
      <c r="CZ167" s="202"/>
      <c r="DA167" s="127"/>
      <c r="DB167" s="1096"/>
      <c r="DC167" s="266"/>
      <c r="DD167" s="1096"/>
      <c r="DE167" s="1099"/>
      <c r="DF167" s="1100"/>
      <c r="DG167" s="1084"/>
      <c r="DH167" s="1087"/>
      <c r="DI167" s="1087"/>
      <c r="DJ167" s="1087"/>
      <c r="DK167" s="1090"/>
      <c r="DL167" s="1087"/>
      <c r="DM167" s="1068"/>
      <c r="DN167" s="1069"/>
      <c r="DO167" s="1077"/>
      <c r="DP167" s="1079"/>
      <c r="DQ167" s="1079"/>
      <c r="DR167" s="1081"/>
      <c r="DS167" s="202"/>
      <c r="DT167" s="1143"/>
      <c r="DU167" s="160"/>
      <c r="DV167" s="263"/>
    </row>
    <row r="168" spans="1:138" ht="18.600000000000001" customHeight="1">
      <c r="A168" s="263" t="s">
        <v>510</v>
      </c>
      <c r="B168" s="1147"/>
      <c r="C168" s="1125" t="s">
        <v>1025</v>
      </c>
      <c r="D168" s="1116" t="s">
        <v>972</v>
      </c>
      <c r="E168" s="164" t="s">
        <v>52</v>
      </c>
      <c r="F168" s="165"/>
      <c r="G168" s="166">
        <v>35440</v>
      </c>
      <c r="H168" s="167">
        <v>44260</v>
      </c>
      <c r="I168" s="166">
        <v>31980</v>
      </c>
      <c r="J168" s="167">
        <v>40800</v>
      </c>
      <c r="K168" s="141" t="s">
        <v>973</v>
      </c>
      <c r="L168" s="168">
        <v>330</v>
      </c>
      <c r="M168" s="169">
        <v>410</v>
      </c>
      <c r="N168" s="170" t="s">
        <v>974</v>
      </c>
      <c r="O168" s="171" t="s">
        <v>975</v>
      </c>
      <c r="P168" s="172" t="s">
        <v>973</v>
      </c>
      <c r="Q168" s="173" t="s">
        <v>976</v>
      </c>
      <c r="R168" s="172" t="s">
        <v>973</v>
      </c>
      <c r="S168" s="174">
        <v>3</v>
      </c>
      <c r="T168" s="175">
        <v>3</v>
      </c>
      <c r="U168" s="168">
        <v>300</v>
      </c>
      <c r="V168" s="169">
        <v>380</v>
      </c>
      <c r="W168" s="176" t="s">
        <v>974</v>
      </c>
      <c r="X168" s="171" t="s">
        <v>975</v>
      </c>
      <c r="Y168" s="176" t="s">
        <v>973</v>
      </c>
      <c r="Z168" s="173" t="s">
        <v>976</v>
      </c>
      <c r="AA168" s="176" t="s">
        <v>973</v>
      </c>
      <c r="AB168" s="174">
        <v>3</v>
      </c>
      <c r="AC168" s="177">
        <v>2.9</v>
      </c>
      <c r="AD168" s="141" t="s">
        <v>973</v>
      </c>
      <c r="AE168" s="178">
        <v>8820</v>
      </c>
      <c r="AF168" s="141" t="s">
        <v>973</v>
      </c>
      <c r="AG168" s="179">
        <v>80</v>
      </c>
      <c r="AH168" s="180" t="s">
        <v>974</v>
      </c>
      <c r="AI168" s="171" t="s">
        <v>975</v>
      </c>
      <c r="AJ168" s="176" t="s">
        <v>973</v>
      </c>
      <c r="AK168" s="173" t="s">
        <v>976</v>
      </c>
      <c r="AL168" s="176" t="s">
        <v>973</v>
      </c>
      <c r="AM168" s="181">
        <v>2.8</v>
      </c>
      <c r="AN168" s="182" t="s">
        <v>977</v>
      </c>
      <c r="AO168" s="141" t="s">
        <v>973</v>
      </c>
      <c r="AP168" s="183">
        <v>3530</v>
      </c>
      <c r="AQ168" s="141" t="s">
        <v>973</v>
      </c>
      <c r="AR168" s="184">
        <v>30</v>
      </c>
      <c r="AS168" s="185" t="s">
        <v>974</v>
      </c>
      <c r="AT168" s="186" t="s">
        <v>975</v>
      </c>
      <c r="AU168" s="187" t="s">
        <v>973</v>
      </c>
      <c r="AV168" s="188" t="s">
        <v>976</v>
      </c>
      <c r="AW168" s="187" t="s">
        <v>973</v>
      </c>
      <c r="AX168" s="189">
        <v>3.7</v>
      </c>
      <c r="AZ168" s="126"/>
      <c r="BA168" s="126"/>
      <c r="BB168" s="190"/>
      <c r="BC168" s="130"/>
      <c r="BD168" s="126"/>
      <c r="BE168" s="130"/>
      <c r="BF168" s="126"/>
      <c r="BG168" s="130"/>
      <c r="BH168" s="126"/>
      <c r="BI168" s="1119"/>
      <c r="BK168" s="259"/>
      <c r="BL168" s="1118"/>
      <c r="BM168" s="202"/>
      <c r="BS168" s="225"/>
      <c r="BU168" s="1149"/>
      <c r="BV168" s="226"/>
      <c r="BW168" s="1118"/>
      <c r="BX168" s="232"/>
      <c r="BY168" s="232"/>
      <c r="BZ168" s="1119"/>
      <c r="CA168" s="271"/>
      <c r="CB168" s="268"/>
      <c r="CC168" s="269"/>
      <c r="CD168" s="268"/>
      <c r="CE168" s="269"/>
      <c r="CF168" s="268"/>
      <c r="CG168" s="269"/>
      <c r="CH168" s="1096" t="s">
        <v>973</v>
      </c>
      <c r="CI168" s="1120">
        <v>3000</v>
      </c>
      <c r="CJ168" s="1107">
        <v>3300</v>
      </c>
      <c r="CK168" s="1093" t="s">
        <v>973</v>
      </c>
      <c r="CL168" s="198" t="s">
        <v>980</v>
      </c>
      <c r="CM168" s="199">
        <v>5400</v>
      </c>
      <c r="CN168" s="200">
        <v>6000</v>
      </c>
      <c r="CO168" s="1100" t="s">
        <v>973</v>
      </c>
      <c r="CP168" s="1110">
        <v>3110</v>
      </c>
      <c r="CQ168" s="1100" t="s">
        <v>973</v>
      </c>
      <c r="CR168" s="1082">
        <v>30</v>
      </c>
      <c r="CS168" s="1101" t="s">
        <v>974</v>
      </c>
      <c r="CT168" s="1085" t="s">
        <v>975</v>
      </c>
      <c r="CU168" s="1085" t="s">
        <v>973</v>
      </c>
      <c r="CV168" s="1088" t="s">
        <v>979</v>
      </c>
      <c r="CW168" s="1101" t="s">
        <v>973</v>
      </c>
      <c r="CX168" s="1104">
        <v>2.8</v>
      </c>
      <c r="CY168" s="1091" t="s">
        <v>981</v>
      </c>
      <c r="CZ168" s="1093" t="s">
        <v>973</v>
      </c>
      <c r="DA168" s="1094">
        <v>4900</v>
      </c>
      <c r="DB168" s="1096"/>
      <c r="DC168" s="266"/>
      <c r="DD168" s="1096" t="s">
        <v>982</v>
      </c>
      <c r="DE168" s="1097">
        <v>3420</v>
      </c>
      <c r="DF168" s="1100" t="s">
        <v>973</v>
      </c>
      <c r="DG168" s="1082">
        <v>30</v>
      </c>
      <c r="DH168" s="1085" t="s">
        <v>974</v>
      </c>
      <c r="DI168" s="1085" t="s">
        <v>975</v>
      </c>
      <c r="DJ168" s="1085" t="s">
        <v>973</v>
      </c>
      <c r="DK168" s="1088" t="s">
        <v>979</v>
      </c>
      <c r="DL168" s="1085" t="s">
        <v>973</v>
      </c>
      <c r="DM168" s="1066">
        <v>2.2000000000000002</v>
      </c>
      <c r="DN168" s="1069" t="s">
        <v>982</v>
      </c>
      <c r="DO168" s="1070" t="s">
        <v>912</v>
      </c>
      <c r="DP168" s="1072" t="s">
        <v>912</v>
      </c>
      <c r="DQ168" s="1072" t="s">
        <v>912</v>
      </c>
      <c r="DR168" s="1074" t="s">
        <v>912</v>
      </c>
      <c r="DS168" s="202"/>
      <c r="DT168" s="1143"/>
      <c r="DU168" s="160"/>
      <c r="DV168" s="263"/>
    </row>
    <row r="169" spans="1:138" ht="18.600000000000001" customHeight="1">
      <c r="A169" s="263" t="s">
        <v>511</v>
      </c>
      <c r="B169" s="1147"/>
      <c r="C169" s="1126"/>
      <c r="D169" s="1117"/>
      <c r="E169" s="203" t="s">
        <v>53</v>
      </c>
      <c r="F169" s="165"/>
      <c r="G169" s="204">
        <v>44260</v>
      </c>
      <c r="H169" s="205">
        <v>114860</v>
      </c>
      <c r="I169" s="204">
        <v>40800</v>
      </c>
      <c r="J169" s="205">
        <v>111400</v>
      </c>
      <c r="K169" s="141" t="s">
        <v>973</v>
      </c>
      <c r="L169" s="206">
        <v>410</v>
      </c>
      <c r="M169" s="207">
        <v>1020</v>
      </c>
      <c r="N169" s="208" t="s">
        <v>974</v>
      </c>
      <c r="O169" s="209" t="s">
        <v>975</v>
      </c>
      <c r="P169" s="209" t="s">
        <v>910</v>
      </c>
      <c r="Q169" s="209" t="s">
        <v>976</v>
      </c>
      <c r="R169" s="209" t="s">
        <v>973</v>
      </c>
      <c r="S169" s="210">
        <v>3</v>
      </c>
      <c r="T169" s="211">
        <v>2.8</v>
      </c>
      <c r="U169" s="206">
        <v>380</v>
      </c>
      <c r="V169" s="207">
        <v>990</v>
      </c>
      <c r="W169" s="212" t="s">
        <v>974</v>
      </c>
      <c r="X169" s="209" t="s">
        <v>975</v>
      </c>
      <c r="Y169" s="212" t="s">
        <v>910</v>
      </c>
      <c r="Z169" s="209" t="s">
        <v>976</v>
      </c>
      <c r="AA169" s="212" t="s">
        <v>973</v>
      </c>
      <c r="AB169" s="210">
        <v>2.9</v>
      </c>
      <c r="AC169" s="213">
        <v>2.8</v>
      </c>
      <c r="AD169" s="141" t="s">
        <v>973</v>
      </c>
      <c r="AE169" s="214">
        <v>8820</v>
      </c>
      <c r="AF169" s="141" t="s">
        <v>973</v>
      </c>
      <c r="AG169" s="215">
        <v>80</v>
      </c>
      <c r="AH169" s="216" t="s">
        <v>974</v>
      </c>
      <c r="AI169" s="158" t="s">
        <v>975</v>
      </c>
      <c r="AJ169" s="159" t="s">
        <v>973</v>
      </c>
      <c r="AK169" s="217" t="s">
        <v>976</v>
      </c>
      <c r="AL169" s="218" t="s">
        <v>973</v>
      </c>
      <c r="AM169" s="219">
        <v>2.8</v>
      </c>
      <c r="AN169" s="220"/>
      <c r="AP169" s="221"/>
      <c r="AQ169" s="115"/>
      <c r="AR169" s="222"/>
      <c r="AS169" s="223"/>
      <c r="AT169" s="221"/>
      <c r="AU169" s="223"/>
      <c r="AV169" s="221"/>
      <c r="AW169" s="223"/>
      <c r="AX169" s="221"/>
      <c r="AZ169" s="126"/>
      <c r="BA169" s="126"/>
      <c r="BB169" s="190"/>
      <c r="BC169" s="130"/>
      <c r="BD169" s="126"/>
      <c r="BE169" s="130"/>
      <c r="BF169" s="126"/>
      <c r="BG169" s="130"/>
      <c r="BH169" s="126"/>
      <c r="BI169" s="1119"/>
      <c r="BK169" s="259"/>
      <c r="BL169" s="1118"/>
      <c r="BM169" s="202"/>
      <c r="BS169" s="225"/>
      <c r="BU169" s="1149"/>
      <c r="BV169" s="226"/>
      <c r="BW169" s="1118"/>
      <c r="BX169" s="232"/>
      <c r="BY169" s="232"/>
      <c r="BZ169" s="1119"/>
      <c r="CA169" s="271"/>
      <c r="CB169" s="268"/>
      <c r="CC169" s="269"/>
      <c r="CD169" s="268"/>
      <c r="CE169" s="269"/>
      <c r="CF169" s="268"/>
      <c r="CG169" s="269"/>
      <c r="CH169" s="1096"/>
      <c r="CI169" s="1121" t="e">
        <v>#REF!</v>
      </c>
      <c r="CJ169" s="1108" t="e">
        <v>#REF!</v>
      </c>
      <c r="CK169" s="1093"/>
      <c r="CL169" s="123" t="s">
        <v>985</v>
      </c>
      <c r="CM169" s="228">
        <v>2900</v>
      </c>
      <c r="CN169" s="229">
        <v>3300</v>
      </c>
      <c r="CO169" s="1100"/>
      <c r="CP169" s="1111"/>
      <c r="CQ169" s="1100"/>
      <c r="CR169" s="1083"/>
      <c r="CS169" s="1102"/>
      <c r="CT169" s="1086"/>
      <c r="CU169" s="1086"/>
      <c r="CV169" s="1089"/>
      <c r="CW169" s="1102"/>
      <c r="CX169" s="1105"/>
      <c r="CY169" s="1091"/>
      <c r="CZ169" s="1093"/>
      <c r="DA169" s="1095"/>
      <c r="DB169" s="1096"/>
      <c r="DC169" s="266"/>
      <c r="DD169" s="1096"/>
      <c r="DE169" s="1098"/>
      <c r="DF169" s="1100"/>
      <c r="DG169" s="1083"/>
      <c r="DH169" s="1086"/>
      <c r="DI169" s="1086"/>
      <c r="DJ169" s="1086"/>
      <c r="DK169" s="1089"/>
      <c r="DL169" s="1086"/>
      <c r="DM169" s="1067"/>
      <c r="DN169" s="1069"/>
      <c r="DO169" s="1071"/>
      <c r="DP169" s="1073"/>
      <c r="DQ169" s="1073"/>
      <c r="DR169" s="1075"/>
      <c r="DS169" s="202"/>
      <c r="DT169" s="1143"/>
      <c r="DU169" s="160"/>
      <c r="DV169" s="263"/>
    </row>
    <row r="170" spans="1:138" ht="18.600000000000001" customHeight="1">
      <c r="A170" s="263" t="s">
        <v>512</v>
      </c>
      <c r="B170" s="1147"/>
      <c r="C170" s="1126"/>
      <c r="D170" s="1123" t="s">
        <v>986</v>
      </c>
      <c r="E170" s="203" t="s">
        <v>54</v>
      </c>
      <c r="F170" s="165"/>
      <c r="G170" s="204">
        <v>114860</v>
      </c>
      <c r="H170" s="205">
        <v>203110</v>
      </c>
      <c r="I170" s="204">
        <v>111400</v>
      </c>
      <c r="J170" s="205">
        <v>199650</v>
      </c>
      <c r="K170" s="141" t="s">
        <v>973</v>
      </c>
      <c r="L170" s="206">
        <v>1020</v>
      </c>
      <c r="M170" s="207">
        <v>1900</v>
      </c>
      <c r="N170" s="208" t="s">
        <v>974</v>
      </c>
      <c r="O170" s="209" t="s">
        <v>975</v>
      </c>
      <c r="P170" s="209" t="s">
        <v>910</v>
      </c>
      <c r="Q170" s="209" t="s">
        <v>976</v>
      </c>
      <c r="R170" s="209" t="s">
        <v>973</v>
      </c>
      <c r="S170" s="210">
        <v>2.8</v>
      </c>
      <c r="T170" s="211">
        <v>2.8</v>
      </c>
      <c r="U170" s="206">
        <v>990</v>
      </c>
      <c r="V170" s="207">
        <v>1870</v>
      </c>
      <c r="W170" s="212" t="s">
        <v>974</v>
      </c>
      <c r="X170" s="209" t="s">
        <v>975</v>
      </c>
      <c r="Y170" s="212" t="s">
        <v>910</v>
      </c>
      <c r="Z170" s="209" t="s">
        <v>976</v>
      </c>
      <c r="AA170" s="212" t="s">
        <v>973</v>
      </c>
      <c r="AB170" s="210">
        <v>2.8</v>
      </c>
      <c r="AC170" s="213">
        <v>2.8</v>
      </c>
      <c r="AD170" s="231"/>
      <c r="AF170" s="233"/>
      <c r="AO170" s="231"/>
      <c r="AQ170" s="233"/>
      <c r="AY170" s="141" t="s">
        <v>973</v>
      </c>
      <c r="AZ170" s="236">
        <v>17650</v>
      </c>
      <c r="BA170" s="141" t="s">
        <v>973</v>
      </c>
      <c r="BB170" s="184">
        <v>170</v>
      </c>
      <c r="BC170" s="185" t="s">
        <v>974</v>
      </c>
      <c r="BD170" s="186" t="s">
        <v>975</v>
      </c>
      <c r="BE170" s="187" t="s">
        <v>973</v>
      </c>
      <c r="BF170" s="188" t="s">
        <v>976</v>
      </c>
      <c r="BG170" s="185" t="s">
        <v>973</v>
      </c>
      <c r="BH170" s="189">
        <v>2.6</v>
      </c>
      <c r="BI170" s="1119"/>
      <c r="BK170" s="224"/>
      <c r="BL170" s="1118"/>
      <c r="BM170" s="202"/>
      <c r="BS170" s="225"/>
      <c r="BU170" s="1149"/>
      <c r="BV170" s="226"/>
      <c r="BW170" s="1118"/>
      <c r="BX170" s="232"/>
      <c r="BY170" s="232"/>
      <c r="BZ170" s="1119"/>
      <c r="CA170" s="271"/>
      <c r="CB170" s="268"/>
      <c r="CC170" s="269"/>
      <c r="CD170" s="268"/>
      <c r="CE170" s="269"/>
      <c r="CF170" s="268"/>
      <c r="CG170" s="269"/>
      <c r="CH170" s="1096"/>
      <c r="CI170" s="1121" t="e">
        <v>#REF!</v>
      </c>
      <c r="CJ170" s="1108" t="e">
        <v>#REF!</v>
      </c>
      <c r="CK170" s="1093"/>
      <c r="CL170" s="123" t="s">
        <v>987</v>
      </c>
      <c r="CM170" s="228">
        <v>2500</v>
      </c>
      <c r="CN170" s="229">
        <v>2800</v>
      </c>
      <c r="CO170" s="1100"/>
      <c r="CP170" s="1111"/>
      <c r="CQ170" s="1100"/>
      <c r="CR170" s="1083"/>
      <c r="CS170" s="1102"/>
      <c r="CT170" s="1086"/>
      <c r="CU170" s="1086"/>
      <c r="CV170" s="1089"/>
      <c r="CW170" s="1102"/>
      <c r="CX170" s="1105"/>
      <c r="CY170" s="1091"/>
      <c r="CZ170" s="202"/>
      <c r="DA170" s="127"/>
      <c r="DB170" s="1096"/>
      <c r="DC170" s="266"/>
      <c r="DD170" s="1096"/>
      <c r="DE170" s="1098"/>
      <c r="DF170" s="1100"/>
      <c r="DG170" s="1083"/>
      <c r="DH170" s="1086"/>
      <c r="DI170" s="1086"/>
      <c r="DJ170" s="1086"/>
      <c r="DK170" s="1089"/>
      <c r="DL170" s="1086"/>
      <c r="DM170" s="1067"/>
      <c r="DN170" s="1069"/>
      <c r="DO170" s="1076">
        <v>0.01</v>
      </c>
      <c r="DP170" s="1078">
        <v>0.03</v>
      </c>
      <c r="DQ170" s="1078">
        <v>0.04</v>
      </c>
      <c r="DR170" s="1080">
        <v>0.06</v>
      </c>
      <c r="DS170" s="202"/>
      <c r="DT170" s="1143"/>
      <c r="DU170" s="160"/>
      <c r="DV170" s="263"/>
    </row>
    <row r="171" spans="1:138" ht="18.600000000000001" customHeight="1">
      <c r="A171" s="263" t="s">
        <v>513</v>
      </c>
      <c r="B171" s="1147"/>
      <c r="C171" s="1127"/>
      <c r="D171" s="1124"/>
      <c r="E171" s="238" t="s">
        <v>55</v>
      </c>
      <c r="F171" s="165"/>
      <c r="G171" s="239">
        <v>203110</v>
      </c>
      <c r="H171" s="240"/>
      <c r="I171" s="239">
        <v>199650</v>
      </c>
      <c r="J171" s="240"/>
      <c r="K171" s="141" t="s">
        <v>973</v>
      </c>
      <c r="L171" s="241">
        <v>1900</v>
      </c>
      <c r="M171" s="242"/>
      <c r="N171" s="243" t="s">
        <v>974</v>
      </c>
      <c r="O171" s="244" t="s">
        <v>975</v>
      </c>
      <c r="P171" s="244" t="s">
        <v>910</v>
      </c>
      <c r="Q171" s="244" t="s">
        <v>976</v>
      </c>
      <c r="R171" s="244" t="s">
        <v>973</v>
      </c>
      <c r="S171" s="245">
        <v>2.8</v>
      </c>
      <c r="T171" s="246"/>
      <c r="U171" s="241">
        <v>1870</v>
      </c>
      <c r="V171" s="242"/>
      <c r="W171" s="247" t="s">
        <v>974</v>
      </c>
      <c r="X171" s="244" t="s">
        <v>975</v>
      </c>
      <c r="Y171" s="248" t="s">
        <v>910</v>
      </c>
      <c r="Z171" s="244" t="s">
        <v>976</v>
      </c>
      <c r="AA171" s="248" t="s">
        <v>973</v>
      </c>
      <c r="AB171" s="245">
        <v>2.8</v>
      </c>
      <c r="AC171" s="249"/>
      <c r="AD171" s="231"/>
      <c r="AF171" s="233"/>
      <c r="AG171" s="250"/>
      <c r="AO171" s="231"/>
      <c r="AQ171" s="233"/>
      <c r="AR171" s="250"/>
      <c r="AY171" s="231"/>
      <c r="BI171" s="1119"/>
      <c r="BK171" s="224"/>
      <c r="BL171" s="1118"/>
      <c r="BM171" s="202"/>
      <c r="BS171" s="225"/>
      <c r="BU171" s="1149"/>
      <c r="BV171" s="226"/>
      <c r="BW171" s="1118"/>
      <c r="BX171" s="232"/>
      <c r="BY171" s="232"/>
      <c r="BZ171" s="1119"/>
      <c r="CA171" s="271"/>
      <c r="CB171" s="268"/>
      <c r="CC171" s="269"/>
      <c r="CD171" s="268"/>
      <c r="CE171" s="269"/>
      <c r="CF171" s="268"/>
      <c r="CG171" s="269"/>
      <c r="CH171" s="1096"/>
      <c r="CI171" s="1122" t="e">
        <v>#REF!</v>
      </c>
      <c r="CJ171" s="1109" t="e">
        <v>#REF!</v>
      </c>
      <c r="CK171" s="1093"/>
      <c r="CL171" s="252" t="s">
        <v>988</v>
      </c>
      <c r="CM171" s="253">
        <v>2300</v>
      </c>
      <c r="CN171" s="254">
        <v>2500</v>
      </c>
      <c r="CO171" s="1100"/>
      <c r="CP171" s="1112"/>
      <c r="CQ171" s="1100"/>
      <c r="CR171" s="1084"/>
      <c r="CS171" s="1103"/>
      <c r="CT171" s="1087"/>
      <c r="CU171" s="1087"/>
      <c r="CV171" s="1090"/>
      <c r="CW171" s="1103"/>
      <c r="CX171" s="1106"/>
      <c r="CY171" s="1092"/>
      <c r="CZ171" s="202"/>
      <c r="DA171" s="127"/>
      <c r="DB171" s="1096"/>
      <c r="DC171" s="266"/>
      <c r="DD171" s="1096"/>
      <c r="DE171" s="1099"/>
      <c r="DF171" s="1100"/>
      <c r="DG171" s="1084"/>
      <c r="DH171" s="1087"/>
      <c r="DI171" s="1087"/>
      <c r="DJ171" s="1087"/>
      <c r="DK171" s="1090"/>
      <c r="DL171" s="1087"/>
      <c r="DM171" s="1068"/>
      <c r="DN171" s="1069"/>
      <c r="DO171" s="1077"/>
      <c r="DP171" s="1079"/>
      <c r="DQ171" s="1079"/>
      <c r="DR171" s="1081"/>
      <c r="DS171" s="202"/>
      <c r="DT171" s="1143"/>
      <c r="DU171" s="160"/>
      <c r="DV171" s="263"/>
    </row>
    <row r="172" spans="1:138" ht="18.600000000000001" customHeight="1">
      <c r="A172" s="263" t="s">
        <v>514</v>
      </c>
      <c r="B172" s="1147"/>
      <c r="C172" s="1113" t="s">
        <v>1026</v>
      </c>
      <c r="D172" s="1116" t="s">
        <v>972</v>
      </c>
      <c r="E172" s="164" t="s">
        <v>52</v>
      </c>
      <c r="F172" s="165"/>
      <c r="G172" s="166">
        <v>34600</v>
      </c>
      <c r="H172" s="167">
        <v>43420</v>
      </c>
      <c r="I172" s="166">
        <v>31340</v>
      </c>
      <c r="J172" s="167">
        <v>40160</v>
      </c>
      <c r="K172" s="141" t="s">
        <v>973</v>
      </c>
      <c r="L172" s="168">
        <v>320</v>
      </c>
      <c r="M172" s="169">
        <v>400</v>
      </c>
      <c r="N172" s="170" t="s">
        <v>974</v>
      </c>
      <c r="O172" s="171" t="s">
        <v>975</v>
      </c>
      <c r="P172" s="172" t="s">
        <v>973</v>
      </c>
      <c r="Q172" s="173" t="s">
        <v>976</v>
      </c>
      <c r="R172" s="172" t="s">
        <v>973</v>
      </c>
      <c r="S172" s="174">
        <v>3</v>
      </c>
      <c r="T172" s="175">
        <v>3</v>
      </c>
      <c r="U172" s="168">
        <v>290</v>
      </c>
      <c r="V172" s="169">
        <v>370</v>
      </c>
      <c r="W172" s="176" t="s">
        <v>974</v>
      </c>
      <c r="X172" s="171" t="s">
        <v>975</v>
      </c>
      <c r="Y172" s="176" t="s">
        <v>973</v>
      </c>
      <c r="Z172" s="173" t="s">
        <v>976</v>
      </c>
      <c r="AA172" s="176" t="s">
        <v>973</v>
      </c>
      <c r="AB172" s="174">
        <v>3</v>
      </c>
      <c r="AC172" s="177">
        <v>2.9</v>
      </c>
      <c r="AD172" s="141" t="s">
        <v>973</v>
      </c>
      <c r="AE172" s="178">
        <v>8820</v>
      </c>
      <c r="AF172" s="141" t="s">
        <v>973</v>
      </c>
      <c r="AG172" s="179">
        <v>80</v>
      </c>
      <c r="AH172" s="180" t="s">
        <v>974</v>
      </c>
      <c r="AI172" s="171" t="s">
        <v>975</v>
      </c>
      <c r="AJ172" s="176" t="s">
        <v>973</v>
      </c>
      <c r="AK172" s="173" t="s">
        <v>976</v>
      </c>
      <c r="AL172" s="176" t="s">
        <v>973</v>
      </c>
      <c r="AM172" s="181">
        <v>2.8</v>
      </c>
      <c r="AN172" s="182" t="s">
        <v>977</v>
      </c>
      <c r="AO172" s="141" t="s">
        <v>973</v>
      </c>
      <c r="AP172" s="183">
        <v>3530</v>
      </c>
      <c r="AQ172" s="141" t="s">
        <v>973</v>
      </c>
      <c r="AR172" s="184">
        <v>30</v>
      </c>
      <c r="AS172" s="185" t="s">
        <v>974</v>
      </c>
      <c r="AT172" s="186" t="s">
        <v>975</v>
      </c>
      <c r="AU172" s="187" t="s">
        <v>973</v>
      </c>
      <c r="AV172" s="188" t="s">
        <v>976</v>
      </c>
      <c r="AW172" s="187" t="s">
        <v>973</v>
      </c>
      <c r="AX172" s="189">
        <v>3.7</v>
      </c>
      <c r="AZ172" s="126"/>
      <c r="BA172" s="126"/>
      <c r="BB172" s="190"/>
      <c r="BC172" s="130"/>
      <c r="BD172" s="126"/>
      <c r="BE172" s="130"/>
      <c r="BF172" s="126"/>
      <c r="BG172" s="130"/>
      <c r="BH172" s="126"/>
      <c r="BI172" s="1119"/>
      <c r="BK172" s="224"/>
      <c r="BL172" s="1118"/>
      <c r="BM172" s="202"/>
      <c r="BS172" s="225"/>
      <c r="BU172" s="1149"/>
      <c r="BV172" s="226"/>
      <c r="BW172" s="1118"/>
      <c r="BX172" s="232"/>
      <c r="BY172" s="232"/>
      <c r="BZ172" s="1119"/>
      <c r="CA172" s="271"/>
      <c r="CB172" s="268"/>
      <c r="CC172" s="269"/>
      <c r="CD172" s="268"/>
      <c r="CE172" s="269"/>
      <c r="CF172" s="268"/>
      <c r="CG172" s="269"/>
      <c r="CH172" s="1096" t="s">
        <v>973</v>
      </c>
      <c r="CI172" s="1120">
        <v>2800</v>
      </c>
      <c r="CJ172" s="1107">
        <v>3100</v>
      </c>
      <c r="CK172" s="1093" t="s">
        <v>973</v>
      </c>
      <c r="CL172" s="198" t="s">
        <v>980</v>
      </c>
      <c r="CM172" s="199">
        <v>4800</v>
      </c>
      <c r="CN172" s="200">
        <v>5400</v>
      </c>
      <c r="CO172" s="1100" t="s">
        <v>973</v>
      </c>
      <c r="CP172" s="1110">
        <v>2940</v>
      </c>
      <c r="CQ172" s="1100" t="s">
        <v>973</v>
      </c>
      <c r="CR172" s="1082">
        <v>20</v>
      </c>
      <c r="CS172" s="1101" t="s">
        <v>974</v>
      </c>
      <c r="CT172" s="1085" t="s">
        <v>975</v>
      </c>
      <c r="CU172" s="1085" t="s">
        <v>973</v>
      </c>
      <c r="CV172" s="1088" t="s">
        <v>979</v>
      </c>
      <c r="CW172" s="1101" t="s">
        <v>973</v>
      </c>
      <c r="CX172" s="1104">
        <v>4</v>
      </c>
      <c r="CY172" s="1091" t="s">
        <v>981</v>
      </c>
      <c r="CZ172" s="1093" t="s">
        <v>973</v>
      </c>
      <c r="DA172" s="1094">
        <v>4900</v>
      </c>
      <c r="DB172" s="1096"/>
      <c r="DC172" s="266"/>
      <c r="DD172" s="1096" t="s">
        <v>982</v>
      </c>
      <c r="DE172" s="1097">
        <v>3230</v>
      </c>
      <c r="DF172" s="1100" t="s">
        <v>973</v>
      </c>
      <c r="DG172" s="1082">
        <v>30</v>
      </c>
      <c r="DH172" s="1085" t="s">
        <v>974</v>
      </c>
      <c r="DI172" s="1085" t="s">
        <v>975</v>
      </c>
      <c r="DJ172" s="1085" t="s">
        <v>973</v>
      </c>
      <c r="DK172" s="1088" t="s">
        <v>979</v>
      </c>
      <c r="DL172" s="1085" t="s">
        <v>973</v>
      </c>
      <c r="DM172" s="1066">
        <v>2</v>
      </c>
      <c r="DN172" s="1069" t="s">
        <v>982</v>
      </c>
      <c r="DO172" s="1070" t="s">
        <v>912</v>
      </c>
      <c r="DP172" s="1072" t="s">
        <v>912</v>
      </c>
      <c r="DQ172" s="1072" t="s">
        <v>912</v>
      </c>
      <c r="DR172" s="1074" t="s">
        <v>912</v>
      </c>
      <c r="DS172" s="202"/>
      <c r="DT172" s="1143"/>
      <c r="DU172" s="160"/>
      <c r="DV172" s="263"/>
    </row>
    <row r="173" spans="1:138" ht="18.600000000000001" customHeight="1">
      <c r="A173" s="263" t="s">
        <v>515</v>
      </c>
      <c r="B173" s="1147"/>
      <c r="C173" s="1114"/>
      <c r="D173" s="1117"/>
      <c r="E173" s="203" t="s">
        <v>53</v>
      </c>
      <c r="F173" s="165"/>
      <c r="G173" s="204">
        <v>43420</v>
      </c>
      <c r="H173" s="205">
        <v>114020</v>
      </c>
      <c r="I173" s="204">
        <v>40160</v>
      </c>
      <c r="J173" s="205">
        <v>110760</v>
      </c>
      <c r="K173" s="141" t="s">
        <v>973</v>
      </c>
      <c r="L173" s="206">
        <v>400</v>
      </c>
      <c r="M173" s="207">
        <v>1010</v>
      </c>
      <c r="N173" s="208" t="s">
        <v>974</v>
      </c>
      <c r="O173" s="209" t="s">
        <v>975</v>
      </c>
      <c r="P173" s="209" t="s">
        <v>910</v>
      </c>
      <c r="Q173" s="209" t="s">
        <v>976</v>
      </c>
      <c r="R173" s="209" t="s">
        <v>973</v>
      </c>
      <c r="S173" s="210">
        <v>3</v>
      </c>
      <c r="T173" s="211">
        <v>2.8</v>
      </c>
      <c r="U173" s="206">
        <v>370</v>
      </c>
      <c r="V173" s="207">
        <v>980</v>
      </c>
      <c r="W173" s="212" t="s">
        <v>974</v>
      </c>
      <c r="X173" s="209" t="s">
        <v>975</v>
      </c>
      <c r="Y173" s="212" t="s">
        <v>910</v>
      </c>
      <c r="Z173" s="209" t="s">
        <v>976</v>
      </c>
      <c r="AA173" s="212" t="s">
        <v>973</v>
      </c>
      <c r="AB173" s="210">
        <v>2.9</v>
      </c>
      <c r="AC173" s="213">
        <v>2.8</v>
      </c>
      <c r="AD173" s="141" t="s">
        <v>973</v>
      </c>
      <c r="AE173" s="214">
        <v>8820</v>
      </c>
      <c r="AF173" s="141" t="s">
        <v>973</v>
      </c>
      <c r="AG173" s="215">
        <v>80</v>
      </c>
      <c r="AH173" s="216" t="s">
        <v>974</v>
      </c>
      <c r="AI173" s="158" t="s">
        <v>975</v>
      </c>
      <c r="AJ173" s="159" t="s">
        <v>973</v>
      </c>
      <c r="AK173" s="217" t="s">
        <v>976</v>
      </c>
      <c r="AL173" s="218" t="s">
        <v>973</v>
      </c>
      <c r="AM173" s="219">
        <v>2.8</v>
      </c>
      <c r="AN173" s="220"/>
      <c r="AP173" s="221"/>
      <c r="AQ173" s="115"/>
      <c r="AR173" s="222"/>
      <c r="AS173" s="223"/>
      <c r="AT173" s="221"/>
      <c r="AU173" s="223"/>
      <c r="AV173" s="221"/>
      <c r="AW173" s="223"/>
      <c r="AX173" s="221"/>
      <c r="AZ173" s="126"/>
      <c r="BA173" s="126"/>
      <c r="BB173" s="190"/>
      <c r="BC173" s="130"/>
      <c r="BD173" s="126"/>
      <c r="BE173" s="130"/>
      <c r="BF173" s="126"/>
      <c r="BG173" s="130"/>
      <c r="BH173" s="126"/>
      <c r="BI173" s="1119"/>
      <c r="BK173" s="224"/>
      <c r="BL173" s="1118"/>
      <c r="BM173" s="202"/>
      <c r="BS173" s="225"/>
      <c r="BU173" s="1149"/>
      <c r="BV173" s="226"/>
      <c r="BW173" s="1118"/>
      <c r="BX173" s="232"/>
      <c r="BY173" s="232"/>
      <c r="BZ173" s="1119"/>
      <c r="CA173" s="271"/>
      <c r="CB173" s="268"/>
      <c r="CC173" s="269"/>
      <c r="CD173" s="268"/>
      <c r="CE173" s="269"/>
      <c r="CF173" s="268"/>
      <c r="CG173" s="269"/>
      <c r="CH173" s="1096"/>
      <c r="CI173" s="1121" t="e">
        <v>#REF!</v>
      </c>
      <c r="CJ173" s="1108" t="e">
        <v>#REF!</v>
      </c>
      <c r="CK173" s="1093"/>
      <c r="CL173" s="123" t="s">
        <v>985</v>
      </c>
      <c r="CM173" s="228">
        <v>2600</v>
      </c>
      <c r="CN173" s="229">
        <v>2900</v>
      </c>
      <c r="CO173" s="1100"/>
      <c r="CP173" s="1111"/>
      <c r="CQ173" s="1100"/>
      <c r="CR173" s="1083"/>
      <c r="CS173" s="1102"/>
      <c r="CT173" s="1086"/>
      <c r="CU173" s="1086"/>
      <c r="CV173" s="1089"/>
      <c r="CW173" s="1102"/>
      <c r="CX173" s="1105"/>
      <c r="CY173" s="1091"/>
      <c r="CZ173" s="1093"/>
      <c r="DA173" s="1095"/>
      <c r="DB173" s="1096"/>
      <c r="DC173" s="266"/>
      <c r="DD173" s="1096"/>
      <c r="DE173" s="1098"/>
      <c r="DF173" s="1100"/>
      <c r="DG173" s="1083"/>
      <c r="DH173" s="1086"/>
      <c r="DI173" s="1086"/>
      <c r="DJ173" s="1086"/>
      <c r="DK173" s="1089"/>
      <c r="DL173" s="1086"/>
      <c r="DM173" s="1067"/>
      <c r="DN173" s="1069"/>
      <c r="DO173" s="1071"/>
      <c r="DP173" s="1073"/>
      <c r="DQ173" s="1073"/>
      <c r="DR173" s="1075"/>
      <c r="DS173" s="202"/>
      <c r="DT173" s="1143"/>
      <c r="DU173" s="160"/>
      <c r="DV173" s="160"/>
    </row>
    <row r="174" spans="1:138" ht="18.600000000000001" customHeight="1">
      <c r="A174" s="263" t="s">
        <v>516</v>
      </c>
      <c r="B174" s="1147"/>
      <c r="C174" s="1114"/>
      <c r="D174" s="1123" t="s">
        <v>986</v>
      </c>
      <c r="E174" s="203" t="s">
        <v>54</v>
      </c>
      <c r="F174" s="165"/>
      <c r="G174" s="204">
        <v>114020</v>
      </c>
      <c r="H174" s="205">
        <v>202270</v>
      </c>
      <c r="I174" s="204">
        <v>110760</v>
      </c>
      <c r="J174" s="205">
        <v>199010</v>
      </c>
      <c r="K174" s="141" t="s">
        <v>973</v>
      </c>
      <c r="L174" s="206">
        <v>1010</v>
      </c>
      <c r="M174" s="207">
        <v>1890</v>
      </c>
      <c r="N174" s="208" t="s">
        <v>974</v>
      </c>
      <c r="O174" s="209" t="s">
        <v>975</v>
      </c>
      <c r="P174" s="209" t="s">
        <v>910</v>
      </c>
      <c r="Q174" s="209" t="s">
        <v>976</v>
      </c>
      <c r="R174" s="209" t="s">
        <v>973</v>
      </c>
      <c r="S174" s="210">
        <v>2.8</v>
      </c>
      <c r="T174" s="211">
        <v>2.8</v>
      </c>
      <c r="U174" s="206">
        <v>980</v>
      </c>
      <c r="V174" s="207">
        <v>1860</v>
      </c>
      <c r="W174" s="212" t="s">
        <v>974</v>
      </c>
      <c r="X174" s="209" t="s">
        <v>975</v>
      </c>
      <c r="Y174" s="212" t="s">
        <v>910</v>
      </c>
      <c r="Z174" s="209" t="s">
        <v>976</v>
      </c>
      <c r="AA174" s="212" t="s">
        <v>973</v>
      </c>
      <c r="AB174" s="210">
        <v>2.8</v>
      </c>
      <c r="AC174" s="213">
        <v>2.8</v>
      </c>
      <c r="AD174" s="231"/>
      <c r="AF174" s="233"/>
      <c r="AO174" s="231"/>
      <c r="AQ174" s="233"/>
      <c r="AY174" s="141" t="s">
        <v>973</v>
      </c>
      <c r="AZ174" s="236">
        <v>17650</v>
      </c>
      <c r="BA174" s="141" t="s">
        <v>973</v>
      </c>
      <c r="BB174" s="184">
        <v>170</v>
      </c>
      <c r="BC174" s="185" t="s">
        <v>974</v>
      </c>
      <c r="BD174" s="186" t="s">
        <v>975</v>
      </c>
      <c r="BE174" s="187" t="s">
        <v>973</v>
      </c>
      <c r="BF174" s="188" t="s">
        <v>976</v>
      </c>
      <c r="BG174" s="185" t="s">
        <v>973</v>
      </c>
      <c r="BH174" s="189">
        <v>2.6</v>
      </c>
      <c r="BI174" s="1119"/>
      <c r="BK174" s="224"/>
      <c r="BL174" s="1118"/>
      <c r="BM174" s="202"/>
      <c r="BS174" s="225"/>
      <c r="BU174" s="1149"/>
      <c r="BV174" s="226"/>
      <c r="BW174" s="1118"/>
      <c r="BX174" s="232"/>
      <c r="BY174" s="232"/>
      <c r="BZ174" s="1119"/>
      <c r="CA174" s="271"/>
      <c r="CB174" s="268"/>
      <c r="CC174" s="269"/>
      <c r="CD174" s="268"/>
      <c r="CE174" s="269"/>
      <c r="CF174" s="268"/>
      <c r="CG174" s="269"/>
      <c r="CH174" s="1096"/>
      <c r="CI174" s="1121" t="e">
        <v>#REF!</v>
      </c>
      <c r="CJ174" s="1108" t="e">
        <v>#REF!</v>
      </c>
      <c r="CK174" s="1093"/>
      <c r="CL174" s="123" t="s">
        <v>987</v>
      </c>
      <c r="CM174" s="228">
        <v>2300</v>
      </c>
      <c r="CN174" s="229">
        <v>2500</v>
      </c>
      <c r="CO174" s="1100"/>
      <c r="CP174" s="1111"/>
      <c r="CQ174" s="1100"/>
      <c r="CR174" s="1083"/>
      <c r="CS174" s="1102"/>
      <c r="CT174" s="1086"/>
      <c r="CU174" s="1086"/>
      <c r="CV174" s="1089"/>
      <c r="CW174" s="1102"/>
      <c r="CX174" s="1105"/>
      <c r="CY174" s="1091"/>
      <c r="CZ174" s="202"/>
      <c r="DA174" s="127"/>
      <c r="DB174" s="1096"/>
      <c r="DC174" s="266"/>
      <c r="DD174" s="1096"/>
      <c r="DE174" s="1098"/>
      <c r="DF174" s="1100"/>
      <c r="DG174" s="1083"/>
      <c r="DH174" s="1086"/>
      <c r="DI174" s="1086"/>
      <c r="DJ174" s="1086"/>
      <c r="DK174" s="1089"/>
      <c r="DL174" s="1086"/>
      <c r="DM174" s="1067"/>
      <c r="DN174" s="1069"/>
      <c r="DO174" s="1076">
        <v>0.01</v>
      </c>
      <c r="DP174" s="1078">
        <v>0.03</v>
      </c>
      <c r="DQ174" s="1078">
        <v>0.04</v>
      </c>
      <c r="DR174" s="1080">
        <v>0.06</v>
      </c>
      <c r="DS174" s="202"/>
      <c r="DT174" s="1143"/>
      <c r="DU174" s="160"/>
      <c r="DV174" s="160"/>
    </row>
    <row r="175" spans="1:138" ht="18.600000000000001" customHeight="1">
      <c r="A175" s="263" t="s">
        <v>517</v>
      </c>
      <c r="B175" s="1148"/>
      <c r="C175" s="1115"/>
      <c r="D175" s="1124"/>
      <c r="E175" s="238" t="s">
        <v>55</v>
      </c>
      <c r="F175" s="165"/>
      <c r="G175" s="239">
        <v>202270</v>
      </c>
      <c r="H175" s="240"/>
      <c r="I175" s="239">
        <v>199010</v>
      </c>
      <c r="J175" s="240"/>
      <c r="K175" s="141" t="s">
        <v>973</v>
      </c>
      <c r="L175" s="241">
        <v>1890</v>
      </c>
      <c r="M175" s="242"/>
      <c r="N175" s="243" t="s">
        <v>974</v>
      </c>
      <c r="O175" s="244" t="s">
        <v>975</v>
      </c>
      <c r="P175" s="244" t="s">
        <v>910</v>
      </c>
      <c r="Q175" s="244" t="s">
        <v>976</v>
      </c>
      <c r="R175" s="244" t="s">
        <v>973</v>
      </c>
      <c r="S175" s="245">
        <v>2.8</v>
      </c>
      <c r="T175" s="246"/>
      <c r="U175" s="241">
        <v>1860</v>
      </c>
      <c r="V175" s="242"/>
      <c r="W175" s="247" t="s">
        <v>974</v>
      </c>
      <c r="X175" s="244" t="s">
        <v>975</v>
      </c>
      <c r="Y175" s="248" t="s">
        <v>910</v>
      </c>
      <c r="Z175" s="244" t="s">
        <v>976</v>
      </c>
      <c r="AA175" s="248" t="s">
        <v>973</v>
      </c>
      <c r="AB175" s="245">
        <v>2.8</v>
      </c>
      <c r="AC175" s="249"/>
      <c r="AD175" s="221"/>
      <c r="AE175" s="221"/>
      <c r="AF175" s="221"/>
      <c r="AG175" s="221"/>
      <c r="AH175" s="221"/>
      <c r="AI175" s="221"/>
      <c r="AJ175" s="221"/>
      <c r="AK175" s="221"/>
      <c r="AL175" s="221"/>
      <c r="AN175" s="221"/>
      <c r="AO175" s="221"/>
      <c r="AP175" s="221"/>
      <c r="AQ175" s="221"/>
      <c r="AR175" s="221"/>
      <c r="AS175" s="221"/>
      <c r="AT175" s="221"/>
      <c r="AU175" s="221"/>
      <c r="AV175" s="221"/>
      <c r="AW175" s="221"/>
      <c r="AX175" s="221"/>
      <c r="AY175" s="221"/>
      <c r="AZ175" s="221"/>
      <c r="BA175" s="221"/>
      <c r="BB175" s="221"/>
      <c r="BC175" s="221"/>
      <c r="BD175" s="221"/>
      <c r="BE175" s="221"/>
      <c r="BF175" s="221"/>
      <c r="BG175" s="221"/>
      <c r="BH175" s="221"/>
      <c r="BI175" s="1119"/>
      <c r="BK175" s="273"/>
      <c r="BL175" s="1118"/>
      <c r="BM175" s="274"/>
      <c r="BN175" s="275"/>
      <c r="BO175" s="275"/>
      <c r="BP175" s="275"/>
      <c r="BQ175" s="275"/>
      <c r="BR175" s="275"/>
      <c r="BS175" s="276"/>
      <c r="BU175" s="1149"/>
      <c r="BV175" s="277"/>
      <c r="BW175" s="1118"/>
      <c r="BX175" s="232"/>
      <c r="BY175" s="232"/>
      <c r="BZ175" s="1119"/>
      <c r="CA175" s="271"/>
      <c r="CB175" s="268"/>
      <c r="CC175" s="269"/>
      <c r="CD175" s="268"/>
      <c r="CE175" s="269"/>
      <c r="CF175" s="268"/>
      <c r="CG175" s="269"/>
      <c r="CH175" s="1096"/>
      <c r="CI175" s="1122" t="e">
        <v>#REF!</v>
      </c>
      <c r="CJ175" s="1109" t="e">
        <v>#REF!</v>
      </c>
      <c r="CK175" s="1093"/>
      <c r="CL175" s="252" t="s">
        <v>988</v>
      </c>
      <c r="CM175" s="253">
        <v>2000</v>
      </c>
      <c r="CN175" s="254">
        <v>2300</v>
      </c>
      <c r="CO175" s="1100"/>
      <c r="CP175" s="1112"/>
      <c r="CQ175" s="1100"/>
      <c r="CR175" s="1084"/>
      <c r="CS175" s="1103"/>
      <c r="CT175" s="1087"/>
      <c r="CU175" s="1087"/>
      <c r="CV175" s="1090"/>
      <c r="CW175" s="1103"/>
      <c r="CX175" s="1106"/>
      <c r="CY175" s="1092"/>
      <c r="CZ175" s="202"/>
      <c r="DA175" s="127"/>
      <c r="DB175" s="1096"/>
      <c r="DC175" s="155"/>
      <c r="DD175" s="1096"/>
      <c r="DE175" s="1099"/>
      <c r="DF175" s="1100"/>
      <c r="DG175" s="1084"/>
      <c r="DH175" s="1087"/>
      <c r="DI175" s="1087"/>
      <c r="DJ175" s="1087"/>
      <c r="DK175" s="1090"/>
      <c r="DL175" s="1087"/>
      <c r="DM175" s="1068"/>
      <c r="DN175" s="1069"/>
      <c r="DO175" s="1077"/>
      <c r="DP175" s="1079"/>
      <c r="DQ175" s="1079"/>
      <c r="DR175" s="1081"/>
      <c r="DS175" s="202"/>
      <c r="DT175" s="1144"/>
      <c r="DU175" s="160"/>
      <c r="DV175" s="160"/>
    </row>
    <row r="176" spans="1:138" s="126" customFormat="1" ht="18.600000000000001" customHeight="1">
      <c r="A176" s="126" t="s">
        <v>355</v>
      </c>
      <c r="B176" s="1146" t="s">
        <v>1028</v>
      </c>
      <c r="C176" s="1135" t="s">
        <v>971</v>
      </c>
      <c r="D176" s="1116" t="s">
        <v>972</v>
      </c>
      <c r="E176" s="164" t="s">
        <v>52</v>
      </c>
      <c r="F176" s="165"/>
      <c r="G176" s="166">
        <v>138130</v>
      </c>
      <c r="H176" s="167">
        <v>146880</v>
      </c>
      <c r="I176" s="166">
        <v>108980</v>
      </c>
      <c r="J176" s="167">
        <v>117730</v>
      </c>
      <c r="K176" s="141" t="s">
        <v>973</v>
      </c>
      <c r="L176" s="168">
        <v>1360</v>
      </c>
      <c r="M176" s="169">
        <v>1440</v>
      </c>
      <c r="N176" s="170" t="s">
        <v>974</v>
      </c>
      <c r="O176" s="171" t="s">
        <v>975</v>
      </c>
      <c r="P176" s="172" t="s">
        <v>973</v>
      </c>
      <c r="Q176" s="173" t="s">
        <v>976</v>
      </c>
      <c r="R176" s="172" t="s">
        <v>973</v>
      </c>
      <c r="S176" s="174">
        <v>2.9</v>
      </c>
      <c r="T176" s="175">
        <v>2.9</v>
      </c>
      <c r="U176" s="168">
        <v>1070</v>
      </c>
      <c r="V176" s="169">
        <v>1150</v>
      </c>
      <c r="W176" s="176" t="s">
        <v>974</v>
      </c>
      <c r="X176" s="171" t="s">
        <v>975</v>
      </c>
      <c r="Y176" s="176" t="s">
        <v>973</v>
      </c>
      <c r="Z176" s="173" t="s">
        <v>976</v>
      </c>
      <c r="AA176" s="176" t="s">
        <v>973</v>
      </c>
      <c r="AB176" s="174">
        <v>2.8</v>
      </c>
      <c r="AC176" s="177">
        <v>2.8</v>
      </c>
      <c r="AD176" s="141" t="s">
        <v>973</v>
      </c>
      <c r="AE176" s="178">
        <v>8750</v>
      </c>
      <c r="AF176" s="141" t="s">
        <v>973</v>
      </c>
      <c r="AG176" s="179">
        <v>80</v>
      </c>
      <c r="AH176" s="180" t="s">
        <v>974</v>
      </c>
      <c r="AI176" s="171" t="s">
        <v>975</v>
      </c>
      <c r="AJ176" s="176" t="s">
        <v>973</v>
      </c>
      <c r="AK176" s="173" t="s">
        <v>976</v>
      </c>
      <c r="AL176" s="176" t="s">
        <v>973</v>
      </c>
      <c r="AM176" s="181">
        <v>2.8</v>
      </c>
      <c r="AN176" s="182" t="s">
        <v>977</v>
      </c>
      <c r="AO176" s="141" t="s">
        <v>973</v>
      </c>
      <c r="AP176" s="183">
        <v>3500</v>
      </c>
      <c r="AQ176" s="141" t="s">
        <v>973</v>
      </c>
      <c r="AR176" s="184">
        <v>30</v>
      </c>
      <c r="AS176" s="185" t="s">
        <v>974</v>
      </c>
      <c r="AT176" s="186" t="s">
        <v>975</v>
      </c>
      <c r="AU176" s="187" t="s">
        <v>973</v>
      </c>
      <c r="AV176" s="188" t="s">
        <v>976</v>
      </c>
      <c r="AW176" s="187" t="s">
        <v>973</v>
      </c>
      <c r="AX176" s="189">
        <v>3.7</v>
      </c>
      <c r="AY176" s="115"/>
      <c r="BB176" s="190"/>
      <c r="BC176" s="130"/>
      <c r="BE176" s="130"/>
      <c r="BG176" s="130"/>
      <c r="BI176" s="1119" t="s">
        <v>910</v>
      </c>
      <c r="BJ176" s="115"/>
      <c r="BK176" s="191"/>
      <c r="BL176" s="1118" t="s">
        <v>973</v>
      </c>
      <c r="BM176" s="192"/>
      <c r="BN176" s="193"/>
      <c r="BO176" s="193"/>
      <c r="BP176" s="193"/>
      <c r="BQ176" s="193"/>
      <c r="BR176" s="193"/>
      <c r="BS176" s="194"/>
      <c r="BT176" s="195"/>
      <c r="BU176" s="1149" t="s">
        <v>978</v>
      </c>
      <c r="BV176" s="196"/>
      <c r="BW176" s="1100" t="s">
        <v>973</v>
      </c>
      <c r="BX176" s="1131">
        <v>31220</v>
      </c>
      <c r="BY176" s="197"/>
      <c r="BZ176" s="1100" t="s">
        <v>973</v>
      </c>
      <c r="CA176" s="1082">
        <v>230</v>
      </c>
      <c r="CB176" s="1101" t="s">
        <v>974</v>
      </c>
      <c r="CC176" s="1085" t="s">
        <v>975</v>
      </c>
      <c r="CD176" s="1101" t="s">
        <v>973</v>
      </c>
      <c r="CE176" s="1088" t="s">
        <v>979</v>
      </c>
      <c r="CF176" s="1101" t="s">
        <v>973</v>
      </c>
      <c r="CG176" s="1066">
        <v>6.5</v>
      </c>
      <c r="CH176" s="1096" t="s">
        <v>973</v>
      </c>
      <c r="CI176" s="1120">
        <v>8900</v>
      </c>
      <c r="CJ176" s="1107">
        <v>9800</v>
      </c>
      <c r="CK176" s="1093" t="s">
        <v>973</v>
      </c>
      <c r="CL176" s="198" t="s">
        <v>980</v>
      </c>
      <c r="CM176" s="199">
        <v>15800</v>
      </c>
      <c r="CN176" s="200">
        <v>17600</v>
      </c>
      <c r="CO176" s="1100" t="s">
        <v>973</v>
      </c>
      <c r="CP176" s="1110">
        <v>26260</v>
      </c>
      <c r="CQ176" s="1100" t="s">
        <v>973</v>
      </c>
      <c r="CR176" s="1082">
        <v>260</v>
      </c>
      <c r="CS176" s="1101" t="s">
        <v>974</v>
      </c>
      <c r="CT176" s="1085" t="s">
        <v>975</v>
      </c>
      <c r="CU176" s="1085" t="s">
        <v>973</v>
      </c>
      <c r="CV176" s="1088" t="s">
        <v>979</v>
      </c>
      <c r="CW176" s="1085" t="s">
        <v>973</v>
      </c>
      <c r="CX176" s="1104">
        <v>2.8</v>
      </c>
      <c r="CY176" s="1145" t="s">
        <v>981</v>
      </c>
      <c r="CZ176" s="1093" t="s">
        <v>973</v>
      </c>
      <c r="DA176" s="1094">
        <v>4900</v>
      </c>
      <c r="DB176" s="1096" t="s">
        <v>982</v>
      </c>
      <c r="DC176" s="201"/>
      <c r="DD176" s="1096" t="s">
        <v>982</v>
      </c>
      <c r="DE176" s="1097">
        <v>28820</v>
      </c>
      <c r="DF176" s="1100" t="s">
        <v>973</v>
      </c>
      <c r="DG176" s="1082">
        <v>280</v>
      </c>
      <c r="DH176" s="1085" t="s">
        <v>974</v>
      </c>
      <c r="DI176" s="1085" t="s">
        <v>975</v>
      </c>
      <c r="DJ176" s="1085" t="s">
        <v>973</v>
      </c>
      <c r="DK176" s="1088" t="s">
        <v>979</v>
      </c>
      <c r="DL176" s="1085" t="s">
        <v>973</v>
      </c>
      <c r="DM176" s="1066">
        <v>2</v>
      </c>
      <c r="DN176" s="1069" t="s">
        <v>982</v>
      </c>
      <c r="DO176" s="1070" t="s">
        <v>912</v>
      </c>
      <c r="DP176" s="1072" t="s">
        <v>912</v>
      </c>
      <c r="DQ176" s="1072" t="s">
        <v>912</v>
      </c>
      <c r="DR176" s="1074" t="s">
        <v>912</v>
      </c>
      <c r="DS176" s="202"/>
      <c r="DT176" s="1142" t="s">
        <v>913</v>
      </c>
      <c r="DU176" s="160"/>
      <c r="DV176" s="160"/>
      <c r="DW176" s="128"/>
      <c r="DX176" s="128"/>
      <c r="DY176" s="128"/>
      <c r="DZ176" s="128"/>
      <c r="EA176" s="128"/>
      <c r="EB176" s="128"/>
      <c r="EC176" s="128"/>
      <c r="ED176" s="128"/>
      <c r="EE176" s="128"/>
      <c r="EF176" s="128"/>
      <c r="EG176" s="128"/>
      <c r="EH176" s="128"/>
    </row>
    <row r="177" spans="1:138" s="126" customFormat="1" ht="18.600000000000001" customHeight="1">
      <c r="A177" s="126" t="s">
        <v>356</v>
      </c>
      <c r="B177" s="1147"/>
      <c r="C177" s="1136"/>
      <c r="D177" s="1117"/>
      <c r="E177" s="203" t="s">
        <v>53</v>
      </c>
      <c r="F177" s="165"/>
      <c r="G177" s="204">
        <v>146880</v>
      </c>
      <c r="H177" s="205">
        <v>217000</v>
      </c>
      <c r="I177" s="204">
        <v>117730</v>
      </c>
      <c r="J177" s="205">
        <v>187850</v>
      </c>
      <c r="K177" s="141" t="s">
        <v>973</v>
      </c>
      <c r="L177" s="206">
        <v>1440</v>
      </c>
      <c r="M177" s="207">
        <v>2050</v>
      </c>
      <c r="N177" s="208" t="s">
        <v>974</v>
      </c>
      <c r="O177" s="209" t="s">
        <v>975</v>
      </c>
      <c r="P177" s="209" t="s">
        <v>910</v>
      </c>
      <c r="Q177" s="209" t="s">
        <v>976</v>
      </c>
      <c r="R177" s="209" t="s">
        <v>973</v>
      </c>
      <c r="S177" s="210">
        <v>2.9</v>
      </c>
      <c r="T177" s="211">
        <v>2.8</v>
      </c>
      <c r="U177" s="206">
        <v>1150</v>
      </c>
      <c r="V177" s="207">
        <v>1760</v>
      </c>
      <c r="W177" s="212" t="s">
        <v>974</v>
      </c>
      <c r="X177" s="209" t="s">
        <v>975</v>
      </c>
      <c r="Y177" s="212" t="s">
        <v>910</v>
      </c>
      <c r="Z177" s="209" t="s">
        <v>976</v>
      </c>
      <c r="AA177" s="212" t="s">
        <v>973</v>
      </c>
      <c r="AB177" s="210">
        <v>2.8</v>
      </c>
      <c r="AC177" s="213">
        <v>2.7</v>
      </c>
      <c r="AD177" s="141" t="s">
        <v>973</v>
      </c>
      <c r="AE177" s="214">
        <v>8750</v>
      </c>
      <c r="AF177" s="141" t="s">
        <v>973</v>
      </c>
      <c r="AG177" s="215">
        <v>80</v>
      </c>
      <c r="AH177" s="216" t="s">
        <v>974</v>
      </c>
      <c r="AI177" s="158" t="s">
        <v>975</v>
      </c>
      <c r="AJ177" s="159" t="s">
        <v>973</v>
      </c>
      <c r="AK177" s="217" t="s">
        <v>976</v>
      </c>
      <c r="AL177" s="218" t="s">
        <v>973</v>
      </c>
      <c r="AM177" s="219">
        <v>2.8</v>
      </c>
      <c r="AN177" s="220"/>
      <c r="AO177" s="115"/>
      <c r="AP177" s="221"/>
      <c r="AQ177" s="115"/>
      <c r="AR177" s="222"/>
      <c r="AS177" s="223"/>
      <c r="AT177" s="221"/>
      <c r="AU177" s="223"/>
      <c r="AV177" s="221"/>
      <c r="AW177" s="223"/>
      <c r="AX177" s="221"/>
      <c r="AY177" s="115"/>
      <c r="BB177" s="190"/>
      <c r="BC177" s="130"/>
      <c r="BE177" s="130"/>
      <c r="BG177" s="130"/>
      <c r="BI177" s="1119"/>
      <c r="BJ177" s="115"/>
      <c r="BK177" s="224"/>
      <c r="BL177" s="1118"/>
      <c r="BM177" s="202"/>
      <c r="BN177" s="195"/>
      <c r="BO177" s="195"/>
      <c r="BP177" s="195"/>
      <c r="BQ177" s="195"/>
      <c r="BR177" s="195"/>
      <c r="BS177" s="225"/>
      <c r="BT177" s="195"/>
      <c r="BU177" s="1149"/>
      <c r="BV177" s="226"/>
      <c r="BW177" s="1100"/>
      <c r="BX177" s="1132"/>
      <c r="BY177" s="227">
        <v>29340</v>
      </c>
      <c r="BZ177" s="1100"/>
      <c r="CA177" s="1083"/>
      <c r="CB177" s="1102"/>
      <c r="CC177" s="1086"/>
      <c r="CD177" s="1102"/>
      <c r="CE177" s="1089"/>
      <c r="CF177" s="1102"/>
      <c r="CG177" s="1067"/>
      <c r="CH177" s="1096"/>
      <c r="CI177" s="1121"/>
      <c r="CJ177" s="1108"/>
      <c r="CK177" s="1093"/>
      <c r="CL177" s="123" t="s">
        <v>985</v>
      </c>
      <c r="CM177" s="228">
        <v>8700</v>
      </c>
      <c r="CN177" s="229">
        <v>9700</v>
      </c>
      <c r="CO177" s="1100"/>
      <c r="CP177" s="1111"/>
      <c r="CQ177" s="1100"/>
      <c r="CR177" s="1083"/>
      <c r="CS177" s="1102"/>
      <c r="CT177" s="1086"/>
      <c r="CU177" s="1086"/>
      <c r="CV177" s="1089"/>
      <c r="CW177" s="1086"/>
      <c r="CX177" s="1105"/>
      <c r="CY177" s="1091"/>
      <c r="CZ177" s="1093"/>
      <c r="DA177" s="1095"/>
      <c r="DB177" s="1096"/>
      <c r="DC177" s="230"/>
      <c r="DD177" s="1096"/>
      <c r="DE177" s="1098"/>
      <c r="DF177" s="1100"/>
      <c r="DG177" s="1083"/>
      <c r="DH177" s="1086"/>
      <c r="DI177" s="1086"/>
      <c r="DJ177" s="1086"/>
      <c r="DK177" s="1089"/>
      <c r="DL177" s="1086"/>
      <c r="DM177" s="1067"/>
      <c r="DN177" s="1069"/>
      <c r="DO177" s="1071"/>
      <c r="DP177" s="1073"/>
      <c r="DQ177" s="1073"/>
      <c r="DR177" s="1075"/>
      <c r="DS177" s="202"/>
      <c r="DT177" s="1143"/>
      <c r="DU177" s="160"/>
      <c r="DV177" s="160"/>
      <c r="DW177" s="128"/>
      <c r="DX177" s="128"/>
      <c r="DY177" s="128"/>
      <c r="DZ177" s="128"/>
      <c r="EA177" s="128"/>
      <c r="EB177" s="128"/>
      <c r="EC177" s="128"/>
      <c r="ED177" s="128"/>
      <c r="EE177" s="128"/>
      <c r="EF177" s="128"/>
      <c r="EG177" s="128"/>
      <c r="EH177" s="128"/>
    </row>
    <row r="178" spans="1:138" s="126" customFormat="1" ht="18.600000000000001" customHeight="1">
      <c r="A178" s="126" t="s">
        <v>357</v>
      </c>
      <c r="B178" s="1147"/>
      <c r="C178" s="1136"/>
      <c r="D178" s="1123" t="s">
        <v>986</v>
      </c>
      <c r="E178" s="203" t="s">
        <v>54</v>
      </c>
      <c r="F178" s="165"/>
      <c r="G178" s="204">
        <v>217000</v>
      </c>
      <c r="H178" s="205">
        <v>304560</v>
      </c>
      <c r="I178" s="204">
        <v>187850</v>
      </c>
      <c r="J178" s="205">
        <v>275410</v>
      </c>
      <c r="K178" s="141" t="s">
        <v>973</v>
      </c>
      <c r="L178" s="206">
        <v>2050</v>
      </c>
      <c r="M178" s="207">
        <v>2920</v>
      </c>
      <c r="N178" s="208" t="s">
        <v>974</v>
      </c>
      <c r="O178" s="209" t="s">
        <v>975</v>
      </c>
      <c r="P178" s="209" t="s">
        <v>910</v>
      </c>
      <c r="Q178" s="209" t="s">
        <v>976</v>
      </c>
      <c r="R178" s="209" t="s">
        <v>973</v>
      </c>
      <c r="S178" s="210">
        <v>2.8</v>
      </c>
      <c r="T178" s="211">
        <v>2.8</v>
      </c>
      <c r="U178" s="206">
        <v>1760</v>
      </c>
      <c r="V178" s="207">
        <v>2630</v>
      </c>
      <c r="W178" s="212" t="s">
        <v>974</v>
      </c>
      <c r="X178" s="209" t="s">
        <v>975</v>
      </c>
      <c r="Y178" s="212" t="s">
        <v>910</v>
      </c>
      <c r="Z178" s="209" t="s">
        <v>976</v>
      </c>
      <c r="AA178" s="212" t="s">
        <v>973</v>
      </c>
      <c r="AB178" s="210">
        <v>2.7</v>
      </c>
      <c r="AC178" s="213">
        <v>2.8</v>
      </c>
      <c r="AD178" s="231"/>
      <c r="AE178" s="232"/>
      <c r="AF178" s="233"/>
      <c r="AG178" s="234"/>
      <c r="AH178" s="235"/>
      <c r="AI178" s="195"/>
      <c r="AJ178" s="235"/>
      <c r="AK178" s="195"/>
      <c r="AL178" s="235"/>
      <c r="AM178" s="195"/>
      <c r="AN178" s="195"/>
      <c r="AO178" s="231"/>
      <c r="AP178" s="232"/>
      <c r="AQ178" s="233"/>
      <c r="AR178" s="234"/>
      <c r="AS178" s="235"/>
      <c r="AT178" s="195"/>
      <c r="AU178" s="235"/>
      <c r="AV178" s="195"/>
      <c r="AW178" s="235"/>
      <c r="AX178" s="195"/>
      <c r="AY178" s="141" t="s">
        <v>973</v>
      </c>
      <c r="AZ178" s="236">
        <v>17510</v>
      </c>
      <c r="BA178" s="141" t="s">
        <v>973</v>
      </c>
      <c r="BB178" s="184">
        <v>170</v>
      </c>
      <c r="BC178" s="185" t="s">
        <v>974</v>
      </c>
      <c r="BD178" s="186" t="s">
        <v>975</v>
      </c>
      <c r="BE178" s="187" t="s">
        <v>973</v>
      </c>
      <c r="BF178" s="188" t="s">
        <v>976</v>
      </c>
      <c r="BG178" s="185" t="s">
        <v>973</v>
      </c>
      <c r="BH178" s="189">
        <v>2.6</v>
      </c>
      <c r="BI178" s="1119"/>
      <c r="BJ178" s="115"/>
      <c r="BK178" s="224"/>
      <c r="BL178" s="1118"/>
      <c r="BM178" s="202"/>
      <c r="BN178" s="195"/>
      <c r="BO178" s="195"/>
      <c r="BP178" s="195"/>
      <c r="BQ178" s="195"/>
      <c r="BR178" s="195"/>
      <c r="BS178" s="225"/>
      <c r="BT178" s="195"/>
      <c r="BU178" s="1149"/>
      <c r="BV178" s="226"/>
      <c r="BW178" s="1100" t="s">
        <v>973</v>
      </c>
      <c r="BX178" s="1129">
        <v>29340</v>
      </c>
      <c r="BY178" s="237"/>
      <c r="BZ178" s="1100"/>
      <c r="CA178" s="1083"/>
      <c r="CB178" s="1102"/>
      <c r="CC178" s="1086"/>
      <c r="CD178" s="1102"/>
      <c r="CE178" s="1089"/>
      <c r="CF178" s="1102"/>
      <c r="CG178" s="1067"/>
      <c r="CH178" s="1096"/>
      <c r="CI178" s="1121"/>
      <c r="CJ178" s="1108"/>
      <c r="CK178" s="1093"/>
      <c r="CL178" s="123" t="s">
        <v>987</v>
      </c>
      <c r="CM178" s="228">
        <v>7600</v>
      </c>
      <c r="CN178" s="229">
        <v>8400</v>
      </c>
      <c r="CO178" s="1100"/>
      <c r="CP178" s="1111"/>
      <c r="CQ178" s="1100"/>
      <c r="CR178" s="1083"/>
      <c r="CS178" s="1102"/>
      <c r="CT178" s="1086"/>
      <c r="CU178" s="1086"/>
      <c r="CV178" s="1089"/>
      <c r="CW178" s="1086"/>
      <c r="CX178" s="1105"/>
      <c r="CY178" s="1091"/>
      <c r="CZ178" s="202"/>
      <c r="DA178" s="127"/>
      <c r="DB178" s="1096"/>
      <c r="DC178" s="230"/>
      <c r="DD178" s="1096"/>
      <c r="DE178" s="1098"/>
      <c r="DF178" s="1100"/>
      <c r="DG178" s="1083"/>
      <c r="DH178" s="1086"/>
      <c r="DI178" s="1086"/>
      <c r="DJ178" s="1086"/>
      <c r="DK178" s="1089"/>
      <c r="DL178" s="1086"/>
      <c r="DM178" s="1067"/>
      <c r="DN178" s="1069"/>
      <c r="DO178" s="1076">
        <v>0.01</v>
      </c>
      <c r="DP178" s="1078">
        <v>0.02</v>
      </c>
      <c r="DQ178" s="1078">
        <v>0.04</v>
      </c>
      <c r="DR178" s="1080">
        <v>0.05</v>
      </c>
      <c r="DS178" s="202"/>
      <c r="DT178" s="1143"/>
      <c r="DU178" s="160"/>
      <c r="DV178" s="160"/>
      <c r="DW178" s="128"/>
      <c r="DX178" s="128"/>
      <c r="DY178" s="128"/>
      <c r="DZ178" s="128"/>
      <c r="EA178" s="128"/>
      <c r="EB178" s="128"/>
      <c r="EC178" s="128"/>
      <c r="ED178" s="128"/>
      <c r="EE178" s="128"/>
      <c r="EF178" s="128"/>
      <c r="EG178" s="128"/>
      <c r="EH178" s="128"/>
    </row>
    <row r="179" spans="1:138" s="126" customFormat="1" ht="18.600000000000001" customHeight="1">
      <c r="A179" s="126" t="s">
        <v>358</v>
      </c>
      <c r="B179" s="1147"/>
      <c r="C179" s="1136"/>
      <c r="D179" s="1124"/>
      <c r="E179" s="238" t="s">
        <v>55</v>
      </c>
      <c r="F179" s="165"/>
      <c r="G179" s="239">
        <v>304560</v>
      </c>
      <c r="H179" s="240"/>
      <c r="I179" s="239">
        <v>275410</v>
      </c>
      <c r="J179" s="240"/>
      <c r="K179" s="141" t="s">
        <v>973</v>
      </c>
      <c r="L179" s="241">
        <v>2920</v>
      </c>
      <c r="M179" s="242"/>
      <c r="N179" s="243" t="s">
        <v>974</v>
      </c>
      <c r="O179" s="244" t="s">
        <v>975</v>
      </c>
      <c r="P179" s="244" t="s">
        <v>910</v>
      </c>
      <c r="Q179" s="244" t="s">
        <v>976</v>
      </c>
      <c r="R179" s="244" t="s">
        <v>973</v>
      </c>
      <c r="S179" s="245">
        <v>2.8</v>
      </c>
      <c r="T179" s="246"/>
      <c r="U179" s="241">
        <v>2630</v>
      </c>
      <c r="V179" s="242"/>
      <c r="W179" s="247" t="s">
        <v>974</v>
      </c>
      <c r="X179" s="244" t="s">
        <v>975</v>
      </c>
      <c r="Y179" s="248" t="s">
        <v>910</v>
      </c>
      <c r="Z179" s="244" t="s">
        <v>976</v>
      </c>
      <c r="AA179" s="248" t="s">
        <v>973</v>
      </c>
      <c r="AB179" s="245">
        <v>2.8</v>
      </c>
      <c r="AC179" s="249"/>
      <c r="AD179" s="231"/>
      <c r="AE179" s="232"/>
      <c r="AF179" s="233"/>
      <c r="AG179" s="250"/>
      <c r="AH179" s="235"/>
      <c r="AI179" s="195"/>
      <c r="AJ179" s="235"/>
      <c r="AK179" s="195"/>
      <c r="AL179" s="235"/>
      <c r="AM179" s="195"/>
      <c r="AN179" s="195"/>
      <c r="AO179" s="231"/>
      <c r="AP179" s="232"/>
      <c r="AQ179" s="233"/>
      <c r="AR179" s="250"/>
      <c r="AS179" s="235"/>
      <c r="AT179" s="195"/>
      <c r="AU179" s="235"/>
      <c r="AV179" s="195"/>
      <c r="AW179" s="235"/>
      <c r="AX179" s="195"/>
      <c r="AY179" s="231"/>
      <c r="AZ179" s="232"/>
      <c r="BA179" s="232"/>
      <c r="BB179" s="234"/>
      <c r="BC179" s="235"/>
      <c r="BD179" s="195"/>
      <c r="BE179" s="235"/>
      <c r="BF179" s="195"/>
      <c r="BG179" s="235"/>
      <c r="BH179" s="195"/>
      <c r="BI179" s="1119"/>
      <c r="BJ179" s="115"/>
      <c r="BK179" s="224"/>
      <c r="BL179" s="1118"/>
      <c r="BM179" s="202"/>
      <c r="BN179" s="195"/>
      <c r="BO179" s="195"/>
      <c r="BP179" s="195"/>
      <c r="BQ179" s="195"/>
      <c r="BR179" s="195"/>
      <c r="BS179" s="225"/>
      <c r="BT179" s="195"/>
      <c r="BU179" s="1149"/>
      <c r="BV179" s="226"/>
      <c r="BW179" s="1100"/>
      <c r="BX179" s="1130"/>
      <c r="BY179" s="251"/>
      <c r="BZ179" s="1100"/>
      <c r="CA179" s="1084"/>
      <c r="CB179" s="1103"/>
      <c r="CC179" s="1087"/>
      <c r="CD179" s="1103"/>
      <c r="CE179" s="1090"/>
      <c r="CF179" s="1103"/>
      <c r="CG179" s="1068"/>
      <c r="CH179" s="1096"/>
      <c r="CI179" s="1122"/>
      <c r="CJ179" s="1109"/>
      <c r="CK179" s="1093"/>
      <c r="CL179" s="252" t="s">
        <v>988</v>
      </c>
      <c r="CM179" s="253">
        <v>6800</v>
      </c>
      <c r="CN179" s="254">
        <v>7500</v>
      </c>
      <c r="CO179" s="1100"/>
      <c r="CP179" s="1112"/>
      <c r="CQ179" s="1100"/>
      <c r="CR179" s="1084"/>
      <c r="CS179" s="1103"/>
      <c r="CT179" s="1087"/>
      <c r="CU179" s="1087"/>
      <c r="CV179" s="1090"/>
      <c r="CW179" s="1087"/>
      <c r="CX179" s="1106"/>
      <c r="CY179" s="1092"/>
      <c r="CZ179" s="202"/>
      <c r="DA179" s="127"/>
      <c r="DB179" s="1096"/>
      <c r="DC179" s="230"/>
      <c r="DD179" s="1096"/>
      <c r="DE179" s="1099"/>
      <c r="DF179" s="1100"/>
      <c r="DG179" s="1084"/>
      <c r="DH179" s="1087"/>
      <c r="DI179" s="1087"/>
      <c r="DJ179" s="1087"/>
      <c r="DK179" s="1090"/>
      <c r="DL179" s="1087"/>
      <c r="DM179" s="1068"/>
      <c r="DN179" s="1069"/>
      <c r="DO179" s="1077"/>
      <c r="DP179" s="1079"/>
      <c r="DQ179" s="1079"/>
      <c r="DR179" s="1081"/>
      <c r="DS179" s="202"/>
      <c r="DT179" s="1143"/>
      <c r="DU179" s="160"/>
      <c r="DV179" s="160"/>
      <c r="DW179" s="128"/>
      <c r="DX179" s="128"/>
      <c r="DY179" s="128"/>
      <c r="DZ179" s="128"/>
      <c r="EA179" s="128"/>
      <c r="EB179" s="128"/>
      <c r="EC179" s="128"/>
      <c r="ED179" s="128"/>
      <c r="EE179" s="128"/>
      <c r="EF179" s="128"/>
      <c r="EG179" s="128"/>
      <c r="EH179" s="128"/>
    </row>
    <row r="180" spans="1:138" s="126" customFormat="1" ht="18.600000000000001" customHeight="1">
      <c r="A180" s="126" t="s">
        <v>359</v>
      </c>
      <c r="B180" s="1147"/>
      <c r="C180" s="1137" t="s">
        <v>989</v>
      </c>
      <c r="D180" s="1116" t="s">
        <v>972</v>
      </c>
      <c r="E180" s="164" t="s">
        <v>52</v>
      </c>
      <c r="F180" s="165"/>
      <c r="G180" s="166">
        <v>114850</v>
      </c>
      <c r="H180" s="167">
        <v>123600</v>
      </c>
      <c r="I180" s="166">
        <v>91530</v>
      </c>
      <c r="J180" s="167">
        <v>100280</v>
      </c>
      <c r="K180" s="141" t="s">
        <v>973</v>
      </c>
      <c r="L180" s="168">
        <v>1120</v>
      </c>
      <c r="M180" s="169">
        <v>1200</v>
      </c>
      <c r="N180" s="170" t="s">
        <v>974</v>
      </c>
      <c r="O180" s="171" t="s">
        <v>975</v>
      </c>
      <c r="P180" s="172" t="s">
        <v>973</v>
      </c>
      <c r="Q180" s="173" t="s">
        <v>976</v>
      </c>
      <c r="R180" s="172" t="s">
        <v>973</v>
      </c>
      <c r="S180" s="174">
        <v>2.9</v>
      </c>
      <c r="T180" s="175">
        <v>2.9</v>
      </c>
      <c r="U180" s="168">
        <v>890</v>
      </c>
      <c r="V180" s="169">
        <v>970</v>
      </c>
      <c r="W180" s="176" t="s">
        <v>974</v>
      </c>
      <c r="X180" s="171" t="s">
        <v>975</v>
      </c>
      <c r="Y180" s="176" t="s">
        <v>973</v>
      </c>
      <c r="Z180" s="173" t="s">
        <v>976</v>
      </c>
      <c r="AA180" s="176" t="s">
        <v>973</v>
      </c>
      <c r="AB180" s="174">
        <v>2.8</v>
      </c>
      <c r="AC180" s="177">
        <v>2.8</v>
      </c>
      <c r="AD180" s="141" t="s">
        <v>973</v>
      </c>
      <c r="AE180" s="178">
        <v>8750</v>
      </c>
      <c r="AF180" s="141" t="s">
        <v>973</v>
      </c>
      <c r="AG180" s="179">
        <v>80</v>
      </c>
      <c r="AH180" s="180" t="s">
        <v>974</v>
      </c>
      <c r="AI180" s="171" t="s">
        <v>975</v>
      </c>
      <c r="AJ180" s="176" t="s">
        <v>973</v>
      </c>
      <c r="AK180" s="173" t="s">
        <v>976</v>
      </c>
      <c r="AL180" s="176" t="s">
        <v>973</v>
      </c>
      <c r="AM180" s="181">
        <v>2.8</v>
      </c>
      <c r="AN180" s="182" t="s">
        <v>977</v>
      </c>
      <c r="AO180" s="141" t="s">
        <v>973</v>
      </c>
      <c r="AP180" s="183">
        <v>3500</v>
      </c>
      <c r="AQ180" s="141" t="s">
        <v>973</v>
      </c>
      <c r="AR180" s="184">
        <v>30</v>
      </c>
      <c r="AS180" s="185" t="s">
        <v>974</v>
      </c>
      <c r="AT180" s="186" t="s">
        <v>975</v>
      </c>
      <c r="AU180" s="187" t="s">
        <v>973</v>
      </c>
      <c r="AV180" s="188" t="s">
        <v>976</v>
      </c>
      <c r="AW180" s="187" t="s">
        <v>973</v>
      </c>
      <c r="AX180" s="189">
        <v>3.7</v>
      </c>
      <c r="AY180" s="115"/>
      <c r="BB180" s="190"/>
      <c r="BC180" s="130"/>
      <c r="BE180" s="130"/>
      <c r="BG180" s="130"/>
      <c r="BI180" s="1119"/>
      <c r="BJ180" s="115"/>
      <c r="BK180" s="224"/>
      <c r="BL180" s="1118"/>
      <c r="BM180" s="202"/>
      <c r="BN180" s="195"/>
      <c r="BO180" s="195"/>
      <c r="BP180" s="195"/>
      <c r="BQ180" s="195"/>
      <c r="BR180" s="195"/>
      <c r="BS180" s="225"/>
      <c r="BT180" s="195"/>
      <c r="BU180" s="1149"/>
      <c r="BV180" s="226"/>
      <c r="BW180" s="1100" t="s">
        <v>973</v>
      </c>
      <c r="BX180" s="1131">
        <v>26480</v>
      </c>
      <c r="BY180" s="197"/>
      <c r="BZ180" s="1100" t="s">
        <v>973</v>
      </c>
      <c r="CA180" s="1083">
        <v>180</v>
      </c>
      <c r="CB180" s="1101" t="s">
        <v>974</v>
      </c>
      <c r="CC180" s="1085" t="s">
        <v>975</v>
      </c>
      <c r="CD180" s="1101" t="s">
        <v>973</v>
      </c>
      <c r="CE180" s="1088" t="s">
        <v>979</v>
      </c>
      <c r="CF180" s="1101" t="s">
        <v>973</v>
      </c>
      <c r="CG180" s="1066">
        <v>6.6</v>
      </c>
      <c r="CH180" s="1093" t="s">
        <v>973</v>
      </c>
      <c r="CI180" s="1120">
        <v>7500</v>
      </c>
      <c r="CJ180" s="1107">
        <v>7800</v>
      </c>
      <c r="CK180" s="1093" t="s">
        <v>973</v>
      </c>
      <c r="CL180" s="198" t="s">
        <v>980</v>
      </c>
      <c r="CM180" s="199">
        <v>12900</v>
      </c>
      <c r="CN180" s="200">
        <v>14400</v>
      </c>
      <c r="CO180" s="1100" t="s">
        <v>973</v>
      </c>
      <c r="CP180" s="1110">
        <v>21010</v>
      </c>
      <c r="CQ180" s="1100" t="s">
        <v>973</v>
      </c>
      <c r="CR180" s="1082">
        <v>210</v>
      </c>
      <c r="CS180" s="1101" t="s">
        <v>974</v>
      </c>
      <c r="CT180" s="1085" t="s">
        <v>975</v>
      </c>
      <c r="CU180" s="1085" t="s">
        <v>973</v>
      </c>
      <c r="CV180" s="1088" t="s">
        <v>979</v>
      </c>
      <c r="CW180" s="1101" t="s">
        <v>973</v>
      </c>
      <c r="CX180" s="1104">
        <v>2.7</v>
      </c>
      <c r="CY180" s="1091" t="s">
        <v>981</v>
      </c>
      <c r="CZ180" s="1093" t="s">
        <v>973</v>
      </c>
      <c r="DA180" s="1094">
        <v>4900</v>
      </c>
      <c r="DB180" s="1096"/>
      <c r="DC180" s="230"/>
      <c r="DD180" s="1096" t="s">
        <v>982</v>
      </c>
      <c r="DE180" s="1097">
        <v>23060</v>
      </c>
      <c r="DF180" s="1100" t="s">
        <v>973</v>
      </c>
      <c r="DG180" s="1082">
        <v>230</v>
      </c>
      <c r="DH180" s="1085" t="s">
        <v>974</v>
      </c>
      <c r="DI180" s="1085" t="s">
        <v>975</v>
      </c>
      <c r="DJ180" s="1085" t="s">
        <v>973</v>
      </c>
      <c r="DK180" s="1088" t="s">
        <v>979</v>
      </c>
      <c r="DL180" s="1085" t="s">
        <v>973</v>
      </c>
      <c r="DM180" s="1066">
        <v>1.9</v>
      </c>
      <c r="DN180" s="1069" t="s">
        <v>982</v>
      </c>
      <c r="DO180" s="1070" t="s">
        <v>912</v>
      </c>
      <c r="DP180" s="1072" t="s">
        <v>912</v>
      </c>
      <c r="DQ180" s="1072" t="s">
        <v>912</v>
      </c>
      <c r="DR180" s="1074" t="s">
        <v>912</v>
      </c>
      <c r="DS180" s="202"/>
      <c r="DT180" s="1143"/>
      <c r="DU180" s="160"/>
      <c r="DV180" s="160"/>
      <c r="DW180" s="128"/>
      <c r="DX180" s="128"/>
      <c r="DY180" s="128"/>
      <c r="DZ180" s="128"/>
      <c r="EA180" s="128"/>
      <c r="EB180" s="128"/>
      <c r="EC180" s="128"/>
      <c r="ED180" s="128"/>
      <c r="EE180" s="128"/>
      <c r="EF180" s="128"/>
      <c r="EG180" s="128"/>
      <c r="EH180" s="128"/>
    </row>
    <row r="181" spans="1:138" s="126" customFormat="1" ht="18.600000000000001" customHeight="1">
      <c r="A181" s="126" t="s">
        <v>360</v>
      </c>
      <c r="B181" s="1147"/>
      <c r="C181" s="1136"/>
      <c r="D181" s="1117"/>
      <c r="E181" s="203" t="s">
        <v>53</v>
      </c>
      <c r="F181" s="165"/>
      <c r="G181" s="204">
        <v>123600</v>
      </c>
      <c r="H181" s="205">
        <v>193720</v>
      </c>
      <c r="I181" s="204">
        <v>100280</v>
      </c>
      <c r="J181" s="205">
        <v>170400</v>
      </c>
      <c r="K181" s="141" t="s">
        <v>973</v>
      </c>
      <c r="L181" s="206">
        <v>1200</v>
      </c>
      <c r="M181" s="207">
        <v>1820</v>
      </c>
      <c r="N181" s="208" t="s">
        <v>974</v>
      </c>
      <c r="O181" s="209" t="s">
        <v>975</v>
      </c>
      <c r="P181" s="209" t="s">
        <v>910</v>
      </c>
      <c r="Q181" s="209" t="s">
        <v>976</v>
      </c>
      <c r="R181" s="209" t="s">
        <v>973</v>
      </c>
      <c r="S181" s="210">
        <v>2.9</v>
      </c>
      <c r="T181" s="211">
        <v>2.8</v>
      </c>
      <c r="U181" s="206">
        <v>970</v>
      </c>
      <c r="V181" s="207">
        <v>1580</v>
      </c>
      <c r="W181" s="212" t="s">
        <v>974</v>
      </c>
      <c r="X181" s="209" t="s">
        <v>975</v>
      </c>
      <c r="Y181" s="212" t="s">
        <v>910</v>
      </c>
      <c r="Z181" s="209" t="s">
        <v>976</v>
      </c>
      <c r="AA181" s="212" t="s">
        <v>973</v>
      </c>
      <c r="AB181" s="210">
        <v>2.8</v>
      </c>
      <c r="AC181" s="213">
        <v>2.7</v>
      </c>
      <c r="AD181" s="141" t="s">
        <v>973</v>
      </c>
      <c r="AE181" s="214">
        <v>8750</v>
      </c>
      <c r="AF181" s="141" t="s">
        <v>973</v>
      </c>
      <c r="AG181" s="215">
        <v>80</v>
      </c>
      <c r="AH181" s="216" t="s">
        <v>974</v>
      </c>
      <c r="AI181" s="158" t="s">
        <v>975</v>
      </c>
      <c r="AJ181" s="159" t="s">
        <v>973</v>
      </c>
      <c r="AK181" s="217" t="s">
        <v>976</v>
      </c>
      <c r="AL181" s="218" t="s">
        <v>973</v>
      </c>
      <c r="AM181" s="219">
        <v>2.8</v>
      </c>
      <c r="AN181" s="220"/>
      <c r="AO181" s="115"/>
      <c r="AP181" s="221"/>
      <c r="AQ181" s="115"/>
      <c r="AR181" s="222"/>
      <c r="AS181" s="223"/>
      <c r="AT181" s="221"/>
      <c r="AU181" s="223"/>
      <c r="AV181" s="221"/>
      <c r="AW181" s="223"/>
      <c r="AX181" s="221"/>
      <c r="AY181" s="115"/>
      <c r="BB181" s="190"/>
      <c r="BC181" s="130"/>
      <c r="BE181" s="130"/>
      <c r="BG181" s="130"/>
      <c r="BI181" s="1119"/>
      <c r="BJ181" s="115"/>
      <c r="BK181" s="224"/>
      <c r="BL181" s="1118"/>
      <c r="BM181" s="202"/>
      <c r="BN181" s="195"/>
      <c r="BO181" s="195"/>
      <c r="BP181" s="195"/>
      <c r="BQ181" s="195"/>
      <c r="BR181" s="195"/>
      <c r="BS181" s="225"/>
      <c r="BT181" s="195"/>
      <c r="BU181" s="1149"/>
      <c r="BV181" s="226"/>
      <c r="BW181" s="1100"/>
      <c r="BX181" s="1132"/>
      <c r="BY181" s="227">
        <v>24600</v>
      </c>
      <c r="BZ181" s="1100"/>
      <c r="CA181" s="1083"/>
      <c r="CB181" s="1102"/>
      <c r="CC181" s="1086"/>
      <c r="CD181" s="1102"/>
      <c r="CE181" s="1089"/>
      <c r="CF181" s="1102"/>
      <c r="CG181" s="1067"/>
      <c r="CH181" s="1093"/>
      <c r="CI181" s="1121"/>
      <c r="CJ181" s="1108"/>
      <c r="CK181" s="1093"/>
      <c r="CL181" s="123" t="s">
        <v>985</v>
      </c>
      <c r="CM181" s="228">
        <v>7100</v>
      </c>
      <c r="CN181" s="229">
        <v>7900</v>
      </c>
      <c r="CO181" s="1100"/>
      <c r="CP181" s="1111"/>
      <c r="CQ181" s="1100"/>
      <c r="CR181" s="1083"/>
      <c r="CS181" s="1102"/>
      <c r="CT181" s="1086"/>
      <c r="CU181" s="1086"/>
      <c r="CV181" s="1089"/>
      <c r="CW181" s="1102"/>
      <c r="CX181" s="1105"/>
      <c r="CY181" s="1091"/>
      <c r="CZ181" s="1093"/>
      <c r="DA181" s="1095"/>
      <c r="DB181" s="1096"/>
      <c r="DC181" s="230"/>
      <c r="DD181" s="1096"/>
      <c r="DE181" s="1098"/>
      <c r="DF181" s="1100"/>
      <c r="DG181" s="1083"/>
      <c r="DH181" s="1086"/>
      <c r="DI181" s="1086"/>
      <c r="DJ181" s="1086"/>
      <c r="DK181" s="1089"/>
      <c r="DL181" s="1086"/>
      <c r="DM181" s="1067"/>
      <c r="DN181" s="1069"/>
      <c r="DO181" s="1071"/>
      <c r="DP181" s="1073"/>
      <c r="DQ181" s="1073"/>
      <c r="DR181" s="1075"/>
      <c r="DS181" s="202"/>
      <c r="DT181" s="1143"/>
      <c r="DU181" s="160"/>
      <c r="DV181" s="160"/>
      <c r="DW181" s="128"/>
      <c r="DX181" s="128"/>
      <c r="DY181" s="128"/>
      <c r="DZ181" s="128"/>
      <c r="EA181" s="128"/>
      <c r="EB181" s="128"/>
      <c r="EC181" s="128"/>
      <c r="ED181" s="128"/>
      <c r="EE181" s="128"/>
      <c r="EF181" s="128"/>
      <c r="EG181" s="128"/>
      <c r="EH181" s="128"/>
    </row>
    <row r="182" spans="1:138" s="126" customFormat="1" ht="18.600000000000001" customHeight="1">
      <c r="A182" s="126" t="s">
        <v>361</v>
      </c>
      <c r="B182" s="1147"/>
      <c r="C182" s="1136"/>
      <c r="D182" s="1123" t="s">
        <v>986</v>
      </c>
      <c r="E182" s="203" t="s">
        <v>54</v>
      </c>
      <c r="F182" s="165"/>
      <c r="G182" s="204">
        <v>193720</v>
      </c>
      <c r="H182" s="205">
        <v>281280</v>
      </c>
      <c r="I182" s="204">
        <v>170400</v>
      </c>
      <c r="J182" s="205">
        <v>257960</v>
      </c>
      <c r="K182" s="141" t="s">
        <v>973</v>
      </c>
      <c r="L182" s="206">
        <v>1820</v>
      </c>
      <c r="M182" s="207">
        <v>2690</v>
      </c>
      <c r="N182" s="208" t="s">
        <v>974</v>
      </c>
      <c r="O182" s="209" t="s">
        <v>975</v>
      </c>
      <c r="P182" s="209" t="s">
        <v>910</v>
      </c>
      <c r="Q182" s="209" t="s">
        <v>976</v>
      </c>
      <c r="R182" s="209" t="s">
        <v>973</v>
      </c>
      <c r="S182" s="210">
        <v>2.8</v>
      </c>
      <c r="T182" s="211">
        <v>2.8</v>
      </c>
      <c r="U182" s="206">
        <v>1580</v>
      </c>
      <c r="V182" s="207">
        <v>2450</v>
      </c>
      <c r="W182" s="212" t="s">
        <v>974</v>
      </c>
      <c r="X182" s="209" t="s">
        <v>975</v>
      </c>
      <c r="Y182" s="212" t="s">
        <v>910</v>
      </c>
      <c r="Z182" s="209" t="s">
        <v>976</v>
      </c>
      <c r="AA182" s="212" t="s">
        <v>973</v>
      </c>
      <c r="AB182" s="210">
        <v>2.7</v>
      </c>
      <c r="AC182" s="213">
        <v>2.8</v>
      </c>
      <c r="AD182" s="231"/>
      <c r="AE182" s="232"/>
      <c r="AF182" s="233"/>
      <c r="AG182" s="234"/>
      <c r="AH182" s="235"/>
      <c r="AI182" s="195"/>
      <c r="AJ182" s="235"/>
      <c r="AK182" s="195"/>
      <c r="AL182" s="235"/>
      <c r="AM182" s="195"/>
      <c r="AN182" s="195"/>
      <c r="AO182" s="231"/>
      <c r="AP182" s="232"/>
      <c r="AQ182" s="233"/>
      <c r="AR182" s="234"/>
      <c r="AS182" s="235"/>
      <c r="AT182" s="195"/>
      <c r="AU182" s="235"/>
      <c r="AV182" s="195"/>
      <c r="AW182" s="235"/>
      <c r="AX182" s="195"/>
      <c r="AY182" s="141" t="s">
        <v>973</v>
      </c>
      <c r="AZ182" s="236">
        <v>17510</v>
      </c>
      <c r="BA182" s="141" t="s">
        <v>973</v>
      </c>
      <c r="BB182" s="184">
        <v>170</v>
      </c>
      <c r="BC182" s="185" t="s">
        <v>974</v>
      </c>
      <c r="BD182" s="186" t="s">
        <v>975</v>
      </c>
      <c r="BE182" s="187" t="s">
        <v>973</v>
      </c>
      <c r="BF182" s="188" t="s">
        <v>976</v>
      </c>
      <c r="BG182" s="185" t="s">
        <v>973</v>
      </c>
      <c r="BH182" s="189">
        <v>2.6</v>
      </c>
      <c r="BI182" s="1119"/>
      <c r="BJ182" s="115"/>
      <c r="BK182" s="224"/>
      <c r="BL182" s="1118"/>
      <c r="BM182" s="202"/>
      <c r="BN182" s="195"/>
      <c r="BO182" s="195"/>
      <c r="BP182" s="195"/>
      <c r="BQ182" s="195"/>
      <c r="BR182" s="195"/>
      <c r="BS182" s="225"/>
      <c r="BT182" s="195"/>
      <c r="BU182" s="1149"/>
      <c r="BV182" s="226"/>
      <c r="BW182" s="1100" t="s">
        <v>973</v>
      </c>
      <c r="BX182" s="1129">
        <v>24600</v>
      </c>
      <c r="BY182" s="237"/>
      <c r="BZ182" s="1100"/>
      <c r="CA182" s="1083"/>
      <c r="CB182" s="1102"/>
      <c r="CC182" s="1086"/>
      <c r="CD182" s="1102"/>
      <c r="CE182" s="1089"/>
      <c r="CF182" s="1102"/>
      <c r="CG182" s="1067"/>
      <c r="CH182" s="1093"/>
      <c r="CI182" s="1121"/>
      <c r="CJ182" s="1108"/>
      <c r="CK182" s="1093"/>
      <c r="CL182" s="123" t="s">
        <v>987</v>
      </c>
      <c r="CM182" s="228">
        <v>6200</v>
      </c>
      <c r="CN182" s="229">
        <v>6900</v>
      </c>
      <c r="CO182" s="1100"/>
      <c r="CP182" s="1111"/>
      <c r="CQ182" s="1100"/>
      <c r="CR182" s="1083"/>
      <c r="CS182" s="1102"/>
      <c r="CT182" s="1086"/>
      <c r="CU182" s="1086"/>
      <c r="CV182" s="1089"/>
      <c r="CW182" s="1102"/>
      <c r="CX182" s="1105"/>
      <c r="CY182" s="1091"/>
      <c r="CZ182" s="202"/>
      <c r="DA182" s="127"/>
      <c r="DB182" s="1096"/>
      <c r="DC182" s="230"/>
      <c r="DD182" s="1096"/>
      <c r="DE182" s="1098"/>
      <c r="DF182" s="1100"/>
      <c r="DG182" s="1083"/>
      <c r="DH182" s="1086"/>
      <c r="DI182" s="1086"/>
      <c r="DJ182" s="1086"/>
      <c r="DK182" s="1089"/>
      <c r="DL182" s="1086"/>
      <c r="DM182" s="1067"/>
      <c r="DN182" s="1069"/>
      <c r="DO182" s="1076">
        <v>0.01</v>
      </c>
      <c r="DP182" s="1078">
        <v>0.03</v>
      </c>
      <c r="DQ182" s="1078">
        <v>0.04</v>
      </c>
      <c r="DR182" s="1080">
        <v>0.05</v>
      </c>
      <c r="DS182" s="202"/>
      <c r="DT182" s="1143"/>
      <c r="DU182" s="160"/>
      <c r="DV182" s="160"/>
      <c r="DW182" s="128"/>
      <c r="DX182" s="128"/>
      <c r="DY182" s="128"/>
      <c r="DZ182" s="128"/>
      <c r="EA182" s="128"/>
      <c r="EB182" s="128"/>
      <c r="EC182" s="128"/>
      <c r="ED182" s="128"/>
      <c r="EE182" s="128"/>
      <c r="EF182" s="128"/>
      <c r="EG182" s="128"/>
      <c r="EH182" s="128"/>
    </row>
    <row r="183" spans="1:138" s="126" customFormat="1" ht="18.600000000000001" customHeight="1">
      <c r="A183" s="126" t="s">
        <v>362</v>
      </c>
      <c r="B183" s="1147"/>
      <c r="C183" s="1136"/>
      <c r="D183" s="1124"/>
      <c r="E183" s="238" t="s">
        <v>55</v>
      </c>
      <c r="F183" s="165"/>
      <c r="G183" s="239">
        <v>281280</v>
      </c>
      <c r="H183" s="240"/>
      <c r="I183" s="239">
        <v>257960</v>
      </c>
      <c r="J183" s="240"/>
      <c r="K183" s="141" t="s">
        <v>973</v>
      </c>
      <c r="L183" s="241">
        <v>2690</v>
      </c>
      <c r="M183" s="242"/>
      <c r="N183" s="243" t="s">
        <v>974</v>
      </c>
      <c r="O183" s="244" t="s">
        <v>975</v>
      </c>
      <c r="P183" s="244" t="s">
        <v>910</v>
      </c>
      <c r="Q183" s="244" t="s">
        <v>976</v>
      </c>
      <c r="R183" s="244" t="s">
        <v>973</v>
      </c>
      <c r="S183" s="245">
        <v>2.8</v>
      </c>
      <c r="T183" s="246"/>
      <c r="U183" s="241">
        <v>2450</v>
      </c>
      <c r="V183" s="242"/>
      <c r="W183" s="247" t="s">
        <v>974</v>
      </c>
      <c r="X183" s="244" t="s">
        <v>975</v>
      </c>
      <c r="Y183" s="248" t="s">
        <v>910</v>
      </c>
      <c r="Z183" s="244" t="s">
        <v>976</v>
      </c>
      <c r="AA183" s="248" t="s">
        <v>973</v>
      </c>
      <c r="AB183" s="245">
        <v>2.8</v>
      </c>
      <c r="AC183" s="249"/>
      <c r="AD183" s="231"/>
      <c r="AE183" s="232"/>
      <c r="AF183" s="233"/>
      <c r="AG183" s="250"/>
      <c r="AH183" s="235"/>
      <c r="AI183" s="195"/>
      <c r="AJ183" s="235"/>
      <c r="AK183" s="195"/>
      <c r="AL183" s="235"/>
      <c r="AM183" s="195"/>
      <c r="AN183" s="195"/>
      <c r="AO183" s="231"/>
      <c r="AP183" s="232"/>
      <c r="AQ183" s="233"/>
      <c r="AR183" s="250"/>
      <c r="AS183" s="235"/>
      <c r="AT183" s="195"/>
      <c r="AU183" s="235"/>
      <c r="AV183" s="195"/>
      <c r="AW183" s="235"/>
      <c r="AX183" s="195"/>
      <c r="AY183" s="231"/>
      <c r="AZ183" s="232"/>
      <c r="BA183" s="232"/>
      <c r="BB183" s="234"/>
      <c r="BC183" s="235"/>
      <c r="BD183" s="195"/>
      <c r="BE183" s="235"/>
      <c r="BF183" s="195"/>
      <c r="BG183" s="235"/>
      <c r="BH183" s="195"/>
      <c r="BI183" s="1119"/>
      <c r="BJ183" s="115"/>
      <c r="BK183" s="224"/>
      <c r="BL183" s="1118"/>
      <c r="BM183" s="202"/>
      <c r="BN183" s="195"/>
      <c r="BO183" s="195"/>
      <c r="BP183" s="195"/>
      <c r="BQ183" s="195"/>
      <c r="BR183" s="195"/>
      <c r="BS183" s="225"/>
      <c r="BT183" s="195"/>
      <c r="BU183" s="1149"/>
      <c r="BV183" s="226"/>
      <c r="BW183" s="1100"/>
      <c r="BX183" s="1130"/>
      <c r="BY183" s="251"/>
      <c r="BZ183" s="1100"/>
      <c r="CA183" s="1084"/>
      <c r="CB183" s="1103"/>
      <c r="CC183" s="1087"/>
      <c r="CD183" s="1103"/>
      <c r="CE183" s="1090"/>
      <c r="CF183" s="1103"/>
      <c r="CG183" s="1068"/>
      <c r="CH183" s="1093"/>
      <c r="CI183" s="1122"/>
      <c r="CJ183" s="1109"/>
      <c r="CK183" s="1093"/>
      <c r="CL183" s="252" t="s">
        <v>988</v>
      </c>
      <c r="CM183" s="253">
        <v>5500</v>
      </c>
      <c r="CN183" s="254">
        <v>6200</v>
      </c>
      <c r="CO183" s="1100"/>
      <c r="CP183" s="1112"/>
      <c r="CQ183" s="1100"/>
      <c r="CR183" s="1084"/>
      <c r="CS183" s="1103"/>
      <c r="CT183" s="1087"/>
      <c r="CU183" s="1087"/>
      <c r="CV183" s="1090"/>
      <c r="CW183" s="1103"/>
      <c r="CX183" s="1106"/>
      <c r="CY183" s="1092"/>
      <c r="CZ183" s="202"/>
      <c r="DA183" s="127"/>
      <c r="DB183" s="1096"/>
      <c r="DC183" s="230"/>
      <c r="DD183" s="1096"/>
      <c r="DE183" s="1099"/>
      <c r="DF183" s="1100"/>
      <c r="DG183" s="1084"/>
      <c r="DH183" s="1087"/>
      <c r="DI183" s="1087"/>
      <c r="DJ183" s="1087"/>
      <c r="DK183" s="1090"/>
      <c r="DL183" s="1087"/>
      <c r="DM183" s="1068"/>
      <c r="DN183" s="1069"/>
      <c r="DO183" s="1077"/>
      <c r="DP183" s="1079"/>
      <c r="DQ183" s="1079"/>
      <c r="DR183" s="1081"/>
      <c r="DS183" s="202"/>
      <c r="DT183" s="1143"/>
      <c r="DU183" s="160"/>
      <c r="DV183" s="160"/>
      <c r="DW183" s="128"/>
      <c r="DX183" s="128"/>
      <c r="DY183" s="128"/>
      <c r="DZ183" s="128"/>
      <c r="EA183" s="128"/>
      <c r="EB183" s="128"/>
      <c r="EC183" s="128"/>
      <c r="ED183" s="128"/>
      <c r="EE183" s="128"/>
      <c r="EF183" s="128"/>
      <c r="EG183" s="128"/>
      <c r="EH183" s="128"/>
    </row>
    <row r="184" spans="1:138" s="126" customFormat="1" ht="18.600000000000001" customHeight="1">
      <c r="A184" s="126" t="s">
        <v>363</v>
      </c>
      <c r="B184" s="1147"/>
      <c r="C184" s="1137" t="s">
        <v>990</v>
      </c>
      <c r="D184" s="1116" t="s">
        <v>972</v>
      </c>
      <c r="E184" s="164" t="s">
        <v>52</v>
      </c>
      <c r="F184" s="165"/>
      <c r="G184" s="166">
        <v>99510</v>
      </c>
      <c r="H184" s="167">
        <v>108260</v>
      </c>
      <c r="I184" s="166">
        <v>80080</v>
      </c>
      <c r="J184" s="167">
        <v>88830</v>
      </c>
      <c r="K184" s="141" t="s">
        <v>973</v>
      </c>
      <c r="L184" s="168">
        <v>970</v>
      </c>
      <c r="M184" s="169">
        <v>1050</v>
      </c>
      <c r="N184" s="170" t="s">
        <v>974</v>
      </c>
      <c r="O184" s="171" t="s">
        <v>975</v>
      </c>
      <c r="P184" s="172" t="s">
        <v>973</v>
      </c>
      <c r="Q184" s="173" t="s">
        <v>976</v>
      </c>
      <c r="R184" s="172" t="s">
        <v>973</v>
      </c>
      <c r="S184" s="174">
        <v>2.8</v>
      </c>
      <c r="T184" s="175">
        <v>2.8</v>
      </c>
      <c r="U184" s="168">
        <v>780</v>
      </c>
      <c r="V184" s="169">
        <v>860</v>
      </c>
      <c r="W184" s="176" t="s">
        <v>974</v>
      </c>
      <c r="X184" s="171" t="s">
        <v>975</v>
      </c>
      <c r="Y184" s="176" t="s">
        <v>973</v>
      </c>
      <c r="Z184" s="173" t="s">
        <v>976</v>
      </c>
      <c r="AA184" s="176" t="s">
        <v>973</v>
      </c>
      <c r="AB184" s="174">
        <v>2.7</v>
      </c>
      <c r="AC184" s="177">
        <v>2.7</v>
      </c>
      <c r="AD184" s="141" t="s">
        <v>973</v>
      </c>
      <c r="AE184" s="178">
        <v>8750</v>
      </c>
      <c r="AF184" s="141" t="s">
        <v>973</v>
      </c>
      <c r="AG184" s="179">
        <v>80</v>
      </c>
      <c r="AH184" s="180" t="s">
        <v>974</v>
      </c>
      <c r="AI184" s="171" t="s">
        <v>975</v>
      </c>
      <c r="AJ184" s="176" t="s">
        <v>973</v>
      </c>
      <c r="AK184" s="173" t="s">
        <v>976</v>
      </c>
      <c r="AL184" s="176" t="s">
        <v>973</v>
      </c>
      <c r="AM184" s="181">
        <v>2.8</v>
      </c>
      <c r="AN184" s="182" t="s">
        <v>977</v>
      </c>
      <c r="AO184" s="141" t="s">
        <v>973</v>
      </c>
      <c r="AP184" s="183">
        <v>3500</v>
      </c>
      <c r="AQ184" s="141" t="s">
        <v>973</v>
      </c>
      <c r="AR184" s="184">
        <v>30</v>
      </c>
      <c r="AS184" s="185" t="s">
        <v>974</v>
      </c>
      <c r="AT184" s="186" t="s">
        <v>975</v>
      </c>
      <c r="AU184" s="187" t="s">
        <v>973</v>
      </c>
      <c r="AV184" s="188" t="s">
        <v>976</v>
      </c>
      <c r="AW184" s="187" t="s">
        <v>973</v>
      </c>
      <c r="AX184" s="189">
        <v>3.7</v>
      </c>
      <c r="AY184" s="115"/>
      <c r="BB184" s="190"/>
      <c r="BC184" s="130"/>
      <c r="BE184" s="130"/>
      <c r="BG184" s="130"/>
      <c r="BI184" s="1119"/>
      <c r="BJ184" s="115"/>
      <c r="BK184" s="224"/>
      <c r="BL184" s="1118"/>
      <c r="BM184" s="202"/>
      <c r="BN184" s="195"/>
      <c r="BO184" s="195"/>
      <c r="BP184" s="195"/>
      <c r="BQ184" s="195"/>
      <c r="BR184" s="195"/>
      <c r="BS184" s="225"/>
      <c r="BT184" s="195"/>
      <c r="BU184" s="1149"/>
      <c r="BV184" s="226"/>
      <c r="BW184" s="1100" t="s">
        <v>973</v>
      </c>
      <c r="BX184" s="1131">
        <v>23310</v>
      </c>
      <c r="BY184" s="197"/>
      <c r="BZ184" s="1100" t="s">
        <v>973</v>
      </c>
      <c r="CA184" s="1082">
        <v>150</v>
      </c>
      <c r="CB184" s="1101" t="s">
        <v>974</v>
      </c>
      <c r="CC184" s="1085" t="s">
        <v>975</v>
      </c>
      <c r="CD184" s="1101" t="s">
        <v>973</v>
      </c>
      <c r="CE184" s="1088" t="s">
        <v>979</v>
      </c>
      <c r="CF184" s="1101" t="s">
        <v>973</v>
      </c>
      <c r="CG184" s="1066">
        <v>6.6</v>
      </c>
      <c r="CH184" s="1093" t="s">
        <v>973</v>
      </c>
      <c r="CI184" s="1120">
        <v>6200</v>
      </c>
      <c r="CJ184" s="1107">
        <v>6800</v>
      </c>
      <c r="CK184" s="1093" t="s">
        <v>973</v>
      </c>
      <c r="CL184" s="198" t="s">
        <v>980</v>
      </c>
      <c r="CM184" s="199">
        <v>10900</v>
      </c>
      <c r="CN184" s="200">
        <v>12200</v>
      </c>
      <c r="CO184" s="1100" t="s">
        <v>973</v>
      </c>
      <c r="CP184" s="1110">
        <v>17510</v>
      </c>
      <c r="CQ184" s="1100" t="s">
        <v>973</v>
      </c>
      <c r="CR184" s="1082">
        <v>170</v>
      </c>
      <c r="CS184" s="1101" t="s">
        <v>974</v>
      </c>
      <c r="CT184" s="1085" t="s">
        <v>975</v>
      </c>
      <c r="CU184" s="1085" t="s">
        <v>973</v>
      </c>
      <c r="CV184" s="1088" t="s">
        <v>979</v>
      </c>
      <c r="CW184" s="1101" t="s">
        <v>973</v>
      </c>
      <c r="CX184" s="1104">
        <v>2.8</v>
      </c>
      <c r="CY184" s="1091" t="s">
        <v>981</v>
      </c>
      <c r="CZ184" s="1093" t="s">
        <v>973</v>
      </c>
      <c r="DA184" s="1094">
        <v>4900</v>
      </c>
      <c r="DB184" s="1096"/>
      <c r="DC184" s="230"/>
      <c r="DD184" s="1096" t="s">
        <v>982</v>
      </c>
      <c r="DE184" s="1097">
        <v>19210</v>
      </c>
      <c r="DF184" s="1100" t="s">
        <v>973</v>
      </c>
      <c r="DG184" s="1082">
        <v>190</v>
      </c>
      <c r="DH184" s="1085" t="s">
        <v>974</v>
      </c>
      <c r="DI184" s="1085" t="s">
        <v>975</v>
      </c>
      <c r="DJ184" s="1085" t="s">
        <v>973</v>
      </c>
      <c r="DK184" s="1088" t="s">
        <v>979</v>
      </c>
      <c r="DL184" s="1085" t="s">
        <v>973</v>
      </c>
      <c r="DM184" s="1066">
        <v>1.9</v>
      </c>
      <c r="DN184" s="1069" t="s">
        <v>982</v>
      </c>
      <c r="DO184" s="1070" t="s">
        <v>912</v>
      </c>
      <c r="DP184" s="1072" t="s">
        <v>912</v>
      </c>
      <c r="DQ184" s="1072" t="s">
        <v>912</v>
      </c>
      <c r="DR184" s="1074" t="s">
        <v>912</v>
      </c>
      <c r="DS184" s="202"/>
      <c r="DT184" s="1143"/>
      <c r="DU184" s="160"/>
      <c r="DV184" s="160"/>
      <c r="DW184" s="128"/>
      <c r="DX184" s="128"/>
      <c r="DY184" s="128"/>
      <c r="DZ184" s="128"/>
      <c r="EA184" s="128"/>
      <c r="EB184" s="128"/>
      <c r="EC184" s="128"/>
      <c r="ED184" s="128"/>
      <c r="EE184" s="128"/>
      <c r="EF184" s="128"/>
      <c r="EG184" s="128"/>
      <c r="EH184" s="128"/>
    </row>
    <row r="185" spans="1:138" s="126" customFormat="1" ht="18.600000000000001" customHeight="1">
      <c r="A185" s="126" t="s">
        <v>364</v>
      </c>
      <c r="B185" s="1147"/>
      <c r="C185" s="1136"/>
      <c r="D185" s="1117"/>
      <c r="E185" s="203" t="s">
        <v>53</v>
      </c>
      <c r="F185" s="165"/>
      <c r="G185" s="204">
        <v>108260</v>
      </c>
      <c r="H185" s="205">
        <v>178380</v>
      </c>
      <c r="I185" s="204">
        <v>88830</v>
      </c>
      <c r="J185" s="205">
        <v>158950</v>
      </c>
      <c r="K185" s="141" t="s">
        <v>973</v>
      </c>
      <c r="L185" s="206">
        <v>1050</v>
      </c>
      <c r="M185" s="207">
        <v>1660</v>
      </c>
      <c r="N185" s="208" t="s">
        <v>974</v>
      </c>
      <c r="O185" s="209" t="s">
        <v>975</v>
      </c>
      <c r="P185" s="209" t="s">
        <v>910</v>
      </c>
      <c r="Q185" s="209" t="s">
        <v>976</v>
      </c>
      <c r="R185" s="209" t="s">
        <v>973</v>
      </c>
      <c r="S185" s="210">
        <v>2.8</v>
      </c>
      <c r="T185" s="211">
        <v>2.8</v>
      </c>
      <c r="U185" s="206">
        <v>860</v>
      </c>
      <c r="V185" s="207">
        <v>1470</v>
      </c>
      <c r="W185" s="212" t="s">
        <v>974</v>
      </c>
      <c r="X185" s="209" t="s">
        <v>975</v>
      </c>
      <c r="Y185" s="212" t="s">
        <v>910</v>
      </c>
      <c r="Z185" s="209" t="s">
        <v>976</v>
      </c>
      <c r="AA185" s="212" t="s">
        <v>973</v>
      </c>
      <c r="AB185" s="210">
        <v>2.7</v>
      </c>
      <c r="AC185" s="213">
        <v>2.7</v>
      </c>
      <c r="AD185" s="141" t="s">
        <v>973</v>
      </c>
      <c r="AE185" s="214">
        <v>8750</v>
      </c>
      <c r="AF185" s="141" t="s">
        <v>973</v>
      </c>
      <c r="AG185" s="215">
        <v>80</v>
      </c>
      <c r="AH185" s="216" t="s">
        <v>974</v>
      </c>
      <c r="AI185" s="158" t="s">
        <v>975</v>
      </c>
      <c r="AJ185" s="159" t="s">
        <v>973</v>
      </c>
      <c r="AK185" s="217" t="s">
        <v>976</v>
      </c>
      <c r="AL185" s="218" t="s">
        <v>973</v>
      </c>
      <c r="AM185" s="219">
        <v>2.8</v>
      </c>
      <c r="AN185" s="220"/>
      <c r="AO185" s="115"/>
      <c r="AP185" s="221"/>
      <c r="AQ185" s="115"/>
      <c r="AR185" s="222"/>
      <c r="AS185" s="223"/>
      <c r="AT185" s="221"/>
      <c r="AU185" s="223"/>
      <c r="AV185" s="221"/>
      <c r="AW185" s="223"/>
      <c r="AX185" s="221"/>
      <c r="AY185" s="115"/>
      <c r="BB185" s="190"/>
      <c r="BC185" s="130"/>
      <c r="BE185" s="130"/>
      <c r="BG185" s="130"/>
      <c r="BI185" s="1119"/>
      <c r="BJ185" s="115"/>
      <c r="BK185" s="224"/>
      <c r="BL185" s="1118"/>
      <c r="BM185" s="202"/>
      <c r="BN185" s="195"/>
      <c r="BO185" s="195"/>
      <c r="BP185" s="195"/>
      <c r="BQ185" s="195"/>
      <c r="BR185" s="195"/>
      <c r="BS185" s="225"/>
      <c r="BT185" s="195"/>
      <c r="BU185" s="1149"/>
      <c r="BV185" s="226"/>
      <c r="BW185" s="1100"/>
      <c r="BX185" s="1132"/>
      <c r="BY185" s="227">
        <v>21440</v>
      </c>
      <c r="BZ185" s="1100"/>
      <c r="CA185" s="1083"/>
      <c r="CB185" s="1102"/>
      <c r="CC185" s="1086"/>
      <c r="CD185" s="1102"/>
      <c r="CE185" s="1089"/>
      <c r="CF185" s="1102"/>
      <c r="CG185" s="1067"/>
      <c r="CH185" s="1093"/>
      <c r="CI185" s="1121"/>
      <c r="CJ185" s="1108"/>
      <c r="CK185" s="1093"/>
      <c r="CL185" s="123" t="s">
        <v>985</v>
      </c>
      <c r="CM185" s="228">
        <v>6000</v>
      </c>
      <c r="CN185" s="229">
        <v>6700</v>
      </c>
      <c r="CO185" s="1100"/>
      <c r="CP185" s="1111"/>
      <c r="CQ185" s="1100"/>
      <c r="CR185" s="1083"/>
      <c r="CS185" s="1102"/>
      <c r="CT185" s="1086"/>
      <c r="CU185" s="1086"/>
      <c r="CV185" s="1089"/>
      <c r="CW185" s="1102"/>
      <c r="CX185" s="1105"/>
      <c r="CY185" s="1091"/>
      <c r="CZ185" s="1093"/>
      <c r="DA185" s="1095"/>
      <c r="DB185" s="1096"/>
      <c r="DC185" s="230"/>
      <c r="DD185" s="1096"/>
      <c r="DE185" s="1098"/>
      <c r="DF185" s="1100"/>
      <c r="DG185" s="1083"/>
      <c r="DH185" s="1086"/>
      <c r="DI185" s="1086"/>
      <c r="DJ185" s="1086"/>
      <c r="DK185" s="1089"/>
      <c r="DL185" s="1086"/>
      <c r="DM185" s="1067"/>
      <c r="DN185" s="1069"/>
      <c r="DO185" s="1071"/>
      <c r="DP185" s="1073"/>
      <c r="DQ185" s="1073"/>
      <c r="DR185" s="1075"/>
      <c r="DS185" s="202"/>
      <c r="DT185" s="1143"/>
      <c r="DU185" s="160"/>
      <c r="DV185" s="160"/>
      <c r="DW185" s="128"/>
      <c r="DX185" s="128"/>
      <c r="DY185" s="128"/>
      <c r="DZ185" s="128"/>
      <c r="EA185" s="128"/>
      <c r="EB185" s="128"/>
      <c r="EC185" s="128"/>
      <c r="ED185" s="128"/>
      <c r="EE185" s="128"/>
      <c r="EF185" s="128"/>
      <c r="EG185" s="128"/>
      <c r="EH185" s="128"/>
    </row>
    <row r="186" spans="1:138" s="126" customFormat="1" ht="18.600000000000001" customHeight="1">
      <c r="A186" s="126" t="s">
        <v>365</v>
      </c>
      <c r="B186" s="1147"/>
      <c r="C186" s="1136"/>
      <c r="D186" s="1123" t="s">
        <v>986</v>
      </c>
      <c r="E186" s="203" t="s">
        <v>54</v>
      </c>
      <c r="F186" s="165"/>
      <c r="G186" s="204">
        <v>178380</v>
      </c>
      <c r="H186" s="205">
        <v>265940</v>
      </c>
      <c r="I186" s="204">
        <v>158950</v>
      </c>
      <c r="J186" s="205">
        <v>246510</v>
      </c>
      <c r="K186" s="141" t="s">
        <v>973</v>
      </c>
      <c r="L186" s="206">
        <v>1660</v>
      </c>
      <c r="M186" s="207">
        <v>2530</v>
      </c>
      <c r="N186" s="208" t="s">
        <v>974</v>
      </c>
      <c r="O186" s="209" t="s">
        <v>975</v>
      </c>
      <c r="P186" s="209" t="s">
        <v>910</v>
      </c>
      <c r="Q186" s="209" t="s">
        <v>976</v>
      </c>
      <c r="R186" s="209" t="s">
        <v>973</v>
      </c>
      <c r="S186" s="210">
        <v>2.8</v>
      </c>
      <c r="T186" s="211">
        <v>2.8</v>
      </c>
      <c r="U186" s="206">
        <v>1470</v>
      </c>
      <c r="V186" s="207">
        <v>2340</v>
      </c>
      <c r="W186" s="212" t="s">
        <v>974</v>
      </c>
      <c r="X186" s="209" t="s">
        <v>975</v>
      </c>
      <c r="Y186" s="212" t="s">
        <v>910</v>
      </c>
      <c r="Z186" s="209" t="s">
        <v>976</v>
      </c>
      <c r="AA186" s="212" t="s">
        <v>973</v>
      </c>
      <c r="AB186" s="210">
        <v>2.7</v>
      </c>
      <c r="AC186" s="213">
        <v>2.7</v>
      </c>
      <c r="AD186" s="231"/>
      <c r="AE186" s="232"/>
      <c r="AF186" s="233"/>
      <c r="AG186" s="234"/>
      <c r="AH186" s="235"/>
      <c r="AI186" s="195"/>
      <c r="AJ186" s="235"/>
      <c r="AK186" s="195"/>
      <c r="AL186" s="235"/>
      <c r="AM186" s="195"/>
      <c r="AN186" s="195"/>
      <c r="AO186" s="231"/>
      <c r="AP186" s="232"/>
      <c r="AQ186" s="233"/>
      <c r="AR186" s="234"/>
      <c r="AS186" s="235"/>
      <c r="AT186" s="195"/>
      <c r="AU186" s="235"/>
      <c r="AV186" s="195"/>
      <c r="AW186" s="235"/>
      <c r="AX186" s="195"/>
      <c r="AY186" s="141" t="s">
        <v>973</v>
      </c>
      <c r="AZ186" s="236">
        <v>17510</v>
      </c>
      <c r="BA186" s="141" t="s">
        <v>973</v>
      </c>
      <c r="BB186" s="184">
        <v>170</v>
      </c>
      <c r="BC186" s="185" t="s">
        <v>974</v>
      </c>
      <c r="BD186" s="186" t="s">
        <v>975</v>
      </c>
      <c r="BE186" s="187" t="s">
        <v>973</v>
      </c>
      <c r="BF186" s="188" t="s">
        <v>976</v>
      </c>
      <c r="BG186" s="185" t="s">
        <v>973</v>
      </c>
      <c r="BH186" s="189">
        <v>2.6</v>
      </c>
      <c r="BI186" s="1119"/>
      <c r="BJ186" s="115"/>
      <c r="BK186" s="255"/>
      <c r="BL186" s="1118"/>
      <c r="BM186" s="202"/>
      <c r="BN186" s="195"/>
      <c r="BO186" s="195"/>
      <c r="BP186" s="195"/>
      <c r="BQ186" s="195"/>
      <c r="BR186" s="195"/>
      <c r="BS186" s="225"/>
      <c r="BT186" s="195"/>
      <c r="BU186" s="1149"/>
      <c r="BV186" s="226"/>
      <c r="BW186" s="1100" t="s">
        <v>973</v>
      </c>
      <c r="BX186" s="1129">
        <v>21440</v>
      </c>
      <c r="BY186" s="237"/>
      <c r="BZ186" s="1100"/>
      <c r="CA186" s="1083">
        <v>0</v>
      </c>
      <c r="CB186" s="1102"/>
      <c r="CC186" s="1086"/>
      <c r="CD186" s="1102"/>
      <c r="CE186" s="1089"/>
      <c r="CF186" s="1102"/>
      <c r="CG186" s="1067"/>
      <c r="CH186" s="1093"/>
      <c r="CI186" s="1121"/>
      <c r="CJ186" s="1108"/>
      <c r="CK186" s="1093"/>
      <c r="CL186" s="123" t="s">
        <v>987</v>
      </c>
      <c r="CM186" s="228">
        <v>5200</v>
      </c>
      <c r="CN186" s="229">
        <v>5800</v>
      </c>
      <c r="CO186" s="1100"/>
      <c r="CP186" s="1111"/>
      <c r="CQ186" s="1100"/>
      <c r="CR186" s="1083"/>
      <c r="CS186" s="1102"/>
      <c r="CT186" s="1086"/>
      <c r="CU186" s="1086"/>
      <c r="CV186" s="1089"/>
      <c r="CW186" s="1102"/>
      <c r="CX186" s="1105"/>
      <c r="CY186" s="1091"/>
      <c r="CZ186" s="202"/>
      <c r="DA186" s="127"/>
      <c r="DB186" s="1096"/>
      <c r="DC186" s="230"/>
      <c r="DD186" s="1096"/>
      <c r="DE186" s="1098"/>
      <c r="DF186" s="1100"/>
      <c r="DG186" s="1083"/>
      <c r="DH186" s="1086"/>
      <c r="DI186" s="1086"/>
      <c r="DJ186" s="1086"/>
      <c r="DK186" s="1089"/>
      <c r="DL186" s="1086"/>
      <c r="DM186" s="1067"/>
      <c r="DN186" s="1069"/>
      <c r="DO186" s="1076">
        <v>0.01</v>
      </c>
      <c r="DP186" s="1078">
        <v>0.03</v>
      </c>
      <c r="DQ186" s="1078">
        <v>0.04</v>
      </c>
      <c r="DR186" s="1080">
        <v>0.05</v>
      </c>
      <c r="DS186" s="202"/>
      <c r="DT186" s="1143"/>
      <c r="DU186" s="160"/>
      <c r="DV186" s="160"/>
      <c r="DW186" s="128"/>
      <c r="DX186" s="128"/>
      <c r="DY186" s="128"/>
      <c r="DZ186" s="128"/>
      <c r="EA186" s="128"/>
      <c r="EB186" s="128"/>
      <c r="EC186" s="128"/>
      <c r="ED186" s="128"/>
      <c r="EE186" s="128"/>
      <c r="EF186" s="128"/>
      <c r="EG186" s="128"/>
      <c r="EH186" s="128"/>
    </row>
    <row r="187" spans="1:138" s="126" customFormat="1" ht="18.600000000000001" customHeight="1">
      <c r="A187" s="126" t="s">
        <v>366</v>
      </c>
      <c r="B187" s="1147"/>
      <c r="C187" s="1136"/>
      <c r="D187" s="1124"/>
      <c r="E187" s="238" t="s">
        <v>55</v>
      </c>
      <c r="F187" s="165"/>
      <c r="G187" s="239">
        <v>265940</v>
      </c>
      <c r="H187" s="240"/>
      <c r="I187" s="239">
        <v>246510</v>
      </c>
      <c r="J187" s="240"/>
      <c r="K187" s="141" t="s">
        <v>973</v>
      </c>
      <c r="L187" s="241">
        <v>2530</v>
      </c>
      <c r="M187" s="242"/>
      <c r="N187" s="243" t="s">
        <v>974</v>
      </c>
      <c r="O187" s="244" t="s">
        <v>975</v>
      </c>
      <c r="P187" s="244" t="s">
        <v>910</v>
      </c>
      <c r="Q187" s="244" t="s">
        <v>976</v>
      </c>
      <c r="R187" s="244" t="s">
        <v>973</v>
      </c>
      <c r="S187" s="245">
        <v>2.8</v>
      </c>
      <c r="T187" s="246"/>
      <c r="U187" s="241">
        <v>2340</v>
      </c>
      <c r="V187" s="242"/>
      <c r="W187" s="247" t="s">
        <v>974</v>
      </c>
      <c r="X187" s="244" t="s">
        <v>975</v>
      </c>
      <c r="Y187" s="248" t="s">
        <v>910</v>
      </c>
      <c r="Z187" s="244" t="s">
        <v>976</v>
      </c>
      <c r="AA187" s="248" t="s">
        <v>973</v>
      </c>
      <c r="AB187" s="245">
        <v>2.7</v>
      </c>
      <c r="AC187" s="249"/>
      <c r="AD187" s="231"/>
      <c r="AE187" s="232"/>
      <c r="AF187" s="233"/>
      <c r="AG187" s="250"/>
      <c r="AH187" s="235"/>
      <c r="AI187" s="195"/>
      <c r="AJ187" s="235"/>
      <c r="AK187" s="195"/>
      <c r="AL187" s="235"/>
      <c r="AM187" s="195"/>
      <c r="AN187" s="195"/>
      <c r="AO187" s="231"/>
      <c r="AP187" s="232"/>
      <c r="AQ187" s="233"/>
      <c r="AR187" s="250"/>
      <c r="AS187" s="235"/>
      <c r="AT187" s="195"/>
      <c r="AU187" s="235"/>
      <c r="AV187" s="195"/>
      <c r="AW187" s="235"/>
      <c r="AX187" s="195"/>
      <c r="AY187" s="231"/>
      <c r="AZ187" s="232"/>
      <c r="BA187" s="232"/>
      <c r="BB187" s="234"/>
      <c r="BC187" s="235"/>
      <c r="BD187" s="195"/>
      <c r="BE187" s="235"/>
      <c r="BF187" s="195"/>
      <c r="BG187" s="235"/>
      <c r="BH187" s="195"/>
      <c r="BI187" s="1119"/>
      <c r="BJ187" s="115"/>
      <c r="BK187" s="255"/>
      <c r="BL187" s="1118"/>
      <c r="BM187" s="202"/>
      <c r="BN187" s="195"/>
      <c r="BO187" s="195"/>
      <c r="BP187" s="195"/>
      <c r="BQ187" s="195"/>
      <c r="BR187" s="195"/>
      <c r="BS187" s="225"/>
      <c r="BT187" s="195"/>
      <c r="BU187" s="1149"/>
      <c r="BV187" s="226"/>
      <c r="BW187" s="1100"/>
      <c r="BX187" s="1130"/>
      <c r="BY187" s="251"/>
      <c r="BZ187" s="1100"/>
      <c r="CA187" s="1084"/>
      <c r="CB187" s="1103"/>
      <c r="CC187" s="1087"/>
      <c r="CD187" s="1103"/>
      <c r="CE187" s="1090"/>
      <c r="CF187" s="1103"/>
      <c r="CG187" s="1068"/>
      <c r="CH187" s="1093"/>
      <c r="CI187" s="1122"/>
      <c r="CJ187" s="1109"/>
      <c r="CK187" s="1093"/>
      <c r="CL187" s="252" t="s">
        <v>988</v>
      </c>
      <c r="CM187" s="253">
        <v>4700</v>
      </c>
      <c r="CN187" s="254">
        <v>5200</v>
      </c>
      <c r="CO187" s="1100"/>
      <c r="CP187" s="1112"/>
      <c r="CQ187" s="1100"/>
      <c r="CR187" s="1084"/>
      <c r="CS187" s="1103"/>
      <c r="CT187" s="1087"/>
      <c r="CU187" s="1087"/>
      <c r="CV187" s="1090"/>
      <c r="CW187" s="1103"/>
      <c r="CX187" s="1106"/>
      <c r="CY187" s="1092"/>
      <c r="CZ187" s="202"/>
      <c r="DA187" s="127"/>
      <c r="DB187" s="1096"/>
      <c r="DC187" s="230"/>
      <c r="DD187" s="1096"/>
      <c r="DE187" s="1099"/>
      <c r="DF187" s="1100"/>
      <c r="DG187" s="1084"/>
      <c r="DH187" s="1087"/>
      <c r="DI187" s="1087"/>
      <c r="DJ187" s="1087"/>
      <c r="DK187" s="1090"/>
      <c r="DL187" s="1087"/>
      <c r="DM187" s="1068"/>
      <c r="DN187" s="1069"/>
      <c r="DO187" s="1077"/>
      <c r="DP187" s="1079"/>
      <c r="DQ187" s="1079"/>
      <c r="DR187" s="1081"/>
      <c r="DS187" s="202"/>
      <c r="DT187" s="1143"/>
      <c r="DU187" s="160"/>
      <c r="DV187" s="160"/>
      <c r="DW187" s="128"/>
      <c r="DX187" s="128"/>
      <c r="DY187" s="128"/>
      <c r="DZ187" s="128"/>
      <c r="EA187" s="128"/>
      <c r="EB187" s="128"/>
      <c r="EC187" s="128"/>
      <c r="ED187" s="128"/>
      <c r="EE187" s="128"/>
      <c r="EF187" s="128"/>
      <c r="EG187" s="128"/>
      <c r="EH187" s="128"/>
    </row>
    <row r="188" spans="1:138" s="126" customFormat="1" ht="18.600000000000001" customHeight="1">
      <c r="A188" s="126" t="s">
        <v>367</v>
      </c>
      <c r="B188" s="1147"/>
      <c r="C188" s="1137" t="s">
        <v>991</v>
      </c>
      <c r="D188" s="1116" t="s">
        <v>972</v>
      </c>
      <c r="E188" s="164" t="s">
        <v>52</v>
      </c>
      <c r="F188" s="165"/>
      <c r="G188" s="166">
        <v>88080</v>
      </c>
      <c r="H188" s="167">
        <v>96830</v>
      </c>
      <c r="I188" s="166">
        <v>71430</v>
      </c>
      <c r="J188" s="167">
        <v>80180</v>
      </c>
      <c r="K188" s="141" t="s">
        <v>973</v>
      </c>
      <c r="L188" s="168">
        <v>860</v>
      </c>
      <c r="M188" s="169">
        <v>940</v>
      </c>
      <c r="N188" s="170" t="s">
        <v>974</v>
      </c>
      <c r="O188" s="171" t="s">
        <v>975</v>
      </c>
      <c r="P188" s="172" t="s">
        <v>973</v>
      </c>
      <c r="Q188" s="173" t="s">
        <v>976</v>
      </c>
      <c r="R188" s="172" t="s">
        <v>973</v>
      </c>
      <c r="S188" s="174">
        <v>2.8</v>
      </c>
      <c r="T188" s="175">
        <v>2.8</v>
      </c>
      <c r="U188" s="168">
        <v>690</v>
      </c>
      <c r="V188" s="169">
        <v>770</v>
      </c>
      <c r="W188" s="176" t="s">
        <v>974</v>
      </c>
      <c r="X188" s="171" t="s">
        <v>975</v>
      </c>
      <c r="Y188" s="176" t="s">
        <v>973</v>
      </c>
      <c r="Z188" s="173" t="s">
        <v>976</v>
      </c>
      <c r="AA188" s="176" t="s">
        <v>973</v>
      </c>
      <c r="AB188" s="174">
        <v>2.7</v>
      </c>
      <c r="AC188" s="177">
        <v>2.7</v>
      </c>
      <c r="AD188" s="141" t="s">
        <v>973</v>
      </c>
      <c r="AE188" s="178">
        <v>8750</v>
      </c>
      <c r="AF188" s="141" t="s">
        <v>973</v>
      </c>
      <c r="AG188" s="179">
        <v>80</v>
      </c>
      <c r="AH188" s="180" t="s">
        <v>974</v>
      </c>
      <c r="AI188" s="171" t="s">
        <v>975</v>
      </c>
      <c r="AJ188" s="176" t="s">
        <v>973</v>
      </c>
      <c r="AK188" s="173" t="s">
        <v>976</v>
      </c>
      <c r="AL188" s="176" t="s">
        <v>973</v>
      </c>
      <c r="AM188" s="181">
        <v>2.8</v>
      </c>
      <c r="AN188" s="182" t="s">
        <v>977</v>
      </c>
      <c r="AO188" s="141" t="s">
        <v>973</v>
      </c>
      <c r="AP188" s="183">
        <v>3500</v>
      </c>
      <c r="AQ188" s="141" t="s">
        <v>973</v>
      </c>
      <c r="AR188" s="184">
        <v>30</v>
      </c>
      <c r="AS188" s="185" t="s">
        <v>974</v>
      </c>
      <c r="AT188" s="186" t="s">
        <v>975</v>
      </c>
      <c r="AU188" s="187" t="s">
        <v>973</v>
      </c>
      <c r="AV188" s="188" t="s">
        <v>976</v>
      </c>
      <c r="AW188" s="187" t="s">
        <v>973</v>
      </c>
      <c r="AX188" s="189">
        <v>3.7</v>
      </c>
      <c r="AY188" s="115"/>
      <c r="BB188" s="190"/>
      <c r="BC188" s="130"/>
      <c r="BE188" s="130"/>
      <c r="BG188" s="130"/>
      <c r="BI188" s="1119"/>
      <c r="BJ188" s="115"/>
      <c r="BK188" s="255"/>
      <c r="BL188" s="1118"/>
      <c r="BM188" s="202"/>
      <c r="BN188" s="195"/>
      <c r="BO188" s="195"/>
      <c r="BP188" s="195"/>
      <c r="BQ188" s="195"/>
      <c r="BR188" s="195"/>
      <c r="BS188" s="225"/>
      <c r="BT188" s="195"/>
      <c r="BU188" s="1149"/>
      <c r="BV188" s="226"/>
      <c r="BW188" s="1100" t="s">
        <v>973</v>
      </c>
      <c r="BX188" s="1131">
        <v>21060</v>
      </c>
      <c r="BY188" s="197"/>
      <c r="BZ188" s="1100" t="s">
        <v>973</v>
      </c>
      <c r="CA188" s="1082">
        <v>130</v>
      </c>
      <c r="CB188" s="1101" t="s">
        <v>974</v>
      </c>
      <c r="CC188" s="1085" t="s">
        <v>975</v>
      </c>
      <c r="CD188" s="1101" t="s">
        <v>973</v>
      </c>
      <c r="CE188" s="1088" t="s">
        <v>979</v>
      </c>
      <c r="CF188" s="1101" t="s">
        <v>973</v>
      </c>
      <c r="CG188" s="1066">
        <v>6.5</v>
      </c>
      <c r="CH188" s="1093" t="s">
        <v>973</v>
      </c>
      <c r="CI188" s="1120">
        <v>6200</v>
      </c>
      <c r="CJ188" s="1107">
        <v>5900</v>
      </c>
      <c r="CK188" s="1093" t="s">
        <v>973</v>
      </c>
      <c r="CL188" s="198" t="s">
        <v>980</v>
      </c>
      <c r="CM188" s="199">
        <v>10200</v>
      </c>
      <c r="CN188" s="200">
        <v>11400</v>
      </c>
      <c r="CO188" s="1100" t="s">
        <v>973</v>
      </c>
      <c r="CP188" s="1110">
        <v>15010</v>
      </c>
      <c r="CQ188" s="1100" t="s">
        <v>973</v>
      </c>
      <c r="CR188" s="1082">
        <v>150</v>
      </c>
      <c r="CS188" s="1101" t="s">
        <v>974</v>
      </c>
      <c r="CT188" s="1085" t="s">
        <v>975</v>
      </c>
      <c r="CU188" s="1085" t="s">
        <v>973</v>
      </c>
      <c r="CV188" s="1088" t="s">
        <v>979</v>
      </c>
      <c r="CW188" s="1101" t="s">
        <v>973</v>
      </c>
      <c r="CX188" s="1104">
        <v>2.7</v>
      </c>
      <c r="CY188" s="1091" t="s">
        <v>981</v>
      </c>
      <c r="CZ188" s="1093" t="s">
        <v>973</v>
      </c>
      <c r="DA188" s="1094">
        <v>4900</v>
      </c>
      <c r="DB188" s="1096"/>
      <c r="DC188" s="230"/>
      <c r="DD188" s="1096" t="s">
        <v>982</v>
      </c>
      <c r="DE188" s="1097">
        <v>16470</v>
      </c>
      <c r="DF188" s="1100" t="s">
        <v>973</v>
      </c>
      <c r="DG188" s="1082">
        <v>160</v>
      </c>
      <c r="DH188" s="1085" t="s">
        <v>974</v>
      </c>
      <c r="DI188" s="1085" t="s">
        <v>975</v>
      </c>
      <c r="DJ188" s="1085" t="s">
        <v>973</v>
      </c>
      <c r="DK188" s="1088" t="s">
        <v>979</v>
      </c>
      <c r="DL188" s="1085" t="s">
        <v>973</v>
      </c>
      <c r="DM188" s="1066">
        <v>2</v>
      </c>
      <c r="DN188" s="1069" t="s">
        <v>982</v>
      </c>
      <c r="DO188" s="1070" t="s">
        <v>912</v>
      </c>
      <c r="DP188" s="1072" t="s">
        <v>912</v>
      </c>
      <c r="DQ188" s="1072" t="s">
        <v>912</v>
      </c>
      <c r="DR188" s="1074" t="s">
        <v>912</v>
      </c>
      <c r="DS188" s="202"/>
      <c r="DT188" s="1143"/>
      <c r="DU188" s="160"/>
      <c r="DV188" s="160"/>
      <c r="DW188" s="128"/>
      <c r="DX188" s="128"/>
      <c r="DY188" s="128"/>
      <c r="DZ188" s="128"/>
      <c r="EA188" s="128"/>
      <c r="EB188" s="128"/>
      <c r="EC188" s="128"/>
      <c r="ED188" s="128"/>
      <c r="EE188" s="128"/>
      <c r="EF188" s="128"/>
      <c r="EG188" s="128"/>
      <c r="EH188" s="128"/>
    </row>
    <row r="189" spans="1:138" s="126" customFormat="1" ht="18.600000000000001" customHeight="1">
      <c r="A189" s="126" t="s">
        <v>368</v>
      </c>
      <c r="B189" s="1147"/>
      <c r="C189" s="1136"/>
      <c r="D189" s="1117"/>
      <c r="E189" s="203" t="s">
        <v>53</v>
      </c>
      <c r="F189" s="165"/>
      <c r="G189" s="204">
        <v>96830</v>
      </c>
      <c r="H189" s="205">
        <v>166950</v>
      </c>
      <c r="I189" s="204">
        <v>80180</v>
      </c>
      <c r="J189" s="205">
        <v>150300</v>
      </c>
      <c r="K189" s="141" t="s">
        <v>973</v>
      </c>
      <c r="L189" s="206">
        <v>940</v>
      </c>
      <c r="M189" s="207">
        <v>1550</v>
      </c>
      <c r="N189" s="208" t="s">
        <v>974</v>
      </c>
      <c r="O189" s="209" t="s">
        <v>975</v>
      </c>
      <c r="P189" s="209" t="s">
        <v>910</v>
      </c>
      <c r="Q189" s="209" t="s">
        <v>976</v>
      </c>
      <c r="R189" s="209" t="s">
        <v>973</v>
      </c>
      <c r="S189" s="210">
        <v>2.8</v>
      </c>
      <c r="T189" s="211">
        <v>2.7</v>
      </c>
      <c r="U189" s="206">
        <v>770</v>
      </c>
      <c r="V189" s="207">
        <v>1380</v>
      </c>
      <c r="W189" s="212" t="s">
        <v>974</v>
      </c>
      <c r="X189" s="209" t="s">
        <v>975</v>
      </c>
      <c r="Y189" s="212" t="s">
        <v>910</v>
      </c>
      <c r="Z189" s="209" t="s">
        <v>976</v>
      </c>
      <c r="AA189" s="212" t="s">
        <v>973</v>
      </c>
      <c r="AB189" s="210">
        <v>2.7</v>
      </c>
      <c r="AC189" s="213">
        <v>2.7</v>
      </c>
      <c r="AD189" s="141" t="s">
        <v>973</v>
      </c>
      <c r="AE189" s="214">
        <v>8750</v>
      </c>
      <c r="AF189" s="141" t="s">
        <v>973</v>
      </c>
      <c r="AG189" s="215">
        <v>80</v>
      </c>
      <c r="AH189" s="216" t="s">
        <v>974</v>
      </c>
      <c r="AI189" s="158" t="s">
        <v>975</v>
      </c>
      <c r="AJ189" s="159" t="s">
        <v>973</v>
      </c>
      <c r="AK189" s="217" t="s">
        <v>976</v>
      </c>
      <c r="AL189" s="218" t="s">
        <v>973</v>
      </c>
      <c r="AM189" s="219">
        <v>2.8</v>
      </c>
      <c r="AN189" s="220"/>
      <c r="AO189" s="115"/>
      <c r="AP189" s="221"/>
      <c r="AQ189" s="115"/>
      <c r="AR189" s="222"/>
      <c r="AS189" s="223"/>
      <c r="AT189" s="221"/>
      <c r="AU189" s="223"/>
      <c r="AV189" s="221"/>
      <c r="AW189" s="223"/>
      <c r="AX189" s="221"/>
      <c r="AY189" s="115"/>
      <c r="BB189" s="190"/>
      <c r="BC189" s="130"/>
      <c r="BE189" s="130"/>
      <c r="BG189" s="130"/>
      <c r="BI189" s="1119"/>
      <c r="BJ189" s="115"/>
      <c r="BK189" s="255"/>
      <c r="BL189" s="1118"/>
      <c r="BM189" s="202"/>
      <c r="BN189" s="195"/>
      <c r="BO189" s="195"/>
      <c r="BP189" s="195"/>
      <c r="BQ189" s="195"/>
      <c r="BR189" s="195"/>
      <c r="BS189" s="225"/>
      <c r="BT189" s="195"/>
      <c r="BU189" s="1149"/>
      <c r="BV189" s="226"/>
      <c r="BW189" s="1100"/>
      <c r="BX189" s="1132"/>
      <c r="BY189" s="227">
        <v>19180</v>
      </c>
      <c r="BZ189" s="1100"/>
      <c r="CA189" s="1083"/>
      <c r="CB189" s="1102"/>
      <c r="CC189" s="1086"/>
      <c r="CD189" s="1102"/>
      <c r="CE189" s="1089"/>
      <c r="CF189" s="1102"/>
      <c r="CG189" s="1067"/>
      <c r="CH189" s="1093"/>
      <c r="CI189" s="1121"/>
      <c r="CJ189" s="1108"/>
      <c r="CK189" s="1093"/>
      <c r="CL189" s="123" t="s">
        <v>985</v>
      </c>
      <c r="CM189" s="228">
        <v>5600</v>
      </c>
      <c r="CN189" s="229">
        <v>6200</v>
      </c>
      <c r="CO189" s="1100"/>
      <c r="CP189" s="1111"/>
      <c r="CQ189" s="1100"/>
      <c r="CR189" s="1083"/>
      <c r="CS189" s="1102"/>
      <c r="CT189" s="1086"/>
      <c r="CU189" s="1086"/>
      <c r="CV189" s="1089"/>
      <c r="CW189" s="1102"/>
      <c r="CX189" s="1105"/>
      <c r="CY189" s="1091"/>
      <c r="CZ189" s="1093"/>
      <c r="DA189" s="1095"/>
      <c r="DB189" s="1096"/>
      <c r="DC189" s="230"/>
      <c r="DD189" s="1096"/>
      <c r="DE189" s="1098"/>
      <c r="DF189" s="1100"/>
      <c r="DG189" s="1083"/>
      <c r="DH189" s="1086"/>
      <c r="DI189" s="1086"/>
      <c r="DJ189" s="1086"/>
      <c r="DK189" s="1089"/>
      <c r="DL189" s="1086"/>
      <c r="DM189" s="1067"/>
      <c r="DN189" s="1069"/>
      <c r="DO189" s="1071"/>
      <c r="DP189" s="1073"/>
      <c r="DQ189" s="1073"/>
      <c r="DR189" s="1075"/>
      <c r="DS189" s="202"/>
      <c r="DT189" s="1143"/>
      <c r="DU189" s="160"/>
      <c r="DV189" s="160"/>
      <c r="DW189" s="128"/>
      <c r="DX189" s="128"/>
      <c r="DY189" s="128"/>
      <c r="DZ189" s="128"/>
      <c r="EA189" s="128"/>
      <c r="EB189" s="128"/>
      <c r="EC189" s="128"/>
      <c r="ED189" s="128"/>
      <c r="EE189" s="128"/>
      <c r="EF189" s="128"/>
      <c r="EG189" s="128"/>
      <c r="EH189" s="128"/>
    </row>
    <row r="190" spans="1:138" s="126" customFormat="1" ht="18.600000000000001" customHeight="1">
      <c r="A190" s="126" t="s">
        <v>369</v>
      </c>
      <c r="B190" s="1147"/>
      <c r="C190" s="1136"/>
      <c r="D190" s="1123" t="s">
        <v>986</v>
      </c>
      <c r="E190" s="203" t="s">
        <v>54</v>
      </c>
      <c r="F190" s="165"/>
      <c r="G190" s="204">
        <v>166950</v>
      </c>
      <c r="H190" s="205">
        <v>254510</v>
      </c>
      <c r="I190" s="204">
        <v>150300</v>
      </c>
      <c r="J190" s="205">
        <v>237860</v>
      </c>
      <c r="K190" s="141" t="s">
        <v>973</v>
      </c>
      <c r="L190" s="206">
        <v>1550</v>
      </c>
      <c r="M190" s="207">
        <v>2420</v>
      </c>
      <c r="N190" s="208" t="s">
        <v>974</v>
      </c>
      <c r="O190" s="209" t="s">
        <v>975</v>
      </c>
      <c r="P190" s="209" t="s">
        <v>910</v>
      </c>
      <c r="Q190" s="209" t="s">
        <v>976</v>
      </c>
      <c r="R190" s="209" t="s">
        <v>973</v>
      </c>
      <c r="S190" s="210">
        <v>2.7</v>
      </c>
      <c r="T190" s="211">
        <v>2.8</v>
      </c>
      <c r="U190" s="206">
        <v>1380</v>
      </c>
      <c r="V190" s="207">
        <v>2250</v>
      </c>
      <c r="W190" s="212" t="s">
        <v>974</v>
      </c>
      <c r="X190" s="209" t="s">
        <v>975</v>
      </c>
      <c r="Y190" s="212" t="s">
        <v>910</v>
      </c>
      <c r="Z190" s="209" t="s">
        <v>976</v>
      </c>
      <c r="AA190" s="212" t="s">
        <v>973</v>
      </c>
      <c r="AB190" s="210">
        <v>2.7</v>
      </c>
      <c r="AC190" s="213">
        <v>2.7</v>
      </c>
      <c r="AD190" s="231"/>
      <c r="AE190" s="232"/>
      <c r="AF190" s="233"/>
      <c r="AG190" s="234"/>
      <c r="AH190" s="235"/>
      <c r="AI190" s="195"/>
      <c r="AJ190" s="235"/>
      <c r="AK190" s="195"/>
      <c r="AL190" s="235"/>
      <c r="AM190" s="195"/>
      <c r="AN190" s="195"/>
      <c r="AO190" s="231"/>
      <c r="AP190" s="232"/>
      <c r="AQ190" s="233"/>
      <c r="AR190" s="234"/>
      <c r="AS190" s="235"/>
      <c r="AT190" s="195"/>
      <c r="AU190" s="235"/>
      <c r="AV190" s="195"/>
      <c r="AW190" s="235"/>
      <c r="AX190" s="195"/>
      <c r="AY190" s="141" t="s">
        <v>973</v>
      </c>
      <c r="AZ190" s="236">
        <v>17510</v>
      </c>
      <c r="BA190" s="141" t="s">
        <v>973</v>
      </c>
      <c r="BB190" s="184">
        <v>170</v>
      </c>
      <c r="BC190" s="185" t="s">
        <v>974</v>
      </c>
      <c r="BD190" s="186" t="s">
        <v>975</v>
      </c>
      <c r="BE190" s="187" t="s">
        <v>973</v>
      </c>
      <c r="BF190" s="188" t="s">
        <v>976</v>
      </c>
      <c r="BG190" s="185" t="s">
        <v>973</v>
      </c>
      <c r="BH190" s="189">
        <v>2.6</v>
      </c>
      <c r="BI190" s="1119"/>
      <c r="BJ190" s="115"/>
      <c r="BK190" s="255"/>
      <c r="BL190" s="1118"/>
      <c r="BM190" s="202"/>
      <c r="BN190" s="195"/>
      <c r="BO190" s="195"/>
      <c r="BP190" s="195"/>
      <c r="BQ190" s="195"/>
      <c r="BR190" s="195"/>
      <c r="BS190" s="225"/>
      <c r="BT190" s="195"/>
      <c r="BU190" s="1149"/>
      <c r="BV190" s="226"/>
      <c r="BW190" s="1100" t="s">
        <v>973</v>
      </c>
      <c r="BX190" s="1129">
        <v>19180</v>
      </c>
      <c r="BY190" s="237"/>
      <c r="BZ190" s="1100"/>
      <c r="CA190" s="1083"/>
      <c r="CB190" s="1102"/>
      <c r="CC190" s="1086"/>
      <c r="CD190" s="1102"/>
      <c r="CE190" s="1089"/>
      <c r="CF190" s="1102"/>
      <c r="CG190" s="1067"/>
      <c r="CH190" s="1093"/>
      <c r="CI190" s="1121"/>
      <c r="CJ190" s="1108"/>
      <c r="CK190" s="1093"/>
      <c r="CL190" s="123" t="s">
        <v>987</v>
      </c>
      <c r="CM190" s="228">
        <v>4900</v>
      </c>
      <c r="CN190" s="229">
        <v>5400</v>
      </c>
      <c r="CO190" s="1100"/>
      <c r="CP190" s="1111"/>
      <c r="CQ190" s="1100"/>
      <c r="CR190" s="1083"/>
      <c r="CS190" s="1102"/>
      <c r="CT190" s="1086"/>
      <c r="CU190" s="1086"/>
      <c r="CV190" s="1089"/>
      <c r="CW190" s="1102"/>
      <c r="CX190" s="1105"/>
      <c r="CY190" s="1091"/>
      <c r="CZ190" s="202"/>
      <c r="DA190" s="127"/>
      <c r="DB190" s="1096"/>
      <c r="DC190" s="230"/>
      <c r="DD190" s="1096"/>
      <c r="DE190" s="1098"/>
      <c r="DF190" s="1100"/>
      <c r="DG190" s="1083"/>
      <c r="DH190" s="1086"/>
      <c r="DI190" s="1086"/>
      <c r="DJ190" s="1086"/>
      <c r="DK190" s="1089"/>
      <c r="DL190" s="1086"/>
      <c r="DM190" s="1067"/>
      <c r="DN190" s="1069"/>
      <c r="DO190" s="1076">
        <v>0.01</v>
      </c>
      <c r="DP190" s="1078">
        <v>0.03</v>
      </c>
      <c r="DQ190" s="1078">
        <v>0.04</v>
      </c>
      <c r="DR190" s="1080">
        <v>0.05</v>
      </c>
      <c r="DS190" s="202"/>
      <c r="DT190" s="1143"/>
      <c r="DU190" s="160"/>
      <c r="DV190" s="160"/>
      <c r="DW190" s="128"/>
      <c r="DX190" s="128"/>
      <c r="DY190" s="128"/>
      <c r="DZ190" s="128"/>
      <c r="EA190" s="128"/>
      <c r="EB190" s="128"/>
      <c r="EC190" s="128"/>
      <c r="ED190" s="128"/>
      <c r="EE190" s="128"/>
      <c r="EF190" s="128"/>
      <c r="EG190" s="128"/>
      <c r="EH190" s="128"/>
    </row>
    <row r="191" spans="1:138" s="126" customFormat="1" ht="18.600000000000001" customHeight="1">
      <c r="A191" s="126" t="s">
        <v>370</v>
      </c>
      <c r="B191" s="1147"/>
      <c r="C191" s="1136"/>
      <c r="D191" s="1124"/>
      <c r="E191" s="238" t="s">
        <v>55</v>
      </c>
      <c r="F191" s="165"/>
      <c r="G191" s="239">
        <v>254510</v>
      </c>
      <c r="H191" s="240"/>
      <c r="I191" s="239">
        <v>237860</v>
      </c>
      <c r="J191" s="240"/>
      <c r="K191" s="141" t="s">
        <v>973</v>
      </c>
      <c r="L191" s="241">
        <v>2420</v>
      </c>
      <c r="M191" s="242"/>
      <c r="N191" s="243" t="s">
        <v>974</v>
      </c>
      <c r="O191" s="244" t="s">
        <v>975</v>
      </c>
      <c r="P191" s="244" t="s">
        <v>910</v>
      </c>
      <c r="Q191" s="244" t="s">
        <v>976</v>
      </c>
      <c r="R191" s="244" t="s">
        <v>973</v>
      </c>
      <c r="S191" s="245">
        <v>2.8</v>
      </c>
      <c r="T191" s="246"/>
      <c r="U191" s="241">
        <v>2250</v>
      </c>
      <c r="V191" s="242"/>
      <c r="W191" s="247" t="s">
        <v>974</v>
      </c>
      <c r="X191" s="244" t="s">
        <v>975</v>
      </c>
      <c r="Y191" s="248" t="s">
        <v>910</v>
      </c>
      <c r="Z191" s="244" t="s">
        <v>976</v>
      </c>
      <c r="AA191" s="248" t="s">
        <v>973</v>
      </c>
      <c r="AB191" s="245">
        <v>2.7</v>
      </c>
      <c r="AC191" s="249"/>
      <c r="AD191" s="231"/>
      <c r="AE191" s="232"/>
      <c r="AF191" s="233"/>
      <c r="AG191" s="250"/>
      <c r="AH191" s="235"/>
      <c r="AI191" s="195"/>
      <c r="AJ191" s="235"/>
      <c r="AK191" s="195"/>
      <c r="AL191" s="235"/>
      <c r="AM191" s="195"/>
      <c r="AN191" s="195"/>
      <c r="AO191" s="231"/>
      <c r="AP191" s="232"/>
      <c r="AQ191" s="233"/>
      <c r="AR191" s="250"/>
      <c r="AS191" s="235"/>
      <c r="AT191" s="195"/>
      <c r="AU191" s="235"/>
      <c r="AV191" s="195"/>
      <c r="AW191" s="235"/>
      <c r="AX191" s="195"/>
      <c r="AY191" s="231"/>
      <c r="AZ191" s="232"/>
      <c r="BA191" s="232"/>
      <c r="BB191" s="234"/>
      <c r="BC191" s="235"/>
      <c r="BD191" s="195"/>
      <c r="BE191" s="235"/>
      <c r="BF191" s="195"/>
      <c r="BG191" s="235"/>
      <c r="BH191" s="195"/>
      <c r="BI191" s="1119"/>
      <c r="BJ191" s="115"/>
      <c r="BK191" s="255"/>
      <c r="BL191" s="1118"/>
      <c r="BM191" s="202"/>
      <c r="BN191" s="195"/>
      <c r="BO191" s="195"/>
      <c r="BP191" s="195"/>
      <c r="BQ191" s="195"/>
      <c r="BR191" s="195"/>
      <c r="BS191" s="225"/>
      <c r="BT191" s="195"/>
      <c r="BU191" s="1149"/>
      <c r="BV191" s="226"/>
      <c r="BW191" s="1100"/>
      <c r="BX191" s="1130"/>
      <c r="BY191" s="251"/>
      <c r="BZ191" s="1100"/>
      <c r="CA191" s="1084"/>
      <c r="CB191" s="1103"/>
      <c r="CC191" s="1087"/>
      <c r="CD191" s="1103"/>
      <c r="CE191" s="1090"/>
      <c r="CF191" s="1103"/>
      <c r="CG191" s="1068"/>
      <c r="CH191" s="1093"/>
      <c r="CI191" s="1122"/>
      <c r="CJ191" s="1109"/>
      <c r="CK191" s="1093"/>
      <c r="CL191" s="252" t="s">
        <v>988</v>
      </c>
      <c r="CM191" s="253">
        <v>4400</v>
      </c>
      <c r="CN191" s="254">
        <v>4900</v>
      </c>
      <c r="CO191" s="1100"/>
      <c r="CP191" s="1112"/>
      <c r="CQ191" s="1100"/>
      <c r="CR191" s="1084"/>
      <c r="CS191" s="1103"/>
      <c r="CT191" s="1087"/>
      <c r="CU191" s="1087"/>
      <c r="CV191" s="1090"/>
      <c r="CW191" s="1103"/>
      <c r="CX191" s="1106"/>
      <c r="CY191" s="1092"/>
      <c r="CZ191" s="202"/>
      <c r="DA191" s="127"/>
      <c r="DB191" s="1096"/>
      <c r="DC191" s="230"/>
      <c r="DD191" s="1096"/>
      <c r="DE191" s="1099"/>
      <c r="DF191" s="1100"/>
      <c r="DG191" s="1084"/>
      <c r="DH191" s="1087"/>
      <c r="DI191" s="1087"/>
      <c r="DJ191" s="1087"/>
      <c r="DK191" s="1090"/>
      <c r="DL191" s="1087"/>
      <c r="DM191" s="1068"/>
      <c r="DN191" s="1069"/>
      <c r="DO191" s="1077"/>
      <c r="DP191" s="1079"/>
      <c r="DQ191" s="1079"/>
      <c r="DR191" s="1081"/>
      <c r="DS191" s="202"/>
      <c r="DT191" s="1143"/>
      <c r="DU191" s="160"/>
      <c r="DV191" s="160"/>
      <c r="DW191" s="128"/>
      <c r="DX191" s="128"/>
      <c r="DY191" s="128"/>
      <c r="DZ191" s="128"/>
      <c r="EA191" s="128"/>
      <c r="EB191" s="128"/>
      <c r="EC191" s="128"/>
      <c r="ED191" s="128"/>
      <c r="EE191" s="128"/>
      <c r="EF191" s="128"/>
      <c r="EG191" s="128"/>
      <c r="EH191" s="128"/>
    </row>
    <row r="192" spans="1:138" ht="18.600000000000001" customHeight="1">
      <c r="A192" s="263" t="s">
        <v>371</v>
      </c>
      <c r="B192" s="1147"/>
      <c r="C192" s="1137" t="s">
        <v>992</v>
      </c>
      <c r="D192" s="1116" t="s">
        <v>972</v>
      </c>
      <c r="E192" s="164" t="s">
        <v>52</v>
      </c>
      <c r="F192" s="165"/>
      <c r="G192" s="166">
        <v>80770</v>
      </c>
      <c r="H192" s="167">
        <v>89520</v>
      </c>
      <c r="I192" s="166">
        <v>66200</v>
      </c>
      <c r="J192" s="167">
        <v>74950</v>
      </c>
      <c r="K192" s="141" t="s">
        <v>973</v>
      </c>
      <c r="L192" s="168">
        <v>780</v>
      </c>
      <c r="M192" s="169">
        <v>860</v>
      </c>
      <c r="N192" s="170" t="s">
        <v>974</v>
      </c>
      <c r="O192" s="171" t="s">
        <v>975</v>
      </c>
      <c r="P192" s="172" t="s">
        <v>973</v>
      </c>
      <c r="Q192" s="173" t="s">
        <v>976</v>
      </c>
      <c r="R192" s="172" t="s">
        <v>973</v>
      </c>
      <c r="S192" s="174">
        <v>2.8</v>
      </c>
      <c r="T192" s="175">
        <v>2.8</v>
      </c>
      <c r="U192" s="168">
        <v>640</v>
      </c>
      <c r="V192" s="169">
        <v>720</v>
      </c>
      <c r="W192" s="176" t="s">
        <v>974</v>
      </c>
      <c r="X192" s="171" t="s">
        <v>975</v>
      </c>
      <c r="Y192" s="176" t="s">
        <v>973</v>
      </c>
      <c r="Z192" s="173" t="s">
        <v>976</v>
      </c>
      <c r="AA192" s="176" t="s">
        <v>973</v>
      </c>
      <c r="AB192" s="174">
        <v>2.7</v>
      </c>
      <c r="AC192" s="177">
        <v>2.7</v>
      </c>
      <c r="AD192" s="141" t="s">
        <v>973</v>
      </c>
      <c r="AE192" s="178">
        <v>8750</v>
      </c>
      <c r="AF192" s="141" t="s">
        <v>973</v>
      </c>
      <c r="AG192" s="179">
        <v>80</v>
      </c>
      <c r="AH192" s="180" t="s">
        <v>974</v>
      </c>
      <c r="AI192" s="171" t="s">
        <v>975</v>
      </c>
      <c r="AJ192" s="176" t="s">
        <v>973</v>
      </c>
      <c r="AK192" s="173" t="s">
        <v>976</v>
      </c>
      <c r="AL192" s="176" t="s">
        <v>973</v>
      </c>
      <c r="AM192" s="181">
        <v>2.8</v>
      </c>
      <c r="AN192" s="182" t="s">
        <v>977</v>
      </c>
      <c r="AO192" s="141" t="s">
        <v>973</v>
      </c>
      <c r="AP192" s="183">
        <v>3500</v>
      </c>
      <c r="AQ192" s="141" t="s">
        <v>973</v>
      </c>
      <c r="AR192" s="184">
        <v>30</v>
      </c>
      <c r="AS192" s="185" t="s">
        <v>974</v>
      </c>
      <c r="AT192" s="186" t="s">
        <v>975</v>
      </c>
      <c r="AU192" s="187" t="s">
        <v>973</v>
      </c>
      <c r="AV192" s="188" t="s">
        <v>976</v>
      </c>
      <c r="AW192" s="187" t="s">
        <v>973</v>
      </c>
      <c r="AX192" s="189">
        <v>3.7</v>
      </c>
      <c r="AZ192" s="126"/>
      <c r="BA192" s="126"/>
      <c r="BB192" s="190"/>
      <c r="BC192" s="130"/>
      <c r="BD192" s="126"/>
      <c r="BE192" s="130"/>
      <c r="BF192" s="126"/>
      <c r="BG192" s="130"/>
      <c r="BH192" s="126"/>
      <c r="BI192" s="1119"/>
      <c r="BK192" s="255"/>
      <c r="BL192" s="1118"/>
      <c r="BM192" s="202"/>
      <c r="BS192" s="225"/>
      <c r="BU192" s="1149"/>
      <c r="BV192" s="226"/>
      <c r="BW192" s="1100" t="s">
        <v>973</v>
      </c>
      <c r="BX192" s="1131">
        <v>19360</v>
      </c>
      <c r="BY192" s="197"/>
      <c r="BZ192" s="1100" t="s">
        <v>973</v>
      </c>
      <c r="CA192" s="1082">
        <v>110</v>
      </c>
      <c r="CB192" s="1101" t="s">
        <v>974</v>
      </c>
      <c r="CC192" s="1085" t="s">
        <v>975</v>
      </c>
      <c r="CD192" s="1101" t="s">
        <v>973</v>
      </c>
      <c r="CE192" s="1088" t="s">
        <v>979</v>
      </c>
      <c r="CF192" s="1101" t="s">
        <v>973</v>
      </c>
      <c r="CG192" s="1066">
        <v>6.8</v>
      </c>
      <c r="CH192" s="1093" t="s">
        <v>973</v>
      </c>
      <c r="CI192" s="1120">
        <v>5400</v>
      </c>
      <c r="CJ192" s="1107">
        <v>6000</v>
      </c>
      <c r="CK192" s="1093" t="s">
        <v>973</v>
      </c>
      <c r="CL192" s="198" t="s">
        <v>980</v>
      </c>
      <c r="CM192" s="199">
        <v>9800</v>
      </c>
      <c r="CN192" s="200">
        <v>10900</v>
      </c>
      <c r="CO192" s="1100" t="s">
        <v>973</v>
      </c>
      <c r="CP192" s="1110">
        <v>13130</v>
      </c>
      <c r="CQ192" s="1100" t="s">
        <v>973</v>
      </c>
      <c r="CR192" s="1082">
        <v>130</v>
      </c>
      <c r="CS192" s="1101" t="s">
        <v>974</v>
      </c>
      <c r="CT192" s="1085" t="s">
        <v>975</v>
      </c>
      <c r="CU192" s="1085" t="s">
        <v>973</v>
      </c>
      <c r="CV192" s="1088" t="s">
        <v>979</v>
      </c>
      <c r="CW192" s="1101" t="s">
        <v>973</v>
      </c>
      <c r="CX192" s="1104">
        <v>2.8</v>
      </c>
      <c r="CY192" s="1091" t="s">
        <v>981</v>
      </c>
      <c r="CZ192" s="1093" t="s">
        <v>973</v>
      </c>
      <c r="DA192" s="1094">
        <v>4900</v>
      </c>
      <c r="DB192" s="1096"/>
      <c r="DC192" s="230"/>
      <c r="DD192" s="1096" t="s">
        <v>982</v>
      </c>
      <c r="DE192" s="1097">
        <v>14410</v>
      </c>
      <c r="DF192" s="1100" t="s">
        <v>973</v>
      </c>
      <c r="DG192" s="1082">
        <v>140</v>
      </c>
      <c r="DH192" s="1085" t="s">
        <v>974</v>
      </c>
      <c r="DI192" s="1085" t="s">
        <v>975</v>
      </c>
      <c r="DJ192" s="1085" t="s">
        <v>973</v>
      </c>
      <c r="DK192" s="1088" t="s">
        <v>979</v>
      </c>
      <c r="DL192" s="1085" t="s">
        <v>973</v>
      </c>
      <c r="DM192" s="1066">
        <v>2</v>
      </c>
      <c r="DN192" s="1069" t="s">
        <v>982</v>
      </c>
      <c r="DO192" s="1070" t="s">
        <v>912</v>
      </c>
      <c r="DP192" s="1072" t="s">
        <v>912</v>
      </c>
      <c r="DQ192" s="1072" t="s">
        <v>912</v>
      </c>
      <c r="DR192" s="1074" t="s">
        <v>912</v>
      </c>
      <c r="DS192" s="202"/>
      <c r="DT192" s="1143"/>
      <c r="DU192" s="160"/>
      <c r="DV192" s="160"/>
    </row>
    <row r="193" spans="1:126" s="263" customFormat="1" ht="18.600000000000001" customHeight="1">
      <c r="A193" s="263" t="s">
        <v>372</v>
      </c>
      <c r="B193" s="1147"/>
      <c r="C193" s="1136"/>
      <c r="D193" s="1117"/>
      <c r="E193" s="203" t="s">
        <v>53</v>
      </c>
      <c r="F193" s="165"/>
      <c r="G193" s="204">
        <v>89520</v>
      </c>
      <c r="H193" s="205">
        <v>159640</v>
      </c>
      <c r="I193" s="204">
        <v>74950</v>
      </c>
      <c r="J193" s="205">
        <v>145070</v>
      </c>
      <c r="K193" s="141" t="s">
        <v>973</v>
      </c>
      <c r="L193" s="206">
        <v>860</v>
      </c>
      <c r="M193" s="207">
        <v>1480</v>
      </c>
      <c r="N193" s="208" t="s">
        <v>974</v>
      </c>
      <c r="O193" s="209" t="s">
        <v>975</v>
      </c>
      <c r="P193" s="209" t="s">
        <v>910</v>
      </c>
      <c r="Q193" s="209" t="s">
        <v>976</v>
      </c>
      <c r="R193" s="209" t="s">
        <v>973</v>
      </c>
      <c r="S193" s="210">
        <v>2.8</v>
      </c>
      <c r="T193" s="211">
        <v>2.7</v>
      </c>
      <c r="U193" s="206">
        <v>720</v>
      </c>
      <c r="V193" s="207">
        <v>1330</v>
      </c>
      <c r="W193" s="212" t="s">
        <v>974</v>
      </c>
      <c r="X193" s="209" t="s">
        <v>975</v>
      </c>
      <c r="Y193" s="212" t="s">
        <v>910</v>
      </c>
      <c r="Z193" s="209" t="s">
        <v>976</v>
      </c>
      <c r="AA193" s="212" t="s">
        <v>973</v>
      </c>
      <c r="AB193" s="210">
        <v>2.7</v>
      </c>
      <c r="AC193" s="213">
        <v>2.7</v>
      </c>
      <c r="AD193" s="141" t="s">
        <v>973</v>
      </c>
      <c r="AE193" s="214">
        <v>8750</v>
      </c>
      <c r="AF193" s="141" t="s">
        <v>973</v>
      </c>
      <c r="AG193" s="215">
        <v>80</v>
      </c>
      <c r="AH193" s="216" t="s">
        <v>974</v>
      </c>
      <c r="AI193" s="158" t="s">
        <v>975</v>
      </c>
      <c r="AJ193" s="159" t="s">
        <v>973</v>
      </c>
      <c r="AK193" s="217" t="s">
        <v>976</v>
      </c>
      <c r="AL193" s="218" t="s">
        <v>973</v>
      </c>
      <c r="AM193" s="219">
        <v>2.8</v>
      </c>
      <c r="AN193" s="220"/>
      <c r="AO193" s="115"/>
      <c r="AP193" s="221"/>
      <c r="AQ193" s="115"/>
      <c r="AR193" s="222"/>
      <c r="AS193" s="223"/>
      <c r="AT193" s="221"/>
      <c r="AU193" s="223"/>
      <c r="AV193" s="221"/>
      <c r="AW193" s="223"/>
      <c r="AX193" s="221"/>
      <c r="AY193" s="115"/>
      <c r="AZ193" s="126"/>
      <c r="BA193" s="126"/>
      <c r="BB193" s="190"/>
      <c r="BC193" s="130"/>
      <c r="BD193" s="126"/>
      <c r="BE193" s="130"/>
      <c r="BF193" s="126"/>
      <c r="BG193" s="130"/>
      <c r="BH193" s="126"/>
      <c r="BI193" s="1119"/>
      <c r="BJ193" s="115"/>
      <c r="BK193" s="255"/>
      <c r="BL193" s="1118"/>
      <c r="BM193" s="202"/>
      <c r="BN193" s="195"/>
      <c r="BO193" s="195"/>
      <c r="BP193" s="195"/>
      <c r="BQ193" s="195"/>
      <c r="BR193" s="195"/>
      <c r="BS193" s="225"/>
      <c r="BT193" s="195"/>
      <c r="BU193" s="1149"/>
      <c r="BV193" s="226"/>
      <c r="BW193" s="1100"/>
      <c r="BX193" s="1132"/>
      <c r="BY193" s="227">
        <v>17480</v>
      </c>
      <c r="BZ193" s="1100"/>
      <c r="CA193" s="1083"/>
      <c r="CB193" s="1102"/>
      <c r="CC193" s="1086"/>
      <c r="CD193" s="1102"/>
      <c r="CE193" s="1089"/>
      <c r="CF193" s="1102"/>
      <c r="CG193" s="1067"/>
      <c r="CH193" s="1093"/>
      <c r="CI193" s="1121"/>
      <c r="CJ193" s="1108"/>
      <c r="CK193" s="1093"/>
      <c r="CL193" s="123" t="s">
        <v>985</v>
      </c>
      <c r="CM193" s="228">
        <v>5400</v>
      </c>
      <c r="CN193" s="229">
        <v>6000</v>
      </c>
      <c r="CO193" s="1100"/>
      <c r="CP193" s="1111"/>
      <c r="CQ193" s="1100"/>
      <c r="CR193" s="1083"/>
      <c r="CS193" s="1102"/>
      <c r="CT193" s="1086"/>
      <c r="CU193" s="1086"/>
      <c r="CV193" s="1089"/>
      <c r="CW193" s="1102"/>
      <c r="CX193" s="1105"/>
      <c r="CY193" s="1091"/>
      <c r="CZ193" s="1093"/>
      <c r="DA193" s="1095"/>
      <c r="DB193" s="1096"/>
      <c r="DC193" s="230"/>
      <c r="DD193" s="1096"/>
      <c r="DE193" s="1098"/>
      <c r="DF193" s="1100"/>
      <c r="DG193" s="1083"/>
      <c r="DH193" s="1086"/>
      <c r="DI193" s="1086"/>
      <c r="DJ193" s="1086"/>
      <c r="DK193" s="1089"/>
      <c r="DL193" s="1086"/>
      <c r="DM193" s="1067"/>
      <c r="DN193" s="1069"/>
      <c r="DO193" s="1071"/>
      <c r="DP193" s="1073"/>
      <c r="DQ193" s="1073"/>
      <c r="DR193" s="1075"/>
      <c r="DS193" s="202"/>
      <c r="DT193" s="1143"/>
      <c r="DU193" s="160"/>
      <c r="DV193" s="160"/>
    </row>
    <row r="194" spans="1:126" s="263" customFormat="1" ht="18.600000000000001" customHeight="1">
      <c r="A194" s="263" t="s">
        <v>373</v>
      </c>
      <c r="B194" s="1147"/>
      <c r="C194" s="1136"/>
      <c r="D194" s="1123" t="s">
        <v>986</v>
      </c>
      <c r="E194" s="203" t="s">
        <v>54</v>
      </c>
      <c r="F194" s="165"/>
      <c r="G194" s="204">
        <v>159640</v>
      </c>
      <c r="H194" s="205">
        <v>247200</v>
      </c>
      <c r="I194" s="204">
        <v>145070</v>
      </c>
      <c r="J194" s="205">
        <v>232630</v>
      </c>
      <c r="K194" s="141" t="s">
        <v>973</v>
      </c>
      <c r="L194" s="206">
        <v>1480</v>
      </c>
      <c r="M194" s="207">
        <v>2350</v>
      </c>
      <c r="N194" s="208" t="s">
        <v>974</v>
      </c>
      <c r="O194" s="209" t="s">
        <v>975</v>
      </c>
      <c r="P194" s="209" t="s">
        <v>910</v>
      </c>
      <c r="Q194" s="209" t="s">
        <v>976</v>
      </c>
      <c r="R194" s="209" t="s">
        <v>973</v>
      </c>
      <c r="S194" s="210">
        <v>2.7</v>
      </c>
      <c r="T194" s="211">
        <v>2.8</v>
      </c>
      <c r="U194" s="206">
        <v>1330</v>
      </c>
      <c r="V194" s="207">
        <v>2200</v>
      </c>
      <c r="W194" s="212" t="s">
        <v>974</v>
      </c>
      <c r="X194" s="209" t="s">
        <v>975</v>
      </c>
      <c r="Y194" s="212" t="s">
        <v>910</v>
      </c>
      <c r="Z194" s="209" t="s">
        <v>976</v>
      </c>
      <c r="AA194" s="212" t="s">
        <v>973</v>
      </c>
      <c r="AB194" s="210">
        <v>2.7</v>
      </c>
      <c r="AC194" s="213">
        <v>2.7</v>
      </c>
      <c r="AD194" s="231"/>
      <c r="AE194" s="232"/>
      <c r="AF194" s="233"/>
      <c r="AG194" s="234"/>
      <c r="AH194" s="235"/>
      <c r="AI194" s="195"/>
      <c r="AJ194" s="235"/>
      <c r="AK194" s="195"/>
      <c r="AL194" s="235"/>
      <c r="AM194" s="195"/>
      <c r="AN194" s="195"/>
      <c r="AO194" s="231"/>
      <c r="AP194" s="232"/>
      <c r="AQ194" s="233"/>
      <c r="AR194" s="234"/>
      <c r="AS194" s="235"/>
      <c r="AT194" s="195"/>
      <c r="AU194" s="235"/>
      <c r="AV194" s="195"/>
      <c r="AW194" s="235"/>
      <c r="AX194" s="195"/>
      <c r="AY194" s="141" t="s">
        <v>973</v>
      </c>
      <c r="AZ194" s="236">
        <v>17510</v>
      </c>
      <c r="BA194" s="141" t="s">
        <v>973</v>
      </c>
      <c r="BB194" s="184">
        <v>170</v>
      </c>
      <c r="BC194" s="185" t="s">
        <v>974</v>
      </c>
      <c r="BD194" s="186" t="s">
        <v>975</v>
      </c>
      <c r="BE194" s="187" t="s">
        <v>973</v>
      </c>
      <c r="BF194" s="188" t="s">
        <v>976</v>
      </c>
      <c r="BG194" s="185" t="s">
        <v>973</v>
      </c>
      <c r="BH194" s="189">
        <v>2.6</v>
      </c>
      <c r="BI194" s="1119"/>
      <c r="BJ194" s="115"/>
      <c r="BK194" s="1138" t="s">
        <v>993</v>
      </c>
      <c r="BL194" s="1118"/>
      <c r="BM194" s="1139" t="s">
        <v>993</v>
      </c>
      <c r="BN194" s="1140"/>
      <c r="BO194" s="1140"/>
      <c r="BP194" s="1140"/>
      <c r="BQ194" s="1140"/>
      <c r="BR194" s="1140"/>
      <c r="BS194" s="1141"/>
      <c r="BT194" s="195"/>
      <c r="BU194" s="1149"/>
      <c r="BV194" s="226"/>
      <c r="BW194" s="1100" t="s">
        <v>973</v>
      </c>
      <c r="BX194" s="1129">
        <v>17480</v>
      </c>
      <c r="BY194" s="237"/>
      <c r="BZ194" s="1100"/>
      <c r="CA194" s="1083">
        <v>0</v>
      </c>
      <c r="CB194" s="1102"/>
      <c r="CC194" s="1086"/>
      <c r="CD194" s="1102"/>
      <c r="CE194" s="1089"/>
      <c r="CF194" s="1102"/>
      <c r="CG194" s="1067"/>
      <c r="CH194" s="1093"/>
      <c r="CI194" s="1121"/>
      <c r="CJ194" s="1108"/>
      <c r="CK194" s="1093"/>
      <c r="CL194" s="123" t="s">
        <v>987</v>
      </c>
      <c r="CM194" s="228">
        <v>4700</v>
      </c>
      <c r="CN194" s="229">
        <v>5200</v>
      </c>
      <c r="CO194" s="1100"/>
      <c r="CP194" s="1111"/>
      <c r="CQ194" s="1100"/>
      <c r="CR194" s="1083"/>
      <c r="CS194" s="1102"/>
      <c r="CT194" s="1086"/>
      <c r="CU194" s="1086"/>
      <c r="CV194" s="1089"/>
      <c r="CW194" s="1102"/>
      <c r="CX194" s="1105"/>
      <c r="CY194" s="1091"/>
      <c r="CZ194" s="202"/>
      <c r="DA194" s="127"/>
      <c r="DB194" s="1096"/>
      <c r="DC194" s="230"/>
      <c r="DD194" s="1096"/>
      <c r="DE194" s="1098"/>
      <c r="DF194" s="1100"/>
      <c r="DG194" s="1083"/>
      <c r="DH194" s="1086"/>
      <c r="DI194" s="1086"/>
      <c r="DJ194" s="1086"/>
      <c r="DK194" s="1089"/>
      <c r="DL194" s="1086"/>
      <c r="DM194" s="1067"/>
      <c r="DN194" s="1069"/>
      <c r="DO194" s="1076">
        <v>0.01</v>
      </c>
      <c r="DP194" s="1078">
        <v>0.03</v>
      </c>
      <c r="DQ194" s="1078">
        <v>0.04</v>
      </c>
      <c r="DR194" s="1080">
        <v>0.05</v>
      </c>
      <c r="DS194" s="202"/>
      <c r="DT194" s="1143"/>
      <c r="DU194" s="160"/>
      <c r="DV194" s="160"/>
    </row>
    <row r="195" spans="1:126" s="263" customFormat="1" ht="18.600000000000001" customHeight="1">
      <c r="A195" s="263" t="s">
        <v>374</v>
      </c>
      <c r="B195" s="1147"/>
      <c r="C195" s="1136"/>
      <c r="D195" s="1124"/>
      <c r="E195" s="238" t="s">
        <v>55</v>
      </c>
      <c r="F195" s="165"/>
      <c r="G195" s="239">
        <v>247200</v>
      </c>
      <c r="H195" s="240"/>
      <c r="I195" s="239">
        <v>232630</v>
      </c>
      <c r="J195" s="240"/>
      <c r="K195" s="141" t="s">
        <v>973</v>
      </c>
      <c r="L195" s="241">
        <v>2350</v>
      </c>
      <c r="M195" s="242"/>
      <c r="N195" s="243" t="s">
        <v>974</v>
      </c>
      <c r="O195" s="244" t="s">
        <v>975</v>
      </c>
      <c r="P195" s="244" t="s">
        <v>910</v>
      </c>
      <c r="Q195" s="244" t="s">
        <v>976</v>
      </c>
      <c r="R195" s="244" t="s">
        <v>973</v>
      </c>
      <c r="S195" s="245">
        <v>2.8</v>
      </c>
      <c r="T195" s="246"/>
      <c r="U195" s="241">
        <v>2200</v>
      </c>
      <c r="V195" s="242"/>
      <c r="W195" s="247" t="s">
        <v>974</v>
      </c>
      <c r="X195" s="244" t="s">
        <v>975</v>
      </c>
      <c r="Y195" s="248" t="s">
        <v>910</v>
      </c>
      <c r="Z195" s="244" t="s">
        <v>976</v>
      </c>
      <c r="AA195" s="248" t="s">
        <v>973</v>
      </c>
      <c r="AB195" s="245">
        <v>2.7</v>
      </c>
      <c r="AC195" s="249"/>
      <c r="AD195" s="231"/>
      <c r="AE195" s="232"/>
      <c r="AF195" s="233"/>
      <c r="AG195" s="250"/>
      <c r="AH195" s="235"/>
      <c r="AI195" s="195"/>
      <c r="AJ195" s="235"/>
      <c r="AK195" s="195"/>
      <c r="AL195" s="235"/>
      <c r="AM195" s="195"/>
      <c r="AN195" s="195"/>
      <c r="AO195" s="231"/>
      <c r="AP195" s="232"/>
      <c r="AQ195" s="233"/>
      <c r="AR195" s="250"/>
      <c r="AS195" s="235"/>
      <c r="AT195" s="195"/>
      <c r="AU195" s="235"/>
      <c r="AV195" s="195"/>
      <c r="AW195" s="235"/>
      <c r="AX195" s="195"/>
      <c r="AY195" s="231"/>
      <c r="AZ195" s="232"/>
      <c r="BA195" s="232"/>
      <c r="BB195" s="234"/>
      <c r="BC195" s="235"/>
      <c r="BD195" s="195"/>
      <c r="BE195" s="235"/>
      <c r="BF195" s="195"/>
      <c r="BG195" s="235"/>
      <c r="BH195" s="195"/>
      <c r="BI195" s="1119"/>
      <c r="BJ195" s="115"/>
      <c r="BK195" s="1138"/>
      <c r="BL195" s="1118"/>
      <c r="BM195" s="1139"/>
      <c r="BN195" s="1140"/>
      <c r="BO195" s="1140"/>
      <c r="BP195" s="1140"/>
      <c r="BQ195" s="1140"/>
      <c r="BR195" s="1140"/>
      <c r="BS195" s="1141"/>
      <c r="BT195" s="195"/>
      <c r="BU195" s="1149"/>
      <c r="BV195" s="226"/>
      <c r="BW195" s="1100"/>
      <c r="BX195" s="1130"/>
      <c r="BY195" s="251"/>
      <c r="BZ195" s="1100"/>
      <c r="CA195" s="1084"/>
      <c r="CB195" s="1103"/>
      <c r="CC195" s="1087"/>
      <c r="CD195" s="1103"/>
      <c r="CE195" s="1090"/>
      <c r="CF195" s="1103"/>
      <c r="CG195" s="1068"/>
      <c r="CH195" s="1093"/>
      <c r="CI195" s="1122"/>
      <c r="CJ195" s="1109"/>
      <c r="CK195" s="1093"/>
      <c r="CL195" s="252" t="s">
        <v>988</v>
      </c>
      <c r="CM195" s="253">
        <v>4200</v>
      </c>
      <c r="CN195" s="254">
        <v>4600</v>
      </c>
      <c r="CO195" s="1100"/>
      <c r="CP195" s="1112"/>
      <c r="CQ195" s="1100"/>
      <c r="CR195" s="1084"/>
      <c r="CS195" s="1103"/>
      <c r="CT195" s="1087"/>
      <c r="CU195" s="1087"/>
      <c r="CV195" s="1090"/>
      <c r="CW195" s="1103"/>
      <c r="CX195" s="1106"/>
      <c r="CY195" s="1092"/>
      <c r="CZ195" s="202"/>
      <c r="DA195" s="127"/>
      <c r="DB195" s="1096"/>
      <c r="DC195" s="230"/>
      <c r="DD195" s="1096"/>
      <c r="DE195" s="1099"/>
      <c r="DF195" s="1100"/>
      <c r="DG195" s="1084"/>
      <c r="DH195" s="1087"/>
      <c r="DI195" s="1087"/>
      <c r="DJ195" s="1087"/>
      <c r="DK195" s="1090"/>
      <c r="DL195" s="1087"/>
      <c r="DM195" s="1068"/>
      <c r="DN195" s="1069"/>
      <c r="DO195" s="1077"/>
      <c r="DP195" s="1079"/>
      <c r="DQ195" s="1079"/>
      <c r="DR195" s="1081"/>
      <c r="DS195" s="202"/>
      <c r="DT195" s="1143"/>
      <c r="DU195" s="160"/>
      <c r="DV195" s="160"/>
    </row>
    <row r="196" spans="1:126" s="263" customFormat="1" ht="18.600000000000001" customHeight="1">
      <c r="A196" s="263" t="s">
        <v>375</v>
      </c>
      <c r="B196" s="1147"/>
      <c r="C196" s="1137" t="s">
        <v>994</v>
      </c>
      <c r="D196" s="1116" t="s">
        <v>972</v>
      </c>
      <c r="E196" s="164" t="s">
        <v>52</v>
      </c>
      <c r="F196" s="165"/>
      <c r="G196" s="166">
        <v>83300</v>
      </c>
      <c r="H196" s="167">
        <v>92050</v>
      </c>
      <c r="I196" s="166">
        <v>70340</v>
      </c>
      <c r="J196" s="167">
        <v>79090</v>
      </c>
      <c r="K196" s="141" t="s">
        <v>973</v>
      </c>
      <c r="L196" s="168">
        <v>810</v>
      </c>
      <c r="M196" s="169">
        <v>890</v>
      </c>
      <c r="N196" s="170" t="s">
        <v>974</v>
      </c>
      <c r="O196" s="171" t="s">
        <v>975</v>
      </c>
      <c r="P196" s="172" t="s">
        <v>973</v>
      </c>
      <c r="Q196" s="173" t="s">
        <v>976</v>
      </c>
      <c r="R196" s="172" t="s">
        <v>973</v>
      </c>
      <c r="S196" s="174">
        <v>2.8</v>
      </c>
      <c r="T196" s="175">
        <v>2.8</v>
      </c>
      <c r="U196" s="168">
        <v>680</v>
      </c>
      <c r="V196" s="169">
        <v>760</v>
      </c>
      <c r="W196" s="176" t="s">
        <v>974</v>
      </c>
      <c r="X196" s="171" t="s">
        <v>975</v>
      </c>
      <c r="Y196" s="176" t="s">
        <v>973</v>
      </c>
      <c r="Z196" s="173" t="s">
        <v>976</v>
      </c>
      <c r="AA196" s="176" t="s">
        <v>973</v>
      </c>
      <c r="AB196" s="174">
        <v>2.7</v>
      </c>
      <c r="AC196" s="177">
        <v>2.7</v>
      </c>
      <c r="AD196" s="141" t="s">
        <v>973</v>
      </c>
      <c r="AE196" s="178">
        <v>8750</v>
      </c>
      <c r="AF196" s="141" t="s">
        <v>973</v>
      </c>
      <c r="AG196" s="179">
        <v>80</v>
      </c>
      <c r="AH196" s="180" t="s">
        <v>974</v>
      </c>
      <c r="AI196" s="171" t="s">
        <v>975</v>
      </c>
      <c r="AJ196" s="176" t="s">
        <v>973</v>
      </c>
      <c r="AK196" s="173" t="s">
        <v>976</v>
      </c>
      <c r="AL196" s="176" t="s">
        <v>973</v>
      </c>
      <c r="AM196" s="181">
        <v>2.8</v>
      </c>
      <c r="AN196" s="182" t="s">
        <v>977</v>
      </c>
      <c r="AO196" s="141" t="s">
        <v>973</v>
      </c>
      <c r="AP196" s="183">
        <v>3500</v>
      </c>
      <c r="AQ196" s="141" t="s">
        <v>973</v>
      </c>
      <c r="AR196" s="184">
        <v>30</v>
      </c>
      <c r="AS196" s="185" t="s">
        <v>974</v>
      </c>
      <c r="AT196" s="186" t="s">
        <v>975</v>
      </c>
      <c r="AU196" s="187" t="s">
        <v>973</v>
      </c>
      <c r="AV196" s="188" t="s">
        <v>976</v>
      </c>
      <c r="AW196" s="187" t="s">
        <v>973</v>
      </c>
      <c r="AX196" s="189">
        <v>3.7</v>
      </c>
      <c r="AY196" s="115"/>
      <c r="AZ196" s="126"/>
      <c r="BA196" s="126"/>
      <c r="BB196" s="190"/>
      <c r="BC196" s="130"/>
      <c r="BD196" s="126"/>
      <c r="BE196" s="130"/>
      <c r="BF196" s="126"/>
      <c r="BG196" s="130"/>
      <c r="BH196" s="126"/>
      <c r="BI196" s="1119"/>
      <c r="BJ196" s="115"/>
      <c r="BK196" s="1138"/>
      <c r="BL196" s="1118"/>
      <c r="BM196" s="1139"/>
      <c r="BN196" s="1140"/>
      <c r="BO196" s="1140"/>
      <c r="BP196" s="1140"/>
      <c r="BQ196" s="1140"/>
      <c r="BR196" s="1140"/>
      <c r="BS196" s="1141"/>
      <c r="BT196" s="195"/>
      <c r="BU196" s="1149"/>
      <c r="BV196" s="226"/>
      <c r="BW196" s="1100" t="s">
        <v>973</v>
      </c>
      <c r="BX196" s="1131">
        <v>18040</v>
      </c>
      <c r="BY196" s="197"/>
      <c r="BZ196" s="1100" t="s">
        <v>973</v>
      </c>
      <c r="CA196" s="1082">
        <v>100</v>
      </c>
      <c r="CB196" s="1101" t="s">
        <v>974</v>
      </c>
      <c r="CC196" s="1085" t="s">
        <v>975</v>
      </c>
      <c r="CD196" s="1101" t="s">
        <v>973</v>
      </c>
      <c r="CE196" s="1088" t="s">
        <v>979</v>
      </c>
      <c r="CF196" s="1101" t="s">
        <v>973</v>
      </c>
      <c r="CG196" s="1066">
        <v>6.6</v>
      </c>
      <c r="CH196" s="1093" t="s">
        <v>973</v>
      </c>
      <c r="CI196" s="1120">
        <v>4800</v>
      </c>
      <c r="CJ196" s="1107">
        <v>5300</v>
      </c>
      <c r="CK196" s="1093" t="s">
        <v>973</v>
      </c>
      <c r="CL196" s="198" t="s">
        <v>980</v>
      </c>
      <c r="CM196" s="199">
        <v>9200</v>
      </c>
      <c r="CN196" s="200">
        <v>10300</v>
      </c>
      <c r="CO196" s="1100" t="s">
        <v>973</v>
      </c>
      <c r="CP196" s="1110">
        <v>11670</v>
      </c>
      <c r="CQ196" s="1100" t="s">
        <v>973</v>
      </c>
      <c r="CR196" s="1082">
        <v>110</v>
      </c>
      <c r="CS196" s="1101" t="s">
        <v>974</v>
      </c>
      <c r="CT196" s="1085" t="s">
        <v>975</v>
      </c>
      <c r="CU196" s="1085" t="s">
        <v>973</v>
      </c>
      <c r="CV196" s="1088" t="s">
        <v>979</v>
      </c>
      <c r="CW196" s="1101" t="s">
        <v>973</v>
      </c>
      <c r="CX196" s="1104">
        <v>2.9</v>
      </c>
      <c r="CY196" s="1091" t="s">
        <v>981</v>
      </c>
      <c r="CZ196" s="1093" t="s">
        <v>973</v>
      </c>
      <c r="DA196" s="1094">
        <v>4900</v>
      </c>
      <c r="DB196" s="1096"/>
      <c r="DC196" s="230"/>
      <c r="DD196" s="1096" t="s">
        <v>982</v>
      </c>
      <c r="DE196" s="1097">
        <v>12810</v>
      </c>
      <c r="DF196" s="1100" t="s">
        <v>973</v>
      </c>
      <c r="DG196" s="1082">
        <v>120</v>
      </c>
      <c r="DH196" s="1085" t="s">
        <v>974</v>
      </c>
      <c r="DI196" s="1085" t="s">
        <v>975</v>
      </c>
      <c r="DJ196" s="1085" t="s">
        <v>973</v>
      </c>
      <c r="DK196" s="1088" t="s">
        <v>979</v>
      </c>
      <c r="DL196" s="1085" t="s">
        <v>973</v>
      </c>
      <c r="DM196" s="1066">
        <v>2</v>
      </c>
      <c r="DN196" s="1069" t="s">
        <v>982</v>
      </c>
      <c r="DO196" s="1070" t="s">
        <v>912</v>
      </c>
      <c r="DP196" s="1072" t="s">
        <v>912</v>
      </c>
      <c r="DQ196" s="1072" t="s">
        <v>912</v>
      </c>
      <c r="DR196" s="1074" t="s">
        <v>912</v>
      </c>
      <c r="DS196" s="202"/>
      <c r="DT196" s="1143"/>
      <c r="DU196" s="160"/>
      <c r="DV196" s="160"/>
    </row>
    <row r="197" spans="1:126" s="263" customFormat="1" ht="18.600000000000001" customHeight="1">
      <c r="A197" s="263" t="s">
        <v>376</v>
      </c>
      <c r="B197" s="1147"/>
      <c r="C197" s="1136"/>
      <c r="D197" s="1117"/>
      <c r="E197" s="203" t="s">
        <v>53</v>
      </c>
      <c r="F197" s="165"/>
      <c r="G197" s="204">
        <v>92050</v>
      </c>
      <c r="H197" s="205">
        <v>162170</v>
      </c>
      <c r="I197" s="204">
        <v>79090</v>
      </c>
      <c r="J197" s="205">
        <v>149210</v>
      </c>
      <c r="K197" s="141" t="s">
        <v>973</v>
      </c>
      <c r="L197" s="206">
        <v>890</v>
      </c>
      <c r="M197" s="207">
        <v>1500</v>
      </c>
      <c r="N197" s="208" t="s">
        <v>974</v>
      </c>
      <c r="O197" s="209" t="s">
        <v>975</v>
      </c>
      <c r="P197" s="209" t="s">
        <v>910</v>
      </c>
      <c r="Q197" s="209" t="s">
        <v>976</v>
      </c>
      <c r="R197" s="209" t="s">
        <v>973</v>
      </c>
      <c r="S197" s="210">
        <v>2.8</v>
      </c>
      <c r="T197" s="211">
        <v>2.7</v>
      </c>
      <c r="U197" s="206">
        <v>760</v>
      </c>
      <c r="V197" s="207">
        <v>1370</v>
      </c>
      <c r="W197" s="212" t="s">
        <v>974</v>
      </c>
      <c r="X197" s="209" t="s">
        <v>975</v>
      </c>
      <c r="Y197" s="212" t="s">
        <v>910</v>
      </c>
      <c r="Z197" s="209" t="s">
        <v>976</v>
      </c>
      <c r="AA197" s="212" t="s">
        <v>973</v>
      </c>
      <c r="AB197" s="210">
        <v>2.7</v>
      </c>
      <c r="AC197" s="213">
        <v>2.7</v>
      </c>
      <c r="AD197" s="141" t="s">
        <v>973</v>
      </c>
      <c r="AE197" s="214">
        <v>8750</v>
      </c>
      <c r="AF197" s="141" t="s">
        <v>973</v>
      </c>
      <c r="AG197" s="215">
        <v>80</v>
      </c>
      <c r="AH197" s="216" t="s">
        <v>974</v>
      </c>
      <c r="AI197" s="158" t="s">
        <v>975</v>
      </c>
      <c r="AJ197" s="159" t="s">
        <v>973</v>
      </c>
      <c r="AK197" s="217" t="s">
        <v>976</v>
      </c>
      <c r="AL197" s="218" t="s">
        <v>973</v>
      </c>
      <c r="AM197" s="219">
        <v>2.8</v>
      </c>
      <c r="AN197" s="220"/>
      <c r="AO197" s="115"/>
      <c r="AP197" s="221"/>
      <c r="AQ197" s="115"/>
      <c r="AR197" s="222"/>
      <c r="AS197" s="223"/>
      <c r="AT197" s="221"/>
      <c r="AU197" s="223"/>
      <c r="AV197" s="221"/>
      <c r="AW197" s="223"/>
      <c r="AX197" s="221"/>
      <c r="AY197" s="115"/>
      <c r="AZ197" s="126"/>
      <c r="BA197" s="126"/>
      <c r="BB197" s="190"/>
      <c r="BC197" s="130"/>
      <c r="BD197" s="126"/>
      <c r="BE197" s="130"/>
      <c r="BF197" s="126"/>
      <c r="BG197" s="130"/>
      <c r="BH197" s="126"/>
      <c r="BI197" s="1119"/>
      <c r="BJ197" s="115"/>
      <c r="BK197" s="224" t="s">
        <v>995</v>
      </c>
      <c r="BL197" s="1118"/>
      <c r="BM197" s="202" t="s">
        <v>995</v>
      </c>
      <c r="BN197" s="195"/>
      <c r="BO197" s="195"/>
      <c r="BP197" s="195"/>
      <c r="BQ197" s="195"/>
      <c r="BR197" s="195"/>
      <c r="BS197" s="225"/>
      <c r="BT197" s="195"/>
      <c r="BU197" s="1149"/>
      <c r="BV197" s="226"/>
      <c r="BW197" s="1100"/>
      <c r="BX197" s="1132"/>
      <c r="BY197" s="227">
        <v>16170</v>
      </c>
      <c r="BZ197" s="1100"/>
      <c r="CA197" s="1083"/>
      <c r="CB197" s="1102"/>
      <c r="CC197" s="1086"/>
      <c r="CD197" s="1102"/>
      <c r="CE197" s="1089"/>
      <c r="CF197" s="1102"/>
      <c r="CG197" s="1067"/>
      <c r="CH197" s="1093"/>
      <c r="CI197" s="1121"/>
      <c r="CJ197" s="1108"/>
      <c r="CK197" s="1093"/>
      <c r="CL197" s="123" t="s">
        <v>985</v>
      </c>
      <c r="CM197" s="228">
        <v>5100</v>
      </c>
      <c r="CN197" s="229">
        <v>5600</v>
      </c>
      <c r="CO197" s="1100"/>
      <c r="CP197" s="1111"/>
      <c r="CQ197" s="1100"/>
      <c r="CR197" s="1083"/>
      <c r="CS197" s="1102"/>
      <c r="CT197" s="1086"/>
      <c r="CU197" s="1086"/>
      <c r="CV197" s="1089"/>
      <c r="CW197" s="1102"/>
      <c r="CX197" s="1105"/>
      <c r="CY197" s="1091"/>
      <c r="CZ197" s="1093"/>
      <c r="DA197" s="1095"/>
      <c r="DB197" s="1096"/>
      <c r="DC197" s="230"/>
      <c r="DD197" s="1096"/>
      <c r="DE197" s="1098"/>
      <c r="DF197" s="1100"/>
      <c r="DG197" s="1083"/>
      <c r="DH197" s="1086"/>
      <c r="DI197" s="1086"/>
      <c r="DJ197" s="1086"/>
      <c r="DK197" s="1089"/>
      <c r="DL197" s="1086"/>
      <c r="DM197" s="1067"/>
      <c r="DN197" s="1069"/>
      <c r="DO197" s="1071"/>
      <c r="DP197" s="1073"/>
      <c r="DQ197" s="1073"/>
      <c r="DR197" s="1075"/>
      <c r="DS197" s="202"/>
      <c r="DT197" s="1143"/>
      <c r="DU197" s="160"/>
      <c r="DV197" s="160"/>
    </row>
    <row r="198" spans="1:126" s="263" customFormat="1" ht="18.600000000000001" customHeight="1">
      <c r="A198" s="263" t="s">
        <v>377</v>
      </c>
      <c r="B198" s="1147"/>
      <c r="C198" s="1136"/>
      <c r="D198" s="1123" t="s">
        <v>986</v>
      </c>
      <c r="E198" s="203" t="s">
        <v>54</v>
      </c>
      <c r="F198" s="165"/>
      <c r="G198" s="204">
        <v>162170</v>
      </c>
      <c r="H198" s="205">
        <v>249730</v>
      </c>
      <c r="I198" s="204">
        <v>149210</v>
      </c>
      <c r="J198" s="205">
        <v>236770</v>
      </c>
      <c r="K198" s="141" t="s">
        <v>973</v>
      </c>
      <c r="L198" s="206">
        <v>1500</v>
      </c>
      <c r="M198" s="207">
        <v>2370</v>
      </c>
      <c r="N198" s="208" t="s">
        <v>974</v>
      </c>
      <c r="O198" s="209" t="s">
        <v>975</v>
      </c>
      <c r="P198" s="209" t="s">
        <v>910</v>
      </c>
      <c r="Q198" s="209" t="s">
        <v>976</v>
      </c>
      <c r="R198" s="209" t="s">
        <v>973</v>
      </c>
      <c r="S198" s="210">
        <v>2.7</v>
      </c>
      <c r="T198" s="211">
        <v>2.8</v>
      </c>
      <c r="U198" s="206">
        <v>1370</v>
      </c>
      <c r="V198" s="207">
        <v>2240</v>
      </c>
      <c r="W198" s="212" t="s">
        <v>974</v>
      </c>
      <c r="X198" s="209" t="s">
        <v>975</v>
      </c>
      <c r="Y198" s="212" t="s">
        <v>910</v>
      </c>
      <c r="Z198" s="209" t="s">
        <v>976</v>
      </c>
      <c r="AA198" s="212" t="s">
        <v>973</v>
      </c>
      <c r="AB198" s="210">
        <v>2.7</v>
      </c>
      <c r="AC198" s="213">
        <v>2.7</v>
      </c>
      <c r="AD198" s="231"/>
      <c r="AE198" s="232"/>
      <c r="AF198" s="233"/>
      <c r="AG198" s="234"/>
      <c r="AH198" s="235"/>
      <c r="AI198" s="195"/>
      <c r="AJ198" s="235"/>
      <c r="AK198" s="195"/>
      <c r="AL198" s="235"/>
      <c r="AM198" s="195"/>
      <c r="AN198" s="195"/>
      <c r="AO198" s="231"/>
      <c r="AP198" s="232"/>
      <c r="AQ198" s="233"/>
      <c r="AR198" s="234"/>
      <c r="AS198" s="235"/>
      <c r="AT198" s="195"/>
      <c r="AU198" s="235"/>
      <c r="AV198" s="195"/>
      <c r="AW198" s="235"/>
      <c r="AX198" s="195"/>
      <c r="AY198" s="141" t="s">
        <v>973</v>
      </c>
      <c r="AZ198" s="236">
        <v>17510</v>
      </c>
      <c r="BA198" s="141" t="s">
        <v>973</v>
      </c>
      <c r="BB198" s="184">
        <v>170</v>
      </c>
      <c r="BC198" s="185" t="s">
        <v>974</v>
      </c>
      <c r="BD198" s="186" t="s">
        <v>975</v>
      </c>
      <c r="BE198" s="187" t="s">
        <v>973</v>
      </c>
      <c r="BF198" s="188" t="s">
        <v>976</v>
      </c>
      <c r="BG198" s="185" t="s">
        <v>973</v>
      </c>
      <c r="BH198" s="189">
        <v>2.6</v>
      </c>
      <c r="BI198" s="1119"/>
      <c r="BJ198" s="115"/>
      <c r="BK198" s="224">
        <v>294000</v>
      </c>
      <c r="BL198" s="1118"/>
      <c r="BM198" s="256">
        <v>2940</v>
      </c>
      <c r="BN198" s="195" t="s">
        <v>911</v>
      </c>
      <c r="BO198" s="122" t="s">
        <v>975</v>
      </c>
      <c r="BP198" s="129" t="s">
        <v>973</v>
      </c>
      <c r="BQ198" s="257" t="s">
        <v>976</v>
      </c>
      <c r="BR198" s="143" t="s">
        <v>973</v>
      </c>
      <c r="BS198" s="258">
        <v>1.9</v>
      </c>
      <c r="BT198" s="195"/>
      <c r="BU198" s="1149"/>
      <c r="BV198" s="226"/>
      <c r="BW198" s="1100" t="s">
        <v>973</v>
      </c>
      <c r="BX198" s="1129">
        <v>16170</v>
      </c>
      <c r="BY198" s="237"/>
      <c r="BZ198" s="1100"/>
      <c r="CA198" s="1083"/>
      <c r="CB198" s="1102"/>
      <c r="CC198" s="1086"/>
      <c r="CD198" s="1102"/>
      <c r="CE198" s="1089"/>
      <c r="CF198" s="1102"/>
      <c r="CG198" s="1067"/>
      <c r="CH198" s="1093"/>
      <c r="CI198" s="1121"/>
      <c r="CJ198" s="1108"/>
      <c r="CK198" s="1093"/>
      <c r="CL198" s="123" t="s">
        <v>987</v>
      </c>
      <c r="CM198" s="228">
        <v>4400</v>
      </c>
      <c r="CN198" s="229">
        <v>4900</v>
      </c>
      <c r="CO198" s="1100"/>
      <c r="CP198" s="1111"/>
      <c r="CQ198" s="1100"/>
      <c r="CR198" s="1083"/>
      <c r="CS198" s="1102"/>
      <c r="CT198" s="1086"/>
      <c r="CU198" s="1086"/>
      <c r="CV198" s="1089"/>
      <c r="CW198" s="1102"/>
      <c r="CX198" s="1105"/>
      <c r="CY198" s="1091"/>
      <c r="CZ198" s="202"/>
      <c r="DA198" s="127"/>
      <c r="DB198" s="1096"/>
      <c r="DC198" s="230"/>
      <c r="DD198" s="1096"/>
      <c r="DE198" s="1098"/>
      <c r="DF198" s="1100"/>
      <c r="DG198" s="1083"/>
      <c r="DH198" s="1086"/>
      <c r="DI198" s="1086"/>
      <c r="DJ198" s="1086"/>
      <c r="DK198" s="1089"/>
      <c r="DL198" s="1086"/>
      <c r="DM198" s="1067"/>
      <c r="DN198" s="1069"/>
      <c r="DO198" s="1076">
        <v>0.01</v>
      </c>
      <c r="DP198" s="1078">
        <v>0.03</v>
      </c>
      <c r="DQ198" s="1078">
        <v>0.04</v>
      </c>
      <c r="DR198" s="1080">
        <v>0.05</v>
      </c>
      <c r="DS198" s="202"/>
      <c r="DT198" s="1143"/>
      <c r="DU198" s="160"/>
      <c r="DV198" s="160"/>
    </row>
    <row r="199" spans="1:126" s="263" customFormat="1" ht="18.600000000000001" customHeight="1">
      <c r="A199" s="263" t="s">
        <v>378</v>
      </c>
      <c r="B199" s="1147"/>
      <c r="C199" s="1136"/>
      <c r="D199" s="1124"/>
      <c r="E199" s="238" t="s">
        <v>55</v>
      </c>
      <c r="F199" s="165"/>
      <c r="G199" s="239">
        <v>249730</v>
      </c>
      <c r="H199" s="240"/>
      <c r="I199" s="239">
        <v>236770</v>
      </c>
      <c r="J199" s="240"/>
      <c r="K199" s="141" t="s">
        <v>973</v>
      </c>
      <c r="L199" s="241">
        <v>2370</v>
      </c>
      <c r="M199" s="242"/>
      <c r="N199" s="243" t="s">
        <v>974</v>
      </c>
      <c r="O199" s="244" t="s">
        <v>975</v>
      </c>
      <c r="P199" s="244" t="s">
        <v>910</v>
      </c>
      <c r="Q199" s="244" t="s">
        <v>976</v>
      </c>
      <c r="R199" s="244" t="s">
        <v>973</v>
      </c>
      <c r="S199" s="245">
        <v>2.8</v>
      </c>
      <c r="T199" s="246"/>
      <c r="U199" s="241">
        <v>2240</v>
      </c>
      <c r="V199" s="242"/>
      <c r="W199" s="247" t="s">
        <v>974</v>
      </c>
      <c r="X199" s="244" t="s">
        <v>975</v>
      </c>
      <c r="Y199" s="248" t="s">
        <v>910</v>
      </c>
      <c r="Z199" s="244" t="s">
        <v>976</v>
      </c>
      <c r="AA199" s="248" t="s">
        <v>973</v>
      </c>
      <c r="AB199" s="245">
        <v>2.7</v>
      </c>
      <c r="AC199" s="249"/>
      <c r="AD199" s="231"/>
      <c r="AE199" s="232"/>
      <c r="AF199" s="233"/>
      <c r="AG199" s="250"/>
      <c r="AH199" s="235"/>
      <c r="AI199" s="195"/>
      <c r="AJ199" s="235"/>
      <c r="AK199" s="195"/>
      <c r="AL199" s="235"/>
      <c r="AM199" s="195"/>
      <c r="AN199" s="195"/>
      <c r="AO199" s="231"/>
      <c r="AP199" s="232"/>
      <c r="AQ199" s="233"/>
      <c r="AR199" s="250"/>
      <c r="AS199" s="235"/>
      <c r="AT199" s="195"/>
      <c r="AU199" s="235"/>
      <c r="AV199" s="195"/>
      <c r="AW199" s="235"/>
      <c r="AX199" s="195"/>
      <c r="AY199" s="231"/>
      <c r="AZ199" s="232"/>
      <c r="BA199" s="232"/>
      <c r="BB199" s="234"/>
      <c r="BC199" s="235"/>
      <c r="BD199" s="195"/>
      <c r="BE199" s="235"/>
      <c r="BF199" s="195"/>
      <c r="BG199" s="235"/>
      <c r="BH199" s="195"/>
      <c r="BI199" s="1119"/>
      <c r="BJ199" s="115"/>
      <c r="BK199" s="259"/>
      <c r="BL199" s="1118"/>
      <c r="BM199" s="260"/>
      <c r="BN199" s="163"/>
      <c r="BO199" s="163"/>
      <c r="BP199" s="163"/>
      <c r="BQ199" s="163"/>
      <c r="BR199" s="163"/>
      <c r="BS199" s="261"/>
      <c r="BT199" s="195"/>
      <c r="BU199" s="1149"/>
      <c r="BV199" s="226"/>
      <c r="BW199" s="1100"/>
      <c r="BX199" s="1130"/>
      <c r="BY199" s="251"/>
      <c r="BZ199" s="1100"/>
      <c r="CA199" s="1084"/>
      <c r="CB199" s="1103"/>
      <c r="CC199" s="1087"/>
      <c r="CD199" s="1103"/>
      <c r="CE199" s="1090"/>
      <c r="CF199" s="1103"/>
      <c r="CG199" s="1068"/>
      <c r="CH199" s="1093"/>
      <c r="CI199" s="1122"/>
      <c r="CJ199" s="1109"/>
      <c r="CK199" s="1093"/>
      <c r="CL199" s="252" t="s">
        <v>988</v>
      </c>
      <c r="CM199" s="253">
        <v>3900</v>
      </c>
      <c r="CN199" s="254">
        <v>4400</v>
      </c>
      <c r="CO199" s="1100"/>
      <c r="CP199" s="1112"/>
      <c r="CQ199" s="1100"/>
      <c r="CR199" s="1084"/>
      <c r="CS199" s="1103"/>
      <c r="CT199" s="1087"/>
      <c r="CU199" s="1087"/>
      <c r="CV199" s="1090"/>
      <c r="CW199" s="1103"/>
      <c r="CX199" s="1106"/>
      <c r="CY199" s="1092"/>
      <c r="CZ199" s="202"/>
      <c r="DA199" s="127"/>
      <c r="DB199" s="1096"/>
      <c r="DC199" s="230"/>
      <c r="DD199" s="1096"/>
      <c r="DE199" s="1099"/>
      <c r="DF199" s="1100"/>
      <c r="DG199" s="1084"/>
      <c r="DH199" s="1087"/>
      <c r="DI199" s="1087"/>
      <c r="DJ199" s="1087"/>
      <c r="DK199" s="1090"/>
      <c r="DL199" s="1087"/>
      <c r="DM199" s="1068"/>
      <c r="DN199" s="1069"/>
      <c r="DO199" s="1077"/>
      <c r="DP199" s="1079"/>
      <c r="DQ199" s="1079"/>
      <c r="DR199" s="1081"/>
      <c r="DS199" s="202"/>
      <c r="DT199" s="1143"/>
      <c r="DU199" s="160"/>
      <c r="DV199" s="160"/>
    </row>
    <row r="200" spans="1:126" s="263" customFormat="1" ht="18.600000000000001" customHeight="1">
      <c r="A200" s="263" t="s">
        <v>379</v>
      </c>
      <c r="B200" s="1147"/>
      <c r="C200" s="1137" t="s">
        <v>996</v>
      </c>
      <c r="D200" s="1116" t="s">
        <v>972</v>
      </c>
      <c r="E200" s="164" t="s">
        <v>52</v>
      </c>
      <c r="F200" s="165"/>
      <c r="G200" s="166">
        <v>76090</v>
      </c>
      <c r="H200" s="167">
        <v>84840</v>
      </c>
      <c r="I200" s="166">
        <v>64430</v>
      </c>
      <c r="J200" s="167">
        <v>73180</v>
      </c>
      <c r="K200" s="141" t="s">
        <v>973</v>
      </c>
      <c r="L200" s="168">
        <v>740</v>
      </c>
      <c r="M200" s="169">
        <v>820</v>
      </c>
      <c r="N200" s="170" t="s">
        <v>974</v>
      </c>
      <c r="O200" s="171" t="s">
        <v>975</v>
      </c>
      <c r="P200" s="172" t="s">
        <v>973</v>
      </c>
      <c r="Q200" s="173" t="s">
        <v>976</v>
      </c>
      <c r="R200" s="172" t="s">
        <v>973</v>
      </c>
      <c r="S200" s="174">
        <v>2.8</v>
      </c>
      <c r="T200" s="175">
        <v>2.8</v>
      </c>
      <c r="U200" s="168">
        <v>620</v>
      </c>
      <c r="V200" s="169">
        <v>700</v>
      </c>
      <c r="W200" s="176" t="s">
        <v>974</v>
      </c>
      <c r="X200" s="171" t="s">
        <v>975</v>
      </c>
      <c r="Y200" s="176" t="s">
        <v>973</v>
      </c>
      <c r="Z200" s="173" t="s">
        <v>976</v>
      </c>
      <c r="AA200" s="176" t="s">
        <v>973</v>
      </c>
      <c r="AB200" s="174">
        <v>2.7</v>
      </c>
      <c r="AC200" s="177">
        <v>2.7</v>
      </c>
      <c r="AD200" s="141" t="s">
        <v>973</v>
      </c>
      <c r="AE200" s="178">
        <v>8750</v>
      </c>
      <c r="AF200" s="141" t="s">
        <v>973</v>
      </c>
      <c r="AG200" s="179">
        <v>80</v>
      </c>
      <c r="AH200" s="180" t="s">
        <v>974</v>
      </c>
      <c r="AI200" s="171" t="s">
        <v>975</v>
      </c>
      <c r="AJ200" s="176" t="s">
        <v>973</v>
      </c>
      <c r="AK200" s="173" t="s">
        <v>976</v>
      </c>
      <c r="AL200" s="176" t="s">
        <v>973</v>
      </c>
      <c r="AM200" s="181">
        <v>2.8</v>
      </c>
      <c r="AN200" s="182" t="s">
        <v>977</v>
      </c>
      <c r="AO200" s="141" t="s">
        <v>973</v>
      </c>
      <c r="AP200" s="183">
        <v>3500</v>
      </c>
      <c r="AQ200" s="141" t="s">
        <v>973</v>
      </c>
      <c r="AR200" s="184">
        <v>30</v>
      </c>
      <c r="AS200" s="185" t="s">
        <v>974</v>
      </c>
      <c r="AT200" s="186" t="s">
        <v>975</v>
      </c>
      <c r="AU200" s="187" t="s">
        <v>973</v>
      </c>
      <c r="AV200" s="188" t="s">
        <v>976</v>
      </c>
      <c r="AW200" s="187" t="s">
        <v>973</v>
      </c>
      <c r="AX200" s="189">
        <v>3.7</v>
      </c>
      <c r="AY200" s="115"/>
      <c r="AZ200" s="126"/>
      <c r="BA200" s="126"/>
      <c r="BB200" s="190"/>
      <c r="BC200" s="130"/>
      <c r="BD200" s="126"/>
      <c r="BE200" s="130"/>
      <c r="BF200" s="126"/>
      <c r="BG200" s="130"/>
      <c r="BH200" s="126"/>
      <c r="BI200" s="1119"/>
      <c r="BJ200" s="115"/>
      <c r="BK200" s="224" t="s">
        <v>997</v>
      </c>
      <c r="BL200" s="1118"/>
      <c r="BM200" s="202" t="s">
        <v>997</v>
      </c>
      <c r="BN200" s="195"/>
      <c r="BO200" s="195"/>
      <c r="BP200" s="195"/>
      <c r="BQ200" s="195"/>
      <c r="BR200" s="195"/>
      <c r="BS200" s="225"/>
      <c r="BT200" s="127"/>
      <c r="BU200" s="1149"/>
      <c r="BV200" s="262"/>
      <c r="BW200" s="1100" t="s">
        <v>973</v>
      </c>
      <c r="BX200" s="1131">
        <v>16990</v>
      </c>
      <c r="BY200" s="197"/>
      <c r="BZ200" s="1100" t="s">
        <v>973</v>
      </c>
      <c r="CA200" s="1082">
        <v>90</v>
      </c>
      <c r="CB200" s="1101" t="s">
        <v>974</v>
      </c>
      <c r="CC200" s="1085" t="s">
        <v>975</v>
      </c>
      <c r="CD200" s="1101" t="s">
        <v>973</v>
      </c>
      <c r="CE200" s="1088" t="s">
        <v>979</v>
      </c>
      <c r="CF200" s="1101" t="s">
        <v>973</v>
      </c>
      <c r="CG200" s="1066">
        <v>6.6</v>
      </c>
      <c r="CH200" s="1093" t="s">
        <v>973</v>
      </c>
      <c r="CI200" s="1120">
        <v>4900</v>
      </c>
      <c r="CJ200" s="1107">
        <v>5400</v>
      </c>
      <c r="CK200" s="1093" t="s">
        <v>973</v>
      </c>
      <c r="CL200" s="198" t="s">
        <v>980</v>
      </c>
      <c r="CM200" s="199">
        <v>8800</v>
      </c>
      <c r="CN200" s="200">
        <v>9800</v>
      </c>
      <c r="CO200" s="1100" t="s">
        <v>973</v>
      </c>
      <c r="CP200" s="1110">
        <v>10500</v>
      </c>
      <c r="CQ200" s="1100" t="s">
        <v>973</v>
      </c>
      <c r="CR200" s="1082">
        <v>100</v>
      </c>
      <c r="CS200" s="1101" t="s">
        <v>974</v>
      </c>
      <c r="CT200" s="1085" t="s">
        <v>975</v>
      </c>
      <c r="CU200" s="1085" t="s">
        <v>973</v>
      </c>
      <c r="CV200" s="1088" t="s">
        <v>979</v>
      </c>
      <c r="CW200" s="1101" t="s">
        <v>973</v>
      </c>
      <c r="CX200" s="1104">
        <v>2.9</v>
      </c>
      <c r="CY200" s="1091" t="s">
        <v>981</v>
      </c>
      <c r="CZ200" s="1093" t="s">
        <v>973</v>
      </c>
      <c r="DA200" s="1094">
        <v>4900</v>
      </c>
      <c r="DB200" s="1096"/>
      <c r="DC200" s="230"/>
      <c r="DD200" s="1096" t="s">
        <v>982</v>
      </c>
      <c r="DE200" s="1097">
        <v>11530</v>
      </c>
      <c r="DF200" s="1100" t="s">
        <v>973</v>
      </c>
      <c r="DG200" s="1082">
        <v>110</v>
      </c>
      <c r="DH200" s="1085" t="s">
        <v>974</v>
      </c>
      <c r="DI200" s="1085" t="s">
        <v>975</v>
      </c>
      <c r="DJ200" s="1085" t="s">
        <v>973</v>
      </c>
      <c r="DK200" s="1088" t="s">
        <v>979</v>
      </c>
      <c r="DL200" s="1085" t="s">
        <v>973</v>
      </c>
      <c r="DM200" s="1066">
        <v>2</v>
      </c>
      <c r="DN200" s="1069" t="s">
        <v>982</v>
      </c>
      <c r="DO200" s="1070" t="s">
        <v>912</v>
      </c>
      <c r="DP200" s="1072" t="s">
        <v>912</v>
      </c>
      <c r="DQ200" s="1072" t="s">
        <v>912</v>
      </c>
      <c r="DR200" s="1074" t="s">
        <v>912</v>
      </c>
      <c r="DS200" s="202"/>
      <c r="DT200" s="1143"/>
      <c r="DU200" s="160"/>
      <c r="DV200" s="160"/>
    </row>
    <row r="201" spans="1:126" s="263" customFormat="1" ht="18.600000000000001" customHeight="1">
      <c r="A201" s="263" t="s">
        <v>380</v>
      </c>
      <c r="B201" s="1147"/>
      <c r="C201" s="1136"/>
      <c r="D201" s="1117"/>
      <c r="E201" s="203" t="s">
        <v>53</v>
      </c>
      <c r="F201" s="165"/>
      <c r="G201" s="204">
        <v>84840</v>
      </c>
      <c r="H201" s="205">
        <v>154960</v>
      </c>
      <c r="I201" s="204">
        <v>73180</v>
      </c>
      <c r="J201" s="205">
        <v>143300</v>
      </c>
      <c r="K201" s="141" t="s">
        <v>973</v>
      </c>
      <c r="L201" s="206">
        <v>820</v>
      </c>
      <c r="M201" s="207">
        <v>1430</v>
      </c>
      <c r="N201" s="208" t="s">
        <v>974</v>
      </c>
      <c r="O201" s="209" t="s">
        <v>975</v>
      </c>
      <c r="P201" s="209" t="s">
        <v>910</v>
      </c>
      <c r="Q201" s="209" t="s">
        <v>976</v>
      </c>
      <c r="R201" s="209" t="s">
        <v>973</v>
      </c>
      <c r="S201" s="210">
        <v>2.8</v>
      </c>
      <c r="T201" s="211">
        <v>2.7</v>
      </c>
      <c r="U201" s="206">
        <v>700</v>
      </c>
      <c r="V201" s="207">
        <v>1310</v>
      </c>
      <c r="W201" s="212" t="s">
        <v>974</v>
      </c>
      <c r="X201" s="209" t="s">
        <v>975</v>
      </c>
      <c r="Y201" s="212" t="s">
        <v>910</v>
      </c>
      <c r="Z201" s="209" t="s">
        <v>976</v>
      </c>
      <c r="AA201" s="212" t="s">
        <v>973</v>
      </c>
      <c r="AB201" s="210">
        <v>2.7</v>
      </c>
      <c r="AC201" s="213">
        <v>2.7</v>
      </c>
      <c r="AD201" s="141" t="s">
        <v>973</v>
      </c>
      <c r="AE201" s="214">
        <v>8750</v>
      </c>
      <c r="AF201" s="141" t="s">
        <v>973</v>
      </c>
      <c r="AG201" s="215">
        <v>80</v>
      </c>
      <c r="AH201" s="216" t="s">
        <v>974</v>
      </c>
      <c r="AI201" s="158" t="s">
        <v>975</v>
      </c>
      <c r="AJ201" s="159" t="s">
        <v>973</v>
      </c>
      <c r="AK201" s="217" t="s">
        <v>976</v>
      </c>
      <c r="AL201" s="218" t="s">
        <v>973</v>
      </c>
      <c r="AM201" s="219">
        <v>2.8</v>
      </c>
      <c r="AN201" s="220"/>
      <c r="AO201" s="115"/>
      <c r="AP201" s="221"/>
      <c r="AQ201" s="115"/>
      <c r="AR201" s="222"/>
      <c r="AS201" s="223"/>
      <c r="AT201" s="221"/>
      <c r="AU201" s="223"/>
      <c r="AV201" s="221"/>
      <c r="AW201" s="223"/>
      <c r="AX201" s="221"/>
      <c r="AY201" s="115"/>
      <c r="AZ201" s="126"/>
      <c r="BA201" s="126"/>
      <c r="BB201" s="190"/>
      <c r="BC201" s="130"/>
      <c r="BD201" s="126"/>
      <c r="BE201" s="130"/>
      <c r="BF201" s="126"/>
      <c r="BG201" s="130"/>
      <c r="BH201" s="126"/>
      <c r="BI201" s="1119"/>
      <c r="BJ201" s="115"/>
      <c r="BK201" s="224">
        <v>315200</v>
      </c>
      <c r="BL201" s="1118"/>
      <c r="BM201" s="256">
        <v>3150</v>
      </c>
      <c r="BN201" s="195" t="s">
        <v>911</v>
      </c>
      <c r="BO201" s="122" t="s">
        <v>975</v>
      </c>
      <c r="BP201" s="129" t="s">
        <v>973</v>
      </c>
      <c r="BQ201" s="257" t="s">
        <v>976</v>
      </c>
      <c r="BR201" s="143" t="s">
        <v>973</v>
      </c>
      <c r="BS201" s="258">
        <v>1.8</v>
      </c>
      <c r="BT201" s="127"/>
      <c r="BU201" s="1149"/>
      <c r="BV201" s="262"/>
      <c r="BW201" s="1100"/>
      <c r="BX201" s="1132"/>
      <c r="BY201" s="227">
        <v>15110</v>
      </c>
      <c r="BZ201" s="1100"/>
      <c r="CA201" s="1083"/>
      <c r="CB201" s="1102"/>
      <c r="CC201" s="1086"/>
      <c r="CD201" s="1102"/>
      <c r="CE201" s="1089"/>
      <c r="CF201" s="1102"/>
      <c r="CG201" s="1067"/>
      <c r="CH201" s="1093"/>
      <c r="CI201" s="1121"/>
      <c r="CJ201" s="1108"/>
      <c r="CK201" s="1093"/>
      <c r="CL201" s="123" t="s">
        <v>985</v>
      </c>
      <c r="CM201" s="228">
        <v>4800</v>
      </c>
      <c r="CN201" s="229">
        <v>5400</v>
      </c>
      <c r="CO201" s="1100"/>
      <c r="CP201" s="1111"/>
      <c r="CQ201" s="1100"/>
      <c r="CR201" s="1083"/>
      <c r="CS201" s="1102"/>
      <c r="CT201" s="1086"/>
      <c r="CU201" s="1086"/>
      <c r="CV201" s="1089"/>
      <c r="CW201" s="1102"/>
      <c r="CX201" s="1105"/>
      <c r="CY201" s="1091"/>
      <c r="CZ201" s="1093"/>
      <c r="DA201" s="1095"/>
      <c r="DB201" s="1096"/>
      <c r="DC201" s="230"/>
      <c r="DD201" s="1096"/>
      <c r="DE201" s="1098"/>
      <c r="DF201" s="1100"/>
      <c r="DG201" s="1083"/>
      <c r="DH201" s="1086"/>
      <c r="DI201" s="1086"/>
      <c r="DJ201" s="1086"/>
      <c r="DK201" s="1089"/>
      <c r="DL201" s="1086"/>
      <c r="DM201" s="1067"/>
      <c r="DN201" s="1069"/>
      <c r="DO201" s="1071"/>
      <c r="DP201" s="1073"/>
      <c r="DQ201" s="1073"/>
      <c r="DR201" s="1075"/>
      <c r="DS201" s="202"/>
      <c r="DT201" s="1143"/>
      <c r="DU201" s="160"/>
      <c r="DV201" s="160"/>
    </row>
    <row r="202" spans="1:126" s="263" customFormat="1" ht="18.600000000000001" customHeight="1">
      <c r="A202" s="263" t="s">
        <v>381</v>
      </c>
      <c r="B202" s="1147"/>
      <c r="C202" s="1136"/>
      <c r="D202" s="1123" t="s">
        <v>986</v>
      </c>
      <c r="E202" s="203" t="s">
        <v>54</v>
      </c>
      <c r="F202" s="165"/>
      <c r="G202" s="204">
        <v>154960</v>
      </c>
      <c r="H202" s="205">
        <v>242520</v>
      </c>
      <c r="I202" s="204">
        <v>143300</v>
      </c>
      <c r="J202" s="205">
        <v>230860</v>
      </c>
      <c r="K202" s="141" t="s">
        <v>973</v>
      </c>
      <c r="L202" s="206">
        <v>1430</v>
      </c>
      <c r="M202" s="207">
        <v>2300</v>
      </c>
      <c r="N202" s="208" t="s">
        <v>974</v>
      </c>
      <c r="O202" s="209" t="s">
        <v>975</v>
      </c>
      <c r="P202" s="209" t="s">
        <v>910</v>
      </c>
      <c r="Q202" s="209" t="s">
        <v>976</v>
      </c>
      <c r="R202" s="209" t="s">
        <v>973</v>
      </c>
      <c r="S202" s="210">
        <v>2.7</v>
      </c>
      <c r="T202" s="211">
        <v>2.8</v>
      </c>
      <c r="U202" s="206">
        <v>1310</v>
      </c>
      <c r="V202" s="207">
        <v>2180</v>
      </c>
      <c r="W202" s="212" t="s">
        <v>974</v>
      </c>
      <c r="X202" s="209" t="s">
        <v>975</v>
      </c>
      <c r="Y202" s="212" t="s">
        <v>910</v>
      </c>
      <c r="Z202" s="209" t="s">
        <v>976</v>
      </c>
      <c r="AA202" s="212" t="s">
        <v>973</v>
      </c>
      <c r="AB202" s="210">
        <v>2.7</v>
      </c>
      <c r="AC202" s="213">
        <v>2.7</v>
      </c>
      <c r="AD202" s="231"/>
      <c r="AE202" s="232"/>
      <c r="AF202" s="233"/>
      <c r="AG202" s="234"/>
      <c r="AH202" s="235"/>
      <c r="AI202" s="195"/>
      <c r="AJ202" s="235"/>
      <c r="AK202" s="195"/>
      <c r="AL202" s="235"/>
      <c r="AM202" s="195"/>
      <c r="AN202" s="195"/>
      <c r="AO202" s="231"/>
      <c r="AP202" s="232"/>
      <c r="AQ202" s="233"/>
      <c r="AR202" s="234"/>
      <c r="AS202" s="235"/>
      <c r="AT202" s="195"/>
      <c r="AU202" s="235"/>
      <c r="AV202" s="195"/>
      <c r="AW202" s="235"/>
      <c r="AX202" s="195"/>
      <c r="AY202" s="141" t="s">
        <v>973</v>
      </c>
      <c r="AZ202" s="236">
        <v>17510</v>
      </c>
      <c r="BA202" s="141" t="s">
        <v>973</v>
      </c>
      <c r="BB202" s="184">
        <v>170</v>
      </c>
      <c r="BC202" s="185" t="s">
        <v>974</v>
      </c>
      <c r="BD202" s="186" t="s">
        <v>975</v>
      </c>
      <c r="BE202" s="187" t="s">
        <v>973</v>
      </c>
      <c r="BF202" s="188" t="s">
        <v>976</v>
      </c>
      <c r="BG202" s="185" t="s">
        <v>973</v>
      </c>
      <c r="BH202" s="189">
        <v>2.6</v>
      </c>
      <c r="BI202" s="1119"/>
      <c r="BJ202" s="115"/>
      <c r="BK202" s="259"/>
      <c r="BL202" s="1118"/>
      <c r="BM202" s="260"/>
      <c r="BN202" s="163"/>
      <c r="BO202" s="163"/>
      <c r="BP202" s="163"/>
      <c r="BQ202" s="163"/>
      <c r="BR202" s="163"/>
      <c r="BS202" s="261"/>
      <c r="BT202" s="127"/>
      <c r="BU202" s="1149"/>
      <c r="BV202" s="262"/>
      <c r="BW202" s="1100" t="s">
        <v>973</v>
      </c>
      <c r="BX202" s="1129">
        <v>15110</v>
      </c>
      <c r="BY202" s="237"/>
      <c r="BZ202" s="1100"/>
      <c r="CA202" s="1083">
        <v>0</v>
      </c>
      <c r="CB202" s="1102"/>
      <c r="CC202" s="1086"/>
      <c r="CD202" s="1102"/>
      <c r="CE202" s="1089"/>
      <c r="CF202" s="1102"/>
      <c r="CG202" s="1067"/>
      <c r="CH202" s="1093"/>
      <c r="CI202" s="1121"/>
      <c r="CJ202" s="1108"/>
      <c r="CK202" s="1093"/>
      <c r="CL202" s="123" t="s">
        <v>987</v>
      </c>
      <c r="CM202" s="228">
        <v>4200</v>
      </c>
      <c r="CN202" s="229">
        <v>4700</v>
      </c>
      <c r="CO202" s="1100"/>
      <c r="CP202" s="1111"/>
      <c r="CQ202" s="1100"/>
      <c r="CR202" s="1083"/>
      <c r="CS202" s="1102"/>
      <c r="CT202" s="1086"/>
      <c r="CU202" s="1086"/>
      <c r="CV202" s="1089"/>
      <c r="CW202" s="1102"/>
      <c r="CX202" s="1105"/>
      <c r="CY202" s="1091"/>
      <c r="CZ202" s="202"/>
      <c r="DA202" s="127"/>
      <c r="DB202" s="1096"/>
      <c r="DC202" s="230"/>
      <c r="DD202" s="1096"/>
      <c r="DE202" s="1098"/>
      <c r="DF202" s="1100"/>
      <c r="DG202" s="1083"/>
      <c r="DH202" s="1086"/>
      <c r="DI202" s="1086"/>
      <c r="DJ202" s="1086"/>
      <c r="DK202" s="1089"/>
      <c r="DL202" s="1086"/>
      <c r="DM202" s="1067"/>
      <c r="DN202" s="1069"/>
      <c r="DO202" s="1076">
        <v>0.01</v>
      </c>
      <c r="DP202" s="1078">
        <v>0.03</v>
      </c>
      <c r="DQ202" s="1078">
        <v>0.04</v>
      </c>
      <c r="DR202" s="1080">
        <v>0.05</v>
      </c>
      <c r="DS202" s="202"/>
      <c r="DT202" s="1143"/>
      <c r="DU202" s="160"/>
      <c r="DV202" s="160"/>
    </row>
    <row r="203" spans="1:126" s="263" customFormat="1" ht="18.600000000000001" customHeight="1">
      <c r="A203" s="263" t="s">
        <v>382</v>
      </c>
      <c r="B203" s="1147"/>
      <c r="C203" s="1136"/>
      <c r="D203" s="1124"/>
      <c r="E203" s="238" t="s">
        <v>55</v>
      </c>
      <c r="F203" s="165"/>
      <c r="G203" s="239">
        <v>242520</v>
      </c>
      <c r="H203" s="240"/>
      <c r="I203" s="239">
        <v>230860</v>
      </c>
      <c r="J203" s="240"/>
      <c r="K203" s="141" t="s">
        <v>973</v>
      </c>
      <c r="L203" s="241">
        <v>2300</v>
      </c>
      <c r="M203" s="242"/>
      <c r="N203" s="243" t="s">
        <v>974</v>
      </c>
      <c r="O203" s="244" t="s">
        <v>975</v>
      </c>
      <c r="P203" s="244" t="s">
        <v>910</v>
      </c>
      <c r="Q203" s="244" t="s">
        <v>976</v>
      </c>
      <c r="R203" s="244" t="s">
        <v>973</v>
      </c>
      <c r="S203" s="245">
        <v>2.8</v>
      </c>
      <c r="T203" s="246"/>
      <c r="U203" s="241">
        <v>2180</v>
      </c>
      <c r="V203" s="242"/>
      <c r="W203" s="247" t="s">
        <v>974</v>
      </c>
      <c r="X203" s="244" t="s">
        <v>975</v>
      </c>
      <c r="Y203" s="248" t="s">
        <v>910</v>
      </c>
      <c r="Z203" s="244" t="s">
        <v>976</v>
      </c>
      <c r="AA203" s="248" t="s">
        <v>973</v>
      </c>
      <c r="AB203" s="245">
        <v>2.7</v>
      </c>
      <c r="AC203" s="249"/>
      <c r="AD203" s="231"/>
      <c r="AE203" s="232"/>
      <c r="AF203" s="233"/>
      <c r="AG203" s="250"/>
      <c r="AH203" s="235"/>
      <c r="AI203" s="195"/>
      <c r="AJ203" s="235"/>
      <c r="AK203" s="195"/>
      <c r="AL203" s="235"/>
      <c r="AM203" s="195"/>
      <c r="AN203" s="195"/>
      <c r="AO203" s="231"/>
      <c r="AP203" s="232"/>
      <c r="AQ203" s="233"/>
      <c r="AR203" s="250"/>
      <c r="AS203" s="235"/>
      <c r="AT203" s="195"/>
      <c r="AU203" s="235"/>
      <c r="AV203" s="195"/>
      <c r="AW203" s="235"/>
      <c r="AX203" s="195"/>
      <c r="AY203" s="231"/>
      <c r="AZ203" s="232"/>
      <c r="BA203" s="232"/>
      <c r="BB203" s="234"/>
      <c r="BC203" s="235"/>
      <c r="BD203" s="195"/>
      <c r="BE203" s="235"/>
      <c r="BF203" s="195"/>
      <c r="BG203" s="235"/>
      <c r="BH203" s="195"/>
      <c r="BI203" s="1119"/>
      <c r="BJ203" s="115"/>
      <c r="BK203" s="224" t="s">
        <v>998</v>
      </c>
      <c r="BL203" s="1118"/>
      <c r="BM203" s="202" t="s">
        <v>998</v>
      </c>
      <c r="BN203" s="195"/>
      <c r="BO203" s="195"/>
      <c r="BP203" s="195"/>
      <c r="BQ203" s="195"/>
      <c r="BR203" s="195"/>
      <c r="BS203" s="225"/>
      <c r="BT203" s="232"/>
      <c r="BU203" s="1149"/>
      <c r="BV203" s="224"/>
      <c r="BW203" s="1100"/>
      <c r="BX203" s="1130"/>
      <c r="BY203" s="251"/>
      <c r="BZ203" s="1100"/>
      <c r="CA203" s="1084"/>
      <c r="CB203" s="1103"/>
      <c r="CC203" s="1087"/>
      <c r="CD203" s="1103"/>
      <c r="CE203" s="1090"/>
      <c r="CF203" s="1103"/>
      <c r="CG203" s="1068"/>
      <c r="CH203" s="1093"/>
      <c r="CI203" s="1122"/>
      <c r="CJ203" s="1109"/>
      <c r="CK203" s="1093"/>
      <c r="CL203" s="252" t="s">
        <v>988</v>
      </c>
      <c r="CM203" s="253">
        <v>3800</v>
      </c>
      <c r="CN203" s="254">
        <v>4200</v>
      </c>
      <c r="CO203" s="1100"/>
      <c r="CP203" s="1112"/>
      <c r="CQ203" s="1100"/>
      <c r="CR203" s="1084"/>
      <c r="CS203" s="1103"/>
      <c r="CT203" s="1087"/>
      <c r="CU203" s="1087"/>
      <c r="CV203" s="1090"/>
      <c r="CW203" s="1103"/>
      <c r="CX203" s="1106"/>
      <c r="CY203" s="1092"/>
      <c r="CZ203" s="202"/>
      <c r="DA203" s="127"/>
      <c r="DB203" s="1096"/>
      <c r="DC203" s="230"/>
      <c r="DD203" s="1096"/>
      <c r="DE203" s="1099"/>
      <c r="DF203" s="1100"/>
      <c r="DG203" s="1084"/>
      <c r="DH203" s="1087"/>
      <c r="DI203" s="1087"/>
      <c r="DJ203" s="1087"/>
      <c r="DK203" s="1090"/>
      <c r="DL203" s="1087"/>
      <c r="DM203" s="1068"/>
      <c r="DN203" s="1069"/>
      <c r="DO203" s="1077"/>
      <c r="DP203" s="1079"/>
      <c r="DQ203" s="1079"/>
      <c r="DR203" s="1081"/>
      <c r="DS203" s="202"/>
      <c r="DT203" s="1143"/>
      <c r="DU203" s="160"/>
      <c r="DV203" s="160"/>
    </row>
    <row r="204" spans="1:126" s="263" customFormat="1" ht="18.600000000000001" customHeight="1">
      <c r="A204" s="263" t="s">
        <v>383</v>
      </c>
      <c r="B204" s="1147"/>
      <c r="C204" s="1137" t="s">
        <v>999</v>
      </c>
      <c r="D204" s="1116" t="s">
        <v>972</v>
      </c>
      <c r="E204" s="164" t="s">
        <v>52</v>
      </c>
      <c r="F204" s="165"/>
      <c r="G204" s="166">
        <v>70860</v>
      </c>
      <c r="H204" s="167">
        <v>79610</v>
      </c>
      <c r="I204" s="166">
        <v>60260</v>
      </c>
      <c r="J204" s="167">
        <v>69010</v>
      </c>
      <c r="K204" s="141" t="s">
        <v>973</v>
      </c>
      <c r="L204" s="168">
        <v>680</v>
      </c>
      <c r="M204" s="169">
        <v>760</v>
      </c>
      <c r="N204" s="170" t="s">
        <v>974</v>
      </c>
      <c r="O204" s="171" t="s">
        <v>975</v>
      </c>
      <c r="P204" s="172" t="s">
        <v>973</v>
      </c>
      <c r="Q204" s="173" t="s">
        <v>976</v>
      </c>
      <c r="R204" s="172" t="s">
        <v>973</v>
      </c>
      <c r="S204" s="174">
        <v>2.8</v>
      </c>
      <c r="T204" s="175">
        <v>2.8</v>
      </c>
      <c r="U204" s="168">
        <v>580</v>
      </c>
      <c r="V204" s="169">
        <v>660</v>
      </c>
      <c r="W204" s="176" t="s">
        <v>974</v>
      </c>
      <c r="X204" s="171" t="s">
        <v>975</v>
      </c>
      <c r="Y204" s="176" t="s">
        <v>973</v>
      </c>
      <c r="Z204" s="173" t="s">
        <v>976</v>
      </c>
      <c r="AA204" s="176" t="s">
        <v>973</v>
      </c>
      <c r="AB204" s="174">
        <v>2.7</v>
      </c>
      <c r="AC204" s="177">
        <v>2.7</v>
      </c>
      <c r="AD204" s="141" t="s">
        <v>973</v>
      </c>
      <c r="AE204" s="178">
        <v>8750</v>
      </c>
      <c r="AF204" s="141" t="s">
        <v>973</v>
      </c>
      <c r="AG204" s="179">
        <v>80</v>
      </c>
      <c r="AH204" s="180" t="s">
        <v>974</v>
      </c>
      <c r="AI204" s="171" t="s">
        <v>975</v>
      </c>
      <c r="AJ204" s="176" t="s">
        <v>973</v>
      </c>
      <c r="AK204" s="173" t="s">
        <v>976</v>
      </c>
      <c r="AL204" s="176" t="s">
        <v>973</v>
      </c>
      <c r="AM204" s="181">
        <v>2.8</v>
      </c>
      <c r="AN204" s="182" t="s">
        <v>977</v>
      </c>
      <c r="AO204" s="141" t="s">
        <v>973</v>
      </c>
      <c r="AP204" s="183">
        <v>3500</v>
      </c>
      <c r="AQ204" s="141" t="s">
        <v>973</v>
      </c>
      <c r="AR204" s="184">
        <v>30</v>
      </c>
      <c r="AS204" s="185" t="s">
        <v>974</v>
      </c>
      <c r="AT204" s="186" t="s">
        <v>975</v>
      </c>
      <c r="AU204" s="187" t="s">
        <v>973</v>
      </c>
      <c r="AV204" s="188" t="s">
        <v>976</v>
      </c>
      <c r="AW204" s="187" t="s">
        <v>973</v>
      </c>
      <c r="AX204" s="189">
        <v>3.7</v>
      </c>
      <c r="AY204" s="115"/>
      <c r="AZ204" s="126"/>
      <c r="BA204" s="126"/>
      <c r="BB204" s="190"/>
      <c r="BC204" s="130"/>
      <c r="BD204" s="126"/>
      <c r="BE204" s="130"/>
      <c r="BF204" s="126"/>
      <c r="BG204" s="130"/>
      <c r="BH204" s="126"/>
      <c r="BI204" s="1119"/>
      <c r="BJ204" s="115"/>
      <c r="BK204" s="224">
        <v>357800</v>
      </c>
      <c r="BL204" s="1118"/>
      <c r="BM204" s="256">
        <v>3570</v>
      </c>
      <c r="BN204" s="195" t="s">
        <v>911</v>
      </c>
      <c r="BO204" s="122" t="s">
        <v>975</v>
      </c>
      <c r="BP204" s="129" t="s">
        <v>973</v>
      </c>
      <c r="BQ204" s="257" t="s">
        <v>976</v>
      </c>
      <c r="BR204" s="143" t="s">
        <v>973</v>
      </c>
      <c r="BS204" s="258">
        <v>1.9</v>
      </c>
      <c r="BT204" s="232"/>
      <c r="BU204" s="1149"/>
      <c r="BV204" s="224"/>
      <c r="BW204" s="1100" t="s">
        <v>973</v>
      </c>
      <c r="BX204" s="1131">
        <v>16130</v>
      </c>
      <c r="BY204" s="197"/>
      <c r="BZ204" s="1100" t="s">
        <v>973</v>
      </c>
      <c r="CA204" s="1082">
        <v>80</v>
      </c>
      <c r="CB204" s="1101" t="s">
        <v>974</v>
      </c>
      <c r="CC204" s="1085" t="s">
        <v>975</v>
      </c>
      <c r="CD204" s="1101" t="s">
        <v>973</v>
      </c>
      <c r="CE204" s="1088" t="s">
        <v>979</v>
      </c>
      <c r="CF204" s="1101" t="s">
        <v>973</v>
      </c>
      <c r="CG204" s="1066">
        <v>6.8</v>
      </c>
      <c r="CH204" s="1093" t="s">
        <v>973</v>
      </c>
      <c r="CI204" s="1120">
        <v>4500</v>
      </c>
      <c r="CJ204" s="1107">
        <v>4900</v>
      </c>
      <c r="CK204" s="1093" t="s">
        <v>973</v>
      </c>
      <c r="CL204" s="198" t="s">
        <v>980</v>
      </c>
      <c r="CM204" s="199">
        <v>8000</v>
      </c>
      <c r="CN204" s="200">
        <v>8900</v>
      </c>
      <c r="CO204" s="1100" t="s">
        <v>973</v>
      </c>
      <c r="CP204" s="1110">
        <v>9550</v>
      </c>
      <c r="CQ204" s="1100" t="s">
        <v>973</v>
      </c>
      <c r="CR204" s="1082">
        <v>90</v>
      </c>
      <c r="CS204" s="1101" t="s">
        <v>974</v>
      </c>
      <c r="CT204" s="1085" t="s">
        <v>975</v>
      </c>
      <c r="CU204" s="1085" t="s">
        <v>973</v>
      </c>
      <c r="CV204" s="1088" t="s">
        <v>979</v>
      </c>
      <c r="CW204" s="1101" t="s">
        <v>973</v>
      </c>
      <c r="CX204" s="1104">
        <v>2.9</v>
      </c>
      <c r="CY204" s="1091" t="s">
        <v>981</v>
      </c>
      <c r="CZ204" s="1093" t="s">
        <v>973</v>
      </c>
      <c r="DA204" s="1094">
        <v>4900</v>
      </c>
      <c r="DB204" s="1096"/>
      <c r="DC204" s="230"/>
      <c r="DD204" s="1096" t="s">
        <v>982</v>
      </c>
      <c r="DE204" s="1097">
        <v>10480</v>
      </c>
      <c r="DF204" s="1100" t="s">
        <v>973</v>
      </c>
      <c r="DG204" s="1082">
        <v>100</v>
      </c>
      <c r="DH204" s="1085" t="s">
        <v>974</v>
      </c>
      <c r="DI204" s="1085" t="s">
        <v>975</v>
      </c>
      <c r="DJ204" s="1085" t="s">
        <v>973</v>
      </c>
      <c r="DK204" s="1088" t="s">
        <v>979</v>
      </c>
      <c r="DL204" s="1085" t="s">
        <v>973</v>
      </c>
      <c r="DM204" s="1066">
        <v>2</v>
      </c>
      <c r="DN204" s="1069" t="s">
        <v>982</v>
      </c>
      <c r="DO204" s="1070" t="s">
        <v>912</v>
      </c>
      <c r="DP204" s="1072" t="s">
        <v>912</v>
      </c>
      <c r="DQ204" s="1072" t="s">
        <v>912</v>
      </c>
      <c r="DR204" s="1074" t="s">
        <v>912</v>
      </c>
      <c r="DS204" s="202"/>
      <c r="DT204" s="1143"/>
      <c r="DU204" s="160"/>
      <c r="DV204" s="160"/>
    </row>
    <row r="205" spans="1:126" s="263" customFormat="1" ht="18.600000000000001" customHeight="1">
      <c r="A205" s="263" t="s">
        <v>384</v>
      </c>
      <c r="B205" s="1147"/>
      <c r="C205" s="1136"/>
      <c r="D205" s="1117"/>
      <c r="E205" s="203" t="s">
        <v>53</v>
      </c>
      <c r="F205" s="165"/>
      <c r="G205" s="204">
        <v>79610</v>
      </c>
      <c r="H205" s="205">
        <v>149730</v>
      </c>
      <c r="I205" s="204">
        <v>69010</v>
      </c>
      <c r="J205" s="205">
        <v>139130</v>
      </c>
      <c r="K205" s="141" t="s">
        <v>973</v>
      </c>
      <c r="L205" s="206">
        <v>760</v>
      </c>
      <c r="M205" s="207">
        <v>1380</v>
      </c>
      <c r="N205" s="208" t="s">
        <v>974</v>
      </c>
      <c r="O205" s="209" t="s">
        <v>975</v>
      </c>
      <c r="P205" s="209" t="s">
        <v>910</v>
      </c>
      <c r="Q205" s="209" t="s">
        <v>976</v>
      </c>
      <c r="R205" s="209" t="s">
        <v>973</v>
      </c>
      <c r="S205" s="210">
        <v>2.8</v>
      </c>
      <c r="T205" s="211">
        <v>2.7</v>
      </c>
      <c r="U205" s="206">
        <v>660</v>
      </c>
      <c r="V205" s="207">
        <v>1270</v>
      </c>
      <c r="W205" s="212" t="s">
        <v>974</v>
      </c>
      <c r="X205" s="209" t="s">
        <v>975</v>
      </c>
      <c r="Y205" s="212" t="s">
        <v>910</v>
      </c>
      <c r="Z205" s="209" t="s">
        <v>976</v>
      </c>
      <c r="AA205" s="212" t="s">
        <v>973</v>
      </c>
      <c r="AB205" s="210">
        <v>2.7</v>
      </c>
      <c r="AC205" s="213">
        <v>2.7</v>
      </c>
      <c r="AD205" s="141" t="s">
        <v>973</v>
      </c>
      <c r="AE205" s="214">
        <v>8750</v>
      </c>
      <c r="AF205" s="141" t="s">
        <v>973</v>
      </c>
      <c r="AG205" s="215">
        <v>80</v>
      </c>
      <c r="AH205" s="216" t="s">
        <v>974</v>
      </c>
      <c r="AI205" s="158" t="s">
        <v>975</v>
      </c>
      <c r="AJ205" s="159" t="s">
        <v>973</v>
      </c>
      <c r="AK205" s="217" t="s">
        <v>976</v>
      </c>
      <c r="AL205" s="218" t="s">
        <v>973</v>
      </c>
      <c r="AM205" s="219">
        <v>2.8</v>
      </c>
      <c r="AN205" s="220"/>
      <c r="AO205" s="115"/>
      <c r="AP205" s="221"/>
      <c r="AQ205" s="115"/>
      <c r="AR205" s="222"/>
      <c r="AS205" s="223"/>
      <c r="AT205" s="221"/>
      <c r="AU205" s="223"/>
      <c r="AV205" s="221"/>
      <c r="AW205" s="223"/>
      <c r="AX205" s="221"/>
      <c r="AY205" s="115"/>
      <c r="AZ205" s="126"/>
      <c r="BA205" s="126"/>
      <c r="BB205" s="190"/>
      <c r="BC205" s="130"/>
      <c r="BD205" s="126"/>
      <c r="BE205" s="130"/>
      <c r="BF205" s="126"/>
      <c r="BG205" s="130"/>
      <c r="BH205" s="126"/>
      <c r="BI205" s="1119"/>
      <c r="BJ205" s="115"/>
      <c r="BK205" s="259"/>
      <c r="BL205" s="1118"/>
      <c r="BM205" s="260"/>
      <c r="BN205" s="163"/>
      <c r="BO205" s="163"/>
      <c r="BP205" s="163"/>
      <c r="BQ205" s="163"/>
      <c r="BR205" s="163"/>
      <c r="BS205" s="261"/>
      <c r="BT205" s="232"/>
      <c r="BU205" s="1149"/>
      <c r="BV205" s="224"/>
      <c r="BW205" s="1100"/>
      <c r="BX205" s="1132"/>
      <c r="BY205" s="227">
        <v>14250</v>
      </c>
      <c r="BZ205" s="1100"/>
      <c r="CA205" s="1083"/>
      <c r="CB205" s="1102"/>
      <c r="CC205" s="1086"/>
      <c r="CD205" s="1102"/>
      <c r="CE205" s="1089"/>
      <c r="CF205" s="1102"/>
      <c r="CG205" s="1067"/>
      <c r="CH205" s="1093"/>
      <c r="CI205" s="1121"/>
      <c r="CJ205" s="1108"/>
      <c r="CK205" s="1093"/>
      <c r="CL205" s="123" t="s">
        <v>985</v>
      </c>
      <c r="CM205" s="228">
        <v>4400</v>
      </c>
      <c r="CN205" s="229">
        <v>4900</v>
      </c>
      <c r="CO205" s="1100"/>
      <c r="CP205" s="1111"/>
      <c r="CQ205" s="1100"/>
      <c r="CR205" s="1083"/>
      <c r="CS205" s="1102"/>
      <c r="CT205" s="1086"/>
      <c r="CU205" s="1086"/>
      <c r="CV205" s="1089"/>
      <c r="CW205" s="1102"/>
      <c r="CX205" s="1105"/>
      <c r="CY205" s="1091"/>
      <c r="CZ205" s="1093"/>
      <c r="DA205" s="1095"/>
      <c r="DB205" s="1096"/>
      <c r="DC205" s="230"/>
      <c r="DD205" s="1096"/>
      <c r="DE205" s="1098"/>
      <c r="DF205" s="1100"/>
      <c r="DG205" s="1083"/>
      <c r="DH205" s="1086"/>
      <c r="DI205" s="1086"/>
      <c r="DJ205" s="1086"/>
      <c r="DK205" s="1089"/>
      <c r="DL205" s="1086"/>
      <c r="DM205" s="1067"/>
      <c r="DN205" s="1069"/>
      <c r="DO205" s="1071"/>
      <c r="DP205" s="1073"/>
      <c r="DQ205" s="1073"/>
      <c r="DR205" s="1075"/>
      <c r="DS205" s="202"/>
      <c r="DT205" s="1143"/>
      <c r="DU205" s="160"/>
      <c r="DV205" s="160"/>
    </row>
    <row r="206" spans="1:126" s="263" customFormat="1" ht="18.600000000000001" customHeight="1">
      <c r="A206" s="263" t="s">
        <v>385</v>
      </c>
      <c r="B206" s="1147"/>
      <c r="C206" s="1136"/>
      <c r="D206" s="1123" t="s">
        <v>986</v>
      </c>
      <c r="E206" s="203" t="s">
        <v>54</v>
      </c>
      <c r="F206" s="165"/>
      <c r="G206" s="204">
        <v>149730</v>
      </c>
      <c r="H206" s="205">
        <v>237290</v>
      </c>
      <c r="I206" s="204">
        <v>139130</v>
      </c>
      <c r="J206" s="205">
        <v>226690</v>
      </c>
      <c r="K206" s="141" t="s">
        <v>973</v>
      </c>
      <c r="L206" s="206">
        <v>1380</v>
      </c>
      <c r="M206" s="207">
        <v>2250</v>
      </c>
      <c r="N206" s="208" t="s">
        <v>974</v>
      </c>
      <c r="O206" s="209" t="s">
        <v>975</v>
      </c>
      <c r="P206" s="209" t="s">
        <v>910</v>
      </c>
      <c r="Q206" s="209" t="s">
        <v>976</v>
      </c>
      <c r="R206" s="209" t="s">
        <v>973</v>
      </c>
      <c r="S206" s="210">
        <v>2.7</v>
      </c>
      <c r="T206" s="211">
        <v>2.8</v>
      </c>
      <c r="U206" s="206">
        <v>1270</v>
      </c>
      <c r="V206" s="207">
        <v>2140</v>
      </c>
      <c r="W206" s="212" t="s">
        <v>974</v>
      </c>
      <c r="X206" s="209" t="s">
        <v>975</v>
      </c>
      <c r="Y206" s="212" t="s">
        <v>910</v>
      </c>
      <c r="Z206" s="209" t="s">
        <v>976</v>
      </c>
      <c r="AA206" s="212" t="s">
        <v>973</v>
      </c>
      <c r="AB206" s="210">
        <v>2.7</v>
      </c>
      <c r="AC206" s="213">
        <v>2.7</v>
      </c>
      <c r="AD206" s="231"/>
      <c r="AE206" s="232"/>
      <c r="AF206" s="233"/>
      <c r="AG206" s="234"/>
      <c r="AH206" s="235"/>
      <c r="AI206" s="195"/>
      <c r="AJ206" s="235"/>
      <c r="AK206" s="195"/>
      <c r="AL206" s="235"/>
      <c r="AM206" s="195"/>
      <c r="AN206" s="195"/>
      <c r="AO206" s="231"/>
      <c r="AP206" s="232"/>
      <c r="AQ206" s="233"/>
      <c r="AR206" s="234"/>
      <c r="AS206" s="235"/>
      <c r="AT206" s="195"/>
      <c r="AU206" s="235"/>
      <c r="AV206" s="195"/>
      <c r="AW206" s="235"/>
      <c r="AX206" s="195"/>
      <c r="AY206" s="141" t="s">
        <v>973</v>
      </c>
      <c r="AZ206" s="236">
        <v>17510</v>
      </c>
      <c r="BA206" s="141" t="s">
        <v>973</v>
      </c>
      <c r="BB206" s="184">
        <v>170</v>
      </c>
      <c r="BC206" s="185" t="s">
        <v>974</v>
      </c>
      <c r="BD206" s="186" t="s">
        <v>975</v>
      </c>
      <c r="BE206" s="187" t="s">
        <v>973</v>
      </c>
      <c r="BF206" s="188" t="s">
        <v>976</v>
      </c>
      <c r="BG206" s="185" t="s">
        <v>973</v>
      </c>
      <c r="BH206" s="189">
        <v>2.6</v>
      </c>
      <c r="BI206" s="1119"/>
      <c r="BJ206" s="115"/>
      <c r="BK206" s="224" t="s">
        <v>1000</v>
      </c>
      <c r="BL206" s="1118"/>
      <c r="BM206" s="202" t="s">
        <v>1000</v>
      </c>
      <c r="BN206" s="195"/>
      <c r="BO206" s="195"/>
      <c r="BP206" s="195"/>
      <c r="BQ206" s="195"/>
      <c r="BR206" s="195"/>
      <c r="BS206" s="225"/>
      <c r="BT206" s="232"/>
      <c r="BU206" s="1149"/>
      <c r="BV206" s="224"/>
      <c r="BW206" s="1100" t="s">
        <v>973</v>
      </c>
      <c r="BX206" s="1129">
        <v>14250</v>
      </c>
      <c r="BY206" s="237"/>
      <c r="BZ206" s="1100"/>
      <c r="CA206" s="1083"/>
      <c r="CB206" s="1102"/>
      <c r="CC206" s="1086"/>
      <c r="CD206" s="1102"/>
      <c r="CE206" s="1089"/>
      <c r="CF206" s="1102"/>
      <c r="CG206" s="1067"/>
      <c r="CH206" s="1093"/>
      <c r="CI206" s="1121"/>
      <c r="CJ206" s="1108"/>
      <c r="CK206" s="1093"/>
      <c r="CL206" s="123" t="s">
        <v>987</v>
      </c>
      <c r="CM206" s="228">
        <v>3800</v>
      </c>
      <c r="CN206" s="229">
        <v>4200</v>
      </c>
      <c r="CO206" s="1100"/>
      <c r="CP206" s="1111"/>
      <c r="CQ206" s="1100"/>
      <c r="CR206" s="1083"/>
      <c r="CS206" s="1102"/>
      <c r="CT206" s="1086"/>
      <c r="CU206" s="1086"/>
      <c r="CV206" s="1089"/>
      <c r="CW206" s="1102"/>
      <c r="CX206" s="1105"/>
      <c r="CY206" s="1091"/>
      <c r="CZ206" s="202"/>
      <c r="DA206" s="127"/>
      <c r="DB206" s="1096"/>
      <c r="DC206" s="230"/>
      <c r="DD206" s="1096"/>
      <c r="DE206" s="1098"/>
      <c r="DF206" s="1100"/>
      <c r="DG206" s="1083"/>
      <c r="DH206" s="1086"/>
      <c r="DI206" s="1086"/>
      <c r="DJ206" s="1086"/>
      <c r="DK206" s="1089"/>
      <c r="DL206" s="1086"/>
      <c r="DM206" s="1067"/>
      <c r="DN206" s="1069"/>
      <c r="DO206" s="1076">
        <v>0.01</v>
      </c>
      <c r="DP206" s="1078">
        <v>0.03</v>
      </c>
      <c r="DQ206" s="1078">
        <v>0.04</v>
      </c>
      <c r="DR206" s="1080">
        <v>0.05</v>
      </c>
      <c r="DS206" s="202"/>
      <c r="DT206" s="1143"/>
      <c r="DU206" s="160"/>
      <c r="DV206" s="160"/>
    </row>
    <row r="207" spans="1:126" s="263" customFormat="1" ht="18.600000000000001" customHeight="1">
      <c r="A207" s="263" t="s">
        <v>386</v>
      </c>
      <c r="B207" s="1147"/>
      <c r="C207" s="1136"/>
      <c r="D207" s="1124"/>
      <c r="E207" s="238" t="s">
        <v>55</v>
      </c>
      <c r="F207" s="165"/>
      <c r="G207" s="239">
        <v>237290</v>
      </c>
      <c r="H207" s="240"/>
      <c r="I207" s="239">
        <v>226690</v>
      </c>
      <c r="J207" s="240"/>
      <c r="K207" s="141" t="s">
        <v>973</v>
      </c>
      <c r="L207" s="241">
        <v>2250</v>
      </c>
      <c r="M207" s="242"/>
      <c r="N207" s="243" t="s">
        <v>974</v>
      </c>
      <c r="O207" s="244" t="s">
        <v>975</v>
      </c>
      <c r="P207" s="244" t="s">
        <v>910</v>
      </c>
      <c r="Q207" s="244" t="s">
        <v>976</v>
      </c>
      <c r="R207" s="244" t="s">
        <v>973</v>
      </c>
      <c r="S207" s="245">
        <v>2.8</v>
      </c>
      <c r="T207" s="246"/>
      <c r="U207" s="241">
        <v>2140</v>
      </c>
      <c r="V207" s="242"/>
      <c r="W207" s="247" t="s">
        <v>974</v>
      </c>
      <c r="X207" s="244" t="s">
        <v>975</v>
      </c>
      <c r="Y207" s="248" t="s">
        <v>910</v>
      </c>
      <c r="Z207" s="244" t="s">
        <v>976</v>
      </c>
      <c r="AA207" s="248" t="s">
        <v>973</v>
      </c>
      <c r="AB207" s="245">
        <v>2.7</v>
      </c>
      <c r="AC207" s="249"/>
      <c r="AD207" s="231"/>
      <c r="AE207" s="232"/>
      <c r="AF207" s="233"/>
      <c r="AG207" s="250"/>
      <c r="AH207" s="235"/>
      <c r="AI207" s="195"/>
      <c r="AJ207" s="235"/>
      <c r="AK207" s="195"/>
      <c r="AL207" s="235"/>
      <c r="AM207" s="195"/>
      <c r="AN207" s="195"/>
      <c r="AO207" s="231"/>
      <c r="AP207" s="232"/>
      <c r="AQ207" s="233"/>
      <c r="AR207" s="250"/>
      <c r="AS207" s="235"/>
      <c r="AT207" s="195"/>
      <c r="AU207" s="235"/>
      <c r="AV207" s="195"/>
      <c r="AW207" s="235"/>
      <c r="AX207" s="195"/>
      <c r="AY207" s="231"/>
      <c r="AZ207" s="232"/>
      <c r="BA207" s="232"/>
      <c r="BB207" s="234"/>
      <c r="BC207" s="235"/>
      <c r="BD207" s="195"/>
      <c r="BE207" s="235"/>
      <c r="BF207" s="195"/>
      <c r="BG207" s="235"/>
      <c r="BH207" s="195"/>
      <c r="BI207" s="1119"/>
      <c r="BJ207" s="115"/>
      <c r="BK207" s="224">
        <v>400400</v>
      </c>
      <c r="BL207" s="1118"/>
      <c r="BM207" s="256">
        <v>4000</v>
      </c>
      <c r="BN207" s="195" t="s">
        <v>911</v>
      </c>
      <c r="BO207" s="122" t="s">
        <v>975</v>
      </c>
      <c r="BP207" s="129" t="s">
        <v>973</v>
      </c>
      <c r="BQ207" s="257" t="s">
        <v>976</v>
      </c>
      <c r="BR207" s="143" t="s">
        <v>973</v>
      </c>
      <c r="BS207" s="258">
        <v>1.9</v>
      </c>
      <c r="BT207" s="232"/>
      <c r="BU207" s="1149"/>
      <c r="BV207" s="224"/>
      <c r="BW207" s="1100"/>
      <c r="BX207" s="1130"/>
      <c r="BY207" s="251"/>
      <c r="BZ207" s="1100"/>
      <c r="CA207" s="1084"/>
      <c r="CB207" s="1103"/>
      <c r="CC207" s="1087"/>
      <c r="CD207" s="1103"/>
      <c r="CE207" s="1090"/>
      <c r="CF207" s="1103"/>
      <c r="CG207" s="1068"/>
      <c r="CH207" s="1093"/>
      <c r="CI207" s="1122"/>
      <c r="CJ207" s="1109"/>
      <c r="CK207" s="1093"/>
      <c r="CL207" s="252" t="s">
        <v>988</v>
      </c>
      <c r="CM207" s="253">
        <v>3400</v>
      </c>
      <c r="CN207" s="254">
        <v>3800</v>
      </c>
      <c r="CO207" s="1100"/>
      <c r="CP207" s="1112"/>
      <c r="CQ207" s="1100"/>
      <c r="CR207" s="1084"/>
      <c r="CS207" s="1103"/>
      <c r="CT207" s="1087"/>
      <c r="CU207" s="1087"/>
      <c r="CV207" s="1090"/>
      <c r="CW207" s="1103"/>
      <c r="CX207" s="1106"/>
      <c r="CY207" s="1092"/>
      <c r="CZ207" s="202"/>
      <c r="DA207" s="127"/>
      <c r="DB207" s="1096"/>
      <c r="DC207" s="230"/>
      <c r="DD207" s="1096"/>
      <c r="DE207" s="1099"/>
      <c r="DF207" s="1100"/>
      <c r="DG207" s="1084"/>
      <c r="DH207" s="1087"/>
      <c r="DI207" s="1087"/>
      <c r="DJ207" s="1087"/>
      <c r="DK207" s="1090"/>
      <c r="DL207" s="1087"/>
      <c r="DM207" s="1068"/>
      <c r="DN207" s="1069"/>
      <c r="DO207" s="1077"/>
      <c r="DP207" s="1079"/>
      <c r="DQ207" s="1079"/>
      <c r="DR207" s="1081"/>
      <c r="DS207" s="202"/>
      <c r="DT207" s="1143"/>
      <c r="DU207" s="160"/>
      <c r="DV207" s="160"/>
    </row>
    <row r="208" spans="1:126" s="263" customFormat="1" ht="18.600000000000001" customHeight="1">
      <c r="A208" s="263" t="s">
        <v>387</v>
      </c>
      <c r="B208" s="1147"/>
      <c r="C208" s="1128" t="s">
        <v>1001</v>
      </c>
      <c r="D208" s="1116" t="s">
        <v>972</v>
      </c>
      <c r="E208" s="164" t="s">
        <v>52</v>
      </c>
      <c r="F208" s="165"/>
      <c r="G208" s="166">
        <v>66680</v>
      </c>
      <c r="H208" s="167">
        <v>75430</v>
      </c>
      <c r="I208" s="166">
        <v>56960</v>
      </c>
      <c r="J208" s="167">
        <v>65710</v>
      </c>
      <c r="K208" s="141" t="s">
        <v>973</v>
      </c>
      <c r="L208" s="168">
        <v>640</v>
      </c>
      <c r="M208" s="169">
        <v>720</v>
      </c>
      <c r="N208" s="170" t="s">
        <v>974</v>
      </c>
      <c r="O208" s="171" t="s">
        <v>975</v>
      </c>
      <c r="P208" s="172" t="s">
        <v>973</v>
      </c>
      <c r="Q208" s="173" t="s">
        <v>976</v>
      </c>
      <c r="R208" s="172" t="s">
        <v>973</v>
      </c>
      <c r="S208" s="174">
        <v>2.8</v>
      </c>
      <c r="T208" s="175">
        <v>2.8</v>
      </c>
      <c r="U208" s="168">
        <v>540</v>
      </c>
      <c r="V208" s="169">
        <v>620</v>
      </c>
      <c r="W208" s="176" t="s">
        <v>974</v>
      </c>
      <c r="X208" s="171" t="s">
        <v>975</v>
      </c>
      <c r="Y208" s="176" t="s">
        <v>973</v>
      </c>
      <c r="Z208" s="173" t="s">
        <v>976</v>
      </c>
      <c r="AA208" s="176" t="s">
        <v>973</v>
      </c>
      <c r="AB208" s="174">
        <v>2.7</v>
      </c>
      <c r="AC208" s="177">
        <v>2.7</v>
      </c>
      <c r="AD208" s="141" t="s">
        <v>973</v>
      </c>
      <c r="AE208" s="178">
        <v>8750</v>
      </c>
      <c r="AF208" s="141" t="s">
        <v>973</v>
      </c>
      <c r="AG208" s="179">
        <v>80</v>
      </c>
      <c r="AH208" s="180" t="s">
        <v>974</v>
      </c>
      <c r="AI208" s="171" t="s">
        <v>975</v>
      </c>
      <c r="AJ208" s="176" t="s">
        <v>973</v>
      </c>
      <c r="AK208" s="173" t="s">
        <v>976</v>
      </c>
      <c r="AL208" s="176" t="s">
        <v>973</v>
      </c>
      <c r="AM208" s="181">
        <v>2.8</v>
      </c>
      <c r="AN208" s="182" t="s">
        <v>977</v>
      </c>
      <c r="AO208" s="141" t="s">
        <v>973</v>
      </c>
      <c r="AP208" s="183">
        <v>3500</v>
      </c>
      <c r="AQ208" s="141" t="s">
        <v>973</v>
      </c>
      <c r="AR208" s="184">
        <v>30</v>
      </c>
      <c r="AS208" s="185" t="s">
        <v>974</v>
      </c>
      <c r="AT208" s="186" t="s">
        <v>975</v>
      </c>
      <c r="AU208" s="187" t="s">
        <v>973</v>
      </c>
      <c r="AV208" s="188" t="s">
        <v>976</v>
      </c>
      <c r="AW208" s="187" t="s">
        <v>973</v>
      </c>
      <c r="AX208" s="189">
        <v>3.7</v>
      </c>
      <c r="AY208" s="115"/>
      <c r="AZ208" s="126"/>
      <c r="BA208" s="126"/>
      <c r="BB208" s="190"/>
      <c r="BC208" s="130"/>
      <c r="BD208" s="126"/>
      <c r="BE208" s="130"/>
      <c r="BF208" s="126"/>
      <c r="BG208" s="130"/>
      <c r="BH208" s="126"/>
      <c r="BI208" s="1119"/>
      <c r="BJ208" s="115"/>
      <c r="BK208" s="259"/>
      <c r="BL208" s="1118"/>
      <c r="BM208" s="260"/>
      <c r="BN208" s="163"/>
      <c r="BO208" s="163"/>
      <c r="BP208" s="163"/>
      <c r="BQ208" s="163"/>
      <c r="BR208" s="163"/>
      <c r="BS208" s="261"/>
      <c r="BT208" s="195"/>
      <c r="BU208" s="1149"/>
      <c r="BV208" s="226"/>
      <c r="BW208" s="1100" t="s">
        <v>973</v>
      </c>
      <c r="BX208" s="1131">
        <v>15410</v>
      </c>
      <c r="BY208" s="197"/>
      <c r="BZ208" s="1100" t="s">
        <v>973</v>
      </c>
      <c r="CA208" s="1082">
        <v>70</v>
      </c>
      <c r="CB208" s="1101" t="s">
        <v>974</v>
      </c>
      <c r="CC208" s="1085" t="s">
        <v>975</v>
      </c>
      <c r="CD208" s="1101" t="s">
        <v>973</v>
      </c>
      <c r="CE208" s="1088" t="s">
        <v>979</v>
      </c>
      <c r="CF208" s="1101" t="s">
        <v>973</v>
      </c>
      <c r="CG208" s="1066">
        <v>7.1</v>
      </c>
      <c r="CH208" s="1093" t="s">
        <v>973</v>
      </c>
      <c r="CI208" s="1120">
        <v>4100</v>
      </c>
      <c r="CJ208" s="1107">
        <v>4500</v>
      </c>
      <c r="CK208" s="1093" t="s">
        <v>973</v>
      </c>
      <c r="CL208" s="198" t="s">
        <v>980</v>
      </c>
      <c r="CM208" s="199">
        <v>7200</v>
      </c>
      <c r="CN208" s="200">
        <v>8100</v>
      </c>
      <c r="CO208" s="1100" t="s">
        <v>973</v>
      </c>
      <c r="CP208" s="1110">
        <v>8750</v>
      </c>
      <c r="CQ208" s="1100" t="s">
        <v>973</v>
      </c>
      <c r="CR208" s="1082">
        <v>80</v>
      </c>
      <c r="CS208" s="1101" t="s">
        <v>974</v>
      </c>
      <c r="CT208" s="1085" t="s">
        <v>975</v>
      </c>
      <c r="CU208" s="1085" t="s">
        <v>973</v>
      </c>
      <c r="CV208" s="1088" t="s">
        <v>979</v>
      </c>
      <c r="CW208" s="1101" t="s">
        <v>973</v>
      </c>
      <c r="CX208" s="1104">
        <v>3</v>
      </c>
      <c r="CY208" s="1091" t="s">
        <v>981</v>
      </c>
      <c r="CZ208" s="1093" t="s">
        <v>973</v>
      </c>
      <c r="DA208" s="1094">
        <v>4900</v>
      </c>
      <c r="DB208" s="1096"/>
      <c r="DC208" s="230"/>
      <c r="DD208" s="1096" t="s">
        <v>982</v>
      </c>
      <c r="DE208" s="1097">
        <v>9600</v>
      </c>
      <c r="DF208" s="1100" t="s">
        <v>973</v>
      </c>
      <c r="DG208" s="1082">
        <v>90</v>
      </c>
      <c r="DH208" s="1085" t="s">
        <v>974</v>
      </c>
      <c r="DI208" s="1085" t="s">
        <v>975</v>
      </c>
      <c r="DJ208" s="1085" t="s">
        <v>973</v>
      </c>
      <c r="DK208" s="1088" t="s">
        <v>979</v>
      </c>
      <c r="DL208" s="1085" t="s">
        <v>973</v>
      </c>
      <c r="DM208" s="1066">
        <v>2</v>
      </c>
      <c r="DN208" s="1069" t="s">
        <v>982</v>
      </c>
      <c r="DO208" s="1070" t="s">
        <v>912</v>
      </c>
      <c r="DP208" s="1072" t="s">
        <v>912</v>
      </c>
      <c r="DQ208" s="1072" t="s">
        <v>912</v>
      </c>
      <c r="DR208" s="1074" t="s">
        <v>912</v>
      </c>
      <c r="DS208" s="202"/>
      <c r="DT208" s="1143"/>
      <c r="DU208" s="160"/>
      <c r="DV208" s="160"/>
    </row>
    <row r="209" spans="1:126" s="263" customFormat="1" ht="18.600000000000001" customHeight="1">
      <c r="A209" s="263" t="s">
        <v>388</v>
      </c>
      <c r="B209" s="1147"/>
      <c r="C209" s="1113"/>
      <c r="D209" s="1117"/>
      <c r="E209" s="203" t="s">
        <v>53</v>
      </c>
      <c r="F209" s="165"/>
      <c r="G209" s="204">
        <v>75430</v>
      </c>
      <c r="H209" s="205">
        <v>145550</v>
      </c>
      <c r="I209" s="204">
        <v>65710</v>
      </c>
      <c r="J209" s="205">
        <v>135830</v>
      </c>
      <c r="K209" s="141" t="s">
        <v>973</v>
      </c>
      <c r="L209" s="206">
        <v>720</v>
      </c>
      <c r="M209" s="207">
        <v>1340</v>
      </c>
      <c r="N209" s="208" t="s">
        <v>974</v>
      </c>
      <c r="O209" s="209" t="s">
        <v>975</v>
      </c>
      <c r="P209" s="209" t="s">
        <v>910</v>
      </c>
      <c r="Q209" s="209" t="s">
        <v>976</v>
      </c>
      <c r="R209" s="209" t="s">
        <v>973</v>
      </c>
      <c r="S209" s="210">
        <v>2.8</v>
      </c>
      <c r="T209" s="211">
        <v>2.7</v>
      </c>
      <c r="U209" s="206">
        <v>620</v>
      </c>
      <c r="V209" s="207">
        <v>1240</v>
      </c>
      <c r="W209" s="212" t="s">
        <v>974</v>
      </c>
      <c r="X209" s="209" t="s">
        <v>975</v>
      </c>
      <c r="Y209" s="212" t="s">
        <v>910</v>
      </c>
      <c r="Z209" s="209" t="s">
        <v>976</v>
      </c>
      <c r="AA209" s="212" t="s">
        <v>973</v>
      </c>
      <c r="AB209" s="210">
        <v>2.7</v>
      </c>
      <c r="AC209" s="213">
        <v>2.7</v>
      </c>
      <c r="AD209" s="141" t="s">
        <v>973</v>
      </c>
      <c r="AE209" s="214">
        <v>8750</v>
      </c>
      <c r="AF209" s="141" t="s">
        <v>973</v>
      </c>
      <c r="AG209" s="215">
        <v>80</v>
      </c>
      <c r="AH209" s="216" t="s">
        <v>974</v>
      </c>
      <c r="AI209" s="158" t="s">
        <v>975</v>
      </c>
      <c r="AJ209" s="159" t="s">
        <v>973</v>
      </c>
      <c r="AK209" s="217" t="s">
        <v>976</v>
      </c>
      <c r="AL209" s="218" t="s">
        <v>973</v>
      </c>
      <c r="AM209" s="219">
        <v>2.8</v>
      </c>
      <c r="AN209" s="220"/>
      <c r="AO209" s="115"/>
      <c r="AP209" s="221"/>
      <c r="AQ209" s="115"/>
      <c r="AR209" s="222"/>
      <c r="AS209" s="223"/>
      <c r="AT209" s="221"/>
      <c r="AU209" s="223"/>
      <c r="AV209" s="221"/>
      <c r="AW209" s="223"/>
      <c r="AX209" s="221"/>
      <c r="AY209" s="115"/>
      <c r="AZ209" s="126"/>
      <c r="BA209" s="126"/>
      <c r="BB209" s="190"/>
      <c r="BC209" s="130"/>
      <c r="BD209" s="126"/>
      <c r="BE209" s="130"/>
      <c r="BF209" s="126"/>
      <c r="BG209" s="130"/>
      <c r="BH209" s="126"/>
      <c r="BI209" s="1119"/>
      <c r="BJ209" s="115"/>
      <c r="BK209" s="224" t="s">
        <v>1002</v>
      </c>
      <c r="BL209" s="1118"/>
      <c r="BM209" s="202" t="s">
        <v>1002</v>
      </c>
      <c r="BN209" s="195"/>
      <c r="BO209" s="195"/>
      <c r="BP209" s="195"/>
      <c r="BQ209" s="195"/>
      <c r="BR209" s="195"/>
      <c r="BS209" s="225"/>
      <c r="BU209" s="1149"/>
      <c r="BV209" s="259"/>
      <c r="BW209" s="1100"/>
      <c r="BX209" s="1132"/>
      <c r="BY209" s="227">
        <v>13530</v>
      </c>
      <c r="BZ209" s="1100"/>
      <c r="CA209" s="1083"/>
      <c r="CB209" s="1102"/>
      <c r="CC209" s="1086"/>
      <c r="CD209" s="1102"/>
      <c r="CE209" s="1089"/>
      <c r="CF209" s="1102"/>
      <c r="CG209" s="1067"/>
      <c r="CH209" s="1093"/>
      <c r="CI209" s="1121" t="e">
        <v>#REF!</v>
      </c>
      <c r="CJ209" s="1108" t="e">
        <v>#REF!</v>
      </c>
      <c r="CK209" s="1093"/>
      <c r="CL209" s="123" t="s">
        <v>985</v>
      </c>
      <c r="CM209" s="228">
        <v>4000</v>
      </c>
      <c r="CN209" s="229">
        <v>4400</v>
      </c>
      <c r="CO209" s="1100"/>
      <c r="CP209" s="1111"/>
      <c r="CQ209" s="1100"/>
      <c r="CR209" s="1083"/>
      <c r="CS209" s="1102"/>
      <c r="CT209" s="1086"/>
      <c r="CU209" s="1086"/>
      <c r="CV209" s="1089"/>
      <c r="CW209" s="1102"/>
      <c r="CX209" s="1105"/>
      <c r="CY209" s="1091"/>
      <c r="CZ209" s="1093"/>
      <c r="DA209" s="1095"/>
      <c r="DB209" s="1096"/>
      <c r="DC209" s="230"/>
      <c r="DD209" s="1096"/>
      <c r="DE209" s="1098"/>
      <c r="DF209" s="1100"/>
      <c r="DG209" s="1083"/>
      <c r="DH209" s="1086"/>
      <c r="DI209" s="1086"/>
      <c r="DJ209" s="1086"/>
      <c r="DK209" s="1089"/>
      <c r="DL209" s="1086"/>
      <c r="DM209" s="1067"/>
      <c r="DN209" s="1069"/>
      <c r="DO209" s="1071"/>
      <c r="DP209" s="1073"/>
      <c r="DQ209" s="1073"/>
      <c r="DR209" s="1075"/>
      <c r="DS209" s="202"/>
      <c r="DT209" s="1143"/>
      <c r="DU209" s="160"/>
      <c r="DV209" s="160"/>
    </row>
    <row r="210" spans="1:126" s="263" customFormat="1" ht="18.600000000000001" customHeight="1">
      <c r="A210" s="263" t="s">
        <v>389</v>
      </c>
      <c r="B210" s="1147"/>
      <c r="C210" s="1113"/>
      <c r="D210" s="1123" t="s">
        <v>986</v>
      </c>
      <c r="E210" s="203" t="s">
        <v>54</v>
      </c>
      <c r="F210" s="165"/>
      <c r="G210" s="204">
        <v>145550</v>
      </c>
      <c r="H210" s="205">
        <v>233110</v>
      </c>
      <c r="I210" s="204">
        <v>135830</v>
      </c>
      <c r="J210" s="205">
        <v>223390</v>
      </c>
      <c r="K210" s="141" t="s">
        <v>973</v>
      </c>
      <c r="L210" s="206">
        <v>1340</v>
      </c>
      <c r="M210" s="207">
        <v>2210</v>
      </c>
      <c r="N210" s="208" t="s">
        <v>974</v>
      </c>
      <c r="O210" s="209" t="s">
        <v>975</v>
      </c>
      <c r="P210" s="209" t="s">
        <v>910</v>
      </c>
      <c r="Q210" s="209" t="s">
        <v>976</v>
      </c>
      <c r="R210" s="209" t="s">
        <v>973</v>
      </c>
      <c r="S210" s="210">
        <v>2.7</v>
      </c>
      <c r="T210" s="211">
        <v>2.8</v>
      </c>
      <c r="U210" s="206">
        <v>1240</v>
      </c>
      <c r="V210" s="207">
        <v>2110</v>
      </c>
      <c r="W210" s="212" t="s">
        <v>974</v>
      </c>
      <c r="X210" s="209" t="s">
        <v>975</v>
      </c>
      <c r="Y210" s="212" t="s">
        <v>910</v>
      </c>
      <c r="Z210" s="209" t="s">
        <v>976</v>
      </c>
      <c r="AA210" s="212" t="s">
        <v>973</v>
      </c>
      <c r="AB210" s="210">
        <v>2.7</v>
      </c>
      <c r="AC210" s="213">
        <v>2.7</v>
      </c>
      <c r="AD210" s="231"/>
      <c r="AE210" s="232"/>
      <c r="AF210" s="233"/>
      <c r="AG210" s="234"/>
      <c r="AH210" s="235"/>
      <c r="AI210" s="195"/>
      <c r="AJ210" s="235"/>
      <c r="AK210" s="195"/>
      <c r="AL210" s="235"/>
      <c r="AM210" s="195"/>
      <c r="AN210" s="195"/>
      <c r="AO210" s="231"/>
      <c r="AP210" s="232"/>
      <c r="AQ210" s="233"/>
      <c r="AR210" s="234"/>
      <c r="AS210" s="235"/>
      <c r="AT210" s="195"/>
      <c r="AU210" s="235"/>
      <c r="AV210" s="195"/>
      <c r="AW210" s="235"/>
      <c r="AX210" s="195"/>
      <c r="AY210" s="141" t="s">
        <v>973</v>
      </c>
      <c r="AZ210" s="236">
        <v>17510</v>
      </c>
      <c r="BA210" s="141" t="s">
        <v>973</v>
      </c>
      <c r="BB210" s="184">
        <v>170</v>
      </c>
      <c r="BC210" s="185" t="s">
        <v>974</v>
      </c>
      <c r="BD210" s="186" t="s">
        <v>975</v>
      </c>
      <c r="BE210" s="187" t="s">
        <v>973</v>
      </c>
      <c r="BF210" s="188" t="s">
        <v>976</v>
      </c>
      <c r="BG210" s="185" t="s">
        <v>973</v>
      </c>
      <c r="BH210" s="189">
        <v>2.6</v>
      </c>
      <c r="BI210" s="1119"/>
      <c r="BJ210" s="115"/>
      <c r="BK210" s="224">
        <v>443000</v>
      </c>
      <c r="BL210" s="1118"/>
      <c r="BM210" s="256">
        <v>4430</v>
      </c>
      <c r="BN210" s="195" t="s">
        <v>911</v>
      </c>
      <c r="BO210" s="122" t="s">
        <v>975</v>
      </c>
      <c r="BP210" s="129" t="s">
        <v>973</v>
      </c>
      <c r="BQ210" s="257" t="s">
        <v>976</v>
      </c>
      <c r="BR210" s="143" t="s">
        <v>973</v>
      </c>
      <c r="BS210" s="258">
        <v>2</v>
      </c>
      <c r="BT210" s="232"/>
      <c r="BU210" s="1149"/>
      <c r="BV210" s="224"/>
      <c r="BW210" s="1100" t="s">
        <v>973</v>
      </c>
      <c r="BX210" s="1129">
        <v>13530</v>
      </c>
      <c r="BY210" s="237"/>
      <c r="BZ210" s="1100"/>
      <c r="CA210" s="1083">
        <v>0</v>
      </c>
      <c r="CB210" s="1102"/>
      <c r="CC210" s="1086"/>
      <c r="CD210" s="1102"/>
      <c r="CE210" s="1089"/>
      <c r="CF210" s="1102"/>
      <c r="CG210" s="1067"/>
      <c r="CH210" s="1093"/>
      <c r="CI210" s="1121" t="e">
        <v>#REF!</v>
      </c>
      <c r="CJ210" s="1108" t="e">
        <v>#REF!</v>
      </c>
      <c r="CK210" s="1093"/>
      <c r="CL210" s="123" t="s">
        <v>987</v>
      </c>
      <c r="CM210" s="228">
        <v>3500</v>
      </c>
      <c r="CN210" s="229">
        <v>3800</v>
      </c>
      <c r="CO210" s="1100"/>
      <c r="CP210" s="1111"/>
      <c r="CQ210" s="1100"/>
      <c r="CR210" s="1083"/>
      <c r="CS210" s="1102"/>
      <c r="CT210" s="1086"/>
      <c r="CU210" s="1086"/>
      <c r="CV210" s="1089"/>
      <c r="CW210" s="1102"/>
      <c r="CX210" s="1105"/>
      <c r="CY210" s="1091"/>
      <c r="CZ210" s="202"/>
      <c r="DA210" s="127"/>
      <c r="DB210" s="1096"/>
      <c r="DC210" s="230"/>
      <c r="DD210" s="1096"/>
      <c r="DE210" s="1098"/>
      <c r="DF210" s="1100"/>
      <c r="DG210" s="1083"/>
      <c r="DH210" s="1086"/>
      <c r="DI210" s="1086"/>
      <c r="DJ210" s="1086"/>
      <c r="DK210" s="1089"/>
      <c r="DL210" s="1086"/>
      <c r="DM210" s="1067"/>
      <c r="DN210" s="1069"/>
      <c r="DO210" s="1076">
        <v>0.01</v>
      </c>
      <c r="DP210" s="1078">
        <v>0.03</v>
      </c>
      <c r="DQ210" s="1078">
        <v>0.04</v>
      </c>
      <c r="DR210" s="1080">
        <v>0.05</v>
      </c>
      <c r="DS210" s="202"/>
      <c r="DT210" s="1143"/>
      <c r="DU210" s="160"/>
      <c r="DV210" s="160"/>
    </row>
    <row r="211" spans="1:126" s="263" customFormat="1" ht="18.600000000000001" customHeight="1">
      <c r="A211" s="263" t="s">
        <v>390</v>
      </c>
      <c r="B211" s="1147"/>
      <c r="C211" s="1113"/>
      <c r="D211" s="1124"/>
      <c r="E211" s="238" t="s">
        <v>55</v>
      </c>
      <c r="F211" s="165"/>
      <c r="G211" s="239">
        <v>233110</v>
      </c>
      <c r="H211" s="240"/>
      <c r="I211" s="239">
        <v>223390</v>
      </c>
      <c r="J211" s="240"/>
      <c r="K211" s="141" t="s">
        <v>973</v>
      </c>
      <c r="L211" s="241">
        <v>2210</v>
      </c>
      <c r="M211" s="242"/>
      <c r="N211" s="243" t="s">
        <v>974</v>
      </c>
      <c r="O211" s="244" t="s">
        <v>975</v>
      </c>
      <c r="P211" s="244" t="s">
        <v>910</v>
      </c>
      <c r="Q211" s="244" t="s">
        <v>976</v>
      </c>
      <c r="R211" s="244" t="s">
        <v>973</v>
      </c>
      <c r="S211" s="245">
        <v>2.8</v>
      </c>
      <c r="T211" s="246"/>
      <c r="U211" s="241">
        <v>2110</v>
      </c>
      <c r="V211" s="242"/>
      <c r="W211" s="247" t="s">
        <v>974</v>
      </c>
      <c r="X211" s="244" t="s">
        <v>975</v>
      </c>
      <c r="Y211" s="248" t="s">
        <v>910</v>
      </c>
      <c r="Z211" s="244" t="s">
        <v>976</v>
      </c>
      <c r="AA211" s="248" t="s">
        <v>973</v>
      </c>
      <c r="AB211" s="245">
        <v>2.7</v>
      </c>
      <c r="AC211" s="249"/>
      <c r="AD211" s="231"/>
      <c r="AE211" s="232"/>
      <c r="AF211" s="233"/>
      <c r="AG211" s="250"/>
      <c r="AH211" s="235"/>
      <c r="AI211" s="195"/>
      <c r="AJ211" s="235"/>
      <c r="AK211" s="195"/>
      <c r="AL211" s="235"/>
      <c r="AM211" s="195"/>
      <c r="AN211" s="195"/>
      <c r="AO211" s="231"/>
      <c r="AP211" s="232"/>
      <c r="AQ211" s="233"/>
      <c r="AR211" s="250"/>
      <c r="AS211" s="235"/>
      <c r="AT211" s="195"/>
      <c r="AU211" s="235"/>
      <c r="AV211" s="195"/>
      <c r="AW211" s="235"/>
      <c r="AX211" s="195"/>
      <c r="AY211" s="231"/>
      <c r="AZ211" s="232"/>
      <c r="BA211" s="232"/>
      <c r="BB211" s="234"/>
      <c r="BC211" s="235"/>
      <c r="BD211" s="195"/>
      <c r="BE211" s="235"/>
      <c r="BF211" s="195"/>
      <c r="BG211" s="235"/>
      <c r="BH211" s="195"/>
      <c r="BI211" s="1119"/>
      <c r="BJ211" s="115"/>
      <c r="BK211" s="259"/>
      <c r="BL211" s="1118"/>
      <c r="BM211" s="260"/>
      <c r="BN211" s="163"/>
      <c r="BO211" s="163"/>
      <c r="BP211" s="163"/>
      <c r="BQ211" s="163"/>
      <c r="BR211" s="163"/>
      <c r="BS211" s="261"/>
      <c r="BT211" s="195"/>
      <c r="BU211" s="1149"/>
      <c r="BV211" s="226"/>
      <c r="BW211" s="1100"/>
      <c r="BX211" s="1130"/>
      <c r="BY211" s="251"/>
      <c r="BZ211" s="1100"/>
      <c r="CA211" s="1084"/>
      <c r="CB211" s="1103"/>
      <c r="CC211" s="1087"/>
      <c r="CD211" s="1103"/>
      <c r="CE211" s="1090"/>
      <c r="CF211" s="1103"/>
      <c r="CG211" s="1068"/>
      <c r="CH211" s="1093"/>
      <c r="CI211" s="1122" t="e">
        <v>#REF!</v>
      </c>
      <c r="CJ211" s="1109" t="e">
        <v>#REF!</v>
      </c>
      <c r="CK211" s="1093"/>
      <c r="CL211" s="252" t="s">
        <v>988</v>
      </c>
      <c r="CM211" s="253">
        <v>3100</v>
      </c>
      <c r="CN211" s="254">
        <v>3400</v>
      </c>
      <c r="CO211" s="1100"/>
      <c r="CP211" s="1112"/>
      <c r="CQ211" s="1100"/>
      <c r="CR211" s="1084"/>
      <c r="CS211" s="1103"/>
      <c r="CT211" s="1087"/>
      <c r="CU211" s="1087"/>
      <c r="CV211" s="1090"/>
      <c r="CW211" s="1103"/>
      <c r="CX211" s="1106"/>
      <c r="CY211" s="1092"/>
      <c r="CZ211" s="202"/>
      <c r="DA211" s="127"/>
      <c r="DB211" s="1096"/>
      <c r="DC211" s="230"/>
      <c r="DD211" s="1096"/>
      <c r="DE211" s="1099"/>
      <c r="DF211" s="1100"/>
      <c r="DG211" s="1084"/>
      <c r="DH211" s="1087"/>
      <c r="DI211" s="1087"/>
      <c r="DJ211" s="1087"/>
      <c r="DK211" s="1090"/>
      <c r="DL211" s="1087"/>
      <c r="DM211" s="1068"/>
      <c r="DN211" s="1069"/>
      <c r="DO211" s="1077"/>
      <c r="DP211" s="1079"/>
      <c r="DQ211" s="1079"/>
      <c r="DR211" s="1081"/>
      <c r="DS211" s="202"/>
      <c r="DT211" s="1143"/>
      <c r="DU211" s="160"/>
      <c r="DV211" s="160"/>
    </row>
    <row r="212" spans="1:126" s="263" customFormat="1" ht="18.600000000000001" customHeight="1">
      <c r="A212" s="263" t="s">
        <v>391</v>
      </c>
      <c r="B212" s="1147"/>
      <c r="C212" s="1135" t="s">
        <v>1003</v>
      </c>
      <c r="D212" s="1116" t="s">
        <v>972</v>
      </c>
      <c r="E212" s="164" t="s">
        <v>52</v>
      </c>
      <c r="F212" s="165"/>
      <c r="G212" s="166">
        <v>60030</v>
      </c>
      <c r="H212" s="167">
        <v>68780</v>
      </c>
      <c r="I212" s="166">
        <v>51710</v>
      </c>
      <c r="J212" s="167">
        <v>60460</v>
      </c>
      <c r="K212" s="141" t="s">
        <v>973</v>
      </c>
      <c r="L212" s="168">
        <v>580</v>
      </c>
      <c r="M212" s="169">
        <v>660</v>
      </c>
      <c r="N212" s="170" t="s">
        <v>974</v>
      </c>
      <c r="O212" s="171" t="s">
        <v>975</v>
      </c>
      <c r="P212" s="172" t="s">
        <v>973</v>
      </c>
      <c r="Q212" s="173" t="s">
        <v>976</v>
      </c>
      <c r="R212" s="172" t="s">
        <v>973</v>
      </c>
      <c r="S212" s="174">
        <v>2.8</v>
      </c>
      <c r="T212" s="175">
        <v>2.8</v>
      </c>
      <c r="U212" s="168">
        <v>490</v>
      </c>
      <c r="V212" s="169">
        <v>570</v>
      </c>
      <c r="W212" s="176" t="s">
        <v>974</v>
      </c>
      <c r="X212" s="171" t="s">
        <v>975</v>
      </c>
      <c r="Y212" s="176" t="s">
        <v>973</v>
      </c>
      <c r="Z212" s="173" t="s">
        <v>976</v>
      </c>
      <c r="AA212" s="176" t="s">
        <v>973</v>
      </c>
      <c r="AB212" s="174">
        <v>2.7</v>
      </c>
      <c r="AC212" s="177">
        <v>2.7</v>
      </c>
      <c r="AD212" s="141" t="s">
        <v>973</v>
      </c>
      <c r="AE212" s="178">
        <v>8750</v>
      </c>
      <c r="AF212" s="141" t="s">
        <v>973</v>
      </c>
      <c r="AG212" s="179">
        <v>80</v>
      </c>
      <c r="AH212" s="180" t="s">
        <v>974</v>
      </c>
      <c r="AI212" s="171" t="s">
        <v>975</v>
      </c>
      <c r="AJ212" s="176" t="s">
        <v>973</v>
      </c>
      <c r="AK212" s="173" t="s">
        <v>976</v>
      </c>
      <c r="AL212" s="176" t="s">
        <v>973</v>
      </c>
      <c r="AM212" s="181">
        <v>2.8</v>
      </c>
      <c r="AN212" s="182" t="s">
        <v>977</v>
      </c>
      <c r="AO212" s="141" t="s">
        <v>973</v>
      </c>
      <c r="AP212" s="183">
        <v>3500</v>
      </c>
      <c r="AQ212" s="141" t="s">
        <v>973</v>
      </c>
      <c r="AR212" s="184">
        <v>30</v>
      </c>
      <c r="AS212" s="185" t="s">
        <v>974</v>
      </c>
      <c r="AT212" s="186" t="s">
        <v>975</v>
      </c>
      <c r="AU212" s="187" t="s">
        <v>973</v>
      </c>
      <c r="AV212" s="188" t="s">
        <v>976</v>
      </c>
      <c r="AW212" s="187" t="s">
        <v>973</v>
      </c>
      <c r="AX212" s="189">
        <v>3.7</v>
      </c>
      <c r="AY212" s="115"/>
      <c r="AZ212" s="126"/>
      <c r="BA212" s="126"/>
      <c r="BB212" s="190"/>
      <c r="BC212" s="130"/>
      <c r="BD212" s="126"/>
      <c r="BE212" s="130"/>
      <c r="BF212" s="126"/>
      <c r="BG212" s="130"/>
      <c r="BH212" s="126"/>
      <c r="BI212" s="1119"/>
      <c r="BJ212" s="115"/>
      <c r="BK212" s="224" t="s">
        <v>1004</v>
      </c>
      <c r="BL212" s="1118"/>
      <c r="BM212" s="202" t="s">
        <v>1004</v>
      </c>
      <c r="BN212" s="195"/>
      <c r="BO212" s="195"/>
      <c r="BP212" s="195"/>
      <c r="BQ212" s="195"/>
      <c r="BR212" s="195"/>
      <c r="BS212" s="225"/>
      <c r="BU212" s="1149"/>
      <c r="BV212" s="259"/>
      <c r="BW212" s="1100" t="s">
        <v>973</v>
      </c>
      <c r="BX212" s="1131">
        <v>14280</v>
      </c>
      <c r="BY212" s="197"/>
      <c r="BZ212" s="1100" t="s">
        <v>973</v>
      </c>
      <c r="CA212" s="1082">
        <v>60</v>
      </c>
      <c r="CB212" s="1101" t="s">
        <v>974</v>
      </c>
      <c r="CC212" s="1085" t="s">
        <v>975</v>
      </c>
      <c r="CD212" s="1101" t="s">
        <v>973</v>
      </c>
      <c r="CE212" s="1088" t="s">
        <v>979</v>
      </c>
      <c r="CF212" s="1101" t="s">
        <v>973</v>
      </c>
      <c r="CG212" s="1066">
        <v>7.1</v>
      </c>
      <c r="CH212" s="1093" t="s">
        <v>973</v>
      </c>
      <c r="CI212" s="1120">
        <v>3500</v>
      </c>
      <c r="CJ212" s="1107">
        <v>3900</v>
      </c>
      <c r="CK212" s="1093" t="s">
        <v>973</v>
      </c>
      <c r="CL212" s="198" t="s">
        <v>980</v>
      </c>
      <c r="CM212" s="199">
        <v>6300</v>
      </c>
      <c r="CN212" s="200">
        <v>7100</v>
      </c>
      <c r="CO212" s="1100" t="s">
        <v>973</v>
      </c>
      <c r="CP212" s="1110">
        <v>7500</v>
      </c>
      <c r="CQ212" s="1100" t="s">
        <v>973</v>
      </c>
      <c r="CR212" s="1082">
        <v>70</v>
      </c>
      <c r="CS212" s="1101" t="s">
        <v>974</v>
      </c>
      <c r="CT212" s="1085" t="s">
        <v>975</v>
      </c>
      <c r="CU212" s="1085" t="s">
        <v>973</v>
      </c>
      <c r="CV212" s="1088" t="s">
        <v>979</v>
      </c>
      <c r="CW212" s="1101" t="s">
        <v>973</v>
      </c>
      <c r="CX212" s="1104">
        <v>2.9</v>
      </c>
      <c r="CY212" s="1091" t="s">
        <v>981</v>
      </c>
      <c r="CZ212" s="1093" t="s">
        <v>973</v>
      </c>
      <c r="DA212" s="1094">
        <v>4900</v>
      </c>
      <c r="DB212" s="1096"/>
      <c r="DC212" s="230"/>
      <c r="DD212" s="1096" t="s">
        <v>982</v>
      </c>
      <c r="DE212" s="1097">
        <v>8230</v>
      </c>
      <c r="DF212" s="1100" t="s">
        <v>973</v>
      </c>
      <c r="DG212" s="1082">
        <v>80</v>
      </c>
      <c r="DH212" s="1085" t="s">
        <v>974</v>
      </c>
      <c r="DI212" s="1085" t="s">
        <v>975</v>
      </c>
      <c r="DJ212" s="1085" t="s">
        <v>973</v>
      </c>
      <c r="DK212" s="1088" t="s">
        <v>979</v>
      </c>
      <c r="DL212" s="1085" t="s">
        <v>973</v>
      </c>
      <c r="DM212" s="1066">
        <v>2</v>
      </c>
      <c r="DN212" s="1069" t="s">
        <v>982</v>
      </c>
      <c r="DO212" s="1070" t="s">
        <v>912</v>
      </c>
      <c r="DP212" s="1072" t="s">
        <v>912</v>
      </c>
      <c r="DQ212" s="1072" t="s">
        <v>912</v>
      </c>
      <c r="DR212" s="1074" t="s">
        <v>912</v>
      </c>
      <c r="DS212" s="202"/>
      <c r="DT212" s="1143"/>
      <c r="DU212" s="160"/>
      <c r="DV212" s="160"/>
    </row>
    <row r="213" spans="1:126" s="263" customFormat="1" ht="18.600000000000001" customHeight="1">
      <c r="A213" s="263" t="s">
        <v>392</v>
      </c>
      <c r="B213" s="1147"/>
      <c r="C213" s="1136"/>
      <c r="D213" s="1117"/>
      <c r="E213" s="203" t="s">
        <v>53</v>
      </c>
      <c r="F213" s="165"/>
      <c r="G213" s="204">
        <v>68780</v>
      </c>
      <c r="H213" s="205">
        <v>138900</v>
      </c>
      <c r="I213" s="204">
        <v>60460</v>
      </c>
      <c r="J213" s="205">
        <v>130580</v>
      </c>
      <c r="K213" s="141" t="s">
        <v>973</v>
      </c>
      <c r="L213" s="206">
        <v>660</v>
      </c>
      <c r="M213" s="207">
        <v>1270</v>
      </c>
      <c r="N213" s="208" t="s">
        <v>974</v>
      </c>
      <c r="O213" s="209" t="s">
        <v>975</v>
      </c>
      <c r="P213" s="209" t="s">
        <v>910</v>
      </c>
      <c r="Q213" s="209" t="s">
        <v>976</v>
      </c>
      <c r="R213" s="209" t="s">
        <v>973</v>
      </c>
      <c r="S213" s="210">
        <v>2.8</v>
      </c>
      <c r="T213" s="211">
        <v>2.7</v>
      </c>
      <c r="U213" s="206">
        <v>570</v>
      </c>
      <c r="V213" s="207">
        <v>1190</v>
      </c>
      <c r="W213" s="212" t="s">
        <v>974</v>
      </c>
      <c r="X213" s="209" t="s">
        <v>975</v>
      </c>
      <c r="Y213" s="212" t="s">
        <v>910</v>
      </c>
      <c r="Z213" s="209" t="s">
        <v>976</v>
      </c>
      <c r="AA213" s="212" t="s">
        <v>973</v>
      </c>
      <c r="AB213" s="210">
        <v>2.7</v>
      </c>
      <c r="AC213" s="213">
        <v>2.7</v>
      </c>
      <c r="AD213" s="141" t="s">
        <v>973</v>
      </c>
      <c r="AE213" s="214">
        <v>8750</v>
      </c>
      <c r="AF213" s="141" t="s">
        <v>973</v>
      </c>
      <c r="AG213" s="215">
        <v>80</v>
      </c>
      <c r="AH213" s="216" t="s">
        <v>974</v>
      </c>
      <c r="AI213" s="158" t="s">
        <v>975</v>
      </c>
      <c r="AJ213" s="159" t="s">
        <v>973</v>
      </c>
      <c r="AK213" s="217" t="s">
        <v>976</v>
      </c>
      <c r="AL213" s="218" t="s">
        <v>973</v>
      </c>
      <c r="AM213" s="219">
        <v>2.8</v>
      </c>
      <c r="AN213" s="220"/>
      <c r="AO213" s="115"/>
      <c r="AP213" s="221"/>
      <c r="AQ213" s="115"/>
      <c r="AR213" s="222"/>
      <c r="AS213" s="223"/>
      <c r="AT213" s="221"/>
      <c r="AU213" s="223"/>
      <c r="AV213" s="221"/>
      <c r="AW213" s="223"/>
      <c r="AX213" s="221"/>
      <c r="AY213" s="115"/>
      <c r="AZ213" s="126"/>
      <c r="BA213" s="126"/>
      <c r="BB213" s="190"/>
      <c r="BC213" s="130"/>
      <c r="BD213" s="126"/>
      <c r="BE213" s="130"/>
      <c r="BF213" s="126"/>
      <c r="BG213" s="130"/>
      <c r="BH213" s="126"/>
      <c r="BI213" s="1119"/>
      <c r="BJ213" s="115"/>
      <c r="BK213" s="224">
        <v>485600</v>
      </c>
      <c r="BL213" s="1118"/>
      <c r="BM213" s="256">
        <v>4850</v>
      </c>
      <c r="BN213" s="195" t="s">
        <v>911</v>
      </c>
      <c r="BO213" s="122" t="s">
        <v>975</v>
      </c>
      <c r="BP213" s="129" t="s">
        <v>973</v>
      </c>
      <c r="BQ213" s="257" t="s">
        <v>976</v>
      </c>
      <c r="BR213" s="143" t="s">
        <v>973</v>
      </c>
      <c r="BS213" s="258">
        <v>1.8</v>
      </c>
      <c r="BT213" s="232"/>
      <c r="BU213" s="1149"/>
      <c r="BV213" s="224"/>
      <c r="BW213" s="1100"/>
      <c r="BX213" s="1132"/>
      <c r="BY213" s="227">
        <v>12400</v>
      </c>
      <c r="BZ213" s="1100"/>
      <c r="CA213" s="1083"/>
      <c r="CB213" s="1102"/>
      <c r="CC213" s="1086"/>
      <c r="CD213" s="1102"/>
      <c r="CE213" s="1089"/>
      <c r="CF213" s="1102"/>
      <c r="CG213" s="1067"/>
      <c r="CH213" s="1093"/>
      <c r="CI213" s="1121" t="e">
        <v>#REF!</v>
      </c>
      <c r="CJ213" s="1108" t="e">
        <v>#REF!</v>
      </c>
      <c r="CK213" s="1093"/>
      <c r="CL213" s="123" t="s">
        <v>985</v>
      </c>
      <c r="CM213" s="228">
        <v>3500</v>
      </c>
      <c r="CN213" s="229">
        <v>3900</v>
      </c>
      <c r="CO213" s="1100"/>
      <c r="CP213" s="1111"/>
      <c r="CQ213" s="1100"/>
      <c r="CR213" s="1083"/>
      <c r="CS213" s="1102"/>
      <c r="CT213" s="1086"/>
      <c r="CU213" s="1086"/>
      <c r="CV213" s="1089"/>
      <c r="CW213" s="1102"/>
      <c r="CX213" s="1105"/>
      <c r="CY213" s="1091"/>
      <c r="CZ213" s="1093"/>
      <c r="DA213" s="1095"/>
      <c r="DB213" s="1096"/>
      <c r="DC213" s="230"/>
      <c r="DD213" s="1096"/>
      <c r="DE213" s="1098"/>
      <c r="DF213" s="1100"/>
      <c r="DG213" s="1083"/>
      <c r="DH213" s="1086"/>
      <c r="DI213" s="1086"/>
      <c r="DJ213" s="1086"/>
      <c r="DK213" s="1089"/>
      <c r="DL213" s="1086"/>
      <c r="DM213" s="1067"/>
      <c r="DN213" s="1069"/>
      <c r="DO213" s="1071"/>
      <c r="DP213" s="1073"/>
      <c r="DQ213" s="1073"/>
      <c r="DR213" s="1075"/>
      <c r="DS213" s="202"/>
      <c r="DT213" s="1143"/>
      <c r="DU213" s="160"/>
      <c r="DV213" s="160"/>
    </row>
    <row r="214" spans="1:126" s="263" customFormat="1" ht="18.600000000000001" customHeight="1">
      <c r="A214" s="263" t="s">
        <v>393</v>
      </c>
      <c r="B214" s="1147"/>
      <c r="C214" s="1136"/>
      <c r="D214" s="1123" t="s">
        <v>986</v>
      </c>
      <c r="E214" s="203" t="s">
        <v>54</v>
      </c>
      <c r="F214" s="165"/>
      <c r="G214" s="204">
        <v>138900</v>
      </c>
      <c r="H214" s="205">
        <v>226460</v>
      </c>
      <c r="I214" s="204">
        <v>130580</v>
      </c>
      <c r="J214" s="205">
        <v>218140</v>
      </c>
      <c r="K214" s="141" t="s">
        <v>973</v>
      </c>
      <c r="L214" s="206">
        <v>1270</v>
      </c>
      <c r="M214" s="207">
        <v>2140</v>
      </c>
      <c r="N214" s="208" t="s">
        <v>974</v>
      </c>
      <c r="O214" s="209" t="s">
        <v>975</v>
      </c>
      <c r="P214" s="209" t="s">
        <v>910</v>
      </c>
      <c r="Q214" s="209" t="s">
        <v>976</v>
      </c>
      <c r="R214" s="209" t="s">
        <v>973</v>
      </c>
      <c r="S214" s="210">
        <v>2.7</v>
      </c>
      <c r="T214" s="211">
        <v>2.8</v>
      </c>
      <c r="U214" s="206">
        <v>1190</v>
      </c>
      <c r="V214" s="207">
        <v>2060</v>
      </c>
      <c r="W214" s="212" t="s">
        <v>974</v>
      </c>
      <c r="X214" s="209" t="s">
        <v>975</v>
      </c>
      <c r="Y214" s="212" t="s">
        <v>910</v>
      </c>
      <c r="Z214" s="209" t="s">
        <v>976</v>
      </c>
      <c r="AA214" s="212" t="s">
        <v>973</v>
      </c>
      <c r="AB214" s="210">
        <v>2.7</v>
      </c>
      <c r="AC214" s="213">
        <v>2.7</v>
      </c>
      <c r="AD214" s="231"/>
      <c r="AE214" s="232"/>
      <c r="AF214" s="233"/>
      <c r="AG214" s="234"/>
      <c r="AH214" s="235"/>
      <c r="AI214" s="195"/>
      <c r="AJ214" s="235"/>
      <c r="AK214" s="195"/>
      <c r="AL214" s="235"/>
      <c r="AM214" s="195"/>
      <c r="AN214" s="195"/>
      <c r="AO214" s="231"/>
      <c r="AP214" s="232"/>
      <c r="AQ214" s="233"/>
      <c r="AR214" s="234"/>
      <c r="AS214" s="235"/>
      <c r="AT214" s="195"/>
      <c r="AU214" s="235"/>
      <c r="AV214" s="195"/>
      <c r="AW214" s="235"/>
      <c r="AX214" s="195"/>
      <c r="AY214" s="141" t="s">
        <v>973</v>
      </c>
      <c r="AZ214" s="236">
        <v>17510</v>
      </c>
      <c r="BA214" s="141" t="s">
        <v>973</v>
      </c>
      <c r="BB214" s="184">
        <v>170</v>
      </c>
      <c r="BC214" s="185" t="s">
        <v>974</v>
      </c>
      <c r="BD214" s="186" t="s">
        <v>975</v>
      </c>
      <c r="BE214" s="187" t="s">
        <v>973</v>
      </c>
      <c r="BF214" s="188" t="s">
        <v>976</v>
      </c>
      <c r="BG214" s="185" t="s">
        <v>973</v>
      </c>
      <c r="BH214" s="189">
        <v>2.6</v>
      </c>
      <c r="BI214" s="1119"/>
      <c r="BJ214" s="115"/>
      <c r="BK214" s="259"/>
      <c r="BL214" s="1118"/>
      <c r="BM214" s="260"/>
      <c r="BN214" s="163"/>
      <c r="BO214" s="163"/>
      <c r="BP214" s="163"/>
      <c r="BQ214" s="163"/>
      <c r="BR214" s="163"/>
      <c r="BS214" s="261"/>
      <c r="BT214" s="195"/>
      <c r="BU214" s="1149"/>
      <c r="BV214" s="226"/>
      <c r="BW214" s="1100" t="s">
        <v>973</v>
      </c>
      <c r="BX214" s="1129">
        <v>12400</v>
      </c>
      <c r="BY214" s="237"/>
      <c r="BZ214" s="1100"/>
      <c r="CA214" s="1083">
        <v>0</v>
      </c>
      <c r="CB214" s="1102"/>
      <c r="CC214" s="1086"/>
      <c r="CD214" s="1102"/>
      <c r="CE214" s="1089"/>
      <c r="CF214" s="1102"/>
      <c r="CG214" s="1067"/>
      <c r="CH214" s="1093"/>
      <c r="CI214" s="1121" t="e">
        <v>#REF!</v>
      </c>
      <c r="CJ214" s="1108" t="e">
        <v>#REF!</v>
      </c>
      <c r="CK214" s="1093"/>
      <c r="CL214" s="123" t="s">
        <v>987</v>
      </c>
      <c r="CM214" s="228">
        <v>3000</v>
      </c>
      <c r="CN214" s="229">
        <v>3400</v>
      </c>
      <c r="CO214" s="1100"/>
      <c r="CP214" s="1111"/>
      <c r="CQ214" s="1100"/>
      <c r="CR214" s="1083"/>
      <c r="CS214" s="1102"/>
      <c r="CT214" s="1086"/>
      <c r="CU214" s="1086"/>
      <c r="CV214" s="1089"/>
      <c r="CW214" s="1102"/>
      <c r="CX214" s="1105"/>
      <c r="CY214" s="1091"/>
      <c r="CZ214" s="202"/>
      <c r="DA214" s="127"/>
      <c r="DB214" s="1096"/>
      <c r="DC214" s="230"/>
      <c r="DD214" s="1096"/>
      <c r="DE214" s="1098"/>
      <c r="DF214" s="1100"/>
      <c r="DG214" s="1083"/>
      <c r="DH214" s="1086"/>
      <c r="DI214" s="1086"/>
      <c r="DJ214" s="1086"/>
      <c r="DK214" s="1089"/>
      <c r="DL214" s="1086"/>
      <c r="DM214" s="1067"/>
      <c r="DN214" s="1069"/>
      <c r="DO214" s="1076">
        <v>0.01</v>
      </c>
      <c r="DP214" s="1078">
        <v>0.03</v>
      </c>
      <c r="DQ214" s="1078">
        <v>0.04</v>
      </c>
      <c r="DR214" s="1080">
        <v>0.05</v>
      </c>
      <c r="DS214" s="202"/>
      <c r="DT214" s="1143"/>
      <c r="DU214" s="160"/>
      <c r="DV214" s="160"/>
    </row>
    <row r="215" spans="1:126" s="263" customFormat="1" ht="18.600000000000001" customHeight="1">
      <c r="A215" s="263" t="s">
        <v>394</v>
      </c>
      <c r="B215" s="1147"/>
      <c r="C215" s="1136"/>
      <c r="D215" s="1124"/>
      <c r="E215" s="238" t="s">
        <v>55</v>
      </c>
      <c r="F215" s="165"/>
      <c r="G215" s="239">
        <v>226460</v>
      </c>
      <c r="H215" s="240"/>
      <c r="I215" s="239">
        <v>218140</v>
      </c>
      <c r="J215" s="240"/>
      <c r="K215" s="141" t="s">
        <v>973</v>
      </c>
      <c r="L215" s="241">
        <v>2140</v>
      </c>
      <c r="M215" s="242"/>
      <c r="N215" s="243" t="s">
        <v>974</v>
      </c>
      <c r="O215" s="244" t="s">
        <v>975</v>
      </c>
      <c r="P215" s="244" t="s">
        <v>910</v>
      </c>
      <c r="Q215" s="244" t="s">
        <v>976</v>
      </c>
      <c r="R215" s="244" t="s">
        <v>973</v>
      </c>
      <c r="S215" s="245">
        <v>2.8</v>
      </c>
      <c r="T215" s="246"/>
      <c r="U215" s="241">
        <v>2060</v>
      </c>
      <c r="V215" s="242"/>
      <c r="W215" s="247" t="s">
        <v>974</v>
      </c>
      <c r="X215" s="244" t="s">
        <v>975</v>
      </c>
      <c r="Y215" s="248" t="s">
        <v>910</v>
      </c>
      <c r="Z215" s="244" t="s">
        <v>976</v>
      </c>
      <c r="AA215" s="248" t="s">
        <v>973</v>
      </c>
      <c r="AB215" s="245">
        <v>2.7</v>
      </c>
      <c r="AC215" s="249"/>
      <c r="AD215" s="231"/>
      <c r="AE215" s="232"/>
      <c r="AF215" s="233"/>
      <c r="AG215" s="250"/>
      <c r="AH215" s="235"/>
      <c r="AI215" s="195"/>
      <c r="AJ215" s="235"/>
      <c r="AK215" s="195"/>
      <c r="AL215" s="235"/>
      <c r="AM215" s="195"/>
      <c r="AN215" s="195"/>
      <c r="AO215" s="231"/>
      <c r="AP215" s="232"/>
      <c r="AQ215" s="233"/>
      <c r="AR215" s="250"/>
      <c r="AS215" s="235"/>
      <c r="AT215" s="195"/>
      <c r="AU215" s="235"/>
      <c r="AV215" s="195"/>
      <c r="AW215" s="235"/>
      <c r="AX215" s="195"/>
      <c r="AY215" s="231"/>
      <c r="AZ215" s="232"/>
      <c r="BA215" s="232"/>
      <c r="BB215" s="234"/>
      <c r="BC215" s="235"/>
      <c r="BD215" s="195"/>
      <c r="BE215" s="235"/>
      <c r="BF215" s="195"/>
      <c r="BG215" s="235"/>
      <c r="BH215" s="195"/>
      <c r="BI215" s="1119"/>
      <c r="BJ215" s="115"/>
      <c r="BK215" s="224" t="s">
        <v>1005</v>
      </c>
      <c r="BL215" s="1118"/>
      <c r="BM215" s="202" t="s">
        <v>1005</v>
      </c>
      <c r="BN215" s="195"/>
      <c r="BO215" s="195"/>
      <c r="BP215" s="195"/>
      <c r="BQ215" s="195"/>
      <c r="BR215" s="195"/>
      <c r="BS215" s="225"/>
      <c r="BU215" s="1149"/>
      <c r="BV215" s="259"/>
      <c r="BW215" s="1100"/>
      <c r="BX215" s="1130"/>
      <c r="BY215" s="251"/>
      <c r="BZ215" s="1100"/>
      <c r="CA215" s="1084"/>
      <c r="CB215" s="1103"/>
      <c r="CC215" s="1087"/>
      <c r="CD215" s="1103"/>
      <c r="CE215" s="1090"/>
      <c r="CF215" s="1103"/>
      <c r="CG215" s="1068"/>
      <c r="CH215" s="1093"/>
      <c r="CI215" s="1122" t="e">
        <v>#REF!</v>
      </c>
      <c r="CJ215" s="1109" t="e">
        <v>#REF!</v>
      </c>
      <c r="CK215" s="1093"/>
      <c r="CL215" s="252" t="s">
        <v>988</v>
      </c>
      <c r="CM215" s="253">
        <v>2700</v>
      </c>
      <c r="CN215" s="254">
        <v>3000</v>
      </c>
      <c r="CO215" s="1100"/>
      <c r="CP215" s="1112"/>
      <c r="CQ215" s="1100"/>
      <c r="CR215" s="1084"/>
      <c r="CS215" s="1103"/>
      <c r="CT215" s="1087"/>
      <c r="CU215" s="1087"/>
      <c r="CV215" s="1090"/>
      <c r="CW215" s="1103"/>
      <c r="CX215" s="1106"/>
      <c r="CY215" s="1092"/>
      <c r="CZ215" s="202"/>
      <c r="DA215" s="127"/>
      <c r="DB215" s="1096"/>
      <c r="DC215" s="230"/>
      <c r="DD215" s="1096"/>
      <c r="DE215" s="1099"/>
      <c r="DF215" s="1100"/>
      <c r="DG215" s="1084"/>
      <c r="DH215" s="1087"/>
      <c r="DI215" s="1087"/>
      <c r="DJ215" s="1087"/>
      <c r="DK215" s="1090"/>
      <c r="DL215" s="1087"/>
      <c r="DM215" s="1068"/>
      <c r="DN215" s="1069"/>
      <c r="DO215" s="1077"/>
      <c r="DP215" s="1079"/>
      <c r="DQ215" s="1079"/>
      <c r="DR215" s="1081"/>
      <c r="DS215" s="202"/>
      <c r="DT215" s="1143"/>
      <c r="DU215" s="160"/>
      <c r="DV215" s="160"/>
    </row>
    <row r="216" spans="1:126" s="263" customFormat="1" ht="18.600000000000001" customHeight="1">
      <c r="A216" s="263" t="s">
        <v>395</v>
      </c>
      <c r="B216" s="1147"/>
      <c r="C216" s="1128" t="s">
        <v>1006</v>
      </c>
      <c r="D216" s="1116" t="s">
        <v>972</v>
      </c>
      <c r="E216" s="164" t="s">
        <v>52</v>
      </c>
      <c r="F216" s="165"/>
      <c r="G216" s="166">
        <v>55120</v>
      </c>
      <c r="H216" s="167">
        <v>63870</v>
      </c>
      <c r="I216" s="166">
        <v>47830</v>
      </c>
      <c r="J216" s="167">
        <v>56580</v>
      </c>
      <c r="K216" s="141" t="s">
        <v>973</v>
      </c>
      <c r="L216" s="168">
        <v>530</v>
      </c>
      <c r="M216" s="169">
        <v>610</v>
      </c>
      <c r="N216" s="170" t="s">
        <v>974</v>
      </c>
      <c r="O216" s="171" t="s">
        <v>975</v>
      </c>
      <c r="P216" s="172" t="s">
        <v>973</v>
      </c>
      <c r="Q216" s="173" t="s">
        <v>976</v>
      </c>
      <c r="R216" s="172" t="s">
        <v>973</v>
      </c>
      <c r="S216" s="174">
        <v>2.7</v>
      </c>
      <c r="T216" s="175">
        <v>2.8</v>
      </c>
      <c r="U216" s="168">
        <v>450</v>
      </c>
      <c r="V216" s="169">
        <v>530</v>
      </c>
      <c r="W216" s="176" t="s">
        <v>974</v>
      </c>
      <c r="X216" s="171" t="s">
        <v>975</v>
      </c>
      <c r="Y216" s="176" t="s">
        <v>973</v>
      </c>
      <c r="Z216" s="173" t="s">
        <v>976</v>
      </c>
      <c r="AA216" s="176" t="s">
        <v>973</v>
      </c>
      <c r="AB216" s="174">
        <v>2.7</v>
      </c>
      <c r="AC216" s="177">
        <v>2.7</v>
      </c>
      <c r="AD216" s="141" t="s">
        <v>973</v>
      </c>
      <c r="AE216" s="178">
        <v>8750</v>
      </c>
      <c r="AF216" s="141" t="s">
        <v>973</v>
      </c>
      <c r="AG216" s="179">
        <v>80</v>
      </c>
      <c r="AH216" s="180" t="s">
        <v>974</v>
      </c>
      <c r="AI216" s="171" t="s">
        <v>975</v>
      </c>
      <c r="AJ216" s="176" t="s">
        <v>973</v>
      </c>
      <c r="AK216" s="173" t="s">
        <v>976</v>
      </c>
      <c r="AL216" s="176" t="s">
        <v>973</v>
      </c>
      <c r="AM216" s="181">
        <v>2.8</v>
      </c>
      <c r="AN216" s="182" t="s">
        <v>977</v>
      </c>
      <c r="AO216" s="141" t="s">
        <v>973</v>
      </c>
      <c r="AP216" s="183">
        <v>3500</v>
      </c>
      <c r="AQ216" s="141" t="s">
        <v>973</v>
      </c>
      <c r="AR216" s="184">
        <v>30</v>
      </c>
      <c r="AS216" s="185" t="s">
        <v>974</v>
      </c>
      <c r="AT216" s="186" t="s">
        <v>975</v>
      </c>
      <c r="AU216" s="187" t="s">
        <v>973</v>
      </c>
      <c r="AV216" s="188" t="s">
        <v>976</v>
      </c>
      <c r="AW216" s="187" t="s">
        <v>973</v>
      </c>
      <c r="AX216" s="189">
        <v>3.7</v>
      </c>
      <c r="AY216" s="115"/>
      <c r="AZ216" s="126"/>
      <c r="BA216" s="126"/>
      <c r="BB216" s="190"/>
      <c r="BC216" s="130"/>
      <c r="BD216" s="126"/>
      <c r="BE216" s="130"/>
      <c r="BF216" s="126"/>
      <c r="BG216" s="130"/>
      <c r="BH216" s="126"/>
      <c r="BI216" s="1119"/>
      <c r="BJ216" s="115"/>
      <c r="BK216" s="224">
        <v>528200</v>
      </c>
      <c r="BL216" s="1118"/>
      <c r="BM216" s="256">
        <v>5280</v>
      </c>
      <c r="BN216" s="195" t="s">
        <v>911</v>
      </c>
      <c r="BO216" s="122" t="s">
        <v>975</v>
      </c>
      <c r="BP216" s="129" t="s">
        <v>973</v>
      </c>
      <c r="BQ216" s="257" t="s">
        <v>976</v>
      </c>
      <c r="BR216" s="143" t="s">
        <v>973</v>
      </c>
      <c r="BS216" s="258">
        <v>1.9</v>
      </c>
      <c r="BT216" s="232"/>
      <c r="BU216" s="1149"/>
      <c r="BV216" s="224"/>
      <c r="BW216" s="1100" t="s">
        <v>973</v>
      </c>
      <c r="BX216" s="1131">
        <v>13430</v>
      </c>
      <c r="BY216" s="197"/>
      <c r="BZ216" s="1100" t="s">
        <v>973</v>
      </c>
      <c r="CA216" s="1082">
        <v>50</v>
      </c>
      <c r="CB216" s="1101" t="s">
        <v>974</v>
      </c>
      <c r="CC216" s="1085" t="s">
        <v>975</v>
      </c>
      <c r="CD216" s="1101" t="s">
        <v>973</v>
      </c>
      <c r="CE216" s="1088" t="s">
        <v>979</v>
      </c>
      <c r="CF216" s="1101" t="s">
        <v>973</v>
      </c>
      <c r="CG216" s="1066">
        <v>7.4</v>
      </c>
      <c r="CH216" s="1093" t="s">
        <v>973</v>
      </c>
      <c r="CI216" s="1120">
        <v>4000</v>
      </c>
      <c r="CJ216" s="1107">
        <v>4400</v>
      </c>
      <c r="CK216" s="1093" t="s">
        <v>973</v>
      </c>
      <c r="CL216" s="198" t="s">
        <v>980</v>
      </c>
      <c r="CM216" s="199">
        <v>7100</v>
      </c>
      <c r="CN216" s="200">
        <v>7900</v>
      </c>
      <c r="CO216" s="1100" t="s">
        <v>973</v>
      </c>
      <c r="CP216" s="1110">
        <v>6560</v>
      </c>
      <c r="CQ216" s="1100" t="s">
        <v>973</v>
      </c>
      <c r="CR216" s="1082">
        <v>60</v>
      </c>
      <c r="CS216" s="1101" t="s">
        <v>974</v>
      </c>
      <c r="CT216" s="1085" t="s">
        <v>975</v>
      </c>
      <c r="CU216" s="1085" t="s">
        <v>973</v>
      </c>
      <c r="CV216" s="1088" t="s">
        <v>979</v>
      </c>
      <c r="CW216" s="1101" t="s">
        <v>973</v>
      </c>
      <c r="CX216" s="1104">
        <v>3</v>
      </c>
      <c r="CY216" s="1091" t="s">
        <v>981</v>
      </c>
      <c r="CZ216" s="1093" t="s">
        <v>973</v>
      </c>
      <c r="DA216" s="1094">
        <v>4900</v>
      </c>
      <c r="DB216" s="1096"/>
      <c r="DC216" s="1134" t="s">
        <v>914</v>
      </c>
      <c r="DD216" s="1096" t="s">
        <v>982</v>
      </c>
      <c r="DE216" s="1097">
        <v>7200</v>
      </c>
      <c r="DF216" s="1100" t="s">
        <v>973</v>
      </c>
      <c r="DG216" s="1082">
        <v>70</v>
      </c>
      <c r="DH216" s="1085" t="s">
        <v>974</v>
      </c>
      <c r="DI216" s="1085" t="s">
        <v>975</v>
      </c>
      <c r="DJ216" s="1085" t="s">
        <v>973</v>
      </c>
      <c r="DK216" s="1088" t="s">
        <v>979</v>
      </c>
      <c r="DL216" s="1085" t="s">
        <v>973</v>
      </c>
      <c r="DM216" s="1066">
        <v>2</v>
      </c>
      <c r="DN216" s="1069" t="s">
        <v>982</v>
      </c>
      <c r="DO216" s="1070" t="s">
        <v>912</v>
      </c>
      <c r="DP216" s="1072" t="s">
        <v>912</v>
      </c>
      <c r="DQ216" s="1072" t="s">
        <v>912</v>
      </c>
      <c r="DR216" s="1074" t="s">
        <v>912</v>
      </c>
      <c r="DS216" s="202"/>
      <c r="DT216" s="1143"/>
      <c r="DU216" s="160"/>
      <c r="DV216" s="160"/>
    </row>
    <row r="217" spans="1:126" s="263" customFormat="1" ht="18.600000000000001" customHeight="1">
      <c r="A217" s="263" t="s">
        <v>396</v>
      </c>
      <c r="B217" s="1147"/>
      <c r="C217" s="1114"/>
      <c r="D217" s="1117"/>
      <c r="E217" s="203" t="s">
        <v>53</v>
      </c>
      <c r="F217" s="165"/>
      <c r="G217" s="204">
        <v>63870</v>
      </c>
      <c r="H217" s="205">
        <v>133990</v>
      </c>
      <c r="I217" s="204">
        <v>56580</v>
      </c>
      <c r="J217" s="205">
        <v>126700</v>
      </c>
      <c r="K217" s="141" t="s">
        <v>973</v>
      </c>
      <c r="L217" s="206">
        <v>610</v>
      </c>
      <c r="M217" s="207">
        <v>1220</v>
      </c>
      <c r="N217" s="208" t="s">
        <v>974</v>
      </c>
      <c r="O217" s="209" t="s">
        <v>975</v>
      </c>
      <c r="P217" s="209" t="s">
        <v>910</v>
      </c>
      <c r="Q217" s="209" t="s">
        <v>976</v>
      </c>
      <c r="R217" s="209" t="s">
        <v>973</v>
      </c>
      <c r="S217" s="210">
        <v>2.8</v>
      </c>
      <c r="T217" s="211">
        <v>2.7</v>
      </c>
      <c r="U217" s="206">
        <v>530</v>
      </c>
      <c r="V217" s="207">
        <v>1150</v>
      </c>
      <c r="W217" s="212" t="s">
        <v>974</v>
      </c>
      <c r="X217" s="209" t="s">
        <v>975</v>
      </c>
      <c r="Y217" s="212" t="s">
        <v>910</v>
      </c>
      <c r="Z217" s="209" t="s">
        <v>976</v>
      </c>
      <c r="AA217" s="212" t="s">
        <v>973</v>
      </c>
      <c r="AB217" s="210">
        <v>2.7</v>
      </c>
      <c r="AC217" s="213">
        <v>2.7</v>
      </c>
      <c r="AD217" s="141" t="s">
        <v>973</v>
      </c>
      <c r="AE217" s="214">
        <v>8750</v>
      </c>
      <c r="AF217" s="141" t="s">
        <v>973</v>
      </c>
      <c r="AG217" s="215">
        <v>80</v>
      </c>
      <c r="AH217" s="216" t="s">
        <v>974</v>
      </c>
      <c r="AI217" s="158" t="s">
        <v>975</v>
      </c>
      <c r="AJ217" s="159" t="s">
        <v>973</v>
      </c>
      <c r="AK217" s="217" t="s">
        <v>976</v>
      </c>
      <c r="AL217" s="218" t="s">
        <v>973</v>
      </c>
      <c r="AM217" s="219">
        <v>2.8</v>
      </c>
      <c r="AN217" s="220"/>
      <c r="AO217" s="115"/>
      <c r="AP217" s="221"/>
      <c r="AQ217" s="115"/>
      <c r="AR217" s="222"/>
      <c r="AS217" s="223"/>
      <c r="AT217" s="221"/>
      <c r="AU217" s="223"/>
      <c r="AV217" s="221"/>
      <c r="AW217" s="223"/>
      <c r="AX217" s="221"/>
      <c r="AY217" s="115"/>
      <c r="AZ217" s="126"/>
      <c r="BA217" s="126"/>
      <c r="BB217" s="190"/>
      <c r="BC217" s="130"/>
      <c r="BD217" s="126"/>
      <c r="BE217" s="130"/>
      <c r="BF217" s="126"/>
      <c r="BG217" s="130"/>
      <c r="BH217" s="126"/>
      <c r="BI217" s="1119"/>
      <c r="BJ217" s="115"/>
      <c r="BK217" s="259"/>
      <c r="BL217" s="1118"/>
      <c r="BM217" s="260"/>
      <c r="BN217" s="163"/>
      <c r="BO217" s="163"/>
      <c r="BP217" s="163"/>
      <c r="BQ217" s="163"/>
      <c r="BR217" s="163"/>
      <c r="BS217" s="261"/>
      <c r="BT217" s="195"/>
      <c r="BU217" s="1149"/>
      <c r="BV217" s="224" t="s">
        <v>1008</v>
      </c>
      <c r="BW217" s="1100"/>
      <c r="BX217" s="1132"/>
      <c r="BY217" s="227">
        <v>11560</v>
      </c>
      <c r="BZ217" s="1100"/>
      <c r="CA217" s="1083"/>
      <c r="CB217" s="1102"/>
      <c r="CC217" s="1086"/>
      <c r="CD217" s="1102"/>
      <c r="CE217" s="1089"/>
      <c r="CF217" s="1102"/>
      <c r="CG217" s="1067"/>
      <c r="CH217" s="1093"/>
      <c r="CI217" s="1121" t="e">
        <v>#REF!</v>
      </c>
      <c r="CJ217" s="1108" t="e">
        <v>#REF!</v>
      </c>
      <c r="CK217" s="1093"/>
      <c r="CL217" s="123" t="s">
        <v>985</v>
      </c>
      <c r="CM217" s="228">
        <v>3900</v>
      </c>
      <c r="CN217" s="229">
        <v>4300</v>
      </c>
      <c r="CO217" s="1100"/>
      <c r="CP217" s="1111"/>
      <c r="CQ217" s="1100"/>
      <c r="CR217" s="1083"/>
      <c r="CS217" s="1102"/>
      <c r="CT217" s="1086"/>
      <c r="CU217" s="1086"/>
      <c r="CV217" s="1089"/>
      <c r="CW217" s="1102"/>
      <c r="CX217" s="1105"/>
      <c r="CY217" s="1091"/>
      <c r="CZ217" s="1093"/>
      <c r="DA217" s="1095"/>
      <c r="DB217" s="1096"/>
      <c r="DC217" s="1134"/>
      <c r="DD217" s="1096"/>
      <c r="DE217" s="1098"/>
      <c r="DF217" s="1100"/>
      <c r="DG217" s="1083"/>
      <c r="DH217" s="1086"/>
      <c r="DI217" s="1086"/>
      <c r="DJ217" s="1086"/>
      <c r="DK217" s="1089"/>
      <c r="DL217" s="1086"/>
      <c r="DM217" s="1067"/>
      <c r="DN217" s="1069"/>
      <c r="DO217" s="1071"/>
      <c r="DP217" s="1073"/>
      <c r="DQ217" s="1073"/>
      <c r="DR217" s="1075"/>
      <c r="DS217" s="202"/>
      <c r="DT217" s="1143"/>
      <c r="DU217" s="160"/>
      <c r="DV217" s="160"/>
    </row>
    <row r="218" spans="1:126" s="263" customFormat="1" ht="18.600000000000001" customHeight="1">
      <c r="A218" s="263" t="s">
        <v>397</v>
      </c>
      <c r="B218" s="1147"/>
      <c r="C218" s="1114"/>
      <c r="D218" s="1123" t="s">
        <v>986</v>
      </c>
      <c r="E218" s="203" t="s">
        <v>54</v>
      </c>
      <c r="F218" s="165"/>
      <c r="G218" s="204">
        <v>133990</v>
      </c>
      <c r="H218" s="205">
        <v>221550</v>
      </c>
      <c r="I218" s="204">
        <v>126700</v>
      </c>
      <c r="J218" s="205">
        <v>214260</v>
      </c>
      <c r="K218" s="141" t="s">
        <v>973</v>
      </c>
      <c r="L218" s="206">
        <v>1220</v>
      </c>
      <c r="M218" s="207">
        <v>2090</v>
      </c>
      <c r="N218" s="208" t="s">
        <v>974</v>
      </c>
      <c r="O218" s="209" t="s">
        <v>975</v>
      </c>
      <c r="P218" s="209" t="s">
        <v>910</v>
      </c>
      <c r="Q218" s="209" t="s">
        <v>976</v>
      </c>
      <c r="R218" s="209" t="s">
        <v>973</v>
      </c>
      <c r="S218" s="210">
        <v>2.7</v>
      </c>
      <c r="T218" s="211">
        <v>2.8</v>
      </c>
      <c r="U218" s="206">
        <v>1150</v>
      </c>
      <c r="V218" s="207">
        <v>2020</v>
      </c>
      <c r="W218" s="212" t="s">
        <v>974</v>
      </c>
      <c r="X218" s="209" t="s">
        <v>975</v>
      </c>
      <c r="Y218" s="212" t="s">
        <v>910</v>
      </c>
      <c r="Z218" s="209" t="s">
        <v>976</v>
      </c>
      <c r="AA218" s="212" t="s">
        <v>973</v>
      </c>
      <c r="AB218" s="210">
        <v>2.7</v>
      </c>
      <c r="AC218" s="213">
        <v>2.7</v>
      </c>
      <c r="AD218" s="231"/>
      <c r="AE218" s="232"/>
      <c r="AF218" s="233"/>
      <c r="AG218" s="234"/>
      <c r="AH218" s="235"/>
      <c r="AI218" s="195"/>
      <c r="AJ218" s="235"/>
      <c r="AK218" s="195"/>
      <c r="AL218" s="235"/>
      <c r="AM218" s="195"/>
      <c r="AN218" s="195"/>
      <c r="AO218" s="231"/>
      <c r="AP218" s="232"/>
      <c r="AQ218" s="233"/>
      <c r="AR218" s="234"/>
      <c r="AS218" s="235"/>
      <c r="AT218" s="195"/>
      <c r="AU218" s="235"/>
      <c r="AV218" s="195"/>
      <c r="AW218" s="235"/>
      <c r="AX218" s="195"/>
      <c r="AY218" s="141" t="s">
        <v>973</v>
      </c>
      <c r="AZ218" s="236">
        <v>17510</v>
      </c>
      <c r="BA218" s="141" t="s">
        <v>973</v>
      </c>
      <c r="BB218" s="184">
        <v>170</v>
      </c>
      <c r="BC218" s="185" t="s">
        <v>974</v>
      </c>
      <c r="BD218" s="186" t="s">
        <v>975</v>
      </c>
      <c r="BE218" s="187" t="s">
        <v>973</v>
      </c>
      <c r="BF218" s="188" t="s">
        <v>976</v>
      </c>
      <c r="BG218" s="185" t="s">
        <v>973</v>
      </c>
      <c r="BH218" s="189">
        <v>2.6</v>
      </c>
      <c r="BI218" s="1119"/>
      <c r="BJ218" s="115"/>
      <c r="BK218" s="224" t="s">
        <v>1009</v>
      </c>
      <c r="BL218" s="1118"/>
      <c r="BM218" s="202" t="s">
        <v>1009</v>
      </c>
      <c r="BN218" s="195"/>
      <c r="BO218" s="195"/>
      <c r="BP218" s="195"/>
      <c r="BQ218" s="195"/>
      <c r="BR218" s="195"/>
      <c r="BS218" s="225"/>
      <c r="BU218" s="1149"/>
      <c r="BV218" s="264" t="s">
        <v>1010</v>
      </c>
      <c r="BW218" s="1100" t="s">
        <v>973</v>
      </c>
      <c r="BX218" s="1129">
        <v>11560</v>
      </c>
      <c r="BY218" s="237"/>
      <c r="BZ218" s="1100"/>
      <c r="CA218" s="1083">
        <v>0</v>
      </c>
      <c r="CB218" s="1102"/>
      <c r="CC218" s="1086"/>
      <c r="CD218" s="1102"/>
      <c r="CE218" s="1089"/>
      <c r="CF218" s="1102"/>
      <c r="CG218" s="1067"/>
      <c r="CH218" s="1093"/>
      <c r="CI218" s="1121" t="e">
        <v>#REF!</v>
      </c>
      <c r="CJ218" s="1108" t="e">
        <v>#REF!</v>
      </c>
      <c r="CK218" s="1093"/>
      <c r="CL218" s="123" t="s">
        <v>987</v>
      </c>
      <c r="CM218" s="228">
        <v>3400</v>
      </c>
      <c r="CN218" s="229">
        <v>3800</v>
      </c>
      <c r="CO218" s="1100"/>
      <c r="CP218" s="1111"/>
      <c r="CQ218" s="1100"/>
      <c r="CR218" s="1083"/>
      <c r="CS218" s="1102"/>
      <c r="CT218" s="1086"/>
      <c r="CU218" s="1086"/>
      <c r="CV218" s="1089"/>
      <c r="CW218" s="1102"/>
      <c r="CX218" s="1105"/>
      <c r="CY218" s="1091"/>
      <c r="CZ218" s="202"/>
      <c r="DA218" s="127"/>
      <c r="DB218" s="1096"/>
      <c r="DC218" s="1133">
        <v>0.1</v>
      </c>
      <c r="DD218" s="1096"/>
      <c r="DE218" s="1098"/>
      <c r="DF218" s="1100"/>
      <c r="DG218" s="1083"/>
      <c r="DH218" s="1086"/>
      <c r="DI218" s="1086"/>
      <c r="DJ218" s="1086"/>
      <c r="DK218" s="1089"/>
      <c r="DL218" s="1086"/>
      <c r="DM218" s="1067"/>
      <c r="DN218" s="1069"/>
      <c r="DO218" s="1076">
        <v>0.01</v>
      </c>
      <c r="DP218" s="1078">
        <v>0.03</v>
      </c>
      <c r="DQ218" s="1078">
        <v>0.04</v>
      </c>
      <c r="DR218" s="1080">
        <v>0.05</v>
      </c>
      <c r="DS218" s="202"/>
      <c r="DT218" s="1143"/>
      <c r="DU218" s="160"/>
      <c r="DV218" s="160"/>
    </row>
    <row r="219" spans="1:126" s="263" customFormat="1" ht="18.600000000000001" customHeight="1">
      <c r="A219" s="263" t="s">
        <v>398</v>
      </c>
      <c r="B219" s="1147"/>
      <c r="C219" s="1114"/>
      <c r="D219" s="1124"/>
      <c r="E219" s="238" t="s">
        <v>55</v>
      </c>
      <c r="F219" s="165"/>
      <c r="G219" s="239">
        <v>221550</v>
      </c>
      <c r="H219" s="240"/>
      <c r="I219" s="239">
        <v>214260</v>
      </c>
      <c r="J219" s="240"/>
      <c r="K219" s="141" t="s">
        <v>973</v>
      </c>
      <c r="L219" s="241">
        <v>2090</v>
      </c>
      <c r="M219" s="242"/>
      <c r="N219" s="243" t="s">
        <v>974</v>
      </c>
      <c r="O219" s="244" t="s">
        <v>975</v>
      </c>
      <c r="P219" s="244" t="s">
        <v>910</v>
      </c>
      <c r="Q219" s="244" t="s">
        <v>976</v>
      </c>
      <c r="R219" s="244" t="s">
        <v>973</v>
      </c>
      <c r="S219" s="245">
        <v>2.8</v>
      </c>
      <c r="T219" s="246"/>
      <c r="U219" s="241">
        <v>2020</v>
      </c>
      <c r="V219" s="242"/>
      <c r="W219" s="247" t="s">
        <v>974</v>
      </c>
      <c r="X219" s="244" t="s">
        <v>975</v>
      </c>
      <c r="Y219" s="248" t="s">
        <v>910</v>
      </c>
      <c r="Z219" s="244" t="s">
        <v>976</v>
      </c>
      <c r="AA219" s="248" t="s">
        <v>973</v>
      </c>
      <c r="AB219" s="245">
        <v>2.7</v>
      </c>
      <c r="AC219" s="249"/>
      <c r="AD219" s="231"/>
      <c r="AE219" s="232"/>
      <c r="AF219" s="233"/>
      <c r="AG219" s="250"/>
      <c r="AH219" s="235"/>
      <c r="AI219" s="195"/>
      <c r="AJ219" s="235"/>
      <c r="AK219" s="195"/>
      <c r="AL219" s="235"/>
      <c r="AM219" s="195"/>
      <c r="AN219" s="195"/>
      <c r="AO219" s="231"/>
      <c r="AP219" s="232"/>
      <c r="AQ219" s="233"/>
      <c r="AR219" s="250"/>
      <c r="AS219" s="235"/>
      <c r="AT219" s="195"/>
      <c r="AU219" s="235"/>
      <c r="AV219" s="195"/>
      <c r="AW219" s="235"/>
      <c r="AX219" s="195"/>
      <c r="AY219" s="231"/>
      <c r="AZ219" s="232"/>
      <c r="BA219" s="232"/>
      <c r="BB219" s="234"/>
      <c r="BC219" s="235"/>
      <c r="BD219" s="195"/>
      <c r="BE219" s="235"/>
      <c r="BF219" s="195"/>
      <c r="BG219" s="235"/>
      <c r="BH219" s="195"/>
      <c r="BI219" s="1119"/>
      <c r="BJ219" s="115"/>
      <c r="BK219" s="224">
        <v>570700</v>
      </c>
      <c r="BL219" s="1118"/>
      <c r="BM219" s="256">
        <v>5700</v>
      </c>
      <c r="BN219" s="195" t="s">
        <v>911</v>
      </c>
      <c r="BO219" s="122" t="s">
        <v>975</v>
      </c>
      <c r="BP219" s="129" t="s">
        <v>973</v>
      </c>
      <c r="BQ219" s="257" t="s">
        <v>976</v>
      </c>
      <c r="BR219" s="143" t="s">
        <v>973</v>
      </c>
      <c r="BS219" s="258">
        <v>1.9</v>
      </c>
      <c r="BT219" s="232"/>
      <c r="BU219" s="1149"/>
      <c r="BV219" s="224"/>
      <c r="BW219" s="1100"/>
      <c r="BX219" s="1130"/>
      <c r="BY219" s="251"/>
      <c r="BZ219" s="1100"/>
      <c r="CA219" s="1084"/>
      <c r="CB219" s="1103"/>
      <c r="CC219" s="1087"/>
      <c r="CD219" s="1103"/>
      <c r="CE219" s="1090"/>
      <c r="CF219" s="1103"/>
      <c r="CG219" s="1068"/>
      <c r="CH219" s="1093"/>
      <c r="CI219" s="1122" t="e">
        <v>#REF!</v>
      </c>
      <c r="CJ219" s="1109" t="e">
        <v>#REF!</v>
      </c>
      <c r="CK219" s="1093"/>
      <c r="CL219" s="252" t="s">
        <v>988</v>
      </c>
      <c r="CM219" s="253">
        <v>3000</v>
      </c>
      <c r="CN219" s="254">
        <v>3400</v>
      </c>
      <c r="CO219" s="1100"/>
      <c r="CP219" s="1112"/>
      <c r="CQ219" s="1100"/>
      <c r="CR219" s="1084"/>
      <c r="CS219" s="1103"/>
      <c r="CT219" s="1087"/>
      <c r="CU219" s="1087"/>
      <c r="CV219" s="1090"/>
      <c r="CW219" s="1103"/>
      <c r="CX219" s="1106"/>
      <c r="CY219" s="1092"/>
      <c r="CZ219" s="202"/>
      <c r="DA219" s="127"/>
      <c r="DB219" s="1096"/>
      <c r="DC219" s="1133"/>
      <c r="DD219" s="1096"/>
      <c r="DE219" s="1099"/>
      <c r="DF219" s="1100"/>
      <c r="DG219" s="1084"/>
      <c r="DH219" s="1087"/>
      <c r="DI219" s="1087"/>
      <c r="DJ219" s="1087"/>
      <c r="DK219" s="1090"/>
      <c r="DL219" s="1087"/>
      <c r="DM219" s="1068"/>
      <c r="DN219" s="1069"/>
      <c r="DO219" s="1077"/>
      <c r="DP219" s="1079"/>
      <c r="DQ219" s="1079"/>
      <c r="DR219" s="1081"/>
      <c r="DS219" s="202"/>
      <c r="DT219" s="1143"/>
      <c r="DU219" s="160"/>
      <c r="DV219" s="160"/>
    </row>
    <row r="220" spans="1:126" s="263" customFormat="1" ht="18.600000000000001" customHeight="1">
      <c r="A220" s="263" t="s">
        <v>399</v>
      </c>
      <c r="B220" s="1147"/>
      <c r="C220" s="1128" t="s">
        <v>1011</v>
      </c>
      <c r="D220" s="1116" t="s">
        <v>972</v>
      </c>
      <c r="E220" s="164" t="s">
        <v>52</v>
      </c>
      <c r="F220" s="165"/>
      <c r="G220" s="166">
        <v>51230</v>
      </c>
      <c r="H220" s="167">
        <v>59980</v>
      </c>
      <c r="I220" s="166">
        <v>44750</v>
      </c>
      <c r="J220" s="167">
        <v>53500</v>
      </c>
      <c r="K220" s="141" t="s">
        <v>973</v>
      </c>
      <c r="L220" s="168">
        <v>490</v>
      </c>
      <c r="M220" s="169">
        <v>570</v>
      </c>
      <c r="N220" s="170" t="s">
        <v>974</v>
      </c>
      <c r="O220" s="171" t="s">
        <v>975</v>
      </c>
      <c r="P220" s="172" t="s">
        <v>973</v>
      </c>
      <c r="Q220" s="173" t="s">
        <v>976</v>
      </c>
      <c r="R220" s="172" t="s">
        <v>973</v>
      </c>
      <c r="S220" s="174">
        <v>2.8</v>
      </c>
      <c r="T220" s="175">
        <v>2.8</v>
      </c>
      <c r="U220" s="168">
        <v>420</v>
      </c>
      <c r="V220" s="169">
        <v>500</v>
      </c>
      <c r="W220" s="176" t="s">
        <v>974</v>
      </c>
      <c r="X220" s="171" t="s">
        <v>975</v>
      </c>
      <c r="Y220" s="176" t="s">
        <v>973</v>
      </c>
      <c r="Z220" s="173" t="s">
        <v>976</v>
      </c>
      <c r="AA220" s="176" t="s">
        <v>973</v>
      </c>
      <c r="AB220" s="174">
        <v>2.7</v>
      </c>
      <c r="AC220" s="177">
        <v>2.7</v>
      </c>
      <c r="AD220" s="141" t="s">
        <v>973</v>
      </c>
      <c r="AE220" s="178">
        <v>8750</v>
      </c>
      <c r="AF220" s="141" t="s">
        <v>973</v>
      </c>
      <c r="AG220" s="179">
        <v>80</v>
      </c>
      <c r="AH220" s="180" t="s">
        <v>974</v>
      </c>
      <c r="AI220" s="171" t="s">
        <v>975</v>
      </c>
      <c r="AJ220" s="176" t="s">
        <v>973</v>
      </c>
      <c r="AK220" s="173" t="s">
        <v>976</v>
      </c>
      <c r="AL220" s="176" t="s">
        <v>973</v>
      </c>
      <c r="AM220" s="181">
        <v>2.8</v>
      </c>
      <c r="AN220" s="182" t="s">
        <v>977</v>
      </c>
      <c r="AO220" s="141" t="s">
        <v>973</v>
      </c>
      <c r="AP220" s="183">
        <v>3500</v>
      </c>
      <c r="AQ220" s="141" t="s">
        <v>973</v>
      </c>
      <c r="AR220" s="184">
        <v>30</v>
      </c>
      <c r="AS220" s="185" t="s">
        <v>974</v>
      </c>
      <c r="AT220" s="186" t="s">
        <v>975</v>
      </c>
      <c r="AU220" s="187" t="s">
        <v>973</v>
      </c>
      <c r="AV220" s="188" t="s">
        <v>976</v>
      </c>
      <c r="AW220" s="187" t="s">
        <v>973</v>
      </c>
      <c r="AX220" s="189">
        <v>3.7</v>
      </c>
      <c r="AY220" s="115"/>
      <c r="AZ220" s="126"/>
      <c r="BA220" s="126"/>
      <c r="BB220" s="190"/>
      <c r="BC220" s="130"/>
      <c r="BD220" s="126"/>
      <c r="BE220" s="130"/>
      <c r="BF220" s="126"/>
      <c r="BG220" s="130"/>
      <c r="BH220" s="126"/>
      <c r="BI220" s="1119"/>
      <c r="BJ220" s="115"/>
      <c r="BK220" s="259"/>
      <c r="BL220" s="1118"/>
      <c r="BM220" s="260"/>
      <c r="BN220" s="163"/>
      <c r="BO220" s="163"/>
      <c r="BP220" s="163"/>
      <c r="BQ220" s="163"/>
      <c r="BR220" s="163"/>
      <c r="BS220" s="261"/>
      <c r="BT220" s="195"/>
      <c r="BU220" s="1149"/>
      <c r="BV220" s="226"/>
      <c r="BW220" s="1100" t="s">
        <v>973</v>
      </c>
      <c r="BX220" s="1131">
        <v>12780</v>
      </c>
      <c r="BY220" s="197"/>
      <c r="BZ220" s="1100" t="s">
        <v>973</v>
      </c>
      <c r="CA220" s="1082">
        <v>50</v>
      </c>
      <c r="CB220" s="1101" t="s">
        <v>974</v>
      </c>
      <c r="CC220" s="1085" t="s">
        <v>975</v>
      </c>
      <c r="CD220" s="1101" t="s">
        <v>973</v>
      </c>
      <c r="CE220" s="1088" t="s">
        <v>979</v>
      </c>
      <c r="CF220" s="1101" t="s">
        <v>973</v>
      </c>
      <c r="CG220" s="1066">
        <v>6.6</v>
      </c>
      <c r="CH220" s="1093" t="s">
        <v>973</v>
      </c>
      <c r="CI220" s="1120">
        <v>3500</v>
      </c>
      <c r="CJ220" s="1107">
        <v>3900</v>
      </c>
      <c r="CK220" s="1093" t="s">
        <v>973</v>
      </c>
      <c r="CL220" s="198" t="s">
        <v>980</v>
      </c>
      <c r="CM220" s="199">
        <v>6300</v>
      </c>
      <c r="CN220" s="200">
        <v>7100</v>
      </c>
      <c r="CO220" s="1100" t="s">
        <v>973</v>
      </c>
      <c r="CP220" s="1110">
        <v>5830</v>
      </c>
      <c r="CQ220" s="1100" t="s">
        <v>973</v>
      </c>
      <c r="CR220" s="1082">
        <v>50</v>
      </c>
      <c r="CS220" s="1101" t="s">
        <v>974</v>
      </c>
      <c r="CT220" s="1085" t="s">
        <v>975</v>
      </c>
      <c r="CU220" s="1085" t="s">
        <v>973</v>
      </c>
      <c r="CV220" s="1088" t="s">
        <v>979</v>
      </c>
      <c r="CW220" s="1101" t="s">
        <v>973</v>
      </c>
      <c r="CX220" s="1104">
        <v>3.2</v>
      </c>
      <c r="CY220" s="1091" t="s">
        <v>981</v>
      </c>
      <c r="CZ220" s="1093" t="s">
        <v>973</v>
      </c>
      <c r="DA220" s="1094">
        <v>4900</v>
      </c>
      <c r="DB220" s="1096"/>
      <c r="DC220" s="265"/>
      <c r="DD220" s="1096" t="s">
        <v>982</v>
      </c>
      <c r="DE220" s="1097">
        <v>6400</v>
      </c>
      <c r="DF220" s="1100" t="s">
        <v>973</v>
      </c>
      <c r="DG220" s="1082">
        <v>60</v>
      </c>
      <c r="DH220" s="1085" t="s">
        <v>974</v>
      </c>
      <c r="DI220" s="1085" t="s">
        <v>975</v>
      </c>
      <c r="DJ220" s="1085" t="s">
        <v>973</v>
      </c>
      <c r="DK220" s="1088" t="s">
        <v>979</v>
      </c>
      <c r="DL220" s="1085" t="s">
        <v>973</v>
      </c>
      <c r="DM220" s="1066">
        <v>2</v>
      </c>
      <c r="DN220" s="1069" t="s">
        <v>982</v>
      </c>
      <c r="DO220" s="1070" t="s">
        <v>912</v>
      </c>
      <c r="DP220" s="1072" t="s">
        <v>912</v>
      </c>
      <c r="DQ220" s="1072" t="s">
        <v>912</v>
      </c>
      <c r="DR220" s="1074" t="s">
        <v>912</v>
      </c>
      <c r="DS220" s="202"/>
      <c r="DT220" s="1143"/>
      <c r="DU220" s="160"/>
      <c r="DV220" s="160"/>
    </row>
    <row r="221" spans="1:126" s="263" customFormat="1" ht="18.600000000000001" customHeight="1">
      <c r="A221" s="263" t="s">
        <v>400</v>
      </c>
      <c r="B221" s="1147"/>
      <c r="C221" s="1114"/>
      <c r="D221" s="1117"/>
      <c r="E221" s="203" t="s">
        <v>53</v>
      </c>
      <c r="F221" s="165"/>
      <c r="G221" s="204">
        <v>59980</v>
      </c>
      <c r="H221" s="205">
        <v>130100</v>
      </c>
      <c r="I221" s="204">
        <v>53500</v>
      </c>
      <c r="J221" s="205">
        <v>123620</v>
      </c>
      <c r="K221" s="141" t="s">
        <v>973</v>
      </c>
      <c r="L221" s="206">
        <v>570</v>
      </c>
      <c r="M221" s="207">
        <v>1180</v>
      </c>
      <c r="N221" s="208" t="s">
        <v>974</v>
      </c>
      <c r="O221" s="209" t="s">
        <v>975</v>
      </c>
      <c r="P221" s="209" t="s">
        <v>910</v>
      </c>
      <c r="Q221" s="209" t="s">
        <v>976</v>
      </c>
      <c r="R221" s="209" t="s">
        <v>973</v>
      </c>
      <c r="S221" s="210">
        <v>2.8</v>
      </c>
      <c r="T221" s="211">
        <v>2.7</v>
      </c>
      <c r="U221" s="206">
        <v>500</v>
      </c>
      <c r="V221" s="207">
        <v>1120</v>
      </c>
      <c r="W221" s="212" t="s">
        <v>974</v>
      </c>
      <c r="X221" s="209" t="s">
        <v>975</v>
      </c>
      <c r="Y221" s="212" t="s">
        <v>910</v>
      </c>
      <c r="Z221" s="209" t="s">
        <v>976</v>
      </c>
      <c r="AA221" s="212" t="s">
        <v>973</v>
      </c>
      <c r="AB221" s="210">
        <v>2.7</v>
      </c>
      <c r="AC221" s="213">
        <v>2.7</v>
      </c>
      <c r="AD221" s="141" t="s">
        <v>973</v>
      </c>
      <c r="AE221" s="214">
        <v>8750</v>
      </c>
      <c r="AF221" s="141" t="s">
        <v>973</v>
      </c>
      <c r="AG221" s="215">
        <v>80</v>
      </c>
      <c r="AH221" s="216" t="s">
        <v>974</v>
      </c>
      <c r="AI221" s="158" t="s">
        <v>975</v>
      </c>
      <c r="AJ221" s="159" t="s">
        <v>973</v>
      </c>
      <c r="AK221" s="217" t="s">
        <v>976</v>
      </c>
      <c r="AL221" s="218" t="s">
        <v>973</v>
      </c>
      <c r="AM221" s="219">
        <v>2.8</v>
      </c>
      <c r="AN221" s="220"/>
      <c r="AO221" s="115"/>
      <c r="AP221" s="221"/>
      <c r="AQ221" s="115"/>
      <c r="AR221" s="222"/>
      <c r="AS221" s="223"/>
      <c r="AT221" s="221"/>
      <c r="AU221" s="223"/>
      <c r="AV221" s="221"/>
      <c r="AW221" s="223"/>
      <c r="AX221" s="221"/>
      <c r="AY221" s="115"/>
      <c r="AZ221" s="126"/>
      <c r="BA221" s="126"/>
      <c r="BB221" s="190"/>
      <c r="BC221" s="130"/>
      <c r="BD221" s="126"/>
      <c r="BE221" s="130"/>
      <c r="BF221" s="126"/>
      <c r="BG221" s="130"/>
      <c r="BH221" s="126"/>
      <c r="BI221" s="1119"/>
      <c r="BJ221" s="115"/>
      <c r="BK221" s="224" t="s">
        <v>1012</v>
      </c>
      <c r="BL221" s="1118"/>
      <c r="BM221" s="202" t="s">
        <v>1012</v>
      </c>
      <c r="BN221" s="195"/>
      <c r="BO221" s="195"/>
      <c r="BP221" s="195"/>
      <c r="BQ221" s="195"/>
      <c r="BR221" s="195"/>
      <c r="BS221" s="225"/>
      <c r="BU221" s="1149"/>
      <c r="BV221" s="259"/>
      <c r="BW221" s="1100"/>
      <c r="BX221" s="1132"/>
      <c r="BY221" s="227">
        <v>10900</v>
      </c>
      <c r="BZ221" s="1100"/>
      <c r="CA221" s="1083"/>
      <c r="CB221" s="1102"/>
      <c r="CC221" s="1086"/>
      <c r="CD221" s="1102"/>
      <c r="CE221" s="1089"/>
      <c r="CF221" s="1102"/>
      <c r="CG221" s="1067"/>
      <c r="CH221" s="1093"/>
      <c r="CI221" s="1121" t="e">
        <v>#REF!</v>
      </c>
      <c r="CJ221" s="1108" t="e">
        <v>#REF!</v>
      </c>
      <c r="CK221" s="1093"/>
      <c r="CL221" s="123" t="s">
        <v>985</v>
      </c>
      <c r="CM221" s="228">
        <v>3500</v>
      </c>
      <c r="CN221" s="229">
        <v>3900</v>
      </c>
      <c r="CO221" s="1100"/>
      <c r="CP221" s="1111"/>
      <c r="CQ221" s="1100"/>
      <c r="CR221" s="1083"/>
      <c r="CS221" s="1102"/>
      <c r="CT221" s="1086"/>
      <c r="CU221" s="1086"/>
      <c r="CV221" s="1089"/>
      <c r="CW221" s="1102"/>
      <c r="CX221" s="1105"/>
      <c r="CY221" s="1091"/>
      <c r="CZ221" s="1093"/>
      <c r="DA221" s="1095"/>
      <c r="DB221" s="1096"/>
      <c r="DC221" s="265"/>
      <c r="DD221" s="1096"/>
      <c r="DE221" s="1098"/>
      <c r="DF221" s="1100"/>
      <c r="DG221" s="1083"/>
      <c r="DH221" s="1086"/>
      <c r="DI221" s="1086"/>
      <c r="DJ221" s="1086"/>
      <c r="DK221" s="1089"/>
      <c r="DL221" s="1086"/>
      <c r="DM221" s="1067"/>
      <c r="DN221" s="1069"/>
      <c r="DO221" s="1071"/>
      <c r="DP221" s="1073"/>
      <c r="DQ221" s="1073"/>
      <c r="DR221" s="1075"/>
      <c r="DS221" s="202"/>
      <c r="DT221" s="1143"/>
      <c r="DU221" s="160"/>
      <c r="DV221" s="160"/>
    </row>
    <row r="222" spans="1:126" s="263" customFormat="1" ht="18.600000000000001" customHeight="1">
      <c r="A222" s="263" t="s">
        <v>1036</v>
      </c>
      <c r="B222" s="1147"/>
      <c r="C222" s="1114"/>
      <c r="D222" s="1123" t="s">
        <v>986</v>
      </c>
      <c r="E222" s="203" t="s">
        <v>54</v>
      </c>
      <c r="F222" s="165"/>
      <c r="G222" s="204">
        <v>130100</v>
      </c>
      <c r="H222" s="205">
        <v>217660</v>
      </c>
      <c r="I222" s="204">
        <v>123620</v>
      </c>
      <c r="J222" s="205">
        <v>211180</v>
      </c>
      <c r="K222" s="141" t="s">
        <v>973</v>
      </c>
      <c r="L222" s="206">
        <v>1180</v>
      </c>
      <c r="M222" s="207">
        <v>2050</v>
      </c>
      <c r="N222" s="208" t="s">
        <v>974</v>
      </c>
      <c r="O222" s="209" t="s">
        <v>975</v>
      </c>
      <c r="P222" s="209" t="s">
        <v>910</v>
      </c>
      <c r="Q222" s="209" t="s">
        <v>976</v>
      </c>
      <c r="R222" s="209" t="s">
        <v>973</v>
      </c>
      <c r="S222" s="210">
        <v>2.7</v>
      </c>
      <c r="T222" s="211">
        <v>2.8</v>
      </c>
      <c r="U222" s="206">
        <v>1120</v>
      </c>
      <c r="V222" s="207">
        <v>1990</v>
      </c>
      <c r="W222" s="212" t="s">
        <v>974</v>
      </c>
      <c r="X222" s="209" t="s">
        <v>975</v>
      </c>
      <c r="Y222" s="212" t="s">
        <v>910</v>
      </c>
      <c r="Z222" s="209" t="s">
        <v>976</v>
      </c>
      <c r="AA222" s="212" t="s">
        <v>973</v>
      </c>
      <c r="AB222" s="210">
        <v>2.7</v>
      </c>
      <c r="AC222" s="213">
        <v>2.7</v>
      </c>
      <c r="AD222" s="231"/>
      <c r="AE222" s="232"/>
      <c r="AF222" s="233"/>
      <c r="AG222" s="234"/>
      <c r="AH222" s="235"/>
      <c r="AI222" s="195"/>
      <c r="AJ222" s="235"/>
      <c r="AK222" s="195"/>
      <c r="AL222" s="235"/>
      <c r="AM222" s="195"/>
      <c r="AN222" s="195"/>
      <c r="AO222" s="231"/>
      <c r="AP222" s="232"/>
      <c r="AQ222" s="233"/>
      <c r="AR222" s="234"/>
      <c r="AS222" s="235"/>
      <c r="AT222" s="195"/>
      <c r="AU222" s="235"/>
      <c r="AV222" s="195"/>
      <c r="AW222" s="235"/>
      <c r="AX222" s="195"/>
      <c r="AY222" s="141" t="s">
        <v>973</v>
      </c>
      <c r="AZ222" s="236">
        <v>17510</v>
      </c>
      <c r="BA222" s="141" t="s">
        <v>973</v>
      </c>
      <c r="BB222" s="184">
        <v>170</v>
      </c>
      <c r="BC222" s="185" t="s">
        <v>974</v>
      </c>
      <c r="BD222" s="186" t="s">
        <v>975</v>
      </c>
      <c r="BE222" s="187" t="s">
        <v>973</v>
      </c>
      <c r="BF222" s="188" t="s">
        <v>976</v>
      </c>
      <c r="BG222" s="185" t="s">
        <v>973</v>
      </c>
      <c r="BH222" s="189">
        <v>2.6</v>
      </c>
      <c r="BI222" s="1119"/>
      <c r="BJ222" s="115"/>
      <c r="BK222" s="224">
        <v>613300</v>
      </c>
      <c r="BL222" s="1118"/>
      <c r="BM222" s="256">
        <v>6130</v>
      </c>
      <c r="BN222" s="195" t="s">
        <v>911</v>
      </c>
      <c r="BO222" s="122" t="s">
        <v>975</v>
      </c>
      <c r="BP222" s="129" t="s">
        <v>973</v>
      </c>
      <c r="BQ222" s="257" t="s">
        <v>976</v>
      </c>
      <c r="BR222" s="143" t="s">
        <v>973</v>
      </c>
      <c r="BS222" s="258">
        <v>2</v>
      </c>
      <c r="BT222" s="232"/>
      <c r="BU222" s="1149"/>
      <c r="BV222" s="224"/>
      <c r="BW222" s="1100" t="s">
        <v>973</v>
      </c>
      <c r="BX222" s="1129">
        <v>10900</v>
      </c>
      <c r="BY222" s="237"/>
      <c r="BZ222" s="1100"/>
      <c r="CA222" s="1083">
        <v>0</v>
      </c>
      <c r="CB222" s="1102"/>
      <c r="CC222" s="1086"/>
      <c r="CD222" s="1102"/>
      <c r="CE222" s="1089"/>
      <c r="CF222" s="1102"/>
      <c r="CG222" s="1067"/>
      <c r="CH222" s="1093"/>
      <c r="CI222" s="1121" t="e">
        <v>#REF!</v>
      </c>
      <c r="CJ222" s="1108" t="e">
        <v>#REF!</v>
      </c>
      <c r="CK222" s="1093"/>
      <c r="CL222" s="123" t="s">
        <v>987</v>
      </c>
      <c r="CM222" s="228">
        <v>3000</v>
      </c>
      <c r="CN222" s="229">
        <v>3400</v>
      </c>
      <c r="CO222" s="1100"/>
      <c r="CP222" s="1111"/>
      <c r="CQ222" s="1100"/>
      <c r="CR222" s="1083"/>
      <c r="CS222" s="1102"/>
      <c r="CT222" s="1086"/>
      <c r="CU222" s="1086"/>
      <c r="CV222" s="1089"/>
      <c r="CW222" s="1102"/>
      <c r="CX222" s="1105"/>
      <c r="CY222" s="1091"/>
      <c r="CZ222" s="202"/>
      <c r="DA222" s="127"/>
      <c r="DB222" s="1096"/>
      <c r="DC222" s="266"/>
      <c r="DD222" s="1096"/>
      <c r="DE222" s="1098"/>
      <c r="DF222" s="1100"/>
      <c r="DG222" s="1083"/>
      <c r="DH222" s="1086"/>
      <c r="DI222" s="1086"/>
      <c r="DJ222" s="1086"/>
      <c r="DK222" s="1089"/>
      <c r="DL222" s="1086"/>
      <c r="DM222" s="1067"/>
      <c r="DN222" s="1069"/>
      <c r="DO222" s="1076">
        <v>0.01</v>
      </c>
      <c r="DP222" s="1078">
        <v>0.03</v>
      </c>
      <c r="DQ222" s="1078">
        <v>0.04</v>
      </c>
      <c r="DR222" s="1080">
        <v>0.05</v>
      </c>
      <c r="DS222" s="202"/>
      <c r="DT222" s="1143"/>
      <c r="DU222" s="160"/>
      <c r="DV222" s="160"/>
    </row>
    <row r="223" spans="1:126" s="263" customFormat="1" ht="18.600000000000001" customHeight="1">
      <c r="A223" s="263" t="s">
        <v>401</v>
      </c>
      <c r="B223" s="1147"/>
      <c r="C223" s="1114"/>
      <c r="D223" s="1124"/>
      <c r="E223" s="238" t="s">
        <v>55</v>
      </c>
      <c r="F223" s="165"/>
      <c r="G223" s="239">
        <v>217660</v>
      </c>
      <c r="H223" s="240"/>
      <c r="I223" s="239">
        <v>211180</v>
      </c>
      <c r="J223" s="240"/>
      <c r="K223" s="141" t="s">
        <v>973</v>
      </c>
      <c r="L223" s="241">
        <v>2050</v>
      </c>
      <c r="M223" s="242"/>
      <c r="N223" s="243" t="s">
        <v>974</v>
      </c>
      <c r="O223" s="244" t="s">
        <v>975</v>
      </c>
      <c r="P223" s="244" t="s">
        <v>910</v>
      </c>
      <c r="Q223" s="244" t="s">
        <v>976</v>
      </c>
      <c r="R223" s="244" t="s">
        <v>973</v>
      </c>
      <c r="S223" s="245">
        <v>2.8</v>
      </c>
      <c r="T223" s="246"/>
      <c r="U223" s="241">
        <v>1990</v>
      </c>
      <c r="V223" s="242"/>
      <c r="W223" s="247" t="s">
        <v>974</v>
      </c>
      <c r="X223" s="244" t="s">
        <v>975</v>
      </c>
      <c r="Y223" s="248" t="s">
        <v>910</v>
      </c>
      <c r="Z223" s="244" t="s">
        <v>976</v>
      </c>
      <c r="AA223" s="248" t="s">
        <v>973</v>
      </c>
      <c r="AB223" s="245">
        <v>2.7</v>
      </c>
      <c r="AC223" s="249"/>
      <c r="AD223" s="231"/>
      <c r="AE223" s="232"/>
      <c r="AF223" s="233"/>
      <c r="AG223" s="250"/>
      <c r="AH223" s="235"/>
      <c r="AI223" s="195"/>
      <c r="AJ223" s="235"/>
      <c r="AK223" s="195"/>
      <c r="AL223" s="235"/>
      <c r="AM223" s="195"/>
      <c r="AN223" s="195"/>
      <c r="AO223" s="231"/>
      <c r="AP223" s="232"/>
      <c r="AQ223" s="233"/>
      <c r="AR223" s="250"/>
      <c r="AS223" s="235"/>
      <c r="AT223" s="195"/>
      <c r="AU223" s="235"/>
      <c r="AV223" s="195"/>
      <c r="AW223" s="235"/>
      <c r="AX223" s="195"/>
      <c r="AY223" s="231"/>
      <c r="AZ223" s="232"/>
      <c r="BA223" s="232"/>
      <c r="BB223" s="234"/>
      <c r="BC223" s="235"/>
      <c r="BD223" s="195"/>
      <c r="BE223" s="235"/>
      <c r="BF223" s="195"/>
      <c r="BG223" s="235"/>
      <c r="BH223" s="195"/>
      <c r="BI223" s="1119"/>
      <c r="BJ223" s="115"/>
      <c r="BK223" s="259"/>
      <c r="BL223" s="1118"/>
      <c r="BM223" s="260"/>
      <c r="BN223" s="163"/>
      <c r="BO223" s="163"/>
      <c r="BP223" s="163"/>
      <c r="BQ223" s="163"/>
      <c r="BR223" s="163"/>
      <c r="BS223" s="261"/>
      <c r="BT223" s="195"/>
      <c r="BU223" s="1149"/>
      <c r="BV223" s="226"/>
      <c r="BW223" s="1100"/>
      <c r="BX223" s="1130"/>
      <c r="BY223" s="251"/>
      <c r="BZ223" s="1100"/>
      <c r="CA223" s="1084"/>
      <c r="CB223" s="1103"/>
      <c r="CC223" s="1087"/>
      <c r="CD223" s="1103"/>
      <c r="CE223" s="1090"/>
      <c r="CF223" s="1103"/>
      <c r="CG223" s="1068"/>
      <c r="CH223" s="1093"/>
      <c r="CI223" s="1122" t="e">
        <v>#REF!</v>
      </c>
      <c r="CJ223" s="1109" t="e">
        <v>#REF!</v>
      </c>
      <c r="CK223" s="1093"/>
      <c r="CL223" s="252" t="s">
        <v>988</v>
      </c>
      <c r="CM223" s="253">
        <v>2700</v>
      </c>
      <c r="CN223" s="254">
        <v>3000</v>
      </c>
      <c r="CO223" s="1100"/>
      <c r="CP223" s="1112"/>
      <c r="CQ223" s="1100"/>
      <c r="CR223" s="1084"/>
      <c r="CS223" s="1103"/>
      <c r="CT223" s="1087"/>
      <c r="CU223" s="1087"/>
      <c r="CV223" s="1090"/>
      <c r="CW223" s="1103"/>
      <c r="CX223" s="1106"/>
      <c r="CY223" s="1092"/>
      <c r="CZ223" s="202"/>
      <c r="DA223" s="127"/>
      <c r="DB223" s="1096"/>
      <c r="DC223" s="266"/>
      <c r="DD223" s="1096"/>
      <c r="DE223" s="1099"/>
      <c r="DF223" s="1100"/>
      <c r="DG223" s="1084"/>
      <c r="DH223" s="1087"/>
      <c r="DI223" s="1087"/>
      <c r="DJ223" s="1087"/>
      <c r="DK223" s="1090"/>
      <c r="DL223" s="1087"/>
      <c r="DM223" s="1068"/>
      <c r="DN223" s="1069"/>
      <c r="DO223" s="1077"/>
      <c r="DP223" s="1079"/>
      <c r="DQ223" s="1079"/>
      <c r="DR223" s="1081"/>
      <c r="DS223" s="202"/>
      <c r="DT223" s="1143"/>
      <c r="DU223" s="160"/>
      <c r="DV223" s="160"/>
    </row>
    <row r="224" spans="1:126" s="263" customFormat="1" ht="18.600000000000001" customHeight="1">
      <c r="A224" s="263" t="s">
        <v>1034</v>
      </c>
      <c r="B224" s="1147"/>
      <c r="C224" s="1128" t="s">
        <v>1013</v>
      </c>
      <c r="D224" s="1116" t="s">
        <v>972</v>
      </c>
      <c r="E224" s="164" t="s">
        <v>52</v>
      </c>
      <c r="F224" s="165"/>
      <c r="G224" s="166">
        <v>44100</v>
      </c>
      <c r="H224" s="167">
        <v>52850</v>
      </c>
      <c r="I224" s="166">
        <v>38270</v>
      </c>
      <c r="J224" s="167">
        <v>47020</v>
      </c>
      <c r="K224" s="141" t="s">
        <v>973</v>
      </c>
      <c r="L224" s="168">
        <v>420</v>
      </c>
      <c r="M224" s="169">
        <v>500</v>
      </c>
      <c r="N224" s="170" t="s">
        <v>974</v>
      </c>
      <c r="O224" s="171" t="s">
        <v>975</v>
      </c>
      <c r="P224" s="172" t="s">
        <v>973</v>
      </c>
      <c r="Q224" s="173" t="s">
        <v>976</v>
      </c>
      <c r="R224" s="172" t="s">
        <v>973</v>
      </c>
      <c r="S224" s="174">
        <v>2.9</v>
      </c>
      <c r="T224" s="175">
        <v>2.9</v>
      </c>
      <c r="U224" s="168">
        <v>360</v>
      </c>
      <c r="V224" s="169">
        <v>440</v>
      </c>
      <c r="W224" s="176" t="s">
        <v>974</v>
      </c>
      <c r="X224" s="171" t="s">
        <v>975</v>
      </c>
      <c r="Y224" s="176" t="s">
        <v>973</v>
      </c>
      <c r="Z224" s="173" t="s">
        <v>976</v>
      </c>
      <c r="AA224" s="176" t="s">
        <v>973</v>
      </c>
      <c r="AB224" s="174">
        <v>2.9</v>
      </c>
      <c r="AC224" s="177">
        <v>2.9</v>
      </c>
      <c r="AD224" s="141" t="s">
        <v>973</v>
      </c>
      <c r="AE224" s="178">
        <v>8750</v>
      </c>
      <c r="AF224" s="141" t="s">
        <v>973</v>
      </c>
      <c r="AG224" s="179">
        <v>80</v>
      </c>
      <c r="AH224" s="180" t="s">
        <v>974</v>
      </c>
      <c r="AI224" s="171" t="s">
        <v>975</v>
      </c>
      <c r="AJ224" s="176" t="s">
        <v>973</v>
      </c>
      <c r="AK224" s="173" t="s">
        <v>976</v>
      </c>
      <c r="AL224" s="176" t="s">
        <v>973</v>
      </c>
      <c r="AM224" s="181">
        <v>2.8</v>
      </c>
      <c r="AN224" s="182" t="s">
        <v>977</v>
      </c>
      <c r="AO224" s="141" t="s">
        <v>973</v>
      </c>
      <c r="AP224" s="183">
        <v>3500</v>
      </c>
      <c r="AQ224" s="141" t="s">
        <v>973</v>
      </c>
      <c r="AR224" s="184">
        <v>30</v>
      </c>
      <c r="AS224" s="185" t="s">
        <v>974</v>
      </c>
      <c r="AT224" s="186" t="s">
        <v>975</v>
      </c>
      <c r="AU224" s="187" t="s">
        <v>973</v>
      </c>
      <c r="AV224" s="188" t="s">
        <v>976</v>
      </c>
      <c r="AW224" s="187" t="s">
        <v>973</v>
      </c>
      <c r="AX224" s="189">
        <v>3.7</v>
      </c>
      <c r="AY224" s="115"/>
      <c r="AZ224" s="126"/>
      <c r="BA224" s="126"/>
      <c r="BB224" s="190"/>
      <c r="BC224" s="130"/>
      <c r="BD224" s="126"/>
      <c r="BE224" s="130"/>
      <c r="BF224" s="126"/>
      <c r="BG224" s="130"/>
      <c r="BH224" s="126"/>
      <c r="BI224" s="1119"/>
      <c r="BJ224" s="115"/>
      <c r="BK224" s="224" t="s">
        <v>1014</v>
      </c>
      <c r="BL224" s="1118"/>
      <c r="BM224" s="202" t="s">
        <v>1014</v>
      </c>
      <c r="BN224" s="195"/>
      <c r="BO224" s="195"/>
      <c r="BP224" s="195"/>
      <c r="BQ224" s="195"/>
      <c r="BR224" s="195"/>
      <c r="BS224" s="225"/>
      <c r="BU224" s="1149"/>
      <c r="BV224" s="259"/>
      <c r="BW224" s="1118"/>
      <c r="BX224" s="232"/>
      <c r="BY224" s="232"/>
      <c r="BZ224" s="1119"/>
      <c r="CA224" s="267"/>
      <c r="CB224" s="268"/>
      <c r="CC224" s="269"/>
      <c r="CD224" s="268"/>
      <c r="CE224" s="269"/>
      <c r="CF224" s="268"/>
      <c r="CG224" s="269"/>
      <c r="CH224" s="1096" t="s">
        <v>973</v>
      </c>
      <c r="CI224" s="1120">
        <v>3200</v>
      </c>
      <c r="CJ224" s="1107">
        <v>3500</v>
      </c>
      <c r="CK224" s="1093" t="s">
        <v>973</v>
      </c>
      <c r="CL224" s="198" t="s">
        <v>980</v>
      </c>
      <c r="CM224" s="199">
        <v>5500</v>
      </c>
      <c r="CN224" s="200">
        <v>6200</v>
      </c>
      <c r="CO224" s="1100" t="s">
        <v>973</v>
      </c>
      <c r="CP224" s="1110">
        <v>5250</v>
      </c>
      <c r="CQ224" s="1100" t="s">
        <v>973</v>
      </c>
      <c r="CR224" s="1082">
        <v>50</v>
      </c>
      <c r="CS224" s="1101" t="s">
        <v>974</v>
      </c>
      <c r="CT224" s="1085" t="s">
        <v>975</v>
      </c>
      <c r="CU224" s="1085" t="s">
        <v>973</v>
      </c>
      <c r="CV224" s="1088" t="s">
        <v>979</v>
      </c>
      <c r="CW224" s="1101" t="s">
        <v>973</v>
      </c>
      <c r="CX224" s="1104">
        <v>2.9</v>
      </c>
      <c r="CY224" s="1091" t="s">
        <v>981</v>
      </c>
      <c r="CZ224" s="1093" t="s">
        <v>973</v>
      </c>
      <c r="DA224" s="1094">
        <v>4900</v>
      </c>
      <c r="DB224" s="1096"/>
      <c r="DC224" s="270"/>
      <c r="DD224" s="1096" t="s">
        <v>982</v>
      </c>
      <c r="DE224" s="1097">
        <v>5760</v>
      </c>
      <c r="DF224" s="1100" t="s">
        <v>973</v>
      </c>
      <c r="DG224" s="1082">
        <v>50</v>
      </c>
      <c r="DH224" s="1085" t="s">
        <v>974</v>
      </c>
      <c r="DI224" s="1085" t="s">
        <v>975</v>
      </c>
      <c r="DJ224" s="1085" t="s">
        <v>973</v>
      </c>
      <c r="DK224" s="1088" t="s">
        <v>979</v>
      </c>
      <c r="DL224" s="1085" t="s">
        <v>973</v>
      </c>
      <c r="DM224" s="1066">
        <v>2.2000000000000002</v>
      </c>
      <c r="DN224" s="1069" t="s">
        <v>982</v>
      </c>
      <c r="DO224" s="1070" t="s">
        <v>912</v>
      </c>
      <c r="DP224" s="1072" t="s">
        <v>912</v>
      </c>
      <c r="DQ224" s="1072" t="s">
        <v>912</v>
      </c>
      <c r="DR224" s="1074" t="s">
        <v>912</v>
      </c>
      <c r="DS224" s="202"/>
      <c r="DT224" s="1143"/>
      <c r="DU224" s="160"/>
      <c r="DV224" s="160"/>
    </row>
    <row r="225" spans="1:126" s="263" customFormat="1" ht="18.600000000000001" customHeight="1">
      <c r="A225" s="263" t="s">
        <v>1035</v>
      </c>
      <c r="B225" s="1147"/>
      <c r="C225" s="1114"/>
      <c r="D225" s="1117"/>
      <c r="E225" s="203" t="s">
        <v>53</v>
      </c>
      <c r="F225" s="165"/>
      <c r="G225" s="204">
        <v>52850</v>
      </c>
      <c r="H225" s="205">
        <v>122970</v>
      </c>
      <c r="I225" s="204">
        <v>47020</v>
      </c>
      <c r="J225" s="205">
        <v>117140</v>
      </c>
      <c r="K225" s="141" t="s">
        <v>973</v>
      </c>
      <c r="L225" s="206">
        <v>500</v>
      </c>
      <c r="M225" s="207">
        <v>1110</v>
      </c>
      <c r="N225" s="208" t="s">
        <v>974</v>
      </c>
      <c r="O225" s="209" t="s">
        <v>975</v>
      </c>
      <c r="P225" s="209" t="s">
        <v>910</v>
      </c>
      <c r="Q225" s="209" t="s">
        <v>976</v>
      </c>
      <c r="R225" s="209" t="s">
        <v>973</v>
      </c>
      <c r="S225" s="210">
        <v>2.9</v>
      </c>
      <c r="T225" s="211">
        <v>2.8</v>
      </c>
      <c r="U225" s="206">
        <v>440</v>
      </c>
      <c r="V225" s="207">
        <v>1050</v>
      </c>
      <c r="W225" s="212" t="s">
        <v>974</v>
      </c>
      <c r="X225" s="209" t="s">
        <v>975</v>
      </c>
      <c r="Y225" s="212" t="s">
        <v>910</v>
      </c>
      <c r="Z225" s="209" t="s">
        <v>976</v>
      </c>
      <c r="AA225" s="212" t="s">
        <v>973</v>
      </c>
      <c r="AB225" s="210">
        <v>2.9</v>
      </c>
      <c r="AC225" s="213">
        <v>2.8</v>
      </c>
      <c r="AD225" s="141" t="s">
        <v>973</v>
      </c>
      <c r="AE225" s="214">
        <v>8750</v>
      </c>
      <c r="AF225" s="141" t="s">
        <v>973</v>
      </c>
      <c r="AG225" s="215">
        <v>80</v>
      </c>
      <c r="AH225" s="216" t="s">
        <v>974</v>
      </c>
      <c r="AI225" s="158" t="s">
        <v>975</v>
      </c>
      <c r="AJ225" s="159" t="s">
        <v>973</v>
      </c>
      <c r="AK225" s="217" t="s">
        <v>976</v>
      </c>
      <c r="AL225" s="218" t="s">
        <v>973</v>
      </c>
      <c r="AM225" s="219">
        <v>2.8</v>
      </c>
      <c r="AN225" s="220"/>
      <c r="AO225" s="115"/>
      <c r="AP225" s="221"/>
      <c r="AQ225" s="115"/>
      <c r="AR225" s="222"/>
      <c r="AS225" s="223"/>
      <c r="AT225" s="221"/>
      <c r="AU225" s="223"/>
      <c r="AV225" s="221"/>
      <c r="AW225" s="223"/>
      <c r="AX225" s="221"/>
      <c r="AY225" s="115"/>
      <c r="AZ225" s="126"/>
      <c r="BA225" s="126"/>
      <c r="BB225" s="190"/>
      <c r="BC225" s="130"/>
      <c r="BD225" s="126"/>
      <c r="BE225" s="130"/>
      <c r="BF225" s="126"/>
      <c r="BG225" s="130"/>
      <c r="BH225" s="126"/>
      <c r="BI225" s="1119"/>
      <c r="BJ225" s="115"/>
      <c r="BK225" s="224">
        <v>655900</v>
      </c>
      <c r="BL225" s="1118"/>
      <c r="BM225" s="256">
        <v>6550</v>
      </c>
      <c r="BN225" s="195" t="s">
        <v>911</v>
      </c>
      <c r="BO225" s="122" t="s">
        <v>975</v>
      </c>
      <c r="BP225" s="129" t="s">
        <v>973</v>
      </c>
      <c r="BQ225" s="257" t="s">
        <v>976</v>
      </c>
      <c r="BR225" s="143" t="s">
        <v>973</v>
      </c>
      <c r="BS225" s="258">
        <v>1.9</v>
      </c>
      <c r="BT225" s="232"/>
      <c r="BU225" s="1149"/>
      <c r="BV225" s="195"/>
      <c r="BW225" s="1118"/>
      <c r="BX225" s="232"/>
      <c r="BY225" s="232"/>
      <c r="BZ225" s="1119"/>
      <c r="CA225" s="271"/>
      <c r="CB225" s="268"/>
      <c r="CC225" s="269"/>
      <c r="CD225" s="268"/>
      <c r="CE225" s="269"/>
      <c r="CF225" s="268"/>
      <c r="CG225" s="269"/>
      <c r="CH225" s="1096"/>
      <c r="CI225" s="1121" t="e">
        <v>#REF!</v>
      </c>
      <c r="CJ225" s="1108" t="e">
        <v>#REF!</v>
      </c>
      <c r="CK225" s="1093"/>
      <c r="CL225" s="123" t="s">
        <v>985</v>
      </c>
      <c r="CM225" s="228">
        <v>3000</v>
      </c>
      <c r="CN225" s="229">
        <v>3400</v>
      </c>
      <c r="CO225" s="1100"/>
      <c r="CP225" s="1111"/>
      <c r="CQ225" s="1100"/>
      <c r="CR225" s="1083"/>
      <c r="CS225" s="1102"/>
      <c r="CT225" s="1086"/>
      <c r="CU225" s="1086"/>
      <c r="CV225" s="1089"/>
      <c r="CW225" s="1102"/>
      <c r="CX225" s="1105"/>
      <c r="CY225" s="1091"/>
      <c r="CZ225" s="1093"/>
      <c r="DA225" s="1095"/>
      <c r="DB225" s="1096"/>
      <c r="DC225" s="270"/>
      <c r="DD225" s="1096"/>
      <c r="DE225" s="1098"/>
      <c r="DF225" s="1100"/>
      <c r="DG225" s="1083"/>
      <c r="DH225" s="1086"/>
      <c r="DI225" s="1086"/>
      <c r="DJ225" s="1086"/>
      <c r="DK225" s="1089"/>
      <c r="DL225" s="1086"/>
      <c r="DM225" s="1067"/>
      <c r="DN225" s="1069"/>
      <c r="DO225" s="1071"/>
      <c r="DP225" s="1073"/>
      <c r="DQ225" s="1073"/>
      <c r="DR225" s="1075"/>
      <c r="DS225" s="202"/>
      <c r="DT225" s="1143"/>
      <c r="DU225" s="160"/>
      <c r="DV225" s="160"/>
    </row>
    <row r="226" spans="1:126" s="263" customFormat="1" ht="18.600000000000001" customHeight="1">
      <c r="A226" s="263" t="s">
        <v>1037</v>
      </c>
      <c r="B226" s="1147"/>
      <c r="C226" s="1114"/>
      <c r="D226" s="1123" t="s">
        <v>986</v>
      </c>
      <c r="E226" s="203" t="s">
        <v>54</v>
      </c>
      <c r="F226" s="165"/>
      <c r="G226" s="204">
        <v>122970</v>
      </c>
      <c r="H226" s="205">
        <v>210530</v>
      </c>
      <c r="I226" s="204">
        <v>117140</v>
      </c>
      <c r="J226" s="205">
        <v>204700</v>
      </c>
      <c r="K226" s="141" t="s">
        <v>973</v>
      </c>
      <c r="L226" s="206">
        <v>1110</v>
      </c>
      <c r="M226" s="207">
        <v>1980</v>
      </c>
      <c r="N226" s="208" t="s">
        <v>974</v>
      </c>
      <c r="O226" s="209" t="s">
        <v>975</v>
      </c>
      <c r="P226" s="209" t="s">
        <v>910</v>
      </c>
      <c r="Q226" s="209" t="s">
        <v>976</v>
      </c>
      <c r="R226" s="209" t="s">
        <v>973</v>
      </c>
      <c r="S226" s="210">
        <v>2.8</v>
      </c>
      <c r="T226" s="211">
        <v>2.8</v>
      </c>
      <c r="U226" s="206">
        <v>1050</v>
      </c>
      <c r="V226" s="207">
        <v>1920</v>
      </c>
      <c r="W226" s="212" t="s">
        <v>974</v>
      </c>
      <c r="X226" s="209" t="s">
        <v>975</v>
      </c>
      <c r="Y226" s="212" t="s">
        <v>910</v>
      </c>
      <c r="Z226" s="209" t="s">
        <v>976</v>
      </c>
      <c r="AA226" s="212" t="s">
        <v>973</v>
      </c>
      <c r="AB226" s="210">
        <v>2.8</v>
      </c>
      <c r="AC226" s="213">
        <v>2.8</v>
      </c>
      <c r="AD226" s="231"/>
      <c r="AE226" s="232"/>
      <c r="AF226" s="233"/>
      <c r="AG226" s="234"/>
      <c r="AH226" s="235"/>
      <c r="AI226" s="195"/>
      <c r="AJ226" s="235"/>
      <c r="AK226" s="195"/>
      <c r="AL226" s="235"/>
      <c r="AM226" s="195"/>
      <c r="AN226" s="195"/>
      <c r="AO226" s="231"/>
      <c r="AP226" s="232"/>
      <c r="AQ226" s="233"/>
      <c r="AR226" s="234"/>
      <c r="AS226" s="235"/>
      <c r="AT226" s="195"/>
      <c r="AU226" s="235"/>
      <c r="AV226" s="195"/>
      <c r="AW226" s="235"/>
      <c r="AX226" s="195"/>
      <c r="AY226" s="141" t="s">
        <v>973</v>
      </c>
      <c r="AZ226" s="236">
        <v>17510</v>
      </c>
      <c r="BA226" s="141" t="s">
        <v>973</v>
      </c>
      <c r="BB226" s="184">
        <v>170</v>
      </c>
      <c r="BC226" s="185" t="s">
        <v>974</v>
      </c>
      <c r="BD226" s="186" t="s">
        <v>975</v>
      </c>
      <c r="BE226" s="187" t="s">
        <v>973</v>
      </c>
      <c r="BF226" s="188" t="s">
        <v>976</v>
      </c>
      <c r="BG226" s="185" t="s">
        <v>973</v>
      </c>
      <c r="BH226" s="189">
        <v>2.6</v>
      </c>
      <c r="BI226" s="1119"/>
      <c r="BJ226" s="115"/>
      <c r="BK226" s="259"/>
      <c r="BL226" s="1118"/>
      <c r="BM226" s="260"/>
      <c r="BN226" s="163"/>
      <c r="BO226" s="163"/>
      <c r="BP226" s="163"/>
      <c r="BQ226" s="163"/>
      <c r="BR226" s="163"/>
      <c r="BS226" s="261"/>
      <c r="BT226" s="195"/>
      <c r="BU226" s="1149"/>
      <c r="BV226" s="195"/>
      <c r="BW226" s="1118"/>
      <c r="BX226" s="232"/>
      <c r="BY226" s="232"/>
      <c r="BZ226" s="1119"/>
      <c r="CA226" s="271"/>
      <c r="CB226" s="268"/>
      <c r="CC226" s="269"/>
      <c r="CD226" s="268"/>
      <c r="CE226" s="269"/>
      <c r="CF226" s="268"/>
      <c r="CG226" s="269"/>
      <c r="CH226" s="1096"/>
      <c r="CI226" s="1121" t="e">
        <v>#REF!</v>
      </c>
      <c r="CJ226" s="1108" t="e">
        <v>#REF!</v>
      </c>
      <c r="CK226" s="1093"/>
      <c r="CL226" s="123" t="s">
        <v>987</v>
      </c>
      <c r="CM226" s="228">
        <v>2600</v>
      </c>
      <c r="CN226" s="229">
        <v>2900</v>
      </c>
      <c r="CO226" s="1100"/>
      <c r="CP226" s="1111"/>
      <c r="CQ226" s="1100"/>
      <c r="CR226" s="1083"/>
      <c r="CS226" s="1102"/>
      <c r="CT226" s="1086"/>
      <c r="CU226" s="1086"/>
      <c r="CV226" s="1089"/>
      <c r="CW226" s="1102"/>
      <c r="CX226" s="1105"/>
      <c r="CY226" s="1091"/>
      <c r="CZ226" s="202"/>
      <c r="DA226" s="127"/>
      <c r="DB226" s="1096"/>
      <c r="DC226" s="270"/>
      <c r="DD226" s="1096"/>
      <c r="DE226" s="1098"/>
      <c r="DF226" s="1100"/>
      <c r="DG226" s="1083"/>
      <c r="DH226" s="1086"/>
      <c r="DI226" s="1086"/>
      <c r="DJ226" s="1086"/>
      <c r="DK226" s="1089"/>
      <c r="DL226" s="1086"/>
      <c r="DM226" s="1067"/>
      <c r="DN226" s="1069"/>
      <c r="DO226" s="1076">
        <v>0.01</v>
      </c>
      <c r="DP226" s="1078">
        <v>0.03</v>
      </c>
      <c r="DQ226" s="1078">
        <v>0.04</v>
      </c>
      <c r="DR226" s="1080">
        <v>0.06</v>
      </c>
      <c r="DS226" s="202"/>
      <c r="DT226" s="1143"/>
      <c r="DU226" s="160"/>
      <c r="DV226" s="160"/>
    </row>
    <row r="227" spans="1:126" s="263" customFormat="1" ht="18.600000000000001" customHeight="1">
      <c r="A227" s="263" t="s">
        <v>1038</v>
      </c>
      <c r="B227" s="1147"/>
      <c r="C227" s="1114"/>
      <c r="D227" s="1124"/>
      <c r="E227" s="238" t="s">
        <v>55</v>
      </c>
      <c r="F227" s="165"/>
      <c r="G227" s="239">
        <v>210530</v>
      </c>
      <c r="H227" s="240"/>
      <c r="I227" s="239">
        <v>204700</v>
      </c>
      <c r="J227" s="240"/>
      <c r="K227" s="141" t="s">
        <v>973</v>
      </c>
      <c r="L227" s="241">
        <v>1980</v>
      </c>
      <c r="M227" s="242"/>
      <c r="N227" s="243" t="s">
        <v>974</v>
      </c>
      <c r="O227" s="244" t="s">
        <v>975</v>
      </c>
      <c r="P227" s="244" t="s">
        <v>910</v>
      </c>
      <c r="Q227" s="244" t="s">
        <v>976</v>
      </c>
      <c r="R227" s="244" t="s">
        <v>973</v>
      </c>
      <c r="S227" s="245">
        <v>2.8</v>
      </c>
      <c r="T227" s="246"/>
      <c r="U227" s="241">
        <v>1920</v>
      </c>
      <c r="V227" s="242"/>
      <c r="W227" s="247" t="s">
        <v>974</v>
      </c>
      <c r="X227" s="244" t="s">
        <v>975</v>
      </c>
      <c r="Y227" s="248" t="s">
        <v>910</v>
      </c>
      <c r="Z227" s="244" t="s">
        <v>976</v>
      </c>
      <c r="AA227" s="248" t="s">
        <v>973</v>
      </c>
      <c r="AB227" s="245">
        <v>2.8</v>
      </c>
      <c r="AC227" s="249"/>
      <c r="AD227" s="231"/>
      <c r="AE227" s="232"/>
      <c r="AF227" s="233"/>
      <c r="AG227" s="250"/>
      <c r="AH227" s="235"/>
      <c r="AI227" s="195"/>
      <c r="AJ227" s="235"/>
      <c r="AK227" s="195"/>
      <c r="AL227" s="235"/>
      <c r="AM227" s="195"/>
      <c r="AN227" s="195"/>
      <c r="AO227" s="231"/>
      <c r="AP227" s="232"/>
      <c r="AQ227" s="233"/>
      <c r="AR227" s="250"/>
      <c r="AS227" s="235"/>
      <c r="AT227" s="195"/>
      <c r="AU227" s="235"/>
      <c r="AV227" s="195"/>
      <c r="AW227" s="235"/>
      <c r="AX227" s="195"/>
      <c r="AY227" s="231"/>
      <c r="AZ227" s="232"/>
      <c r="BA227" s="232"/>
      <c r="BB227" s="234"/>
      <c r="BC227" s="235"/>
      <c r="BD227" s="195"/>
      <c r="BE227" s="235"/>
      <c r="BF227" s="195"/>
      <c r="BG227" s="235"/>
      <c r="BH227" s="195"/>
      <c r="BI227" s="1119"/>
      <c r="BJ227" s="115"/>
      <c r="BK227" s="224" t="s">
        <v>1015</v>
      </c>
      <c r="BL227" s="1118"/>
      <c r="BM227" s="202" t="s">
        <v>1015</v>
      </c>
      <c r="BN227" s="195"/>
      <c r="BO227" s="195"/>
      <c r="BP227" s="195"/>
      <c r="BQ227" s="195"/>
      <c r="BR227" s="195"/>
      <c r="BS227" s="225"/>
      <c r="BU227" s="1149"/>
      <c r="BV227" s="259"/>
      <c r="BW227" s="1118"/>
      <c r="BX227" s="232"/>
      <c r="BY227" s="232"/>
      <c r="BZ227" s="1119"/>
      <c r="CA227" s="271"/>
      <c r="CB227" s="268"/>
      <c r="CC227" s="269"/>
      <c r="CD227" s="268"/>
      <c r="CE227" s="269"/>
      <c r="CF227" s="268"/>
      <c r="CG227" s="269"/>
      <c r="CH227" s="1096"/>
      <c r="CI227" s="1122" t="e">
        <v>#REF!</v>
      </c>
      <c r="CJ227" s="1109" t="e">
        <v>#REF!</v>
      </c>
      <c r="CK227" s="1093"/>
      <c r="CL227" s="252" t="s">
        <v>988</v>
      </c>
      <c r="CM227" s="253">
        <v>2400</v>
      </c>
      <c r="CN227" s="254">
        <v>2600</v>
      </c>
      <c r="CO227" s="1100"/>
      <c r="CP227" s="1112"/>
      <c r="CQ227" s="1100"/>
      <c r="CR227" s="1084"/>
      <c r="CS227" s="1103"/>
      <c r="CT227" s="1087"/>
      <c r="CU227" s="1087"/>
      <c r="CV227" s="1090"/>
      <c r="CW227" s="1103"/>
      <c r="CX227" s="1106"/>
      <c r="CY227" s="1092"/>
      <c r="CZ227" s="202"/>
      <c r="DA227" s="127"/>
      <c r="DB227" s="1096"/>
      <c r="DC227" s="270"/>
      <c r="DD227" s="1096"/>
      <c r="DE227" s="1099"/>
      <c r="DF227" s="1100"/>
      <c r="DG227" s="1084"/>
      <c r="DH227" s="1087"/>
      <c r="DI227" s="1087"/>
      <c r="DJ227" s="1087"/>
      <c r="DK227" s="1090"/>
      <c r="DL227" s="1087"/>
      <c r="DM227" s="1068"/>
      <c r="DN227" s="1069"/>
      <c r="DO227" s="1077"/>
      <c r="DP227" s="1079"/>
      <c r="DQ227" s="1079"/>
      <c r="DR227" s="1081"/>
      <c r="DS227" s="202"/>
      <c r="DT227" s="1143"/>
      <c r="DU227" s="160"/>
      <c r="DV227" s="160"/>
    </row>
    <row r="228" spans="1:126" s="263" customFormat="1" ht="18.600000000000001" customHeight="1">
      <c r="A228" s="263" t="s">
        <v>402</v>
      </c>
      <c r="B228" s="1147"/>
      <c r="C228" s="1128" t="s">
        <v>1016</v>
      </c>
      <c r="D228" s="1116" t="s">
        <v>972</v>
      </c>
      <c r="E228" s="164" t="s">
        <v>52</v>
      </c>
      <c r="F228" s="165"/>
      <c r="G228" s="166">
        <v>41970</v>
      </c>
      <c r="H228" s="167">
        <v>50720</v>
      </c>
      <c r="I228" s="166">
        <v>36670</v>
      </c>
      <c r="J228" s="167">
        <v>45420</v>
      </c>
      <c r="K228" s="141" t="s">
        <v>973</v>
      </c>
      <c r="L228" s="168">
        <v>390</v>
      </c>
      <c r="M228" s="169">
        <v>470</v>
      </c>
      <c r="N228" s="170" t="s">
        <v>974</v>
      </c>
      <c r="O228" s="171" t="s">
        <v>975</v>
      </c>
      <c r="P228" s="172" t="s">
        <v>973</v>
      </c>
      <c r="Q228" s="173" t="s">
        <v>976</v>
      </c>
      <c r="R228" s="172" t="s">
        <v>973</v>
      </c>
      <c r="S228" s="174">
        <v>3</v>
      </c>
      <c r="T228" s="175">
        <v>2.9</v>
      </c>
      <c r="U228" s="168">
        <v>340</v>
      </c>
      <c r="V228" s="169">
        <v>420</v>
      </c>
      <c r="W228" s="176" t="s">
        <v>974</v>
      </c>
      <c r="X228" s="171" t="s">
        <v>975</v>
      </c>
      <c r="Y228" s="176" t="s">
        <v>973</v>
      </c>
      <c r="Z228" s="173" t="s">
        <v>976</v>
      </c>
      <c r="AA228" s="176" t="s">
        <v>973</v>
      </c>
      <c r="AB228" s="174">
        <v>2.9</v>
      </c>
      <c r="AC228" s="177">
        <v>2.9</v>
      </c>
      <c r="AD228" s="141" t="s">
        <v>973</v>
      </c>
      <c r="AE228" s="178">
        <v>8750</v>
      </c>
      <c r="AF228" s="141" t="s">
        <v>973</v>
      </c>
      <c r="AG228" s="179">
        <v>80</v>
      </c>
      <c r="AH228" s="180" t="s">
        <v>974</v>
      </c>
      <c r="AI228" s="171" t="s">
        <v>975</v>
      </c>
      <c r="AJ228" s="176" t="s">
        <v>973</v>
      </c>
      <c r="AK228" s="173" t="s">
        <v>976</v>
      </c>
      <c r="AL228" s="176" t="s">
        <v>973</v>
      </c>
      <c r="AM228" s="181">
        <v>2.8</v>
      </c>
      <c r="AN228" s="182" t="s">
        <v>977</v>
      </c>
      <c r="AO228" s="141" t="s">
        <v>973</v>
      </c>
      <c r="AP228" s="183">
        <v>3500</v>
      </c>
      <c r="AQ228" s="141" t="s">
        <v>973</v>
      </c>
      <c r="AR228" s="184">
        <v>30</v>
      </c>
      <c r="AS228" s="185" t="s">
        <v>974</v>
      </c>
      <c r="AT228" s="186" t="s">
        <v>975</v>
      </c>
      <c r="AU228" s="187" t="s">
        <v>973</v>
      </c>
      <c r="AV228" s="188" t="s">
        <v>976</v>
      </c>
      <c r="AW228" s="187" t="s">
        <v>973</v>
      </c>
      <c r="AX228" s="189">
        <v>3.7</v>
      </c>
      <c r="AY228" s="115"/>
      <c r="AZ228" s="126"/>
      <c r="BA228" s="126"/>
      <c r="BB228" s="190"/>
      <c r="BC228" s="130"/>
      <c r="BD228" s="126"/>
      <c r="BE228" s="130"/>
      <c r="BF228" s="126"/>
      <c r="BG228" s="130"/>
      <c r="BH228" s="126"/>
      <c r="BI228" s="1119"/>
      <c r="BJ228" s="115"/>
      <c r="BK228" s="224">
        <v>698500</v>
      </c>
      <c r="BL228" s="1118"/>
      <c r="BM228" s="256">
        <v>6980</v>
      </c>
      <c r="BN228" s="195" t="s">
        <v>911</v>
      </c>
      <c r="BO228" s="122" t="s">
        <v>975</v>
      </c>
      <c r="BP228" s="129" t="s">
        <v>973</v>
      </c>
      <c r="BQ228" s="257" t="s">
        <v>976</v>
      </c>
      <c r="BR228" s="143" t="s">
        <v>973</v>
      </c>
      <c r="BS228" s="258">
        <v>1.9</v>
      </c>
      <c r="BT228" s="232"/>
      <c r="BU228" s="1149"/>
      <c r="BV228" s="224"/>
      <c r="BW228" s="1118"/>
      <c r="BX228" s="232"/>
      <c r="BY228" s="232"/>
      <c r="BZ228" s="1119"/>
      <c r="CA228" s="271"/>
      <c r="CB228" s="268"/>
      <c r="CC228" s="269"/>
      <c r="CD228" s="268"/>
      <c r="CE228" s="269"/>
      <c r="CF228" s="268"/>
      <c r="CG228" s="269"/>
      <c r="CH228" s="1096" t="s">
        <v>973</v>
      </c>
      <c r="CI228" s="1120">
        <v>3500</v>
      </c>
      <c r="CJ228" s="1107">
        <v>3800</v>
      </c>
      <c r="CK228" s="1093" t="s">
        <v>973</v>
      </c>
      <c r="CL228" s="198" t="s">
        <v>980</v>
      </c>
      <c r="CM228" s="199">
        <v>6100</v>
      </c>
      <c r="CN228" s="200">
        <v>6800</v>
      </c>
      <c r="CO228" s="1100" t="s">
        <v>973</v>
      </c>
      <c r="CP228" s="1110">
        <v>4770</v>
      </c>
      <c r="CQ228" s="1100" t="s">
        <v>973</v>
      </c>
      <c r="CR228" s="1082">
        <v>40</v>
      </c>
      <c r="CS228" s="1101" t="s">
        <v>974</v>
      </c>
      <c r="CT228" s="1085" t="s">
        <v>975</v>
      </c>
      <c r="CU228" s="1085" t="s">
        <v>973</v>
      </c>
      <c r="CV228" s="1088" t="s">
        <v>979</v>
      </c>
      <c r="CW228" s="1101" t="s">
        <v>973</v>
      </c>
      <c r="CX228" s="1104">
        <v>3.3</v>
      </c>
      <c r="CY228" s="1091" t="s">
        <v>981</v>
      </c>
      <c r="CZ228" s="1093" t="s">
        <v>973</v>
      </c>
      <c r="DA228" s="1094">
        <v>4900</v>
      </c>
      <c r="DB228" s="1096"/>
      <c r="DC228" s="266"/>
      <c r="DD228" s="1096" t="s">
        <v>982</v>
      </c>
      <c r="DE228" s="1097">
        <v>5240</v>
      </c>
      <c r="DF228" s="1100" t="s">
        <v>973</v>
      </c>
      <c r="DG228" s="1082">
        <v>50</v>
      </c>
      <c r="DH228" s="1085" t="s">
        <v>974</v>
      </c>
      <c r="DI228" s="1085" t="s">
        <v>975</v>
      </c>
      <c r="DJ228" s="1085" t="s">
        <v>973</v>
      </c>
      <c r="DK228" s="1088" t="s">
        <v>979</v>
      </c>
      <c r="DL228" s="1085" t="s">
        <v>973</v>
      </c>
      <c r="DM228" s="1066">
        <v>2</v>
      </c>
      <c r="DN228" s="1069" t="s">
        <v>982</v>
      </c>
      <c r="DO228" s="1070" t="s">
        <v>912</v>
      </c>
      <c r="DP228" s="1072" t="s">
        <v>912</v>
      </c>
      <c r="DQ228" s="1072" t="s">
        <v>912</v>
      </c>
      <c r="DR228" s="1074" t="s">
        <v>912</v>
      </c>
      <c r="DS228" s="202"/>
      <c r="DT228" s="1143"/>
      <c r="DU228" s="160"/>
      <c r="DV228" s="160"/>
    </row>
    <row r="229" spans="1:126" s="263" customFormat="1" ht="18.600000000000001" customHeight="1">
      <c r="A229" s="263" t="s">
        <v>403</v>
      </c>
      <c r="B229" s="1147"/>
      <c r="C229" s="1114"/>
      <c r="D229" s="1117"/>
      <c r="E229" s="203" t="s">
        <v>53</v>
      </c>
      <c r="F229" s="165"/>
      <c r="G229" s="204">
        <v>50720</v>
      </c>
      <c r="H229" s="205">
        <v>120840</v>
      </c>
      <c r="I229" s="204">
        <v>45420</v>
      </c>
      <c r="J229" s="205">
        <v>115540</v>
      </c>
      <c r="K229" s="141" t="s">
        <v>973</v>
      </c>
      <c r="L229" s="206">
        <v>470</v>
      </c>
      <c r="M229" s="207">
        <v>1090</v>
      </c>
      <c r="N229" s="208" t="s">
        <v>974</v>
      </c>
      <c r="O229" s="209" t="s">
        <v>975</v>
      </c>
      <c r="P229" s="209" t="s">
        <v>910</v>
      </c>
      <c r="Q229" s="209" t="s">
        <v>976</v>
      </c>
      <c r="R229" s="209" t="s">
        <v>973</v>
      </c>
      <c r="S229" s="210">
        <v>2.9</v>
      </c>
      <c r="T229" s="211">
        <v>2.8</v>
      </c>
      <c r="U229" s="206">
        <v>420</v>
      </c>
      <c r="V229" s="207">
        <v>1040</v>
      </c>
      <c r="W229" s="212" t="s">
        <v>974</v>
      </c>
      <c r="X229" s="209" t="s">
        <v>975</v>
      </c>
      <c r="Y229" s="212" t="s">
        <v>910</v>
      </c>
      <c r="Z229" s="209" t="s">
        <v>976</v>
      </c>
      <c r="AA229" s="212" t="s">
        <v>973</v>
      </c>
      <c r="AB229" s="210">
        <v>2.9</v>
      </c>
      <c r="AC229" s="213">
        <v>2.8</v>
      </c>
      <c r="AD229" s="141" t="s">
        <v>973</v>
      </c>
      <c r="AE229" s="214">
        <v>8750</v>
      </c>
      <c r="AF229" s="141" t="s">
        <v>973</v>
      </c>
      <c r="AG229" s="215">
        <v>80</v>
      </c>
      <c r="AH229" s="216" t="s">
        <v>974</v>
      </c>
      <c r="AI229" s="158" t="s">
        <v>975</v>
      </c>
      <c r="AJ229" s="159" t="s">
        <v>973</v>
      </c>
      <c r="AK229" s="217" t="s">
        <v>976</v>
      </c>
      <c r="AL229" s="218" t="s">
        <v>973</v>
      </c>
      <c r="AM229" s="219">
        <v>2.8</v>
      </c>
      <c r="AN229" s="220"/>
      <c r="AO229" s="115"/>
      <c r="AP229" s="221"/>
      <c r="AQ229" s="115"/>
      <c r="AR229" s="222"/>
      <c r="AS229" s="223"/>
      <c r="AT229" s="221"/>
      <c r="AU229" s="223"/>
      <c r="AV229" s="221"/>
      <c r="AW229" s="223"/>
      <c r="AX229" s="221"/>
      <c r="AY229" s="115"/>
      <c r="AZ229" s="126"/>
      <c r="BA229" s="126"/>
      <c r="BB229" s="190"/>
      <c r="BC229" s="130"/>
      <c r="BD229" s="126"/>
      <c r="BE229" s="130"/>
      <c r="BF229" s="126"/>
      <c r="BG229" s="130"/>
      <c r="BH229" s="126"/>
      <c r="BI229" s="1119"/>
      <c r="BJ229" s="115"/>
      <c r="BK229" s="259"/>
      <c r="BL229" s="1118"/>
      <c r="BM229" s="260"/>
      <c r="BN229" s="163"/>
      <c r="BO229" s="163"/>
      <c r="BP229" s="163"/>
      <c r="BQ229" s="163"/>
      <c r="BR229" s="163"/>
      <c r="BS229" s="261"/>
      <c r="BT229" s="195"/>
      <c r="BU229" s="1149"/>
      <c r="BV229" s="226"/>
      <c r="BW229" s="1118"/>
      <c r="BX229" s="232"/>
      <c r="BY229" s="232"/>
      <c r="BZ229" s="1119"/>
      <c r="CA229" s="271"/>
      <c r="CB229" s="268"/>
      <c r="CC229" s="269"/>
      <c r="CD229" s="268"/>
      <c r="CE229" s="269"/>
      <c r="CF229" s="268"/>
      <c r="CG229" s="269"/>
      <c r="CH229" s="1096"/>
      <c r="CI229" s="1121" t="e">
        <v>#REF!</v>
      </c>
      <c r="CJ229" s="1108" t="e">
        <v>#REF!</v>
      </c>
      <c r="CK229" s="1093"/>
      <c r="CL229" s="123" t="s">
        <v>985</v>
      </c>
      <c r="CM229" s="228">
        <v>3300</v>
      </c>
      <c r="CN229" s="229">
        <v>3700</v>
      </c>
      <c r="CO229" s="1100"/>
      <c r="CP229" s="1111"/>
      <c r="CQ229" s="1100"/>
      <c r="CR229" s="1083"/>
      <c r="CS229" s="1102"/>
      <c r="CT229" s="1086"/>
      <c r="CU229" s="1086"/>
      <c r="CV229" s="1089"/>
      <c r="CW229" s="1102"/>
      <c r="CX229" s="1105"/>
      <c r="CY229" s="1091"/>
      <c r="CZ229" s="1093"/>
      <c r="DA229" s="1095"/>
      <c r="DB229" s="1096"/>
      <c r="DC229" s="266"/>
      <c r="DD229" s="1096"/>
      <c r="DE229" s="1098"/>
      <c r="DF229" s="1100"/>
      <c r="DG229" s="1083"/>
      <c r="DH229" s="1086"/>
      <c r="DI229" s="1086"/>
      <c r="DJ229" s="1086"/>
      <c r="DK229" s="1089"/>
      <c r="DL229" s="1086"/>
      <c r="DM229" s="1067"/>
      <c r="DN229" s="1069"/>
      <c r="DO229" s="1071"/>
      <c r="DP229" s="1073"/>
      <c r="DQ229" s="1073"/>
      <c r="DR229" s="1075"/>
      <c r="DS229" s="202"/>
      <c r="DT229" s="1143"/>
      <c r="DU229" s="160"/>
      <c r="DV229" s="160"/>
    </row>
    <row r="230" spans="1:126" s="263" customFormat="1" ht="18.600000000000001" customHeight="1">
      <c r="A230" s="263" t="s">
        <v>404</v>
      </c>
      <c r="B230" s="1147"/>
      <c r="C230" s="1114"/>
      <c r="D230" s="1123" t="s">
        <v>986</v>
      </c>
      <c r="E230" s="203" t="s">
        <v>54</v>
      </c>
      <c r="F230" s="165"/>
      <c r="G230" s="204">
        <v>120840</v>
      </c>
      <c r="H230" s="205">
        <v>208400</v>
      </c>
      <c r="I230" s="204">
        <v>115540</v>
      </c>
      <c r="J230" s="205">
        <v>203100</v>
      </c>
      <c r="K230" s="141" t="s">
        <v>973</v>
      </c>
      <c r="L230" s="206">
        <v>1090</v>
      </c>
      <c r="M230" s="207">
        <v>1960</v>
      </c>
      <c r="N230" s="208" t="s">
        <v>974</v>
      </c>
      <c r="O230" s="209" t="s">
        <v>975</v>
      </c>
      <c r="P230" s="209" t="s">
        <v>910</v>
      </c>
      <c r="Q230" s="209" t="s">
        <v>976</v>
      </c>
      <c r="R230" s="209" t="s">
        <v>973</v>
      </c>
      <c r="S230" s="210">
        <v>2.8</v>
      </c>
      <c r="T230" s="211">
        <v>2.8</v>
      </c>
      <c r="U230" s="206">
        <v>1040</v>
      </c>
      <c r="V230" s="207">
        <v>1910</v>
      </c>
      <c r="W230" s="212" t="s">
        <v>974</v>
      </c>
      <c r="X230" s="209" t="s">
        <v>975</v>
      </c>
      <c r="Y230" s="212" t="s">
        <v>910</v>
      </c>
      <c r="Z230" s="209" t="s">
        <v>976</v>
      </c>
      <c r="AA230" s="212" t="s">
        <v>973</v>
      </c>
      <c r="AB230" s="210">
        <v>2.8</v>
      </c>
      <c r="AC230" s="213">
        <v>2.8</v>
      </c>
      <c r="AD230" s="231"/>
      <c r="AE230" s="232"/>
      <c r="AF230" s="233"/>
      <c r="AG230" s="234"/>
      <c r="AH230" s="235"/>
      <c r="AI230" s="195"/>
      <c r="AJ230" s="235"/>
      <c r="AK230" s="195"/>
      <c r="AL230" s="235"/>
      <c r="AM230" s="195"/>
      <c r="AN230" s="195"/>
      <c r="AO230" s="231"/>
      <c r="AP230" s="232"/>
      <c r="AQ230" s="233"/>
      <c r="AR230" s="234"/>
      <c r="AS230" s="235"/>
      <c r="AT230" s="195"/>
      <c r="AU230" s="235"/>
      <c r="AV230" s="195"/>
      <c r="AW230" s="235"/>
      <c r="AX230" s="195"/>
      <c r="AY230" s="141" t="s">
        <v>973</v>
      </c>
      <c r="AZ230" s="236">
        <v>17510</v>
      </c>
      <c r="BA230" s="141" t="s">
        <v>973</v>
      </c>
      <c r="BB230" s="184">
        <v>170</v>
      </c>
      <c r="BC230" s="185" t="s">
        <v>974</v>
      </c>
      <c r="BD230" s="186" t="s">
        <v>975</v>
      </c>
      <c r="BE230" s="187" t="s">
        <v>973</v>
      </c>
      <c r="BF230" s="188" t="s">
        <v>976</v>
      </c>
      <c r="BG230" s="185" t="s">
        <v>973</v>
      </c>
      <c r="BH230" s="189">
        <v>2.6</v>
      </c>
      <c r="BI230" s="1119"/>
      <c r="BJ230" s="115"/>
      <c r="BK230" s="224" t="s">
        <v>1017</v>
      </c>
      <c r="BL230" s="1118"/>
      <c r="BM230" s="202" t="s">
        <v>1017</v>
      </c>
      <c r="BN230" s="195"/>
      <c r="BO230" s="195"/>
      <c r="BP230" s="195"/>
      <c r="BQ230" s="195"/>
      <c r="BR230" s="195"/>
      <c r="BS230" s="225"/>
      <c r="BU230" s="1149"/>
      <c r="BV230" s="259"/>
      <c r="BW230" s="1118"/>
      <c r="BX230" s="232"/>
      <c r="BY230" s="232"/>
      <c r="BZ230" s="1119"/>
      <c r="CA230" s="271"/>
      <c r="CB230" s="268"/>
      <c r="CC230" s="269"/>
      <c r="CD230" s="268"/>
      <c r="CE230" s="269"/>
      <c r="CF230" s="268"/>
      <c r="CG230" s="269"/>
      <c r="CH230" s="1096"/>
      <c r="CI230" s="1121" t="e">
        <v>#REF!</v>
      </c>
      <c r="CJ230" s="1108" t="e">
        <v>#REF!</v>
      </c>
      <c r="CK230" s="1093"/>
      <c r="CL230" s="123" t="s">
        <v>987</v>
      </c>
      <c r="CM230" s="228">
        <v>2900</v>
      </c>
      <c r="CN230" s="229">
        <v>3200</v>
      </c>
      <c r="CO230" s="1100"/>
      <c r="CP230" s="1111"/>
      <c r="CQ230" s="1100"/>
      <c r="CR230" s="1083"/>
      <c r="CS230" s="1102"/>
      <c r="CT230" s="1086"/>
      <c r="CU230" s="1086"/>
      <c r="CV230" s="1089"/>
      <c r="CW230" s="1102"/>
      <c r="CX230" s="1105"/>
      <c r="CY230" s="1091"/>
      <c r="CZ230" s="202"/>
      <c r="DA230" s="127"/>
      <c r="DB230" s="1096"/>
      <c r="DC230" s="266"/>
      <c r="DD230" s="1096"/>
      <c r="DE230" s="1098"/>
      <c r="DF230" s="1100"/>
      <c r="DG230" s="1083"/>
      <c r="DH230" s="1086"/>
      <c r="DI230" s="1086"/>
      <c r="DJ230" s="1086"/>
      <c r="DK230" s="1089"/>
      <c r="DL230" s="1086"/>
      <c r="DM230" s="1067"/>
      <c r="DN230" s="1069"/>
      <c r="DO230" s="1076">
        <v>0.01</v>
      </c>
      <c r="DP230" s="1078">
        <v>0.03</v>
      </c>
      <c r="DQ230" s="1078">
        <v>0.04</v>
      </c>
      <c r="DR230" s="1080">
        <v>0.06</v>
      </c>
      <c r="DS230" s="202"/>
      <c r="DT230" s="1143"/>
      <c r="DU230" s="160"/>
      <c r="DV230" s="160"/>
    </row>
    <row r="231" spans="1:126" s="263" customFormat="1" ht="18.600000000000001" customHeight="1">
      <c r="A231" s="263" t="s">
        <v>405</v>
      </c>
      <c r="B231" s="1147"/>
      <c r="C231" s="1114"/>
      <c r="D231" s="1124"/>
      <c r="E231" s="238" t="s">
        <v>55</v>
      </c>
      <c r="F231" s="165"/>
      <c r="G231" s="239">
        <v>208400</v>
      </c>
      <c r="H231" s="240"/>
      <c r="I231" s="239">
        <v>203100</v>
      </c>
      <c r="J231" s="240"/>
      <c r="K231" s="141" t="s">
        <v>973</v>
      </c>
      <c r="L231" s="241">
        <v>1960</v>
      </c>
      <c r="M231" s="242"/>
      <c r="N231" s="243" t="s">
        <v>974</v>
      </c>
      <c r="O231" s="244" t="s">
        <v>975</v>
      </c>
      <c r="P231" s="244" t="s">
        <v>910</v>
      </c>
      <c r="Q231" s="244" t="s">
        <v>976</v>
      </c>
      <c r="R231" s="244" t="s">
        <v>973</v>
      </c>
      <c r="S231" s="245">
        <v>2.8</v>
      </c>
      <c r="T231" s="246"/>
      <c r="U231" s="241">
        <v>1910</v>
      </c>
      <c r="V231" s="242"/>
      <c r="W231" s="247" t="s">
        <v>974</v>
      </c>
      <c r="X231" s="244" t="s">
        <v>975</v>
      </c>
      <c r="Y231" s="248" t="s">
        <v>910</v>
      </c>
      <c r="Z231" s="244" t="s">
        <v>976</v>
      </c>
      <c r="AA231" s="248" t="s">
        <v>973</v>
      </c>
      <c r="AB231" s="245">
        <v>2.8</v>
      </c>
      <c r="AC231" s="249"/>
      <c r="AD231" s="231"/>
      <c r="AE231" s="232"/>
      <c r="AF231" s="233"/>
      <c r="AG231" s="250"/>
      <c r="AH231" s="235"/>
      <c r="AI231" s="195"/>
      <c r="AJ231" s="235"/>
      <c r="AK231" s="195"/>
      <c r="AL231" s="235"/>
      <c r="AM231" s="195"/>
      <c r="AN231" s="195"/>
      <c r="AO231" s="231"/>
      <c r="AP231" s="232"/>
      <c r="AQ231" s="233"/>
      <c r="AR231" s="250"/>
      <c r="AS231" s="235"/>
      <c r="AT231" s="195"/>
      <c r="AU231" s="235"/>
      <c r="AV231" s="195"/>
      <c r="AW231" s="235"/>
      <c r="AX231" s="195"/>
      <c r="AY231" s="231"/>
      <c r="AZ231" s="232"/>
      <c r="BA231" s="232"/>
      <c r="BB231" s="234"/>
      <c r="BC231" s="235"/>
      <c r="BD231" s="195"/>
      <c r="BE231" s="235"/>
      <c r="BF231" s="195"/>
      <c r="BG231" s="235"/>
      <c r="BH231" s="195"/>
      <c r="BI231" s="1119"/>
      <c r="BJ231" s="115"/>
      <c r="BK231" s="224">
        <v>741100</v>
      </c>
      <c r="BL231" s="1118"/>
      <c r="BM231" s="256">
        <v>7410</v>
      </c>
      <c r="BN231" s="195" t="s">
        <v>911</v>
      </c>
      <c r="BO231" s="122" t="s">
        <v>975</v>
      </c>
      <c r="BP231" s="129" t="s">
        <v>973</v>
      </c>
      <c r="BQ231" s="257" t="s">
        <v>976</v>
      </c>
      <c r="BR231" s="143" t="s">
        <v>973</v>
      </c>
      <c r="BS231" s="258">
        <v>1.9</v>
      </c>
      <c r="BT231" s="232"/>
      <c r="BU231" s="1149"/>
      <c r="BV231" s="224"/>
      <c r="BW231" s="1118"/>
      <c r="BX231" s="232"/>
      <c r="BY231" s="232"/>
      <c r="BZ231" s="1119"/>
      <c r="CA231" s="271"/>
      <c r="CB231" s="268"/>
      <c r="CC231" s="269"/>
      <c r="CD231" s="268"/>
      <c r="CE231" s="269"/>
      <c r="CF231" s="268"/>
      <c r="CG231" s="269"/>
      <c r="CH231" s="1096"/>
      <c r="CI231" s="1122" t="e">
        <v>#REF!</v>
      </c>
      <c r="CJ231" s="1109" t="e">
        <v>#REF!</v>
      </c>
      <c r="CK231" s="1093"/>
      <c r="CL231" s="252" t="s">
        <v>988</v>
      </c>
      <c r="CM231" s="253">
        <v>2600</v>
      </c>
      <c r="CN231" s="254">
        <v>2900</v>
      </c>
      <c r="CO231" s="1100"/>
      <c r="CP231" s="1112"/>
      <c r="CQ231" s="1100"/>
      <c r="CR231" s="1084"/>
      <c r="CS231" s="1103"/>
      <c r="CT231" s="1087"/>
      <c r="CU231" s="1087"/>
      <c r="CV231" s="1090"/>
      <c r="CW231" s="1103"/>
      <c r="CX231" s="1106"/>
      <c r="CY231" s="1092"/>
      <c r="CZ231" s="202"/>
      <c r="DA231" s="127"/>
      <c r="DB231" s="1096"/>
      <c r="DC231" s="266"/>
      <c r="DD231" s="1096"/>
      <c r="DE231" s="1099"/>
      <c r="DF231" s="1100"/>
      <c r="DG231" s="1084"/>
      <c r="DH231" s="1087"/>
      <c r="DI231" s="1087"/>
      <c r="DJ231" s="1087"/>
      <c r="DK231" s="1090"/>
      <c r="DL231" s="1087"/>
      <c r="DM231" s="1068"/>
      <c r="DN231" s="1069"/>
      <c r="DO231" s="1077"/>
      <c r="DP231" s="1079"/>
      <c r="DQ231" s="1079"/>
      <c r="DR231" s="1081"/>
      <c r="DS231" s="202"/>
      <c r="DT231" s="1143"/>
      <c r="DU231" s="160"/>
      <c r="DV231" s="160"/>
    </row>
    <row r="232" spans="1:126" s="263" customFormat="1" ht="18.600000000000001" customHeight="1">
      <c r="A232" s="263" t="s">
        <v>406</v>
      </c>
      <c r="B232" s="1147"/>
      <c r="C232" s="1125" t="s">
        <v>1018</v>
      </c>
      <c r="D232" s="1116" t="s">
        <v>972</v>
      </c>
      <c r="E232" s="164" t="s">
        <v>52</v>
      </c>
      <c r="F232" s="165"/>
      <c r="G232" s="166">
        <v>40150</v>
      </c>
      <c r="H232" s="167">
        <v>48900</v>
      </c>
      <c r="I232" s="166">
        <v>35290</v>
      </c>
      <c r="J232" s="167">
        <v>44040</v>
      </c>
      <c r="K232" s="141" t="s">
        <v>973</v>
      </c>
      <c r="L232" s="168">
        <v>380</v>
      </c>
      <c r="M232" s="169">
        <v>460</v>
      </c>
      <c r="N232" s="170" t="s">
        <v>974</v>
      </c>
      <c r="O232" s="171" t="s">
        <v>975</v>
      </c>
      <c r="P232" s="172" t="s">
        <v>973</v>
      </c>
      <c r="Q232" s="173" t="s">
        <v>976</v>
      </c>
      <c r="R232" s="172" t="s">
        <v>973</v>
      </c>
      <c r="S232" s="174">
        <v>2.9</v>
      </c>
      <c r="T232" s="175">
        <v>2.9</v>
      </c>
      <c r="U232" s="168">
        <v>330</v>
      </c>
      <c r="V232" s="169">
        <v>410</v>
      </c>
      <c r="W232" s="176" t="s">
        <v>974</v>
      </c>
      <c r="X232" s="171" t="s">
        <v>975</v>
      </c>
      <c r="Y232" s="176" t="s">
        <v>973</v>
      </c>
      <c r="Z232" s="173" t="s">
        <v>976</v>
      </c>
      <c r="AA232" s="176" t="s">
        <v>973</v>
      </c>
      <c r="AB232" s="174">
        <v>2.9</v>
      </c>
      <c r="AC232" s="177">
        <v>2.8</v>
      </c>
      <c r="AD232" s="141" t="s">
        <v>973</v>
      </c>
      <c r="AE232" s="178">
        <v>8750</v>
      </c>
      <c r="AF232" s="141" t="s">
        <v>973</v>
      </c>
      <c r="AG232" s="179">
        <v>80</v>
      </c>
      <c r="AH232" s="180" t="s">
        <v>974</v>
      </c>
      <c r="AI232" s="171" t="s">
        <v>975</v>
      </c>
      <c r="AJ232" s="176" t="s">
        <v>973</v>
      </c>
      <c r="AK232" s="173" t="s">
        <v>976</v>
      </c>
      <c r="AL232" s="176" t="s">
        <v>973</v>
      </c>
      <c r="AM232" s="181">
        <v>2.8</v>
      </c>
      <c r="AN232" s="182" t="s">
        <v>977</v>
      </c>
      <c r="AO232" s="141" t="s">
        <v>973</v>
      </c>
      <c r="AP232" s="183">
        <v>3500</v>
      </c>
      <c r="AQ232" s="141" t="s">
        <v>973</v>
      </c>
      <c r="AR232" s="184">
        <v>30</v>
      </c>
      <c r="AS232" s="185" t="s">
        <v>974</v>
      </c>
      <c r="AT232" s="186" t="s">
        <v>975</v>
      </c>
      <c r="AU232" s="187" t="s">
        <v>973</v>
      </c>
      <c r="AV232" s="188" t="s">
        <v>976</v>
      </c>
      <c r="AW232" s="187" t="s">
        <v>973</v>
      </c>
      <c r="AX232" s="189">
        <v>3.7</v>
      </c>
      <c r="AY232" s="115"/>
      <c r="AZ232" s="126"/>
      <c r="BA232" s="126"/>
      <c r="BB232" s="190"/>
      <c r="BC232" s="130"/>
      <c r="BD232" s="126"/>
      <c r="BE232" s="130"/>
      <c r="BF232" s="126"/>
      <c r="BG232" s="130"/>
      <c r="BH232" s="126"/>
      <c r="BI232" s="1119"/>
      <c r="BJ232" s="115"/>
      <c r="BK232" s="259"/>
      <c r="BL232" s="1118"/>
      <c r="BM232" s="260"/>
      <c r="BN232" s="163"/>
      <c r="BO232" s="163"/>
      <c r="BP232" s="163"/>
      <c r="BQ232" s="163"/>
      <c r="BR232" s="163"/>
      <c r="BS232" s="261"/>
      <c r="BT232" s="195"/>
      <c r="BU232" s="1149"/>
      <c r="BV232" s="226"/>
      <c r="BW232" s="1118"/>
      <c r="BX232" s="232"/>
      <c r="BY232" s="232"/>
      <c r="BZ232" s="1119"/>
      <c r="CA232" s="271"/>
      <c r="CB232" s="268"/>
      <c r="CC232" s="269"/>
      <c r="CD232" s="268"/>
      <c r="CE232" s="269"/>
      <c r="CF232" s="268"/>
      <c r="CG232" s="269"/>
      <c r="CH232" s="1096" t="s">
        <v>973</v>
      </c>
      <c r="CI232" s="1120">
        <v>3200</v>
      </c>
      <c r="CJ232" s="1107">
        <v>3500</v>
      </c>
      <c r="CK232" s="1093" t="s">
        <v>973</v>
      </c>
      <c r="CL232" s="198" t="s">
        <v>980</v>
      </c>
      <c r="CM232" s="199">
        <v>5500</v>
      </c>
      <c r="CN232" s="200">
        <v>6200</v>
      </c>
      <c r="CO232" s="1100" t="s">
        <v>973</v>
      </c>
      <c r="CP232" s="1110">
        <v>4370</v>
      </c>
      <c r="CQ232" s="1100" t="s">
        <v>973</v>
      </c>
      <c r="CR232" s="1082">
        <v>40</v>
      </c>
      <c r="CS232" s="1101" t="s">
        <v>974</v>
      </c>
      <c r="CT232" s="1085" t="s">
        <v>975</v>
      </c>
      <c r="CU232" s="1085" t="s">
        <v>973</v>
      </c>
      <c r="CV232" s="1088" t="s">
        <v>979</v>
      </c>
      <c r="CW232" s="1101" t="s">
        <v>973</v>
      </c>
      <c r="CX232" s="1104">
        <v>3</v>
      </c>
      <c r="CY232" s="1091" t="s">
        <v>981</v>
      </c>
      <c r="CZ232" s="1093" t="s">
        <v>973</v>
      </c>
      <c r="DA232" s="1094">
        <v>4900</v>
      </c>
      <c r="DB232" s="1096"/>
      <c r="DC232" s="266"/>
      <c r="DD232" s="1096" t="s">
        <v>982</v>
      </c>
      <c r="DE232" s="1097">
        <v>4800</v>
      </c>
      <c r="DF232" s="1100" t="s">
        <v>973</v>
      </c>
      <c r="DG232" s="1082">
        <v>40</v>
      </c>
      <c r="DH232" s="1085" t="s">
        <v>974</v>
      </c>
      <c r="DI232" s="1085" t="s">
        <v>975</v>
      </c>
      <c r="DJ232" s="1085" t="s">
        <v>973</v>
      </c>
      <c r="DK232" s="1088" t="s">
        <v>979</v>
      </c>
      <c r="DL232" s="1085" t="s">
        <v>973</v>
      </c>
      <c r="DM232" s="1066">
        <v>2.2999999999999998</v>
      </c>
      <c r="DN232" s="1069" t="s">
        <v>982</v>
      </c>
      <c r="DO232" s="1070" t="s">
        <v>912</v>
      </c>
      <c r="DP232" s="1072" t="s">
        <v>912</v>
      </c>
      <c r="DQ232" s="1072" t="s">
        <v>912</v>
      </c>
      <c r="DR232" s="1074" t="s">
        <v>912</v>
      </c>
      <c r="DS232" s="202"/>
      <c r="DT232" s="1143"/>
      <c r="DU232" s="160"/>
      <c r="DV232" s="160"/>
    </row>
    <row r="233" spans="1:126" s="263" customFormat="1" ht="18.600000000000001" customHeight="1">
      <c r="A233" s="263" t="s">
        <v>407</v>
      </c>
      <c r="B233" s="1147"/>
      <c r="C233" s="1126"/>
      <c r="D233" s="1117"/>
      <c r="E233" s="203" t="s">
        <v>53</v>
      </c>
      <c r="F233" s="165"/>
      <c r="G233" s="204">
        <v>48900</v>
      </c>
      <c r="H233" s="205">
        <v>119020</v>
      </c>
      <c r="I233" s="204">
        <v>44040</v>
      </c>
      <c r="J233" s="205">
        <v>114160</v>
      </c>
      <c r="K233" s="141" t="s">
        <v>973</v>
      </c>
      <c r="L233" s="206">
        <v>460</v>
      </c>
      <c r="M233" s="207">
        <v>1070</v>
      </c>
      <c r="N233" s="208" t="s">
        <v>974</v>
      </c>
      <c r="O233" s="209" t="s">
        <v>975</v>
      </c>
      <c r="P233" s="209" t="s">
        <v>910</v>
      </c>
      <c r="Q233" s="209" t="s">
        <v>976</v>
      </c>
      <c r="R233" s="209" t="s">
        <v>973</v>
      </c>
      <c r="S233" s="210">
        <v>2.9</v>
      </c>
      <c r="T233" s="211">
        <v>2.8</v>
      </c>
      <c r="U233" s="206">
        <v>410</v>
      </c>
      <c r="V233" s="207">
        <v>1020</v>
      </c>
      <c r="W233" s="212" t="s">
        <v>974</v>
      </c>
      <c r="X233" s="209" t="s">
        <v>975</v>
      </c>
      <c r="Y233" s="212" t="s">
        <v>910</v>
      </c>
      <c r="Z233" s="209" t="s">
        <v>976</v>
      </c>
      <c r="AA233" s="212" t="s">
        <v>973</v>
      </c>
      <c r="AB233" s="210">
        <v>2.8</v>
      </c>
      <c r="AC233" s="213">
        <v>2.8</v>
      </c>
      <c r="AD233" s="141" t="s">
        <v>973</v>
      </c>
      <c r="AE233" s="214">
        <v>8750</v>
      </c>
      <c r="AF233" s="141" t="s">
        <v>973</v>
      </c>
      <c r="AG233" s="215">
        <v>80</v>
      </c>
      <c r="AH233" s="216" t="s">
        <v>974</v>
      </c>
      <c r="AI233" s="158" t="s">
        <v>975</v>
      </c>
      <c r="AJ233" s="159" t="s">
        <v>973</v>
      </c>
      <c r="AK233" s="217" t="s">
        <v>976</v>
      </c>
      <c r="AL233" s="218" t="s">
        <v>973</v>
      </c>
      <c r="AM233" s="219">
        <v>2.8</v>
      </c>
      <c r="AN233" s="220"/>
      <c r="AO233" s="115"/>
      <c r="AP233" s="221"/>
      <c r="AQ233" s="115"/>
      <c r="AR233" s="222"/>
      <c r="AS233" s="223"/>
      <c r="AT233" s="221"/>
      <c r="AU233" s="223"/>
      <c r="AV233" s="221"/>
      <c r="AW233" s="223"/>
      <c r="AX233" s="221"/>
      <c r="AY233" s="115"/>
      <c r="AZ233" s="126"/>
      <c r="BA233" s="126"/>
      <c r="BB233" s="190"/>
      <c r="BC233" s="130"/>
      <c r="BD233" s="126"/>
      <c r="BE233" s="130"/>
      <c r="BF233" s="126"/>
      <c r="BG233" s="130"/>
      <c r="BH233" s="126"/>
      <c r="BI233" s="1119"/>
      <c r="BJ233" s="115"/>
      <c r="BK233" s="224" t="s">
        <v>1019</v>
      </c>
      <c r="BL233" s="1118"/>
      <c r="BM233" s="202" t="s">
        <v>1019</v>
      </c>
      <c r="BN233" s="195"/>
      <c r="BO233" s="195"/>
      <c r="BP233" s="195"/>
      <c r="BQ233" s="195"/>
      <c r="BR233" s="195"/>
      <c r="BS233" s="225"/>
      <c r="BU233" s="1149"/>
      <c r="BV233" s="259"/>
      <c r="BW233" s="1118"/>
      <c r="BX233" s="232"/>
      <c r="BY233" s="232"/>
      <c r="BZ233" s="1119"/>
      <c r="CA233" s="271"/>
      <c r="CB233" s="268"/>
      <c r="CC233" s="269"/>
      <c r="CD233" s="268"/>
      <c r="CE233" s="269"/>
      <c r="CF233" s="268"/>
      <c r="CG233" s="269"/>
      <c r="CH233" s="1096"/>
      <c r="CI233" s="1121" t="e">
        <v>#REF!</v>
      </c>
      <c r="CJ233" s="1108" t="e">
        <v>#REF!</v>
      </c>
      <c r="CK233" s="1093"/>
      <c r="CL233" s="123" t="s">
        <v>985</v>
      </c>
      <c r="CM233" s="228">
        <v>3000</v>
      </c>
      <c r="CN233" s="229">
        <v>3400</v>
      </c>
      <c r="CO233" s="1100"/>
      <c r="CP233" s="1111"/>
      <c r="CQ233" s="1100"/>
      <c r="CR233" s="1083"/>
      <c r="CS233" s="1102"/>
      <c r="CT233" s="1086"/>
      <c r="CU233" s="1086"/>
      <c r="CV233" s="1089"/>
      <c r="CW233" s="1102"/>
      <c r="CX233" s="1105"/>
      <c r="CY233" s="1091"/>
      <c r="CZ233" s="1093"/>
      <c r="DA233" s="1095"/>
      <c r="DB233" s="1096"/>
      <c r="DC233" s="266"/>
      <c r="DD233" s="1096"/>
      <c r="DE233" s="1098"/>
      <c r="DF233" s="1100"/>
      <c r="DG233" s="1083"/>
      <c r="DH233" s="1086"/>
      <c r="DI233" s="1086"/>
      <c r="DJ233" s="1086"/>
      <c r="DK233" s="1089"/>
      <c r="DL233" s="1086"/>
      <c r="DM233" s="1067"/>
      <c r="DN233" s="1069"/>
      <c r="DO233" s="1071"/>
      <c r="DP233" s="1073"/>
      <c r="DQ233" s="1073"/>
      <c r="DR233" s="1075"/>
      <c r="DS233" s="202"/>
      <c r="DT233" s="1143"/>
      <c r="DU233" s="160"/>
      <c r="DV233" s="160"/>
    </row>
    <row r="234" spans="1:126" s="263" customFormat="1" ht="18.600000000000001" customHeight="1">
      <c r="A234" s="263" t="s">
        <v>408</v>
      </c>
      <c r="B234" s="1147"/>
      <c r="C234" s="1126"/>
      <c r="D234" s="1123" t="s">
        <v>986</v>
      </c>
      <c r="E234" s="203" t="s">
        <v>54</v>
      </c>
      <c r="F234" s="165"/>
      <c r="G234" s="204">
        <v>119020</v>
      </c>
      <c r="H234" s="205">
        <v>206580</v>
      </c>
      <c r="I234" s="204">
        <v>114160</v>
      </c>
      <c r="J234" s="205">
        <v>201720</v>
      </c>
      <c r="K234" s="141" t="s">
        <v>973</v>
      </c>
      <c r="L234" s="206">
        <v>1070</v>
      </c>
      <c r="M234" s="207">
        <v>1940</v>
      </c>
      <c r="N234" s="208" t="s">
        <v>974</v>
      </c>
      <c r="O234" s="209" t="s">
        <v>975</v>
      </c>
      <c r="P234" s="209" t="s">
        <v>910</v>
      </c>
      <c r="Q234" s="209" t="s">
        <v>976</v>
      </c>
      <c r="R234" s="209" t="s">
        <v>973</v>
      </c>
      <c r="S234" s="210">
        <v>2.8</v>
      </c>
      <c r="T234" s="211">
        <v>2.8</v>
      </c>
      <c r="U234" s="206">
        <v>1020</v>
      </c>
      <c r="V234" s="207">
        <v>1890</v>
      </c>
      <c r="W234" s="212" t="s">
        <v>974</v>
      </c>
      <c r="X234" s="209" t="s">
        <v>975</v>
      </c>
      <c r="Y234" s="212" t="s">
        <v>910</v>
      </c>
      <c r="Z234" s="209" t="s">
        <v>976</v>
      </c>
      <c r="AA234" s="212" t="s">
        <v>973</v>
      </c>
      <c r="AB234" s="210">
        <v>2.8</v>
      </c>
      <c r="AC234" s="213">
        <v>2.8</v>
      </c>
      <c r="AD234" s="231"/>
      <c r="AE234" s="232"/>
      <c r="AF234" s="233"/>
      <c r="AG234" s="234"/>
      <c r="AH234" s="235"/>
      <c r="AI234" s="195"/>
      <c r="AJ234" s="235"/>
      <c r="AK234" s="195"/>
      <c r="AL234" s="235"/>
      <c r="AM234" s="195"/>
      <c r="AN234" s="195"/>
      <c r="AO234" s="231"/>
      <c r="AP234" s="232"/>
      <c r="AQ234" s="233"/>
      <c r="AR234" s="234"/>
      <c r="AS234" s="235"/>
      <c r="AT234" s="195"/>
      <c r="AU234" s="235"/>
      <c r="AV234" s="195"/>
      <c r="AW234" s="235"/>
      <c r="AX234" s="195"/>
      <c r="AY234" s="141" t="s">
        <v>973</v>
      </c>
      <c r="AZ234" s="236">
        <v>17510</v>
      </c>
      <c r="BA234" s="141" t="s">
        <v>973</v>
      </c>
      <c r="BB234" s="184">
        <v>170</v>
      </c>
      <c r="BC234" s="185" t="s">
        <v>974</v>
      </c>
      <c r="BD234" s="186" t="s">
        <v>975</v>
      </c>
      <c r="BE234" s="187" t="s">
        <v>973</v>
      </c>
      <c r="BF234" s="188" t="s">
        <v>976</v>
      </c>
      <c r="BG234" s="185" t="s">
        <v>973</v>
      </c>
      <c r="BH234" s="189">
        <v>2.6</v>
      </c>
      <c r="BI234" s="1119"/>
      <c r="BJ234" s="115"/>
      <c r="BK234" s="224">
        <v>783700</v>
      </c>
      <c r="BL234" s="1118"/>
      <c r="BM234" s="256">
        <v>7830</v>
      </c>
      <c r="BN234" s="195" t="s">
        <v>911</v>
      </c>
      <c r="BO234" s="122" t="s">
        <v>975</v>
      </c>
      <c r="BP234" s="129" t="s">
        <v>973</v>
      </c>
      <c r="BQ234" s="257" t="s">
        <v>976</v>
      </c>
      <c r="BR234" s="143" t="s">
        <v>973</v>
      </c>
      <c r="BS234" s="258">
        <v>2</v>
      </c>
      <c r="BT234" s="232"/>
      <c r="BU234" s="1149"/>
      <c r="BV234" s="224"/>
      <c r="BW234" s="1118"/>
      <c r="BX234" s="232"/>
      <c r="BY234" s="232"/>
      <c r="BZ234" s="1119"/>
      <c r="CA234" s="271"/>
      <c r="CB234" s="268"/>
      <c r="CC234" s="269"/>
      <c r="CD234" s="268"/>
      <c r="CE234" s="269"/>
      <c r="CF234" s="268"/>
      <c r="CG234" s="269"/>
      <c r="CH234" s="1096"/>
      <c r="CI234" s="1121" t="e">
        <v>#REF!</v>
      </c>
      <c r="CJ234" s="1108" t="e">
        <v>#REF!</v>
      </c>
      <c r="CK234" s="1093"/>
      <c r="CL234" s="123" t="s">
        <v>987</v>
      </c>
      <c r="CM234" s="228">
        <v>2600</v>
      </c>
      <c r="CN234" s="229">
        <v>2900</v>
      </c>
      <c r="CO234" s="1100"/>
      <c r="CP234" s="1111"/>
      <c r="CQ234" s="1100"/>
      <c r="CR234" s="1083"/>
      <c r="CS234" s="1102"/>
      <c r="CT234" s="1086"/>
      <c r="CU234" s="1086"/>
      <c r="CV234" s="1089"/>
      <c r="CW234" s="1102"/>
      <c r="CX234" s="1105"/>
      <c r="CY234" s="1091"/>
      <c r="CZ234" s="202"/>
      <c r="DA234" s="127"/>
      <c r="DB234" s="1096"/>
      <c r="DC234" s="266"/>
      <c r="DD234" s="1096"/>
      <c r="DE234" s="1098"/>
      <c r="DF234" s="1100"/>
      <c r="DG234" s="1083"/>
      <c r="DH234" s="1086"/>
      <c r="DI234" s="1086"/>
      <c r="DJ234" s="1086"/>
      <c r="DK234" s="1089"/>
      <c r="DL234" s="1086"/>
      <c r="DM234" s="1067"/>
      <c r="DN234" s="1069"/>
      <c r="DO234" s="1076">
        <v>0.01</v>
      </c>
      <c r="DP234" s="1078">
        <v>0.03</v>
      </c>
      <c r="DQ234" s="1078">
        <v>0.04</v>
      </c>
      <c r="DR234" s="1080">
        <v>0.06</v>
      </c>
      <c r="DS234" s="202"/>
      <c r="DT234" s="1143"/>
      <c r="DU234" s="160"/>
      <c r="DV234" s="160"/>
    </row>
    <row r="235" spans="1:126" s="263" customFormat="1" ht="18.600000000000001" customHeight="1">
      <c r="A235" s="263" t="s">
        <v>409</v>
      </c>
      <c r="B235" s="1147"/>
      <c r="C235" s="1127"/>
      <c r="D235" s="1124"/>
      <c r="E235" s="238" t="s">
        <v>55</v>
      </c>
      <c r="F235" s="165"/>
      <c r="G235" s="239">
        <v>206580</v>
      </c>
      <c r="H235" s="240"/>
      <c r="I235" s="239">
        <v>201720</v>
      </c>
      <c r="J235" s="240"/>
      <c r="K235" s="141" t="s">
        <v>973</v>
      </c>
      <c r="L235" s="241">
        <v>1940</v>
      </c>
      <c r="M235" s="242"/>
      <c r="N235" s="243" t="s">
        <v>974</v>
      </c>
      <c r="O235" s="244" t="s">
        <v>975</v>
      </c>
      <c r="P235" s="244" t="s">
        <v>910</v>
      </c>
      <c r="Q235" s="244" t="s">
        <v>976</v>
      </c>
      <c r="R235" s="244" t="s">
        <v>973</v>
      </c>
      <c r="S235" s="245">
        <v>2.8</v>
      </c>
      <c r="T235" s="246"/>
      <c r="U235" s="241">
        <v>1890</v>
      </c>
      <c r="V235" s="242"/>
      <c r="W235" s="247" t="s">
        <v>974</v>
      </c>
      <c r="X235" s="244" t="s">
        <v>975</v>
      </c>
      <c r="Y235" s="248" t="s">
        <v>910</v>
      </c>
      <c r="Z235" s="244" t="s">
        <v>976</v>
      </c>
      <c r="AA235" s="248" t="s">
        <v>973</v>
      </c>
      <c r="AB235" s="245">
        <v>2.8</v>
      </c>
      <c r="AC235" s="249"/>
      <c r="AD235" s="231"/>
      <c r="AE235" s="232"/>
      <c r="AF235" s="233"/>
      <c r="AG235" s="250"/>
      <c r="AH235" s="235"/>
      <c r="AI235" s="195"/>
      <c r="AJ235" s="235"/>
      <c r="AK235" s="195"/>
      <c r="AL235" s="235"/>
      <c r="AM235" s="195"/>
      <c r="AN235" s="195"/>
      <c r="AO235" s="231"/>
      <c r="AP235" s="232"/>
      <c r="AQ235" s="233"/>
      <c r="AR235" s="250"/>
      <c r="AS235" s="235"/>
      <c r="AT235" s="195"/>
      <c r="AU235" s="235"/>
      <c r="AV235" s="195"/>
      <c r="AW235" s="235"/>
      <c r="AX235" s="195"/>
      <c r="AY235" s="231"/>
      <c r="AZ235" s="232"/>
      <c r="BA235" s="232"/>
      <c r="BB235" s="234"/>
      <c r="BC235" s="235"/>
      <c r="BD235" s="195"/>
      <c r="BE235" s="235"/>
      <c r="BF235" s="195"/>
      <c r="BG235" s="235"/>
      <c r="BH235" s="195"/>
      <c r="BI235" s="1119"/>
      <c r="BJ235" s="115"/>
      <c r="BK235" s="259"/>
      <c r="BL235" s="1118"/>
      <c r="BM235" s="260"/>
      <c r="BN235" s="163"/>
      <c r="BO235" s="163"/>
      <c r="BP235" s="163"/>
      <c r="BQ235" s="163"/>
      <c r="BR235" s="163"/>
      <c r="BS235" s="261"/>
      <c r="BT235" s="195"/>
      <c r="BU235" s="1149"/>
      <c r="BV235" s="226"/>
      <c r="BW235" s="1118"/>
      <c r="BX235" s="232"/>
      <c r="BY235" s="232"/>
      <c r="BZ235" s="1119"/>
      <c r="CA235" s="271"/>
      <c r="CB235" s="268"/>
      <c r="CC235" s="269"/>
      <c r="CD235" s="268"/>
      <c r="CE235" s="269"/>
      <c r="CF235" s="268"/>
      <c r="CG235" s="269"/>
      <c r="CH235" s="1096"/>
      <c r="CI235" s="1122" t="e">
        <v>#REF!</v>
      </c>
      <c r="CJ235" s="1109" t="e">
        <v>#REF!</v>
      </c>
      <c r="CK235" s="1093"/>
      <c r="CL235" s="252" t="s">
        <v>988</v>
      </c>
      <c r="CM235" s="253">
        <v>2400</v>
      </c>
      <c r="CN235" s="254">
        <v>2600</v>
      </c>
      <c r="CO235" s="1100"/>
      <c r="CP235" s="1112"/>
      <c r="CQ235" s="1100"/>
      <c r="CR235" s="1084"/>
      <c r="CS235" s="1103"/>
      <c r="CT235" s="1087"/>
      <c r="CU235" s="1087"/>
      <c r="CV235" s="1090"/>
      <c r="CW235" s="1103"/>
      <c r="CX235" s="1106"/>
      <c r="CY235" s="1092"/>
      <c r="CZ235" s="202"/>
      <c r="DA235" s="127"/>
      <c r="DB235" s="1096"/>
      <c r="DC235" s="266"/>
      <c r="DD235" s="1096"/>
      <c r="DE235" s="1099"/>
      <c r="DF235" s="1100"/>
      <c r="DG235" s="1084"/>
      <c r="DH235" s="1087"/>
      <c r="DI235" s="1087"/>
      <c r="DJ235" s="1087"/>
      <c r="DK235" s="1090"/>
      <c r="DL235" s="1087"/>
      <c r="DM235" s="1068"/>
      <c r="DN235" s="1069"/>
      <c r="DO235" s="1077"/>
      <c r="DP235" s="1079"/>
      <c r="DQ235" s="1079"/>
      <c r="DR235" s="1081"/>
      <c r="DS235" s="202"/>
      <c r="DT235" s="1143"/>
      <c r="DU235" s="160"/>
      <c r="DV235" s="160"/>
    </row>
    <row r="236" spans="1:126" s="263" customFormat="1" ht="18.600000000000001" customHeight="1">
      <c r="A236" s="263" t="s">
        <v>410</v>
      </c>
      <c r="B236" s="1147"/>
      <c r="C236" s="1113" t="s">
        <v>1020</v>
      </c>
      <c r="D236" s="1116" t="s">
        <v>972</v>
      </c>
      <c r="E236" s="164" t="s">
        <v>52</v>
      </c>
      <c r="F236" s="165"/>
      <c r="G236" s="166">
        <v>38620</v>
      </c>
      <c r="H236" s="167">
        <v>47370</v>
      </c>
      <c r="I236" s="166">
        <v>34130</v>
      </c>
      <c r="J236" s="167">
        <v>42880</v>
      </c>
      <c r="K236" s="141" t="s">
        <v>973</v>
      </c>
      <c r="L236" s="168">
        <v>360</v>
      </c>
      <c r="M236" s="169">
        <v>440</v>
      </c>
      <c r="N236" s="170" t="s">
        <v>974</v>
      </c>
      <c r="O236" s="171" t="s">
        <v>975</v>
      </c>
      <c r="P236" s="172" t="s">
        <v>973</v>
      </c>
      <c r="Q236" s="173" t="s">
        <v>976</v>
      </c>
      <c r="R236" s="172" t="s">
        <v>973</v>
      </c>
      <c r="S236" s="174">
        <v>2.9</v>
      </c>
      <c r="T236" s="175">
        <v>2.9</v>
      </c>
      <c r="U236" s="168">
        <v>320</v>
      </c>
      <c r="V236" s="169">
        <v>400</v>
      </c>
      <c r="W236" s="176" t="s">
        <v>974</v>
      </c>
      <c r="X236" s="171" t="s">
        <v>975</v>
      </c>
      <c r="Y236" s="176" t="s">
        <v>973</v>
      </c>
      <c r="Z236" s="173" t="s">
        <v>976</v>
      </c>
      <c r="AA236" s="176" t="s">
        <v>973</v>
      </c>
      <c r="AB236" s="174">
        <v>2.8</v>
      </c>
      <c r="AC236" s="177">
        <v>2.8</v>
      </c>
      <c r="AD236" s="141" t="s">
        <v>973</v>
      </c>
      <c r="AE236" s="178">
        <v>8750</v>
      </c>
      <c r="AF236" s="141" t="s">
        <v>973</v>
      </c>
      <c r="AG236" s="179">
        <v>80</v>
      </c>
      <c r="AH236" s="180" t="s">
        <v>974</v>
      </c>
      <c r="AI236" s="171" t="s">
        <v>975</v>
      </c>
      <c r="AJ236" s="176" t="s">
        <v>973</v>
      </c>
      <c r="AK236" s="173" t="s">
        <v>976</v>
      </c>
      <c r="AL236" s="176" t="s">
        <v>973</v>
      </c>
      <c r="AM236" s="181">
        <v>2.8</v>
      </c>
      <c r="AN236" s="182" t="s">
        <v>977</v>
      </c>
      <c r="AO236" s="141" t="s">
        <v>973</v>
      </c>
      <c r="AP236" s="183">
        <v>3500</v>
      </c>
      <c r="AQ236" s="141" t="s">
        <v>973</v>
      </c>
      <c r="AR236" s="184">
        <v>30</v>
      </c>
      <c r="AS236" s="185" t="s">
        <v>974</v>
      </c>
      <c r="AT236" s="186" t="s">
        <v>975</v>
      </c>
      <c r="AU236" s="187" t="s">
        <v>973</v>
      </c>
      <c r="AV236" s="188" t="s">
        <v>976</v>
      </c>
      <c r="AW236" s="187" t="s">
        <v>973</v>
      </c>
      <c r="AX236" s="189">
        <v>3.7</v>
      </c>
      <c r="AY236" s="115"/>
      <c r="AZ236" s="126"/>
      <c r="BA236" s="126"/>
      <c r="BB236" s="190"/>
      <c r="BC236" s="130"/>
      <c r="BD236" s="126"/>
      <c r="BE236" s="130"/>
      <c r="BF236" s="126"/>
      <c r="BG236" s="130"/>
      <c r="BH236" s="126"/>
      <c r="BI236" s="1119"/>
      <c r="BJ236" s="115"/>
      <c r="BK236" s="224" t="s">
        <v>1021</v>
      </c>
      <c r="BL236" s="1118"/>
      <c r="BM236" s="202" t="s">
        <v>1021</v>
      </c>
      <c r="BN236" s="195"/>
      <c r="BO236" s="195"/>
      <c r="BP236" s="195"/>
      <c r="BQ236" s="195"/>
      <c r="BR236" s="195"/>
      <c r="BS236" s="225"/>
      <c r="BU236" s="1149"/>
      <c r="BV236" s="259"/>
      <c r="BW236" s="1118"/>
      <c r="BX236" s="232"/>
      <c r="BY236" s="232"/>
      <c r="BZ236" s="1119"/>
      <c r="CA236" s="271"/>
      <c r="CB236" s="268"/>
      <c r="CC236" s="269"/>
      <c r="CD236" s="268"/>
      <c r="CE236" s="269"/>
      <c r="CF236" s="268"/>
      <c r="CG236" s="269"/>
      <c r="CH236" s="1096" t="s">
        <v>973</v>
      </c>
      <c r="CI236" s="1120">
        <v>2900</v>
      </c>
      <c r="CJ236" s="1107">
        <v>3200</v>
      </c>
      <c r="CK236" s="1093" t="s">
        <v>973</v>
      </c>
      <c r="CL236" s="198" t="s">
        <v>980</v>
      </c>
      <c r="CM236" s="199">
        <v>5100</v>
      </c>
      <c r="CN236" s="200">
        <v>5700</v>
      </c>
      <c r="CO236" s="1100" t="s">
        <v>973</v>
      </c>
      <c r="CP236" s="1110">
        <v>4040</v>
      </c>
      <c r="CQ236" s="1100" t="s">
        <v>973</v>
      </c>
      <c r="CR236" s="1082">
        <v>40</v>
      </c>
      <c r="CS236" s="1101" t="s">
        <v>974</v>
      </c>
      <c r="CT236" s="1085" t="s">
        <v>975</v>
      </c>
      <c r="CU236" s="1085" t="s">
        <v>973</v>
      </c>
      <c r="CV236" s="1088" t="s">
        <v>979</v>
      </c>
      <c r="CW236" s="1101" t="s">
        <v>973</v>
      </c>
      <c r="CX236" s="1104">
        <v>2.8</v>
      </c>
      <c r="CY236" s="1091" t="s">
        <v>981</v>
      </c>
      <c r="CZ236" s="1093" t="s">
        <v>973</v>
      </c>
      <c r="DA236" s="1094">
        <v>4900</v>
      </c>
      <c r="DB236" s="1096"/>
      <c r="DC236" s="266"/>
      <c r="DD236" s="1096" t="s">
        <v>982</v>
      </c>
      <c r="DE236" s="1097">
        <v>4430</v>
      </c>
      <c r="DF236" s="1100" t="s">
        <v>973</v>
      </c>
      <c r="DG236" s="1082">
        <v>40</v>
      </c>
      <c r="DH236" s="1085" t="s">
        <v>974</v>
      </c>
      <c r="DI236" s="1085" t="s">
        <v>975</v>
      </c>
      <c r="DJ236" s="1085" t="s">
        <v>973</v>
      </c>
      <c r="DK236" s="1088" t="s">
        <v>979</v>
      </c>
      <c r="DL236" s="1085" t="s">
        <v>973</v>
      </c>
      <c r="DM236" s="1066">
        <v>2.1</v>
      </c>
      <c r="DN236" s="1069" t="s">
        <v>982</v>
      </c>
      <c r="DO236" s="1070" t="s">
        <v>912</v>
      </c>
      <c r="DP236" s="1072" t="s">
        <v>912</v>
      </c>
      <c r="DQ236" s="1072" t="s">
        <v>912</v>
      </c>
      <c r="DR236" s="1074" t="s">
        <v>912</v>
      </c>
      <c r="DS236" s="202"/>
      <c r="DT236" s="1143"/>
      <c r="DU236" s="160"/>
      <c r="DV236" s="160"/>
    </row>
    <row r="237" spans="1:126" s="263" customFormat="1" ht="18.600000000000001" customHeight="1">
      <c r="A237" s="263" t="s">
        <v>411</v>
      </c>
      <c r="B237" s="1147"/>
      <c r="C237" s="1114"/>
      <c r="D237" s="1117"/>
      <c r="E237" s="203" t="s">
        <v>53</v>
      </c>
      <c r="F237" s="165"/>
      <c r="G237" s="204">
        <v>47370</v>
      </c>
      <c r="H237" s="205">
        <v>117490</v>
      </c>
      <c r="I237" s="204">
        <v>42880</v>
      </c>
      <c r="J237" s="205">
        <v>113000</v>
      </c>
      <c r="K237" s="141" t="s">
        <v>973</v>
      </c>
      <c r="L237" s="206">
        <v>440</v>
      </c>
      <c r="M237" s="207">
        <v>1050</v>
      </c>
      <c r="N237" s="208" t="s">
        <v>974</v>
      </c>
      <c r="O237" s="209" t="s">
        <v>975</v>
      </c>
      <c r="P237" s="209" t="s">
        <v>910</v>
      </c>
      <c r="Q237" s="209" t="s">
        <v>976</v>
      </c>
      <c r="R237" s="209" t="s">
        <v>973</v>
      </c>
      <c r="S237" s="210">
        <v>2.9</v>
      </c>
      <c r="T237" s="211">
        <v>2.8</v>
      </c>
      <c r="U237" s="206">
        <v>400</v>
      </c>
      <c r="V237" s="207">
        <v>1010</v>
      </c>
      <c r="W237" s="212" t="s">
        <v>974</v>
      </c>
      <c r="X237" s="209" t="s">
        <v>975</v>
      </c>
      <c r="Y237" s="212" t="s">
        <v>910</v>
      </c>
      <c r="Z237" s="209" t="s">
        <v>976</v>
      </c>
      <c r="AA237" s="212" t="s">
        <v>973</v>
      </c>
      <c r="AB237" s="210">
        <v>2.8</v>
      </c>
      <c r="AC237" s="213">
        <v>2.8</v>
      </c>
      <c r="AD237" s="141" t="s">
        <v>973</v>
      </c>
      <c r="AE237" s="214">
        <v>8750</v>
      </c>
      <c r="AF237" s="141" t="s">
        <v>973</v>
      </c>
      <c r="AG237" s="215">
        <v>80</v>
      </c>
      <c r="AH237" s="216" t="s">
        <v>974</v>
      </c>
      <c r="AI237" s="158" t="s">
        <v>975</v>
      </c>
      <c r="AJ237" s="159" t="s">
        <v>973</v>
      </c>
      <c r="AK237" s="217" t="s">
        <v>976</v>
      </c>
      <c r="AL237" s="218" t="s">
        <v>973</v>
      </c>
      <c r="AM237" s="219">
        <v>2.8</v>
      </c>
      <c r="AN237" s="220"/>
      <c r="AO237" s="115"/>
      <c r="AP237" s="221"/>
      <c r="AQ237" s="115"/>
      <c r="AR237" s="222"/>
      <c r="AS237" s="223"/>
      <c r="AT237" s="221"/>
      <c r="AU237" s="223"/>
      <c r="AV237" s="221"/>
      <c r="AW237" s="223"/>
      <c r="AX237" s="221"/>
      <c r="AY237" s="115"/>
      <c r="AZ237" s="126"/>
      <c r="BA237" s="126"/>
      <c r="BB237" s="190"/>
      <c r="BC237" s="130"/>
      <c r="BD237" s="126"/>
      <c r="BE237" s="130"/>
      <c r="BF237" s="126"/>
      <c r="BG237" s="130"/>
      <c r="BH237" s="126"/>
      <c r="BI237" s="1119"/>
      <c r="BJ237" s="115"/>
      <c r="BK237" s="224">
        <v>826200</v>
      </c>
      <c r="BL237" s="1118"/>
      <c r="BM237" s="256">
        <v>8260</v>
      </c>
      <c r="BN237" s="195" t="s">
        <v>911</v>
      </c>
      <c r="BO237" s="122" t="s">
        <v>975</v>
      </c>
      <c r="BP237" s="129" t="s">
        <v>973</v>
      </c>
      <c r="BQ237" s="257" t="s">
        <v>976</v>
      </c>
      <c r="BR237" s="143" t="s">
        <v>973</v>
      </c>
      <c r="BS237" s="258">
        <v>2</v>
      </c>
      <c r="BT237" s="232"/>
      <c r="BU237" s="1149"/>
      <c r="BV237" s="224"/>
      <c r="BW237" s="1118"/>
      <c r="BX237" s="232"/>
      <c r="BY237" s="232"/>
      <c r="BZ237" s="1119"/>
      <c r="CA237" s="271"/>
      <c r="CB237" s="268"/>
      <c r="CC237" s="269"/>
      <c r="CD237" s="268"/>
      <c r="CE237" s="269"/>
      <c r="CF237" s="268"/>
      <c r="CG237" s="269"/>
      <c r="CH237" s="1096"/>
      <c r="CI237" s="1121" t="e">
        <v>#REF!</v>
      </c>
      <c r="CJ237" s="1108" t="e">
        <v>#REF!</v>
      </c>
      <c r="CK237" s="1093"/>
      <c r="CL237" s="123" t="s">
        <v>985</v>
      </c>
      <c r="CM237" s="228">
        <v>2800</v>
      </c>
      <c r="CN237" s="229">
        <v>3100</v>
      </c>
      <c r="CO237" s="1100"/>
      <c r="CP237" s="1111"/>
      <c r="CQ237" s="1100"/>
      <c r="CR237" s="1083"/>
      <c r="CS237" s="1102"/>
      <c r="CT237" s="1086"/>
      <c r="CU237" s="1086"/>
      <c r="CV237" s="1089"/>
      <c r="CW237" s="1102"/>
      <c r="CX237" s="1105"/>
      <c r="CY237" s="1091"/>
      <c r="CZ237" s="1093"/>
      <c r="DA237" s="1095"/>
      <c r="DB237" s="1096"/>
      <c r="DC237" s="266"/>
      <c r="DD237" s="1096"/>
      <c r="DE237" s="1098"/>
      <c r="DF237" s="1100"/>
      <c r="DG237" s="1083"/>
      <c r="DH237" s="1086"/>
      <c r="DI237" s="1086"/>
      <c r="DJ237" s="1086"/>
      <c r="DK237" s="1089"/>
      <c r="DL237" s="1086"/>
      <c r="DM237" s="1067"/>
      <c r="DN237" s="1069"/>
      <c r="DO237" s="1071"/>
      <c r="DP237" s="1073"/>
      <c r="DQ237" s="1073"/>
      <c r="DR237" s="1075"/>
      <c r="DS237" s="202"/>
      <c r="DT237" s="1143"/>
      <c r="DU237" s="160"/>
      <c r="DV237" s="160"/>
    </row>
    <row r="238" spans="1:126" s="263" customFormat="1" ht="18.600000000000001" customHeight="1">
      <c r="A238" s="263" t="s">
        <v>412</v>
      </c>
      <c r="B238" s="1147"/>
      <c r="C238" s="1114"/>
      <c r="D238" s="1123" t="s">
        <v>986</v>
      </c>
      <c r="E238" s="203" t="s">
        <v>54</v>
      </c>
      <c r="F238" s="165"/>
      <c r="G238" s="204">
        <v>117490</v>
      </c>
      <c r="H238" s="205">
        <v>205050</v>
      </c>
      <c r="I238" s="204">
        <v>113000</v>
      </c>
      <c r="J238" s="205">
        <v>200560</v>
      </c>
      <c r="K238" s="141" t="s">
        <v>973</v>
      </c>
      <c r="L238" s="206">
        <v>1050</v>
      </c>
      <c r="M238" s="207">
        <v>1920</v>
      </c>
      <c r="N238" s="208" t="s">
        <v>974</v>
      </c>
      <c r="O238" s="209" t="s">
        <v>975</v>
      </c>
      <c r="P238" s="209" t="s">
        <v>910</v>
      </c>
      <c r="Q238" s="209" t="s">
        <v>976</v>
      </c>
      <c r="R238" s="209" t="s">
        <v>973</v>
      </c>
      <c r="S238" s="210">
        <v>2.8</v>
      </c>
      <c r="T238" s="211">
        <v>2.8</v>
      </c>
      <c r="U238" s="206">
        <v>1010</v>
      </c>
      <c r="V238" s="207">
        <v>1880</v>
      </c>
      <c r="W238" s="212" t="s">
        <v>974</v>
      </c>
      <c r="X238" s="209" t="s">
        <v>975</v>
      </c>
      <c r="Y238" s="212" t="s">
        <v>910</v>
      </c>
      <c r="Z238" s="209" t="s">
        <v>976</v>
      </c>
      <c r="AA238" s="212" t="s">
        <v>973</v>
      </c>
      <c r="AB238" s="210">
        <v>2.8</v>
      </c>
      <c r="AC238" s="213">
        <v>2.8</v>
      </c>
      <c r="AD238" s="231"/>
      <c r="AE238" s="232"/>
      <c r="AF238" s="233"/>
      <c r="AG238" s="234"/>
      <c r="AH238" s="235"/>
      <c r="AI238" s="195"/>
      <c r="AJ238" s="235"/>
      <c r="AK238" s="195"/>
      <c r="AL238" s="235"/>
      <c r="AM238" s="195"/>
      <c r="AN238" s="195"/>
      <c r="AO238" s="231"/>
      <c r="AP238" s="232"/>
      <c r="AQ238" s="233"/>
      <c r="AR238" s="234"/>
      <c r="AS238" s="235"/>
      <c r="AT238" s="195"/>
      <c r="AU238" s="235"/>
      <c r="AV238" s="195"/>
      <c r="AW238" s="235"/>
      <c r="AX238" s="195"/>
      <c r="AY238" s="141" t="s">
        <v>973</v>
      </c>
      <c r="AZ238" s="236">
        <v>17510</v>
      </c>
      <c r="BA238" s="141" t="s">
        <v>973</v>
      </c>
      <c r="BB238" s="184">
        <v>170</v>
      </c>
      <c r="BC238" s="185" t="s">
        <v>974</v>
      </c>
      <c r="BD238" s="186" t="s">
        <v>975</v>
      </c>
      <c r="BE238" s="187" t="s">
        <v>973</v>
      </c>
      <c r="BF238" s="188" t="s">
        <v>976</v>
      </c>
      <c r="BG238" s="185" t="s">
        <v>973</v>
      </c>
      <c r="BH238" s="189">
        <v>2.6</v>
      </c>
      <c r="BI238" s="1119"/>
      <c r="BJ238" s="115"/>
      <c r="BK238" s="272"/>
      <c r="BL238" s="1118"/>
      <c r="BM238" s="260"/>
      <c r="BN238" s="163"/>
      <c r="BO238" s="163"/>
      <c r="BP238" s="163"/>
      <c r="BQ238" s="163"/>
      <c r="BR238" s="163"/>
      <c r="BS238" s="261"/>
      <c r="BT238" s="195"/>
      <c r="BU238" s="1149"/>
      <c r="BV238" s="226"/>
      <c r="BW238" s="1118"/>
      <c r="BX238" s="232"/>
      <c r="BY238" s="232"/>
      <c r="BZ238" s="1119"/>
      <c r="CA238" s="271"/>
      <c r="CB238" s="268"/>
      <c r="CC238" s="269"/>
      <c r="CD238" s="268"/>
      <c r="CE238" s="269"/>
      <c r="CF238" s="268"/>
      <c r="CG238" s="269"/>
      <c r="CH238" s="1096"/>
      <c r="CI238" s="1121" t="e">
        <v>#REF!</v>
      </c>
      <c r="CJ238" s="1108" t="e">
        <v>#REF!</v>
      </c>
      <c r="CK238" s="1093"/>
      <c r="CL238" s="123" t="s">
        <v>987</v>
      </c>
      <c r="CM238" s="228">
        <v>2400</v>
      </c>
      <c r="CN238" s="229">
        <v>2700</v>
      </c>
      <c r="CO238" s="1100"/>
      <c r="CP238" s="1111"/>
      <c r="CQ238" s="1100"/>
      <c r="CR238" s="1083"/>
      <c r="CS238" s="1102"/>
      <c r="CT238" s="1086"/>
      <c r="CU238" s="1086"/>
      <c r="CV238" s="1089"/>
      <c r="CW238" s="1102"/>
      <c r="CX238" s="1105"/>
      <c r="CY238" s="1091"/>
      <c r="CZ238" s="202"/>
      <c r="DA238" s="127"/>
      <c r="DB238" s="1096"/>
      <c r="DC238" s="266"/>
      <c r="DD238" s="1096"/>
      <c r="DE238" s="1098"/>
      <c r="DF238" s="1100"/>
      <c r="DG238" s="1083"/>
      <c r="DH238" s="1086"/>
      <c r="DI238" s="1086"/>
      <c r="DJ238" s="1086"/>
      <c r="DK238" s="1089"/>
      <c r="DL238" s="1086"/>
      <c r="DM238" s="1067"/>
      <c r="DN238" s="1069"/>
      <c r="DO238" s="1076">
        <v>0.01</v>
      </c>
      <c r="DP238" s="1078">
        <v>0.03</v>
      </c>
      <c r="DQ238" s="1078">
        <v>0.04</v>
      </c>
      <c r="DR238" s="1080">
        <v>0.06</v>
      </c>
      <c r="DS238" s="202"/>
      <c r="DT238" s="1143"/>
      <c r="DU238" s="160"/>
      <c r="DV238" s="160"/>
    </row>
    <row r="239" spans="1:126" s="263" customFormat="1" ht="18.600000000000001" customHeight="1">
      <c r="A239" s="263" t="s">
        <v>413</v>
      </c>
      <c r="B239" s="1147"/>
      <c r="C239" s="1114"/>
      <c r="D239" s="1124"/>
      <c r="E239" s="238" t="s">
        <v>55</v>
      </c>
      <c r="F239" s="165"/>
      <c r="G239" s="239">
        <v>205050</v>
      </c>
      <c r="H239" s="240"/>
      <c r="I239" s="239">
        <v>200560</v>
      </c>
      <c r="J239" s="240"/>
      <c r="K239" s="141" t="s">
        <v>973</v>
      </c>
      <c r="L239" s="241">
        <v>1920</v>
      </c>
      <c r="M239" s="242"/>
      <c r="N239" s="243" t="s">
        <v>974</v>
      </c>
      <c r="O239" s="244" t="s">
        <v>975</v>
      </c>
      <c r="P239" s="244" t="s">
        <v>910</v>
      </c>
      <c r="Q239" s="244" t="s">
        <v>976</v>
      </c>
      <c r="R239" s="244" t="s">
        <v>973</v>
      </c>
      <c r="S239" s="245">
        <v>2.8</v>
      </c>
      <c r="T239" s="246"/>
      <c r="U239" s="241">
        <v>1880</v>
      </c>
      <c r="V239" s="242"/>
      <c r="W239" s="247" t="s">
        <v>974</v>
      </c>
      <c r="X239" s="244" t="s">
        <v>975</v>
      </c>
      <c r="Y239" s="248" t="s">
        <v>910</v>
      </c>
      <c r="Z239" s="244" t="s">
        <v>976</v>
      </c>
      <c r="AA239" s="248" t="s">
        <v>973</v>
      </c>
      <c r="AB239" s="245">
        <v>2.8</v>
      </c>
      <c r="AC239" s="249"/>
      <c r="AD239" s="231"/>
      <c r="AE239" s="232"/>
      <c r="AF239" s="233"/>
      <c r="AG239" s="250"/>
      <c r="AH239" s="235"/>
      <c r="AI239" s="195"/>
      <c r="AJ239" s="235"/>
      <c r="AK239" s="195"/>
      <c r="AL239" s="235"/>
      <c r="AM239" s="195"/>
      <c r="AN239" s="195"/>
      <c r="AO239" s="231"/>
      <c r="AP239" s="232"/>
      <c r="AQ239" s="233"/>
      <c r="AR239" s="250"/>
      <c r="AS239" s="235"/>
      <c r="AT239" s="195"/>
      <c r="AU239" s="235"/>
      <c r="AV239" s="195"/>
      <c r="AW239" s="235"/>
      <c r="AX239" s="195"/>
      <c r="AY239" s="231"/>
      <c r="AZ239" s="232"/>
      <c r="BA239" s="232"/>
      <c r="BB239" s="234"/>
      <c r="BC239" s="235"/>
      <c r="BD239" s="195"/>
      <c r="BE239" s="235"/>
      <c r="BF239" s="195"/>
      <c r="BG239" s="235"/>
      <c r="BH239" s="195"/>
      <c r="BI239" s="1119"/>
      <c r="BJ239" s="115"/>
      <c r="BK239" s="272"/>
      <c r="BL239" s="1118"/>
      <c r="BM239" s="202"/>
      <c r="BN239" s="195"/>
      <c r="BO239" s="195"/>
      <c r="BP239" s="195"/>
      <c r="BQ239" s="195"/>
      <c r="BR239" s="195"/>
      <c r="BS239" s="225"/>
      <c r="BU239" s="1149"/>
      <c r="BV239" s="259"/>
      <c r="BW239" s="1118"/>
      <c r="BX239" s="232"/>
      <c r="BY239" s="232"/>
      <c r="BZ239" s="1119"/>
      <c r="CA239" s="271"/>
      <c r="CB239" s="268"/>
      <c r="CC239" s="269"/>
      <c r="CD239" s="268"/>
      <c r="CE239" s="269"/>
      <c r="CF239" s="268"/>
      <c r="CG239" s="269"/>
      <c r="CH239" s="1096"/>
      <c r="CI239" s="1122" t="e">
        <v>#REF!</v>
      </c>
      <c r="CJ239" s="1109" t="e">
        <v>#REF!</v>
      </c>
      <c r="CK239" s="1093"/>
      <c r="CL239" s="252" t="s">
        <v>988</v>
      </c>
      <c r="CM239" s="253">
        <v>2200</v>
      </c>
      <c r="CN239" s="254">
        <v>2400</v>
      </c>
      <c r="CO239" s="1100"/>
      <c r="CP239" s="1112"/>
      <c r="CQ239" s="1100"/>
      <c r="CR239" s="1084"/>
      <c r="CS239" s="1103"/>
      <c r="CT239" s="1087"/>
      <c r="CU239" s="1087"/>
      <c r="CV239" s="1090"/>
      <c r="CW239" s="1103"/>
      <c r="CX239" s="1106"/>
      <c r="CY239" s="1092"/>
      <c r="CZ239" s="202"/>
      <c r="DA239" s="127"/>
      <c r="DB239" s="1096"/>
      <c r="DC239" s="266"/>
      <c r="DD239" s="1096"/>
      <c r="DE239" s="1099"/>
      <c r="DF239" s="1100"/>
      <c r="DG239" s="1084"/>
      <c r="DH239" s="1087"/>
      <c r="DI239" s="1087"/>
      <c r="DJ239" s="1087"/>
      <c r="DK239" s="1090"/>
      <c r="DL239" s="1087"/>
      <c r="DM239" s="1068"/>
      <c r="DN239" s="1069"/>
      <c r="DO239" s="1077"/>
      <c r="DP239" s="1079"/>
      <c r="DQ239" s="1079"/>
      <c r="DR239" s="1081"/>
      <c r="DS239" s="202"/>
      <c r="DT239" s="1143"/>
      <c r="DU239" s="160"/>
      <c r="DV239" s="160"/>
    </row>
    <row r="240" spans="1:126" s="263" customFormat="1" ht="18.600000000000001" customHeight="1">
      <c r="A240" s="263" t="s">
        <v>414</v>
      </c>
      <c r="B240" s="1147"/>
      <c r="C240" s="1128" t="s">
        <v>1022</v>
      </c>
      <c r="D240" s="1116" t="s">
        <v>972</v>
      </c>
      <c r="E240" s="164" t="s">
        <v>52</v>
      </c>
      <c r="F240" s="165"/>
      <c r="G240" s="166">
        <v>37330</v>
      </c>
      <c r="H240" s="167">
        <v>46080</v>
      </c>
      <c r="I240" s="166">
        <v>33170</v>
      </c>
      <c r="J240" s="167">
        <v>41920</v>
      </c>
      <c r="K240" s="141" t="s">
        <v>973</v>
      </c>
      <c r="L240" s="168">
        <v>350</v>
      </c>
      <c r="M240" s="169">
        <v>430</v>
      </c>
      <c r="N240" s="170" t="s">
        <v>974</v>
      </c>
      <c r="O240" s="171" t="s">
        <v>975</v>
      </c>
      <c r="P240" s="172" t="s">
        <v>973</v>
      </c>
      <c r="Q240" s="173" t="s">
        <v>976</v>
      </c>
      <c r="R240" s="172" t="s">
        <v>973</v>
      </c>
      <c r="S240" s="174">
        <v>2.9</v>
      </c>
      <c r="T240" s="175">
        <v>2.9</v>
      </c>
      <c r="U240" s="168">
        <v>310</v>
      </c>
      <c r="V240" s="169">
        <v>390</v>
      </c>
      <c r="W240" s="176" t="s">
        <v>974</v>
      </c>
      <c r="X240" s="171" t="s">
        <v>975</v>
      </c>
      <c r="Y240" s="176" t="s">
        <v>973</v>
      </c>
      <c r="Z240" s="173" t="s">
        <v>976</v>
      </c>
      <c r="AA240" s="176" t="s">
        <v>973</v>
      </c>
      <c r="AB240" s="174">
        <v>2.8</v>
      </c>
      <c r="AC240" s="177">
        <v>2.8</v>
      </c>
      <c r="AD240" s="141" t="s">
        <v>973</v>
      </c>
      <c r="AE240" s="178">
        <v>8750</v>
      </c>
      <c r="AF240" s="141" t="s">
        <v>973</v>
      </c>
      <c r="AG240" s="179">
        <v>80</v>
      </c>
      <c r="AH240" s="180" t="s">
        <v>974</v>
      </c>
      <c r="AI240" s="171" t="s">
        <v>975</v>
      </c>
      <c r="AJ240" s="176" t="s">
        <v>973</v>
      </c>
      <c r="AK240" s="173" t="s">
        <v>976</v>
      </c>
      <c r="AL240" s="176" t="s">
        <v>973</v>
      </c>
      <c r="AM240" s="181">
        <v>2.8</v>
      </c>
      <c r="AN240" s="182" t="s">
        <v>977</v>
      </c>
      <c r="AO240" s="141" t="s">
        <v>973</v>
      </c>
      <c r="AP240" s="183">
        <v>3500</v>
      </c>
      <c r="AQ240" s="141" t="s">
        <v>973</v>
      </c>
      <c r="AR240" s="184">
        <v>30</v>
      </c>
      <c r="AS240" s="185" t="s">
        <v>974</v>
      </c>
      <c r="AT240" s="186" t="s">
        <v>975</v>
      </c>
      <c r="AU240" s="187" t="s">
        <v>973</v>
      </c>
      <c r="AV240" s="188" t="s">
        <v>976</v>
      </c>
      <c r="AW240" s="187" t="s">
        <v>973</v>
      </c>
      <c r="AX240" s="189">
        <v>3.7</v>
      </c>
      <c r="AY240" s="115"/>
      <c r="AZ240" s="126"/>
      <c r="BA240" s="126"/>
      <c r="BB240" s="190"/>
      <c r="BC240" s="130"/>
      <c r="BD240" s="126"/>
      <c r="BE240" s="130"/>
      <c r="BF240" s="126"/>
      <c r="BG240" s="130"/>
      <c r="BH240" s="126"/>
      <c r="BI240" s="1119"/>
      <c r="BJ240" s="115"/>
      <c r="BK240" s="272"/>
      <c r="BL240" s="1118"/>
      <c r="BM240" s="202"/>
      <c r="BN240" s="195"/>
      <c r="BO240" s="195"/>
      <c r="BP240" s="195"/>
      <c r="BQ240" s="195"/>
      <c r="BR240" s="195"/>
      <c r="BS240" s="225"/>
      <c r="BT240" s="232"/>
      <c r="BU240" s="1149"/>
      <c r="BV240" s="224"/>
      <c r="BW240" s="1118"/>
      <c r="BX240" s="232"/>
      <c r="BY240" s="232"/>
      <c r="BZ240" s="1119"/>
      <c r="CA240" s="271"/>
      <c r="CB240" s="268"/>
      <c r="CC240" s="269"/>
      <c r="CD240" s="268"/>
      <c r="CE240" s="269"/>
      <c r="CF240" s="268"/>
      <c r="CG240" s="269"/>
      <c r="CH240" s="1096" t="s">
        <v>973</v>
      </c>
      <c r="CI240" s="1120">
        <v>3200</v>
      </c>
      <c r="CJ240" s="1107">
        <v>3500</v>
      </c>
      <c r="CK240" s="1093" t="s">
        <v>973</v>
      </c>
      <c r="CL240" s="198" t="s">
        <v>980</v>
      </c>
      <c r="CM240" s="199">
        <v>5500</v>
      </c>
      <c r="CN240" s="200">
        <v>6200</v>
      </c>
      <c r="CO240" s="1100" t="s">
        <v>973</v>
      </c>
      <c r="CP240" s="1110">
        <v>3750</v>
      </c>
      <c r="CQ240" s="1100" t="s">
        <v>973</v>
      </c>
      <c r="CR240" s="1082">
        <v>30</v>
      </c>
      <c r="CS240" s="1101" t="s">
        <v>974</v>
      </c>
      <c r="CT240" s="1085" t="s">
        <v>975</v>
      </c>
      <c r="CU240" s="1085" t="s">
        <v>973</v>
      </c>
      <c r="CV240" s="1088" t="s">
        <v>979</v>
      </c>
      <c r="CW240" s="1101" t="s">
        <v>973</v>
      </c>
      <c r="CX240" s="1104">
        <v>3.4</v>
      </c>
      <c r="CY240" s="1091" t="s">
        <v>981</v>
      </c>
      <c r="CZ240" s="1093" t="s">
        <v>973</v>
      </c>
      <c r="DA240" s="1094">
        <v>4900</v>
      </c>
      <c r="DB240" s="1096"/>
      <c r="DC240" s="266"/>
      <c r="DD240" s="1096" t="s">
        <v>982</v>
      </c>
      <c r="DE240" s="1097">
        <v>4110</v>
      </c>
      <c r="DF240" s="1100" t="s">
        <v>973</v>
      </c>
      <c r="DG240" s="1082">
        <v>40</v>
      </c>
      <c r="DH240" s="1085" t="s">
        <v>974</v>
      </c>
      <c r="DI240" s="1085" t="s">
        <v>975</v>
      </c>
      <c r="DJ240" s="1085" t="s">
        <v>973</v>
      </c>
      <c r="DK240" s="1088" t="s">
        <v>979</v>
      </c>
      <c r="DL240" s="1085" t="s">
        <v>973</v>
      </c>
      <c r="DM240" s="1066">
        <v>2</v>
      </c>
      <c r="DN240" s="1069" t="s">
        <v>982</v>
      </c>
      <c r="DO240" s="1070" t="s">
        <v>912</v>
      </c>
      <c r="DP240" s="1072" t="s">
        <v>912</v>
      </c>
      <c r="DQ240" s="1072" t="s">
        <v>912</v>
      </c>
      <c r="DR240" s="1074" t="s">
        <v>912</v>
      </c>
      <c r="DS240" s="202"/>
      <c r="DT240" s="1143"/>
      <c r="DU240" s="160"/>
      <c r="DV240" s="160"/>
    </row>
    <row r="241" spans="1:126" s="263" customFormat="1" ht="18.600000000000001" customHeight="1">
      <c r="A241" s="263" t="s">
        <v>415</v>
      </c>
      <c r="B241" s="1147"/>
      <c r="C241" s="1114"/>
      <c r="D241" s="1117"/>
      <c r="E241" s="203" t="s">
        <v>53</v>
      </c>
      <c r="F241" s="165"/>
      <c r="G241" s="204">
        <v>46080</v>
      </c>
      <c r="H241" s="205">
        <v>116200</v>
      </c>
      <c r="I241" s="204">
        <v>41920</v>
      </c>
      <c r="J241" s="205">
        <v>112040</v>
      </c>
      <c r="K241" s="141" t="s">
        <v>973</v>
      </c>
      <c r="L241" s="206">
        <v>430</v>
      </c>
      <c r="M241" s="207">
        <v>1040</v>
      </c>
      <c r="N241" s="208" t="s">
        <v>974</v>
      </c>
      <c r="O241" s="209" t="s">
        <v>975</v>
      </c>
      <c r="P241" s="209" t="s">
        <v>910</v>
      </c>
      <c r="Q241" s="209" t="s">
        <v>976</v>
      </c>
      <c r="R241" s="209" t="s">
        <v>973</v>
      </c>
      <c r="S241" s="210">
        <v>2.9</v>
      </c>
      <c r="T241" s="211">
        <v>2.8</v>
      </c>
      <c r="U241" s="206">
        <v>390</v>
      </c>
      <c r="V241" s="207">
        <v>1000</v>
      </c>
      <c r="W241" s="212" t="s">
        <v>974</v>
      </c>
      <c r="X241" s="209" t="s">
        <v>975</v>
      </c>
      <c r="Y241" s="212" t="s">
        <v>910</v>
      </c>
      <c r="Z241" s="209" t="s">
        <v>976</v>
      </c>
      <c r="AA241" s="212" t="s">
        <v>973</v>
      </c>
      <c r="AB241" s="210">
        <v>2.8</v>
      </c>
      <c r="AC241" s="213">
        <v>2.8</v>
      </c>
      <c r="AD241" s="141" t="s">
        <v>973</v>
      </c>
      <c r="AE241" s="214">
        <v>8750</v>
      </c>
      <c r="AF241" s="141" t="s">
        <v>973</v>
      </c>
      <c r="AG241" s="215">
        <v>80</v>
      </c>
      <c r="AH241" s="216" t="s">
        <v>974</v>
      </c>
      <c r="AI241" s="158" t="s">
        <v>975</v>
      </c>
      <c r="AJ241" s="159" t="s">
        <v>973</v>
      </c>
      <c r="AK241" s="217" t="s">
        <v>976</v>
      </c>
      <c r="AL241" s="218" t="s">
        <v>973</v>
      </c>
      <c r="AM241" s="219">
        <v>2.8</v>
      </c>
      <c r="AN241" s="220"/>
      <c r="AO241" s="115"/>
      <c r="AP241" s="221"/>
      <c r="AQ241" s="115"/>
      <c r="AR241" s="222"/>
      <c r="AS241" s="223"/>
      <c r="AT241" s="221"/>
      <c r="AU241" s="223"/>
      <c r="AV241" s="221"/>
      <c r="AW241" s="223"/>
      <c r="AX241" s="221"/>
      <c r="AY241" s="115"/>
      <c r="AZ241" s="126"/>
      <c r="BA241" s="126"/>
      <c r="BB241" s="190"/>
      <c r="BC241" s="130"/>
      <c r="BD241" s="126"/>
      <c r="BE241" s="130"/>
      <c r="BF241" s="126"/>
      <c r="BG241" s="130"/>
      <c r="BH241" s="126"/>
      <c r="BI241" s="1119"/>
      <c r="BJ241" s="115"/>
      <c r="BK241" s="272"/>
      <c r="BL241" s="1118"/>
      <c r="BM241" s="202"/>
      <c r="BN241" s="195"/>
      <c r="BO241" s="195"/>
      <c r="BP241" s="195"/>
      <c r="BQ241" s="195"/>
      <c r="BR241" s="195"/>
      <c r="BS241" s="225"/>
      <c r="BT241" s="195"/>
      <c r="BU241" s="1149"/>
      <c r="BV241" s="226"/>
      <c r="BW241" s="1118"/>
      <c r="BX241" s="232"/>
      <c r="BY241" s="232"/>
      <c r="BZ241" s="1119"/>
      <c r="CA241" s="271"/>
      <c r="CB241" s="268"/>
      <c r="CC241" s="269"/>
      <c r="CD241" s="268"/>
      <c r="CE241" s="269"/>
      <c r="CF241" s="268"/>
      <c r="CG241" s="269"/>
      <c r="CH241" s="1096"/>
      <c r="CI241" s="1121" t="e">
        <v>#REF!</v>
      </c>
      <c r="CJ241" s="1108" t="e">
        <v>#REF!</v>
      </c>
      <c r="CK241" s="1093"/>
      <c r="CL241" s="123" t="s">
        <v>985</v>
      </c>
      <c r="CM241" s="228">
        <v>3000</v>
      </c>
      <c r="CN241" s="229">
        <v>3400</v>
      </c>
      <c r="CO241" s="1100"/>
      <c r="CP241" s="1111"/>
      <c r="CQ241" s="1100"/>
      <c r="CR241" s="1083"/>
      <c r="CS241" s="1102"/>
      <c r="CT241" s="1086"/>
      <c r="CU241" s="1086"/>
      <c r="CV241" s="1089"/>
      <c r="CW241" s="1102"/>
      <c r="CX241" s="1105"/>
      <c r="CY241" s="1091"/>
      <c r="CZ241" s="1093"/>
      <c r="DA241" s="1095"/>
      <c r="DB241" s="1096"/>
      <c r="DC241" s="266"/>
      <c r="DD241" s="1096"/>
      <c r="DE241" s="1098"/>
      <c r="DF241" s="1100"/>
      <c r="DG241" s="1083"/>
      <c r="DH241" s="1086"/>
      <c r="DI241" s="1086"/>
      <c r="DJ241" s="1086"/>
      <c r="DK241" s="1089"/>
      <c r="DL241" s="1086"/>
      <c r="DM241" s="1067"/>
      <c r="DN241" s="1069"/>
      <c r="DO241" s="1071"/>
      <c r="DP241" s="1073"/>
      <c r="DQ241" s="1073"/>
      <c r="DR241" s="1075"/>
      <c r="DS241" s="202"/>
      <c r="DT241" s="1143"/>
      <c r="DU241" s="160"/>
      <c r="DV241" s="160"/>
    </row>
    <row r="242" spans="1:126" s="263" customFormat="1" ht="18.600000000000001" customHeight="1">
      <c r="A242" s="263" t="s">
        <v>416</v>
      </c>
      <c r="B242" s="1147"/>
      <c r="C242" s="1114"/>
      <c r="D242" s="1123" t="s">
        <v>986</v>
      </c>
      <c r="E242" s="203" t="s">
        <v>54</v>
      </c>
      <c r="F242" s="165"/>
      <c r="G242" s="204">
        <v>116200</v>
      </c>
      <c r="H242" s="205">
        <v>203760</v>
      </c>
      <c r="I242" s="204">
        <v>112040</v>
      </c>
      <c r="J242" s="205">
        <v>199600</v>
      </c>
      <c r="K242" s="141" t="s">
        <v>973</v>
      </c>
      <c r="L242" s="206">
        <v>1040</v>
      </c>
      <c r="M242" s="207">
        <v>1910</v>
      </c>
      <c r="N242" s="208" t="s">
        <v>974</v>
      </c>
      <c r="O242" s="209" t="s">
        <v>975</v>
      </c>
      <c r="P242" s="209" t="s">
        <v>910</v>
      </c>
      <c r="Q242" s="209" t="s">
        <v>976</v>
      </c>
      <c r="R242" s="209" t="s">
        <v>973</v>
      </c>
      <c r="S242" s="210">
        <v>2.8</v>
      </c>
      <c r="T242" s="211">
        <v>2.8</v>
      </c>
      <c r="U242" s="206">
        <v>1000</v>
      </c>
      <c r="V242" s="207">
        <v>1870</v>
      </c>
      <c r="W242" s="212" t="s">
        <v>974</v>
      </c>
      <c r="X242" s="209" t="s">
        <v>975</v>
      </c>
      <c r="Y242" s="212" t="s">
        <v>910</v>
      </c>
      <c r="Z242" s="209" t="s">
        <v>976</v>
      </c>
      <c r="AA242" s="212" t="s">
        <v>973</v>
      </c>
      <c r="AB242" s="210">
        <v>2.8</v>
      </c>
      <c r="AC242" s="213">
        <v>2.8</v>
      </c>
      <c r="AD242" s="231"/>
      <c r="AE242" s="232"/>
      <c r="AF242" s="233"/>
      <c r="AG242" s="234"/>
      <c r="AH242" s="235"/>
      <c r="AI242" s="195"/>
      <c r="AJ242" s="235"/>
      <c r="AK242" s="195"/>
      <c r="AL242" s="235"/>
      <c r="AM242" s="195"/>
      <c r="AN242" s="195"/>
      <c r="AO242" s="231"/>
      <c r="AP242" s="232"/>
      <c r="AQ242" s="233"/>
      <c r="AR242" s="234"/>
      <c r="AS242" s="235"/>
      <c r="AT242" s="195"/>
      <c r="AU242" s="235"/>
      <c r="AV242" s="195"/>
      <c r="AW242" s="235"/>
      <c r="AX242" s="195"/>
      <c r="AY242" s="141" t="s">
        <v>973</v>
      </c>
      <c r="AZ242" s="236">
        <v>17510</v>
      </c>
      <c r="BA242" s="141" t="s">
        <v>973</v>
      </c>
      <c r="BB242" s="184">
        <v>170</v>
      </c>
      <c r="BC242" s="185" t="s">
        <v>974</v>
      </c>
      <c r="BD242" s="186" t="s">
        <v>975</v>
      </c>
      <c r="BE242" s="187" t="s">
        <v>973</v>
      </c>
      <c r="BF242" s="188" t="s">
        <v>976</v>
      </c>
      <c r="BG242" s="185" t="s">
        <v>973</v>
      </c>
      <c r="BH242" s="189">
        <v>2.6</v>
      </c>
      <c r="BI242" s="1119"/>
      <c r="BJ242" s="115"/>
      <c r="BK242" s="272"/>
      <c r="BL242" s="1118"/>
      <c r="BM242" s="202"/>
      <c r="BN242" s="195"/>
      <c r="BO242" s="195"/>
      <c r="BP242" s="195"/>
      <c r="BQ242" s="195"/>
      <c r="BR242" s="195"/>
      <c r="BS242" s="225"/>
      <c r="BU242" s="1149"/>
      <c r="BV242" s="259"/>
      <c r="BW242" s="1118"/>
      <c r="BX242" s="232"/>
      <c r="BY242" s="232"/>
      <c r="BZ242" s="1119"/>
      <c r="CA242" s="271"/>
      <c r="CB242" s="268"/>
      <c r="CC242" s="269"/>
      <c r="CD242" s="268"/>
      <c r="CE242" s="269"/>
      <c r="CF242" s="268"/>
      <c r="CG242" s="269"/>
      <c r="CH242" s="1096"/>
      <c r="CI242" s="1121" t="e">
        <v>#REF!</v>
      </c>
      <c r="CJ242" s="1108" t="e">
        <v>#REF!</v>
      </c>
      <c r="CK242" s="1093"/>
      <c r="CL242" s="123" t="s">
        <v>987</v>
      </c>
      <c r="CM242" s="228">
        <v>2600</v>
      </c>
      <c r="CN242" s="229">
        <v>2900</v>
      </c>
      <c r="CO242" s="1100"/>
      <c r="CP242" s="1111"/>
      <c r="CQ242" s="1100"/>
      <c r="CR242" s="1083"/>
      <c r="CS242" s="1102"/>
      <c r="CT242" s="1086"/>
      <c r="CU242" s="1086"/>
      <c r="CV242" s="1089"/>
      <c r="CW242" s="1102"/>
      <c r="CX242" s="1105"/>
      <c r="CY242" s="1091"/>
      <c r="CZ242" s="202"/>
      <c r="DA242" s="127"/>
      <c r="DB242" s="1096"/>
      <c r="DC242" s="266"/>
      <c r="DD242" s="1096"/>
      <c r="DE242" s="1098"/>
      <c r="DF242" s="1100"/>
      <c r="DG242" s="1083"/>
      <c r="DH242" s="1086"/>
      <c r="DI242" s="1086"/>
      <c r="DJ242" s="1086"/>
      <c r="DK242" s="1089"/>
      <c r="DL242" s="1086"/>
      <c r="DM242" s="1067"/>
      <c r="DN242" s="1069"/>
      <c r="DO242" s="1076">
        <v>0.01</v>
      </c>
      <c r="DP242" s="1078">
        <v>0.03</v>
      </c>
      <c r="DQ242" s="1078">
        <v>0.04</v>
      </c>
      <c r="DR242" s="1080">
        <v>0.06</v>
      </c>
      <c r="DS242" s="202"/>
      <c r="DT242" s="1143"/>
      <c r="DU242" s="160"/>
      <c r="DV242" s="160"/>
    </row>
    <row r="243" spans="1:126" s="263" customFormat="1" ht="18.600000000000001" customHeight="1">
      <c r="A243" s="263" t="s">
        <v>417</v>
      </c>
      <c r="B243" s="1147"/>
      <c r="C243" s="1114"/>
      <c r="D243" s="1124"/>
      <c r="E243" s="238" t="s">
        <v>55</v>
      </c>
      <c r="F243" s="165"/>
      <c r="G243" s="239">
        <v>203760</v>
      </c>
      <c r="H243" s="240"/>
      <c r="I243" s="239">
        <v>199600</v>
      </c>
      <c r="J243" s="240"/>
      <c r="K243" s="141" t="s">
        <v>973</v>
      </c>
      <c r="L243" s="241">
        <v>1910</v>
      </c>
      <c r="M243" s="242"/>
      <c r="N243" s="243" t="s">
        <v>974</v>
      </c>
      <c r="O243" s="244" t="s">
        <v>975</v>
      </c>
      <c r="P243" s="244" t="s">
        <v>910</v>
      </c>
      <c r="Q243" s="244" t="s">
        <v>976</v>
      </c>
      <c r="R243" s="244" t="s">
        <v>973</v>
      </c>
      <c r="S243" s="245">
        <v>2.8</v>
      </c>
      <c r="T243" s="246"/>
      <c r="U243" s="241">
        <v>1870</v>
      </c>
      <c r="V243" s="242"/>
      <c r="W243" s="247" t="s">
        <v>974</v>
      </c>
      <c r="X243" s="244" t="s">
        <v>975</v>
      </c>
      <c r="Y243" s="248" t="s">
        <v>910</v>
      </c>
      <c r="Z243" s="244" t="s">
        <v>976</v>
      </c>
      <c r="AA243" s="248" t="s">
        <v>973</v>
      </c>
      <c r="AB243" s="245">
        <v>2.8</v>
      </c>
      <c r="AC243" s="249"/>
      <c r="AD243" s="231"/>
      <c r="AE243" s="232"/>
      <c r="AF243" s="233"/>
      <c r="AG243" s="250"/>
      <c r="AH243" s="235"/>
      <c r="AI243" s="195"/>
      <c r="AJ243" s="235"/>
      <c r="AK243" s="195"/>
      <c r="AL243" s="235"/>
      <c r="AM243" s="195"/>
      <c r="AN243" s="195"/>
      <c r="AO243" s="231"/>
      <c r="AP243" s="232"/>
      <c r="AQ243" s="233"/>
      <c r="AR243" s="250"/>
      <c r="AS243" s="235"/>
      <c r="AT243" s="195"/>
      <c r="AU243" s="235"/>
      <c r="AV243" s="195"/>
      <c r="AW243" s="235"/>
      <c r="AX243" s="195"/>
      <c r="AY243" s="231"/>
      <c r="AZ243" s="232"/>
      <c r="BA243" s="232"/>
      <c r="BB243" s="234"/>
      <c r="BC243" s="235"/>
      <c r="BD243" s="195"/>
      <c r="BE243" s="235"/>
      <c r="BF243" s="195"/>
      <c r="BG243" s="235"/>
      <c r="BH243" s="195"/>
      <c r="BI243" s="1119"/>
      <c r="BJ243" s="115"/>
      <c r="BK243" s="272"/>
      <c r="BL243" s="1118"/>
      <c r="BM243" s="202"/>
      <c r="BN243" s="195"/>
      <c r="BO243" s="195"/>
      <c r="BP243" s="195"/>
      <c r="BQ243" s="195"/>
      <c r="BR243" s="195"/>
      <c r="BS243" s="225"/>
      <c r="BT243" s="232"/>
      <c r="BU243" s="1149"/>
      <c r="BV243" s="224"/>
      <c r="BW243" s="1118"/>
      <c r="BX243" s="232"/>
      <c r="BY243" s="232"/>
      <c r="BZ243" s="1119"/>
      <c r="CA243" s="271"/>
      <c r="CB243" s="268"/>
      <c r="CC243" s="269"/>
      <c r="CD243" s="268"/>
      <c r="CE243" s="269"/>
      <c r="CF243" s="268"/>
      <c r="CG243" s="269"/>
      <c r="CH243" s="1096"/>
      <c r="CI243" s="1122" t="e">
        <v>#REF!</v>
      </c>
      <c r="CJ243" s="1109" t="e">
        <v>#REF!</v>
      </c>
      <c r="CK243" s="1093"/>
      <c r="CL243" s="252" t="s">
        <v>988</v>
      </c>
      <c r="CM243" s="253">
        <v>2400</v>
      </c>
      <c r="CN243" s="254">
        <v>2600</v>
      </c>
      <c r="CO243" s="1100"/>
      <c r="CP243" s="1112"/>
      <c r="CQ243" s="1100"/>
      <c r="CR243" s="1084"/>
      <c r="CS243" s="1103"/>
      <c r="CT243" s="1087"/>
      <c r="CU243" s="1087"/>
      <c r="CV243" s="1090"/>
      <c r="CW243" s="1103"/>
      <c r="CX243" s="1106"/>
      <c r="CY243" s="1092"/>
      <c r="CZ243" s="202"/>
      <c r="DA243" s="127"/>
      <c r="DB243" s="1096"/>
      <c r="DC243" s="266"/>
      <c r="DD243" s="1096"/>
      <c r="DE243" s="1099"/>
      <c r="DF243" s="1100"/>
      <c r="DG243" s="1084"/>
      <c r="DH243" s="1087"/>
      <c r="DI243" s="1087"/>
      <c r="DJ243" s="1087"/>
      <c r="DK243" s="1090"/>
      <c r="DL243" s="1087"/>
      <c r="DM243" s="1068"/>
      <c r="DN243" s="1069"/>
      <c r="DO243" s="1077"/>
      <c r="DP243" s="1079"/>
      <c r="DQ243" s="1079"/>
      <c r="DR243" s="1081"/>
      <c r="DS243" s="202"/>
      <c r="DT243" s="1143"/>
      <c r="DU243" s="160"/>
      <c r="DV243" s="160"/>
    </row>
    <row r="244" spans="1:126" s="263" customFormat="1" ht="18.600000000000001" customHeight="1">
      <c r="A244" s="263" t="s">
        <v>418</v>
      </c>
      <c r="B244" s="1147"/>
      <c r="C244" s="1128" t="s">
        <v>1023</v>
      </c>
      <c r="D244" s="1116" t="s">
        <v>972</v>
      </c>
      <c r="E244" s="164" t="s">
        <v>52</v>
      </c>
      <c r="F244" s="165"/>
      <c r="G244" s="166">
        <v>36200</v>
      </c>
      <c r="H244" s="167">
        <v>44950</v>
      </c>
      <c r="I244" s="166">
        <v>32310</v>
      </c>
      <c r="J244" s="167">
        <v>41060</v>
      </c>
      <c r="K244" s="141" t="s">
        <v>973</v>
      </c>
      <c r="L244" s="168">
        <v>340</v>
      </c>
      <c r="M244" s="169">
        <v>420</v>
      </c>
      <c r="N244" s="170" t="s">
        <v>974</v>
      </c>
      <c r="O244" s="171" t="s">
        <v>975</v>
      </c>
      <c r="P244" s="172" t="s">
        <v>973</v>
      </c>
      <c r="Q244" s="173" t="s">
        <v>976</v>
      </c>
      <c r="R244" s="172" t="s">
        <v>973</v>
      </c>
      <c r="S244" s="174">
        <v>2.9</v>
      </c>
      <c r="T244" s="175">
        <v>2.9</v>
      </c>
      <c r="U244" s="168">
        <v>300</v>
      </c>
      <c r="V244" s="169">
        <v>380</v>
      </c>
      <c r="W244" s="176" t="s">
        <v>974</v>
      </c>
      <c r="X244" s="171" t="s">
        <v>975</v>
      </c>
      <c r="Y244" s="176" t="s">
        <v>973</v>
      </c>
      <c r="Z244" s="173" t="s">
        <v>976</v>
      </c>
      <c r="AA244" s="176" t="s">
        <v>973</v>
      </c>
      <c r="AB244" s="174">
        <v>2.8</v>
      </c>
      <c r="AC244" s="177">
        <v>2.8</v>
      </c>
      <c r="AD244" s="141" t="s">
        <v>973</v>
      </c>
      <c r="AE244" s="178">
        <v>8750</v>
      </c>
      <c r="AF244" s="141" t="s">
        <v>973</v>
      </c>
      <c r="AG244" s="179">
        <v>80</v>
      </c>
      <c r="AH244" s="180" t="s">
        <v>974</v>
      </c>
      <c r="AI244" s="171" t="s">
        <v>975</v>
      </c>
      <c r="AJ244" s="176" t="s">
        <v>973</v>
      </c>
      <c r="AK244" s="173" t="s">
        <v>976</v>
      </c>
      <c r="AL244" s="176" t="s">
        <v>973</v>
      </c>
      <c r="AM244" s="181">
        <v>2.8</v>
      </c>
      <c r="AN244" s="182" t="s">
        <v>977</v>
      </c>
      <c r="AO244" s="141" t="s">
        <v>973</v>
      </c>
      <c r="AP244" s="183">
        <v>3500</v>
      </c>
      <c r="AQ244" s="141" t="s">
        <v>973</v>
      </c>
      <c r="AR244" s="184">
        <v>30</v>
      </c>
      <c r="AS244" s="185" t="s">
        <v>974</v>
      </c>
      <c r="AT244" s="186" t="s">
        <v>975</v>
      </c>
      <c r="AU244" s="187" t="s">
        <v>973</v>
      </c>
      <c r="AV244" s="188" t="s">
        <v>976</v>
      </c>
      <c r="AW244" s="187" t="s">
        <v>973</v>
      </c>
      <c r="AX244" s="189">
        <v>3.7</v>
      </c>
      <c r="AY244" s="115"/>
      <c r="AZ244" s="126"/>
      <c r="BA244" s="126"/>
      <c r="BB244" s="190"/>
      <c r="BC244" s="130"/>
      <c r="BD244" s="126"/>
      <c r="BE244" s="130"/>
      <c r="BF244" s="126"/>
      <c r="BG244" s="130"/>
      <c r="BH244" s="126"/>
      <c r="BI244" s="1119"/>
      <c r="BJ244" s="115"/>
      <c r="BK244" s="272"/>
      <c r="BL244" s="1118"/>
      <c r="BM244" s="202"/>
      <c r="BN244" s="195"/>
      <c r="BO244" s="195"/>
      <c r="BP244" s="195"/>
      <c r="BQ244" s="195"/>
      <c r="BR244" s="195"/>
      <c r="BS244" s="225"/>
      <c r="BT244" s="195"/>
      <c r="BU244" s="1149"/>
      <c r="BV244" s="226"/>
      <c r="BW244" s="1118"/>
      <c r="BX244" s="232"/>
      <c r="BY244" s="232"/>
      <c r="BZ244" s="1119"/>
      <c r="CA244" s="271"/>
      <c r="CB244" s="268"/>
      <c r="CC244" s="269"/>
      <c r="CD244" s="268"/>
      <c r="CE244" s="269"/>
      <c r="CF244" s="268"/>
      <c r="CG244" s="269"/>
      <c r="CH244" s="1096" t="s">
        <v>973</v>
      </c>
      <c r="CI244" s="1120">
        <v>3000</v>
      </c>
      <c r="CJ244" s="1107">
        <v>3300</v>
      </c>
      <c r="CK244" s="1093" t="s">
        <v>973</v>
      </c>
      <c r="CL244" s="198" t="s">
        <v>980</v>
      </c>
      <c r="CM244" s="199">
        <v>5400</v>
      </c>
      <c r="CN244" s="200">
        <v>6000</v>
      </c>
      <c r="CO244" s="1100" t="s">
        <v>973</v>
      </c>
      <c r="CP244" s="1110">
        <v>3500</v>
      </c>
      <c r="CQ244" s="1100" t="s">
        <v>973</v>
      </c>
      <c r="CR244" s="1082">
        <v>30</v>
      </c>
      <c r="CS244" s="1101" t="s">
        <v>974</v>
      </c>
      <c r="CT244" s="1085" t="s">
        <v>975</v>
      </c>
      <c r="CU244" s="1085" t="s">
        <v>973</v>
      </c>
      <c r="CV244" s="1088" t="s">
        <v>979</v>
      </c>
      <c r="CW244" s="1101" t="s">
        <v>973</v>
      </c>
      <c r="CX244" s="1104">
        <v>3.2</v>
      </c>
      <c r="CY244" s="1091" t="s">
        <v>981</v>
      </c>
      <c r="CZ244" s="1093" t="s">
        <v>973</v>
      </c>
      <c r="DA244" s="1094">
        <v>4900</v>
      </c>
      <c r="DB244" s="1096"/>
      <c r="DC244" s="266"/>
      <c r="DD244" s="1096" t="s">
        <v>982</v>
      </c>
      <c r="DE244" s="1097">
        <v>3840</v>
      </c>
      <c r="DF244" s="1100" t="s">
        <v>973</v>
      </c>
      <c r="DG244" s="1082">
        <v>30</v>
      </c>
      <c r="DH244" s="1085" t="s">
        <v>974</v>
      </c>
      <c r="DI244" s="1085" t="s">
        <v>975</v>
      </c>
      <c r="DJ244" s="1085" t="s">
        <v>973</v>
      </c>
      <c r="DK244" s="1088" t="s">
        <v>979</v>
      </c>
      <c r="DL244" s="1085" t="s">
        <v>973</v>
      </c>
      <c r="DM244" s="1066">
        <v>2.5</v>
      </c>
      <c r="DN244" s="1069" t="s">
        <v>982</v>
      </c>
      <c r="DO244" s="1070" t="s">
        <v>912</v>
      </c>
      <c r="DP244" s="1072" t="s">
        <v>912</v>
      </c>
      <c r="DQ244" s="1072" t="s">
        <v>912</v>
      </c>
      <c r="DR244" s="1074" t="s">
        <v>912</v>
      </c>
      <c r="DS244" s="202"/>
      <c r="DT244" s="1143"/>
      <c r="DU244" s="160"/>
      <c r="DV244" s="160"/>
    </row>
    <row r="245" spans="1:126" s="263" customFormat="1" ht="18.600000000000001" customHeight="1">
      <c r="A245" s="263" t="s">
        <v>419</v>
      </c>
      <c r="B245" s="1147"/>
      <c r="C245" s="1114"/>
      <c r="D245" s="1117"/>
      <c r="E245" s="203" t="s">
        <v>53</v>
      </c>
      <c r="F245" s="165"/>
      <c r="G245" s="204">
        <v>44950</v>
      </c>
      <c r="H245" s="205">
        <v>115070</v>
      </c>
      <c r="I245" s="204">
        <v>41060</v>
      </c>
      <c r="J245" s="205">
        <v>111180</v>
      </c>
      <c r="K245" s="141" t="s">
        <v>973</v>
      </c>
      <c r="L245" s="206">
        <v>420</v>
      </c>
      <c r="M245" s="207">
        <v>1030</v>
      </c>
      <c r="N245" s="208" t="s">
        <v>974</v>
      </c>
      <c r="O245" s="209" t="s">
        <v>975</v>
      </c>
      <c r="P245" s="209" t="s">
        <v>910</v>
      </c>
      <c r="Q245" s="209" t="s">
        <v>976</v>
      </c>
      <c r="R245" s="209" t="s">
        <v>973</v>
      </c>
      <c r="S245" s="210">
        <v>2.9</v>
      </c>
      <c r="T245" s="211">
        <v>2.8</v>
      </c>
      <c r="U245" s="206">
        <v>380</v>
      </c>
      <c r="V245" s="207">
        <v>990</v>
      </c>
      <c r="W245" s="212" t="s">
        <v>974</v>
      </c>
      <c r="X245" s="209" t="s">
        <v>975</v>
      </c>
      <c r="Y245" s="212" t="s">
        <v>910</v>
      </c>
      <c r="Z245" s="209" t="s">
        <v>976</v>
      </c>
      <c r="AA245" s="212" t="s">
        <v>973</v>
      </c>
      <c r="AB245" s="210">
        <v>2.8</v>
      </c>
      <c r="AC245" s="213">
        <v>2.8</v>
      </c>
      <c r="AD245" s="141" t="s">
        <v>973</v>
      </c>
      <c r="AE245" s="214">
        <v>8750</v>
      </c>
      <c r="AF245" s="141" t="s">
        <v>973</v>
      </c>
      <c r="AG245" s="215">
        <v>80</v>
      </c>
      <c r="AH245" s="216" t="s">
        <v>974</v>
      </c>
      <c r="AI245" s="158" t="s">
        <v>975</v>
      </c>
      <c r="AJ245" s="159" t="s">
        <v>973</v>
      </c>
      <c r="AK245" s="217" t="s">
        <v>976</v>
      </c>
      <c r="AL245" s="218" t="s">
        <v>973</v>
      </c>
      <c r="AM245" s="219">
        <v>2.8</v>
      </c>
      <c r="AN245" s="220"/>
      <c r="AO245" s="115"/>
      <c r="AP245" s="221"/>
      <c r="AQ245" s="115"/>
      <c r="AR245" s="222"/>
      <c r="AS245" s="223"/>
      <c r="AT245" s="221"/>
      <c r="AU245" s="223"/>
      <c r="AV245" s="221"/>
      <c r="AW245" s="223"/>
      <c r="AX245" s="221"/>
      <c r="AY245" s="115"/>
      <c r="AZ245" s="126"/>
      <c r="BA245" s="126"/>
      <c r="BB245" s="190"/>
      <c r="BC245" s="130"/>
      <c r="BD245" s="126"/>
      <c r="BE245" s="130"/>
      <c r="BF245" s="126"/>
      <c r="BG245" s="130"/>
      <c r="BH245" s="126"/>
      <c r="BI245" s="1119"/>
      <c r="BJ245" s="115"/>
      <c r="BK245" s="272"/>
      <c r="BL245" s="1118"/>
      <c r="BM245" s="202"/>
      <c r="BN245" s="195"/>
      <c r="BO245" s="195"/>
      <c r="BP245" s="195"/>
      <c r="BQ245" s="195"/>
      <c r="BR245" s="195"/>
      <c r="BS245" s="225"/>
      <c r="BU245" s="1149"/>
      <c r="BV245" s="259"/>
      <c r="BW245" s="1118"/>
      <c r="BX245" s="232"/>
      <c r="BY245" s="232"/>
      <c r="BZ245" s="1119"/>
      <c r="CA245" s="271"/>
      <c r="CB245" s="268"/>
      <c r="CC245" s="269"/>
      <c r="CD245" s="268"/>
      <c r="CE245" s="269"/>
      <c r="CF245" s="268"/>
      <c r="CG245" s="269"/>
      <c r="CH245" s="1096"/>
      <c r="CI245" s="1121" t="e">
        <v>#REF!</v>
      </c>
      <c r="CJ245" s="1108" t="e">
        <v>#REF!</v>
      </c>
      <c r="CK245" s="1093"/>
      <c r="CL245" s="123" t="s">
        <v>985</v>
      </c>
      <c r="CM245" s="228">
        <v>2900</v>
      </c>
      <c r="CN245" s="229">
        <v>3300</v>
      </c>
      <c r="CO245" s="1100"/>
      <c r="CP245" s="1111"/>
      <c r="CQ245" s="1100"/>
      <c r="CR245" s="1083"/>
      <c r="CS245" s="1102"/>
      <c r="CT245" s="1086"/>
      <c r="CU245" s="1086"/>
      <c r="CV245" s="1089"/>
      <c r="CW245" s="1102"/>
      <c r="CX245" s="1105"/>
      <c r="CY245" s="1091"/>
      <c r="CZ245" s="1093"/>
      <c r="DA245" s="1095"/>
      <c r="DB245" s="1096"/>
      <c r="DC245" s="266"/>
      <c r="DD245" s="1096"/>
      <c r="DE245" s="1098"/>
      <c r="DF245" s="1100"/>
      <c r="DG245" s="1083"/>
      <c r="DH245" s="1086"/>
      <c r="DI245" s="1086"/>
      <c r="DJ245" s="1086"/>
      <c r="DK245" s="1089"/>
      <c r="DL245" s="1086"/>
      <c r="DM245" s="1067"/>
      <c r="DN245" s="1069"/>
      <c r="DO245" s="1071"/>
      <c r="DP245" s="1073"/>
      <c r="DQ245" s="1073"/>
      <c r="DR245" s="1075"/>
      <c r="DS245" s="202"/>
      <c r="DT245" s="1143"/>
      <c r="DU245" s="160"/>
      <c r="DV245" s="160"/>
    </row>
    <row r="246" spans="1:126" s="263" customFormat="1" ht="18.600000000000001" customHeight="1">
      <c r="A246" s="263" t="s">
        <v>420</v>
      </c>
      <c r="B246" s="1147"/>
      <c r="C246" s="1114"/>
      <c r="D246" s="1123" t="s">
        <v>986</v>
      </c>
      <c r="E246" s="203" t="s">
        <v>54</v>
      </c>
      <c r="F246" s="165"/>
      <c r="G246" s="204">
        <v>115070</v>
      </c>
      <c r="H246" s="205">
        <v>202630</v>
      </c>
      <c r="I246" s="204">
        <v>111180</v>
      </c>
      <c r="J246" s="205">
        <v>198740</v>
      </c>
      <c r="K246" s="141" t="s">
        <v>973</v>
      </c>
      <c r="L246" s="206">
        <v>1030</v>
      </c>
      <c r="M246" s="207">
        <v>1900</v>
      </c>
      <c r="N246" s="208" t="s">
        <v>974</v>
      </c>
      <c r="O246" s="209" t="s">
        <v>975</v>
      </c>
      <c r="P246" s="209" t="s">
        <v>910</v>
      </c>
      <c r="Q246" s="209" t="s">
        <v>976</v>
      </c>
      <c r="R246" s="209" t="s">
        <v>973</v>
      </c>
      <c r="S246" s="210">
        <v>2.8</v>
      </c>
      <c r="T246" s="211">
        <v>2.8</v>
      </c>
      <c r="U246" s="206">
        <v>990</v>
      </c>
      <c r="V246" s="207">
        <v>1860</v>
      </c>
      <c r="W246" s="212" t="s">
        <v>974</v>
      </c>
      <c r="X246" s="209" t="s">
        <v>975</v>
      </c>
      <c r="Y246" s="212" t="s">
        <v>910</v>
      </c>
      <c r="Z246" s="209" t="s">
        <v>976</v>
      </c>
      <c r="AA246" s="212" t="s">
        <v>973</v>
      </c>
      <c r="AB246" s="210">
        <v>2.8</v>
      </c>
      <c r="AC246" s="213">
        <v>2.8</v>
      </c>
      <c r="AD246" s="231"/>
      <c r="AE246" s="232"/>
      <c r="AF246" s="233"/>
      <c r="AG246" s="234"/>
      <c r="AH246" s="235"/>
      <c r="AI246" s="195"/>
      <c r="AJ246" s="235"/>
      <c r="AK246" s="195"/>
      <c r="AL246" s="235"/>
      <c r="AM246" s="195"/>
      <c r="AN246" s="195"/>
      <c r="AO246" s="231"/>
      <c r="AP246" s="232"/>
      <c r="AQ246" s="233"/>
      <c r="AR246" s="234"/>
      <c r="AS246" s="235"/>
      <c r="AT246" s="195"/>
      <c r="AU246" s="235"/>
      <c r="AV246" s="195"/>
      <c r="AW246" s="235"/>
      <c r="AX246" s="195"/>
      <c r="AY246" s="141" t="s">
        <v>973</v>
      </c>
      <c r="AZ246" s="236">
        <v>17510</v>
      </c>
      <c r="BA246" s="141" t="s">
        <v>973</v>
      </c>
      <c r="BB246" s="184">
        <v>170</v>
      </c>
      <c r="BC246" s="185" t="s">
        <v>974</v>
      </c>
      <c r="BD246" s="186" t="s">
        <v>975</v>
      </c>
      <c r="BE246" s="187" t="s">
        <v>973</v>
      </c>
      <c r="BF246" s="188" t="s">
        <v>976</v>
      </c>
      <c r="BG246" s="185" t="s">
        <v>973</v>
      </c>
      <c r="BH246" s="189">
        <v>2.6</v>
      </c>
      <c r="BI246" s="1119"/>
      <c r="BJ246" s="115"/>
      <c r="BK246" s="272"/>
      <c r="BL246" s="1118"/>
      <c r="BM246" s="202"/>
      <c r="BN246" s="195"/>
      <c r="BO246" s="195"/>
      <c r="BP246" s="195"/>
      <c r="BQ246" s="195"/>
      <c r="BR246" s="195"/>
      <c r="BS246" s="225"/>
      <c r="BT246" s="232"/>
      <c r="BU246" s="1149"/>
      <c r="BV246" s="224"/>
      <c r="BW246" s="1118"/>
      <c r="BX246" s="232"/>
      <c r="BY246" s="232"/>
      <c r="BZ246" s="1119"/>
      <c r="CA246" s="271"/>
      <c r="CB246" s="268"/>
      <c r="CC246" s="269"/>
      <c r="CD246" s="268"/>
      <c r="CE246" s="269"/>
      <c r="CF246" s="268"/>
      <c r="CG246" s="269"/>
      <c r="CH246" s="1096"/>
      <c r="CI246" s="1121" t="e">
        <v>#REF!</v>
      </c>
      <c r="CJ246" s="1108" t="e">
        <v>#REF!</v>
      </c>
      <c r="CK246" s="1093"/>
      <c r="CL246" s="123" t="s">
        <v>987</v>
      </c>
      <c r="CM246" s="228">
        <v>2500</v>
      </c>
      <c r="CN246" s="229">
        <v>2800</v>
      </c>
      <c r="CO246" s="1100"/>
      <c r="CP246" s="1111"/>
      <c r="CQ246" s="1100"/>
      <c r="CR246" s="1083"/>
      <c r="CS246" s="1102"/>
      <c r="CT246" s="1086"/>
      <c r="CU246" s="1086"/>
      <c r="CV246" s="1089"/>
      <c r="CW246" s="1102"/>
      <c r="CX246" s="1105"/>
      <c r="CY246" s="1091"/>
      <c r="CZ246" s="202"/>
      <c r="DA246" s="127"/>
      <c r="DB246" s="1096"/>
      <c r="DC246" s="266"/>
      <c r="DD246" s="1096"/>
      <c r="DE246" s="1098"/>
      <c r="DF246" s="1100"/>
      <c r="DG246" s="1083"/>
      <c r="DH246" s="1086"/>
      <c r="DI246" s="1086"/>
      <c r="DJ246" s="1086"/>
      <c r="DK246" s="1089"/>
      <c r="DL246" s="1086"/>
      <c r="DM246" s="1067"/>
      <c r="DN246" s="1069"/>
      <c r="DO246" s="1076">
        <v>0.01</v>
      </c>
      <c r="DP246" s="1078">
        <v>0.03</v>
      </c>
      <c r="DQ246" s="1078">
        <v>0.04</v>
      </c>
      <c r="DR246" s="1080">
        <v>0.06</v>
      </c>
      <c r="DS246" s="202"/>
      <c r="DT246" s="1143"/>
      <c r="DU246" s="160"/>
      <c r="DV246" s="160"/>
    </row>
    <row r="247" spans="1:126" s="263" customFormat="1" ht="18.600000000000001" customHeight="1">
      <c r="A247" s="263" t="s">
        <v>421</v>
      </c>
      <c r="B247" s="1147"/>
      <c r="C247" s="1114"/>
      <c r="D247" s="1124"/>
      <c r="E247" s="238" t="s">
        <v>55</v>
      </c>
      <c r="F247" s="165"/>
      <c r="G247" s="239">
        <v>202630</v>
      </c>
      <c r="H247" s="240"/>
      <c r="I247" s="239">
        <v>198740</v>
      </c>
      <c r="J247" s="240"/>
      <c r="K247" s="141" t="s">
        <v>973</v>
      </c>
      <c r="L247" s="241">
        <v>1900</v>
      </c>
      <c r="M247" s="242"/>
      <c r="N247" s="243" t="s">
        <v>974</v>
      </c>
      <c r="O247" s="244" t="s">
        <v>975</v>
      </c>
      <c r="P247" s="244" t="s">
        <v>910</v>
      </c>
      <c r="Q247" s="244" t="s">
        <v>976</v>
      </c>
      <c r="R247" s="244" t="s">
        <v>973</v>
      </c>
      <c r="S247" s="245">
        <v>2.8</v>
      </c>
      <c r="T247" s="246"/>
      <c r="U247" s="241">
        <v>1860</v>
      </c>
      <c r="V247" s="242"/>
      <c r="W247" s="247" t="s">
        <v>974</v>
      </c>
      <c r="X247" s="244" t="s">
        <v>975</v>
      </c>
      <c r="Y247" s="248" t="s">
        <v>910</v>
      </c>
      <c r="Z247" s="244" t="s">
        <v>976</v>
      </c>
      <c r="AA247" s="248" t="s">
        <v>973</v>
      </c>
      <c r="AB247" s="245">
        <v>2.8</v>
      </c>
      <c r="AC247" s="249"/>
      <c r="AD247" s="231"/>
      <c r="AE247" s="232"/>
      <c r="AF247" s="233"/>
      <c r="AG247" s="250"/>
      <c r="AH247" s="235"/>
      <c r="AI247" s="195"/>
      <c r="AJ247" s="235"/>
      <c r="AK247" s="195"/>
      <c r="AL247" s="235"/>
      <c r="AM247" s="195"/>
      <c r="AN247" s="195"/>
      <c r="AO247" s="231"/>
      <c r="AP247" s="232"/>
      <c r="AQ247" s="233"/>
      <c r="AR247" s="250"/>
      <c r="AS247" s="235"/>
      <c r="AT247" s="195"/>
      <c r="AU247" s="235"/>
      <c r="AV247" s="195"/>
      <c r="AW247" s="235"/>
      <c r="AX247" s="195"/>
      <c r="AY247" s="231"/>
      <c r="AZ247" s="232"/>
      <c r="BA247" s="232"/>
      <c r="BB247" s="234"/>
      <c r="BC247" s="235"/>
      <c r="BD247" s="195"/>
      <c r="BE247" s="235"/>
      <c r="BF247" s="195"/>
      <c r="BG247" s="235"/>
      <c r="BH247" s="195"/>
      <c r="BI247" s="1119"/>
      <c r="BJ247" s="115"/>
      <c r="BK247" s="272"/>
      <c r="BL247" s="1118"/>
      <c r="BM247" s="202"/>
      <c r="BN247" s="195"/>
      <c r="BO247" s="195"/>
      <c r="BP247" s="195"/>
      <c r="BQ247" s="195"/>
      <c r="BR247" s="195"/>
      <c r="BS247" s="225"/>
      <c r="BT247" s="195"/>
      <c r="BU247" s="1149"/>
      <c r="BV247" s="226"/>
      <c r="BW247" s="1118"/>
      <c r="BX247" s="232"/>
      <c r="BY247" s="232"/>
      <c r="BZ247" s="1119"/>
      <c r="CA247" s="271"/>
      <c r="CB247" s="268"/>
      <c r="CC247" s="269"/>
      <c r="CD247" s="268"/>
      <c r="CE247" s="269"/>
      <c r="CF247" s="268"/>
      <c r="CG247" s="269"/>
      <c r="CH247" s="1096"/>
      <c r="CI247" s="1122" t="e">
        <v>#REF!</v>
      </c>
      <c r="CJ247" s="1109" t="e">
        <v>#REF!</v>
      </c>
      <c r="CK247" s="1093"/>
      <c r="CL247" s="252" t="s">
        <v>988</v>
      </c>
      <c r="CM247" s="253">
        <v>2300</v>
      </c>
      <c r="CN247" s="254">
        <v>2500</v>
      </c>
      <c r="CO247" s="1100"/>
      <c r="CP247" s="1112"/>
      <c r="CQ247" s="1100"/>
      <c r="CR247" s="1084"/>
      <c r="CS247" s="1103"/>
      <c r="CT247" s="1087"/>
      <c r="CU247" s="1087"/>
      <c r="CV247" s="1090"/>
      <c r="CW247" s="1103"/>
      <c r="CX247" s="1106"/>
      <c r="CY247" s="1092"/>
      <c r="CZ247" s="202"/>
      <c r="DA247" s="127"/>
      <c r="DB247" s="1096"/>
      <c r="DC247" s="266"/>
      <c r="DD247" s="1096"/>
      <c r="DE247" s="1099"/>
      <c r="DF247" s="1100"/>
      <c r="DG247" s="1084"/>
      <c r="DH247" s="1087"/>
      <c r="DI247" s="1087"/>
      <c r="DJ247" s="1087"/>
      <c r="DK247" s="1090"/>
      <c r="DL247" s="1087"/>
      <c r="DM247" s="1068"/>
      <c r="DN247" s="1069"/>
      <c r="DO247" s="1077"/>
      <c r="DP247" s="1079"/>
      <c r="DQ247" s="1079"/>
      <c r="DR247" s="1081"/>
      <c r="DS247" s="202"/>
      <c r="DT247" s="1143"/>
      <c r="DU247" s="160"/>
      <c r="DV247" s="160"/>
    </row>
    <row r="248" spans="1:126" s="263" customFormat="1" ht="18.600000000000001" customHeight="1">
      <c r="A248" s="263" t="s">
        <v>422</v>
      </c>
      <c r="B248" s="1147"/>
      <c r="C248" s="1128" t="s">
        <v>1024</v>
      </c>
      <c r="D248" s="1116" t="s">
        <v>972</v>
      </c>
      <c r="E248" s="164" t="s">
        <v>52</v>
      </c>
      <c r="F248" s="165"/>
      <c r="G248" s="166">
        <v>36100</v>
      </c>
      <c r="H248" s="167">
        <v>44850</v>
      </c>
      <c r="I248" s="166">
        <v>32460</v>
      </c>
      <c r="J248" s="167">
        <v>41210</v>
      </c>
      <c r="K248" s="141" t="s">
        <v>973</v>
      </c>
      <c r="L248" s="168">
        <v>340</v>
      </c>
      <c r="M248" s="169">
        <v>420</v>
      </c>
      <c r="N248" s="170" t="s">
        <v>974</v>
      </c>
      <c r="O248" s="171" t="s">
        <v>975</v>
      </c>
      <c r="P248" s="172" t="s">
        <v>973</v>
      </c>
      <c r="Q248" s="173" t="s">
        <v>976</v>
      </c>
      <c r="R248" s="172" t="s">
        <v>973</v>
      </c>
      <c r="S248" s="174">
        <v>3</v>
      </c>
      <c r="T248" s="175">
        <v>3</v>
      </c>
      <c r="U248" s="168">
        <v>300</v>
      </c>
      <c r="V248" s="169">
        <v>380</v>
      </c>
      <c r="W248" s="176" t="s">
        <v>974</v>
      </c>
      <c r="X248" s="171" t="s">
        <v>975</v>
      </c>
      <c r="Y248" s="176" t="s">
        <v>973</v>
      </c>
      <c r="Z248" s="173" t="s">
        <v>976</v>
      </c>
      <c r="AA248" s="176" t="s">
        <v>973</v>
      </c>
      <c r="AB248" s="174">
        <v>3</v>
      </c>
      <c r="AC248" s="177">
        <v>3</v>
      </c>
      <c r="AD248" s="141" t="s">
        <v>973</v>
      </c>
      <c r="AE248" s="178">
        <v>8750</v>
      </c>
      <c r="AF248" s="141" t="s">
        <v>973</v>
      </c>
      <c r="AG248" s="179">
        <v>80</v>
      </c>
      <c r="AH248" s="180" t="s">
        <v>974</v>
      </c>
      <c r="AI248" s="171" t="s">
        <v>975</v>
      </c>
      <c r="AJ248" s="176" t="s">
        <v>973</v>
      </c>
      <c r="AK248" s="173" t="s">
        <v>976</v>
      </c>
      <c r="AL248" s="176" t="s">
        <v>973</v>
      </c>
      <c r="AM248" s="181">
        <v>2.8</v>
      </c>
      <c r="AN248" s="182" t="s">
        <v>977</v>
      </c>
      <c r="AO248" s="141" t="s">
        <v>973</v>
      </c>
      <c r="AP248" s="183">
        <v>3500</v>
      </c>
      <c r="AQ248" s="141" t="s">
        <v>973</v>
      </c>
      <c r="AR248" s="184">
        <v>30</v>
      </c>
      <c r="AS248" s="185" t="s">
        <v>974</v>
      </c>
      <c r="AT248" s="186" t="s">
        <v>975</v>
      </c>
      <c r="AU248" s="187" t="s">
        <v>973</v>
      </c>
      <c r="AV248" s="188" t="s">
        <v>976</v>
      </c>
      <c r="AW248" s="187" t="s">
        <v>973</v>
      </c>
      <c r="AX248" s="189">
        <v>3.7</v>
      </c>
      <c r="AY248" s="115"/>
      <c r="AZ248" s="126"/>
      <c r="BA248" s="126"/>
      <c r="BB248" s="190"/>
      <c r="BC248" s="130"/>
      <c r="BD248" s="126"/>
      <c r="BE248" s="130"/>
      <c r="BF248" s="126"/>
      <c r="BG248" s="130"/>
      <c r="BH248" s="126"/>
      <c r="BI248" s="1119"/>
      <c r="BJ248" s="115"/>
      <c r="BK248" s="259"/>
      <c r="BL248" s="1118"/>
      <c r="BM248" s="202"/>
      <c r="BN248" s="195"/>
      <c r="BO248" s="195"/>
      <c r="BP248" s="195"/>
      <c r="BQ248" s="195"/>
      <c r="BR248" s="195"/>
      <c r="BS248" s="225"/>
      <c r="BT248" s="195"/>
      <c r="BU248" s="1149"/>
      <c r="BV248" s="226"/>
      <c r="BW248" s="1118"/>
      <c r="BX248" s="232"/>
      <c r="BY248" s="232"/>
      <c r="BZ248" s="1119"/>
      <c r="CA248" s="271"/>
      <c r="CB248" s="268"/>
      <c r="CC248" s="269"/>
      <c r="CD248" s="268"/>
      <c r="CE248" s="269"/>
      <c r="CF248" s="268"/>
      <c r="CG248" s="269"/>
      <c r="CH248" s="1096" t="s">
        <v>973</v>
      </c>
      <c r="CI248" s="1120">
        <v>2800</v>
      </c>
      <c r="CJ248" s="1107">
        <v>3100</v>
      </c>
      <c r="CK248" s="1093" t="s">
        <v>973</v>
      </c>
      <c r="CL248" s="198" t="s">
        <v>980</v>
      </c>
      <c r="CM248" s="199">
        <v>4800</v>
      </c>
      <c r="CN248" s="200">
        <v>5400</v>
      </c>
      <c r="CO248" s="1100" t="s">
        <v>973</v>
      </c>
      <c r="CP248" s="1110">
        <v>3280</v>
      </c>
      <c r="CQ248" s="1100" t="s">
        <v>973</v>
      </c>
      <c r="CR248" s="1082">
        <v>30</v>
      </c>
      <c r="CS248" s="1101" t="s">
        <v>974</v>
      </c>
      <c r="CT248" s="1085" t="s">
        <v>975</v>
      </c>
      <c r="CU248" s="1085" t="s">
        <v>973</v>
      </c>
      <c r="CV248" s="1088" t="s">
        <v>979</v>
      </c>
      <c r="CW248" s="1101" t="s">
        <v>973</v>
      </c>
      <c r="CX248" s="1104">
        <v>3</v>
      </c>
      <c r="CY248" s="1091" t="s">
        <v>981</v>
      </c>
      <c r="CZ248" s="1093" t="s">
        <v>973</v>
      </c>
      <c r="DA248" s="1094">
        <v>4900</v>
      </c>
      <c r="DB248" s="1096"/>
      <c r="DC248" s="266"/>
      <c r="DD248" s="1096" t="s">
        <v>982</v>
      </c>
      <c r="DE248" s="1097">
        <v>3600</v>
      </c>
      <c r="DF248" s="1100" t="s">
        <v>973</v>
      </c>
      <c r="DG248" s="1082">
        <v>30</v>
      </c>
      <c r="DH248" s="1085" t="s">
        <v>974</v>
      </c>
      <c r="DI248" s="1085" t="s">
        <v>975</v>
      </c>
      <c r="DJ248" s="1085" t="s">
        <v>973</v>
      </c>
      <c r="DK248" s="1088" t="s">
        <v>979</v>
      </c>
      <c r="DL248" s="1085" t="s">
        <v>973</v>
      </c>
      <c r="DM248" s="1066">
        <v>2.2999999999999998</v>
      </c>
      <c r="DN248" s="1069" t="s">
        <v>982</v>
      </c>
      <c r="DO248" s="1070" t="s">
        <v>912</v>
      </c>
      <c r="DP248" s="1072" t="s">
        <v>912</v>
      </c>
      <c r="DQ248" s="1072" t="s">
        <v>912</v>
      </c>
      <c r="DR248" s="1074" t="s">
        <v>912</v>
      </c>
      <c r="DS248" s="202"/>
      <c r="DT248" s="1143"/>
      <c r="DU248" s="160"/>
      <c r="DV248" s="160"/>
    </row>
    <row r="249" spans="1:126" s="263" customFormat="1" ht="18.600000000000001" customHeight="1">
      <c r="A249" s="263" t="s">
        <v>423</v>
      </c>
      <c r="B249" s="1147"/>
      <c r="C249" s="1114"/>
      <c r="D249" s="1117"/>
      <c r="E249" s="203" t="s">
        <v>53</v>
      </c>
      <c r="F249" s="165"/>
      <c r="G249" s="204">
        <v>44850</v>
      </c>
      <c r="H249" s="205">
        <v>114970</v>
      </c>
      <c r="I249" s="204">
        <v>41210</v>
      </c>
      <c r="J249" s="205">
        <v>111330</v>
      </c>
      <c r="K249" s="141" t="s">
        <v>973</v>
      </c>
      <c r="L249" s="206">
        <v>420</v>
      </c>
      <c r="M249" s="207">
        <v>1030</v>
      </c>
      <c r="N249" s="208" t="s">
        <v>974</v>
      </c>
      <c r="O249" s="209" t="s">
        <v>975</v>
      </c>
      <c r="P249" s="209" t="s">
        <v>910</v>
      </c>
      <c r="Q249" s="209" t="s">
        <v>976</v>
      </c>
      <c r="R249" s="209" t="s">
        <v>973</v>
      </c>
      <c r="S249" s="210">
        <v>3</v>
      </c>
      <c r="T249" s="211">
        <v>2.8</v>
      </c>
      <c r="U249" s="206">
        <v>380</v>
      </c>
      <c r="V249" s="207">
        <v>990</v>
      </c>
      <c r="W249" s="212" t="s">
        <v>974</v>
      </c>
      <c r="X249" s="209" t="s">
        <v>975</v>
      </c>
      <c r="Y249" s="212" t="s">
        <v>910</v>
      </c>
      <c r="Z249" s="209" t="s">
        <v>976</v>
      </c>
      <c r="AA249" s="212" t="s">
        <v>973</v>
      </c>
      <c r="AB249" s="210">
        <v>3</v>
      </c>
      <c r="AC249" s="213">
        <v>2.8</v>
      </c>
      <c r="AD249" s="141" t="s">
        <v>973</v>
      </c>
      <c r="AE249" s="214">
        <v>8750</v>
      </c>
      <c r="AF249" s="141" t="s">
        <v>973</v>
      </c>
      <c r="AG249" s="215">
        <v>80</v>
      </c>
      <c r="AH249" s="216" t="s">
        <v>974</v>
      </c>
      <c r="AI249" s="158" t="s">
        <v>975</v>
      </c>
      <c r="AJ249" s="159" t="s">
        <v>973</v>
      </c>
      <c r="AK249" s="217" t="s">
        <v>976</v>
      </c>
      <c r="AL249" s="218" t="s">
        <v>973</v>
      </c>
      <c r="AM249" s="219">
        <v>2.8</v>
      </c>
      <c r="AN249" s="220"/>
      <c r="AO249" s="115"/>
      <c r="AP249" s="221"/>
      <c r="AQ249" s="115"/>
      <c r="AR249" s="222"/>
      <c r="AS249" s="223"/>
      <c r="AT249" s="221"/>
      <c r="AU249" s="223"/>
      <c r="AV249" s="221"/>
      <c r="AW249" s="223"/>
      <c r="AX249" s="221"/>
      <c r="AY249" s="115"/>
      <c r="AZ249" s="126"/>
      <c r="BA249" s="126"/>
      <c r="BB249" s="190"/>
      <c r="BC249" s="130"/>
      <c r="BD249" s="126"/>
      <c r="BE249" s="130"/>
      <c r="BF249" s="126"/>
      <c r="BG249" s="130"/>
      <c r="BH249" s="126"/>
      <c r="BI249" s="1119"/>
      <c r="BJ249" s="115"/>
      <c r="BK249" s="259"/>
      <c r="BL249" s="1118"/>
      <c r="BM249" s="202"/>
      <c r="BN249" s="195"/>
      <c r="BO249" s="195"/>
      <c r="BP249" s="195"/>
      <c r="BQ249" s="195"/>
      <c r="BR249" s="195"/>
      <c r="BS249" s="225"/>
      <c r="BT249" s="195"/>
      <c r="BU249" s="1149"/>
      <c r="BV249" s="226"/>
      <c r="BW249" s="1118"/>
      <c r="BX249" s="232"/>
      <c r="BY249" s="232"/>
      <c r="BZ249" s="1119"/>
      <c r="CA249" s="271"/>
      <c r="CB249" s="268"/>
      <c r="CC249" s="269"/>
      <c r="CD249" s="268"/>
      <c r="CE249" s="269"/>
      <c r="CF249" s="268"/>
      <c r="CG249" s="269"/>
      <c r="CH249" s="1096"/>
      <c r="CI249" s="1121" t="e">
        <v>#REF!</v>
      </c>
      <c r="CJ249" s="1108" t="e">
        <v>#REF!</v>
      </c>
      <c r="CK249" s="1093"/>
      <c r="CL249" s="123" t="s">
        <v>985</v>
      </c>
      <c r="CM249" s="228">
        <v>2600</v>
      </c>
      <c r="CN249" s="229">
        <v>2900</v>
      </c>
      <c r="CO249" s="1100"/>
      <c r="CP249" s="1111"/>
      <c r="CQ249" s="1100"/>
      <c r="CR249" s="1083"/>
      <c r="CS249" s="1102"/>
      <c r="CT249" s="1086"/>
      <c r="CU249" s="1086"/>
      <c r="CV249" s="1089"/>
      <c r="CW249" s="1102"/>
      <c r="CX249" s="1105"/>
      <c r="CY249" s="1091"/>
      <c r="CZ249" s="1093"/>
      <c r="DA249" s="1095"/>
      <c r="DB249" s="1096"/>
      <c r="DC249" s="266"/>
      <c r="DD249" s="1096"/>
      <c r="DE249" s="1098"/>
      <c r="DF249" s="1100"/>
      <c r="DG249" s="1083"/>
      <c r="DH249" s="1086"/>
      <c r="DI249" s="1086"/>
      <c r="DJ249" s="1086"/>
      <c r="DK249" s="1089"/>
      <c r="DL249" s="1086"/>
      <c r="DM249" s="1067"/>
      <c r="DN249" s="1069"/>
      <c r="DO249" s="1071"/>
      <c r="DP249" s="1073"/>
      <c r="DQ249" s="1073"/>
      <c r="DR249" s="1075"/>
      <c r="DS249" s="202"/>
      <c r="DT249" s="1143"/>
      <c r="DU249" s="160"/>
      <c r="DV249" s="160"/>
    </row>
    <row r="250" spans="1:126" s="263" customFormat="1" ht="18.600000000000001" customHeight="1">
      <c r="A250" s="263" t="s">
        <v>424</v>
      </c>
      <c r="B250" s="1147"/>
      <c r="C250" s="1114"/>
      <c r="D250" s="1123" t="s">
        <v>986</v>
      </c>
      <c r="E250" s="203" t="s">
        <v>54</v>
      </c>
      <c r="F250" s="165"/>
      <c r="G250" s="204">
        <v>114970</v>
      </c>
      <c r="H250" s="205">
        <v>202530</v>
      </c>
      <c r="I250" s="204">
        <v>111330</v>
      </c>
      <c r="J250" s="205">
        <v>198890</v>
      </c>
      <c r="K250" s="141" t="s">
        <v>973</v>
      </c>
      <c r="L250" s="206">
        <v>1030</v>
      </c>
      <c r="M250" s="207">
        <v>1900</v>
      </c>
      <c r="N250" s="208" t="s">
        <v>974</v>
      </c>
      <c r="O250" s="209" t="s">
        <v>975</v>
      </c>
      <c r="P250" s="209" t="s">
        <v>910</v>
      </c>
      <c r="Q250" s="209" t="s">
        <v>976</v>
      </c>
      <c r="R250" s="209" t="s">
        <v>973</v>
      </c>
      <c r="S250" s="210">
        <v>2.8</v>
      </c>
      <c r="T250" s="211">
        <v>2.8</v>
      </c>
      <c r="U250" s="206">
        <v>990</v>
      </c>
      <c r="V250" s="207">
        <v>1860</v>
      </c>
      <c r="W250" s="212" t="s">
        <v>974</v>
      </c>
      <c r="X250" s="209" t="s">
        <v>975</v>
      </c>
      <c r="Y250" s="212" t="s">
        <v>910</v>
      </c>
      <c r="Z250" s="209" t="s">
        <v>976</v>
      </c>
      <c r="AA250" s="212" t="s">
        <v>973</v>
      </c>
      <c r="AB250" s="210">
        <v>2.8</v>
      </c>
      <c r="AC250" s="213">
        <v>2.8</v>
      </c>
      <c r="AD250" s="231"/>
      <c r="AE250" s="232"/>
      <c r="AF250" s="233"/>
      <c r="AG250" s="234"/>
      <c r="AH250" s="235"/>
      <c r="AI250" s="195"/>
      <c r="AJ250" s="235"/>
      <c r="AK250" s="195"/>
      <c r="AL250" s="235"/>
      <c r="AM250" s="195"/>
      <c r="AN250" s="195"/>
      <c r="AO250" s="231"/>
      <c r="AP250" s="232"/>
      <c r="AQ250" s="233"/>
      <c r="AR250" s="234"/>
      <c r="AS250" s="235"/>
      <c r="AT250" s="195"/>
      <c r="AU250" s="235"/>
      <c r="AV250" s="195"/>
      <c r="AW250" s="235"/>
      <c r="AX250" s="195"/>
      <c r="AY250" s="141" t="s">
        <v>973</v>
      </c>
      <c r="AZ250" s="236">
        <v>17510</v>
      </c>
      <c r="BA250" s="141" t="s">
        <v>973</v>
      </c>
      <c r="BB250" s="184">
        <v>170</v>
      </c>
      <c r="BC250" s="185" t="s">
        <v>974</v>
      </c>
      <c r="BD250" s="186" t="s">
        <v>975</v>
      </c>
      <c r="BE250" s="187" t="s">
        <v>973</v>
      </c>
      <c r="BF250" s="188" t="s">
        <v>976</v>
      </c>
      <c r="BG250" s="185" t="s">
        <v>973</v>
      </c>
      <c r="BH250" s="189">
        <v>2.6</v>
      </c>
      <c r="BI250" s="1119"/>
      <c r="BJ250" s="115"/>
      <c r="BK250" s="259"/>
      <c r="BL250" s="1118"/>
      <c r="BM250" s="202"/>
      <c r="BN250" s="195"/>
      <c r="BO250" s="195"/>
      <c r="BP250" s="195"/>
      <c r="BQ250" s="195"/>
      <c r="BR250" s="195"/>
      <c r="BS250" s="225"/>
      <c r="BT250" s="195"/>
      <c r="BU250" s="1149"/>
      <c r="BV250" s="226"/>
      <c r="BW250" s="1118"/>
      <c r="BX250" s="232"/>
      <c r="BY250" s="232"/>
      <c r="BZ250" s="1119"/>
      <c r="CA250" s="271"/>
      <c r="CB250" s="268"/>
      <c r="CC250" s="269"/>
      <c r="CD250" s="268"/>
      <c r="CE250" s="269"/>
      <c r="CF250" s="268"/>
      <c r="CG250" s="269"/>
      <c r="CH250" s="1096"/>
      <c r="CI250" s="1121" t="e">
        <v>#REF!</v>
      </c>
      <c r="CJ250" s="1108" t="e">
        <v>#REF!</v>
      </c>
      <c r="CK250" s="1093"/>
      <c r="CL250" s="123" t="s">
        <v>987</v>
      </c>
      <c r="CM250" s="228">
        <v>2300</v>
      </c>
      <c r="CN250" s="229">
        <v>2500</v>
      </c>
      <c r="CO250" s="1100"/>
      <c r="CP250" s="1111"/>
      <c r="CQ250" s="1100"/>
      <c r="CR250" s="1083"/>
      <c r="CS250" s="1102"/>
      <c r="CT250" s="1086"/>
      <c r="CU250" s="1086"/>
      <c r="CV250" s="1089"/>
      <c r="CW250" s="1102"/>
      <c r="CX250" s="1105"/>
      <c r="CY250" s="1091"/>
      <c r="CZ250" s="202"/>
      <c r="DA250" s="127"/>
      <c r="DB250" s="1096"/>
      <c r="DC250" s="266"/>
      <c r="DD250" s="1096"/>
      <c r="DE250" s="1098"/>
      <c r="DF250" s="1100"/>
      <c r="DG250" s="1083"/>
      <c r="DH250" s="1086"/>
      <c r="DI250" s="1086"/>
      <c r="DJ250" s="1086"/>
      <c r="DK250" s="1089"/>
      <c r="DL250" s="1086"/>
      <c r="DM250" s="1067"/>
      <c r="DN250" s="1069"/>
      <c r="DO250" s="1076">
        <v>0.01</v>
      </c>
      <c r="DP250" s="1078">
        <v>0.03</v>
      </c>
      <c r="DQ250" s="1078">
        <v>0.04</v>
      </c>
      <c r="DR250" s="1080">
        <v>0.06</v>
      </c>
      <c r="DS250" s="202"/>
      <c r="DT250" s="1143"/>
      <c r="DU250" s="160"/>
      <c r="DV250" s="160"/>
    </row>
    <row r="251" spans="1:126" s="263" customFormat="1" ht="18.600000000000001" customHeight="1">
      <c r="A251" s="263" t="s">
        <v>425</v>
      </c>
      <c r="B251" s="1147"/>
      <c r="C251" s="1114"/>
      <c r="D251" s="1124"/>
      <c r="E251" s="238" t="s">
        <v>55</v>
      </c>
      <c r="F251" s="165"/>
      <c r="G251" s="239">
        <v>202530</v>
      </c>
      <c r="H251" s="240"/>
      <c r="I251" s="239">
        <v>198890</v>
      </c>
      <c r="J251" s="240"/>
      <c r="K251" s="141" t="s">
        <v>973</v>
      </c>
      <c r="L251" s="241">
        <v>1900</v>
      </c>
      <c r="M251" s="242"/>
      <c r="N251" s="243" t="s">
        <v>974</v>
      </c>
      <c r="O251" s="244" t="s">
        <v>975</v>
      </c>
      <c r="P251" s="244" t="s">
        <v>910</v>
      </c>
      <c r="Q251" s="244" t="s">
        <v>976</v>
      </c>
      <c r="R251" s="244" t="s">
        <v>973</v>
      </c>
      <c r="S251" s="245">
        <v>2.8</v>
      </c>
      <c r="T251" s="246"/>
      <c r="U251" s="241">
        <v>1860</v>
      </c>
      <c r="V251" s="242"/>
      <c r="W251" s="247" t="s">
        <v>974</v>
      </c>
      <c r="X251" s="244" t="s">
        <v>975</v>
      </c>
      <c r="Y251" s="248" t="s">
        <v>910</v>
      </c>
      <c r="Z251" s="244" t="s">
        <v>976</v>
      </c>
      <c r="AA251" s="248" t="s">
        <v>973</v>
      </c>
      <c r="AB251" s="245">
        <v>2.8</v>
      </c>
      <c r="AC251" s="249"/>
      <c r="AD251" s="231"/>
      <c r="AE251" s="232"/>
      <c r="AF251" s="233"/>
      <c r="AG251" s="250"/>
      <c r="AH251" s="235"/>
      <c r="AI251" s="195"/>
      <c r="AJ251" s="235"/>
      <c r="AK251" s="195"/>
      <c r="AL251" s="235"/>
      <c r="AM251" s="195"/>
      <c r="AN251" s="195"/>
      <c r="AO251" s="231"/>
      <c r="AP251" s="232"/>
      <c r="AQ251" s="233"/>
      <c r="AR251" s="250"/>
      <c r="AS251" s="235"/>
      <c r="AT251" s="195"/>
      <c r="AU251" s="235"/>
      <c r="AV251" s="195"/>
      <c r="AW251" s="235"/>
      <c r="AX251" s="195"/>
      <c r="AY251" s="231"/>
      <c r="AZ251" s="232"/>
      <c r="BA251" s="232"/>
      <c r="BB251" s="234"/>
      <c r="BC251" s="235"/>
      <c r="BD251" s="195"/>
      <c r="BE251" s="235"/>
      <c r="BF251" s="195"/>
      <c r="BG251" s="235"/>
      <c r="BH251" s="195"/>
      <c r="BI251" s="1119"/>
      <c r="BJ251" s="115"/>
      <c r="BK251" s="259"/>
      <c r="BL251" s="1118"/>
      <c r="BM251" s="202"/>
      <c r="BN251" s="195"/>
      <c r="BO251" s="195"/>
      <c r="BP251" s="195"/>
      <c r="BQ251" s="195"/>
      <c r="BR251" s="195"/>
      <c r="BS251" s="225"/>
      <c r="BT251" s="195"/>
      <c r="BU251" s="1149"/>
      <c r="BV251" s="226"/>
      <c r="BW251" s="1118"/>
      <c r="BX251" s="232"/>
      <c r="BY251" s="232"/>
      <c r="BZ251" s="1119"/>
      <c r="CA251" s="271"/>
      <c r="CB251" s="268"/>
      <c r="CC251" s="269"/>
      <c r="CD251" s="268"/>
      <c r="CE251" s="269"/>
      <c r="CF251" s="268"/>
      <c r="CG251" s="269"/>
      <c r="CH251" s="1096"/>
      <c r="CI251" s="1122" t="e">
        <v>#REF!</v>
      </c>
      <c r="CJ251" s="1109" t="e">
        <v>#REF!</v>
      </c>
      <c r="CK251" s="1093"/>
      <c r="CL251" s="252" t="s">
        <v>988</v>
      </c>
      <c r="CM251" s="253">
        <v>2000</v>
      </c>
      <c r="CN251" s="254">
        <v>2300</v>
      </c>
      <c r="CO251" s="1100"/>
      <c r="CP251" s="1112"/>
      <c r="CQ251" s="1100"/>
      <c r="CR251" s="1084"/>
      <c r="CS251" s="1103"/>
      <c r="CT251" s="1087"/>
      <c r="CU251" s="1087"/>
      <c r="CV251" s="1090"/>
      <c r="CW251" s="1103"/>
      <c r="CX251" s="1106"/>
      <c r="CY251" s="1092"/>
      <c r="CZ251" s="202"/>
      <c r="DA251" s="127"/>
      <c r="DB251" s="1096"/>
      <c r="DC251" s="266"/>
      <c r="DD251" s="1096"/>
      <c r="DE251" s="1099"/>
      <c r="DF251" s="1100"/>
      <c r="DG251" s="1084"/>
      <c r="DH251" s="1087"/>
      <c r="DI251" s="1087"/>
      <c r="DJ251" s="1087"/>
      <c r="DK251" s="1090"/>
      <c r="DL251" s="1087"/>
      <c r="DM251" s="1068"/>
      <c r="DN251" s="1069"/>
      <c r="DO251" s="1077"/>
      <c r="DP251" s="1079"/>
      <c r="DQ251" s="1079"/>
      <c r="DR251" s="1081"/>
      <c r="DS251" s="202"/>
      <c r="DT251" s="1143"/>
      <c r="DU251" s="160"/>
      <c r="DV251" s="160"/>
    </row>
    <row r="252" spans="1:126" s="263" customFormat="1" ht="18.600000000000001" customHeight="1">
      <c r="A252" s="263" t="s">
        <v>426</v>
      </c>
      <c r="B252" s="1147"/>
      <c r="C252" s="1125" t="s">
        <v>1025</v>
      </c>
      <c r="D252" s="1116" t="s">
        <v>972</v>
      </c>
      <c r="E252" s="164" t="s">
        <v>52</v>
      </c>
      <c r="F252" s="165"/>
      <c r="G252" s="166">
        <v>35200</v>
      </c>
      <c r="H252" s="167">
        <v>43950</v>
      </c>
      <c r="I252" s="166">
        <v>31770</v>
      </c>
      <c r="J252" s="167">
        <v>40520</v>
      </c>
      <c r="K252" s="141" t="s">
        <v>973</v>
      </c>
      <c r="L252" s="168">
        <v>330</v>
      </c>
      <c r="M252" s="169">
        <v>410</v>
      </c>
      <c r="N252" s="170" t="s">
        <v>974</v>
      </c>
      <c r="O252" s="171" t="s">
        <v>975</v>
      </c>
      <c r="P252" s="172" t="s">
        <v>973</v>
      </c>
      <c r="Q252" s="173" t="s">
        <v>976</v>
      </c>
      <c r="R252" s="172" t="s">
        <v>973</v>
      </c>
      <c r="S252" s="174">
        <v>3</v>
      </c>
      <c r="T252" s="175">
        <v>3</v>
      </c>
      <c r="U252" s="168">
        <v>290</v>
      </c>
      <c r="V252" s="169">
        <v>370</v>
      </c>
      <c r="W252" s="176" t="s">
        <v>974</v>
      </c>
      <c r="X252" s="171" t="s">
        <v>975</v>
      </c>
      <c r="Y252" s="176" t="s">
        <v>973</v>
      </c>
      <c r="Z252" s="173" t="s">
        <v>976</v>
      </c>
      <c r="AA252" s="176" t="s">
        <v>973</v>
      </c>
      <c r="AB252" s="174">
        <v>3.1</v>
      </c>
      <c r="AC252" s="177">
        <v>3</v>
      </c>
      <c r="AD252" s="141" t="s">
        <v>973</v>
      </c>
      <c r="AE252" s="178">
        <v>8750</v>
      </c>
      <c r="AF252" s="141" t="s">
        <v>973</v>
      </c>
      <c r="AG252" s="179">
        <v>80</v>
      </c>
      <c r="AH252" s="180" t="s">
        <v>974</v>
      </c>
      <c r="AI252" s="171" t="s">
        <v>975</v>
      </c>
      <c r="AJ252" s="176" t="s">
        <v>973</v>
      </c>
      <c r="AK252" s="173" t="s">
        <v>976</v>
      </c>
      <c r="AL252" s="176" t="s">
        <v>973</v>
      </c>
      <c r="AM252" s="181">
        <v>2.8</v>
      </c>
      <c r="AN252" s="182" t="s">
        <v>977</v>
      </c>
      <c r="AO252" s="141" t="s">
        <v>973</v>
      </c>
      <c r="AP252" s="183">
        <v>3500</v>
      </c>
      <c r="AQ252" s="141" t="s">
        <v>973</v>
      </c>
      <c r="AR252" s="184">
        <v>30</v>
      </c>
      <c r="AS252" s="185" t="s">
        <v>974</v>
      </c>
      <c r="AT252" s="186" t="s">
        <v>975</v>
      </c>
      <c r="AU252" s="187" t="s">
        <v>973</v>
      </c>
      <c r="AV252" s="188" t="s">
        <v>976</v>
      </c>
      <c r="AW252" s="187" t="s">
        <v>973</v>
      </c>
      <c r="AX252" s="189">
        <v>3.7</v>
      </c>
      <c r="AY252" s="115"/>
      <c r="AZ252" s="126"/>
      <c r="BA252" s="126"/>
      <c r="BB252" s="190"/>
      <c r="BC252" s="130"/>
      <c r="BD252" s="126"/>
      <c r="BE252" s="130"/>
      <c r="BF252" s="126"/>
      <c r="BG252" s="130"/>
      <c r="BH252" s="126"/>
      <c r="BI252" s="1119"/>
      <c r="BJ252" s="115"/>
      <c r="BK252" s="259"/>
      <c r="BL252" s="1118"/>
      <c r="BM252" s="202"/>
      <c r="BN252" s="195"/>
      <c r="BO252" s="195"/>
      <c r="BP252" s="195"/>
      <c r="BQ252" s="195"/>
      <c r="BR252" s="195"/>
      <c r="BS252" s="225"/>
      <c r="BT252" s="195"/>
      <c r="BU252" s="1149"/>
      <c r="BV252" s="226"/>
      <c r="BW252" s="1118"/>
      <c r="BX252" s="232"/>
      <c r="BY252" s="232"/>
      <c r="BZ252" s="1119"/>
      <c r="CA252" s="271"/>
      <c r="CB252" s="268"/>
      <c r="CC252" s="269"/>
      <c r="CD252" s="268"/>
      <c r="CE252" s="269"/>
      <c r="CF252" s="268"/>
      <c r="CG252" s="269"/>
      <c r="CH252" s="1096" t="s">
        <v>973</v>
      </c>
      <c r="CI252" s="1120">
        <v>3000</v>
      </c>
      <c r="CJ252" s="1107">
        <v>3300</v>
      </c>
      <c r="CK252" s="1093" t="s">
        <v>973</v>
      </c>
      <c r="CL252" s="198" t="s">
        <v>980</v>
      </c>
      <c r="CM252" s="199">
        <v>5400</v>
      </c>
      <c r="CN252" s="200">
        <v>6000</v>
      </c>
      <c r="CO252" s="1100" t="s">
        <v>973</v>
      </c>
      <c r="CP252" s="1110">
        <v>3090</v>
      </c>
      <c r="CQ252" s="1100" t="s">
        <v>973</v>
      </c>
      <c r="CR252" s="1082">
        <v>30</v>
      </c>
      <c r="CS252" s="1101" t="s">
        <v>974</v>
      </c>
      <c r="CT252" s="1085" t="s">
        <v>975</v>
      </c>
      <c r="CU252" s="1085" t="s">
        <v>973</v>
      </c>
      <c r="CV252" s="1088" t="s">
        <v>979</v>
      </c>
      <c r="CW252" s="1101" t="s">
        <v>973</v>
      </c>
      <c r="CX252" s="1104">
        <v>2.8</v>
      </c>
      <c r="CY252" s="1091" t="s">
        <v>981</v>
      </c>
      <c r="CZ252" s="1093" t="s">
        <v>973</v>
      </c>
      <c r="DA252" s="1094">
        <v>4900</v>
      </c>
      <c r="DB252" s="1096"/>
      <c r="DC252" s="266"/>
      <c r="DD252" s="1096" t="s">
        <v>982</v>
      </c>
      <c r="DE252" s="1097">
        <v>3390</v>
      </c>
      <c r="DF252" s="1100" t="s">
        <v>973</v>
      </c>
      <c r="DG252" s="1082">
        <v>30</v>
      </c>
      <c r="DH252" s="1085" t="s">
        <v>974</v>
      </c>
      <c r="DI252" s="1085" t="s">
        <v>975</v>
      </c>
      <c r="DJ252" s="1085" t="s">
        <v>973</v>
      </c>
      <c r="DK252" s="1088" t="s">
        <v>979</v>
      </c>
      <c r="DL252" s="1085" t="s">
        <v>973</v>
      </c>
      <c r="DM252" s="1066">
        <v>2.2000000000000002</v>
      </c>
      <c r="DN252" s="1069" t="s">
        <v>982</v>
      </c>
      <c r="DO252" s="1070" t="s">
        <v>912</v>
      </c>
      <c r="DP252" s="1072" t="s">
        <v>912</v>
      </c>
      <c r="DQ252" s="1072" t="s">
        <v>912</v>
      </c>
      <c r="DR252" s="1074" t="s">
        <v>912</v>
      </c>
      <c r="DS252" s="202"/>
      <c r="DT252" s="1143"/>
      <c r="DU252" s="160"/>
      <c r="DV252" s="160"/>
    </row>
    <row r="253" spans="1:126" s="263" customFormat="1" ht="18.600000000000001" customHeight="1">
      <c r="A253" s="263" t="s">
        <v>427</v>
      </c>
      <c r="B253" s="1147"/>
      <c r="C253" s="1126"/>
      <c r="D253" s="1117"/>
      <c r="E253" s="203" t="s">
        <v>53</v>
      </c>
      <c r="F253" s="165"/>
      <c r="G253" s="204">
        <v>43950</v>
      </c>
      <c r="H253" s="205">
        <v>114070</v>
      </c>
      <c r="I253" s="204">
        <v>40520</v>
      </c>
      <c r="J253" s="205">
        <v>110640</v>
      </c>
      <c r="K253" s="141" t="s">
        <v>973</v>
      </c>
      <c r="L253" s="206">
        <v>410</v>
      </c>
      <c r="M253" s="207">
        <v>1020</v>
      </c>
      <c r="N253" s="208" t="s">
        <v>974</v>
      </c>
      <c r="O253" s="209" t="s">
        <v>975</v>
      </c>
      <c r="P253" s="209" t="s">
        <v>910</v>
      </c>
      <c r="Q253" s="209" t="s">
        <v>976</v>
      </c>
      <c r="R253" s="209" t="s">
        <v>973</v>
      </c>
      <c r="S253" s="210">
        <v>3</v>
      </c>
      <c r="T253" s="211">
        <v>2.8</v>
      </c>
      <c r="U253" s="206">
        <v>370</v>
      </c>
      <c r="V253" s="207">
        <v>990</v>
      </c>
      <c r="W253" s="212" t="s">
        <v>974</v>
      </c>
      <c r="X253" s="209" t="s">
        <v>975</v>
      </c>
      <c r="Y253" s="212" t="s">
        <v>910</v>
      </c>
      <c r="Z253" s="209" t="s">
        <v>976</v>
      </c>
      <c r="AA253" s="212" t="s">
        <v>973</v>
      </c>
      <c r="AB253" s="210">
        <v>3</v>
      </c>
      <c r="AC253" s="213">
        <v>2.8</v>
      </c>
      <c r="AD253" s="141" t="s">
        <v>973</v>
      </c>
      <c r="AE253" s="214">
        <v>8750</v>
      </c>
      <c r="AF253" s="141" t="s">
        <v>973</v>
      </c>
      <c r="AG253" s="215">
        <v>80</v>
      </c>
      <c r="AH253" s="216" t="s">
        <v>974</v>
      </c>
      <c r="AI253" s="158" t="s">
        <v>975</v>
      </c>
      <c r="AJ253" s="159" t="s">
        <v>973</v>
      </c>
      <c r="AK253" s="217" t="s">
        <v>976</v>
      </c>
      <c r="AL253" s="218" t="s">
        <v>973</v>
      </c>
      <c r="AM253" s="219">
        <v>2.8</v>
      </c>
      <c r="AN253" s="220"/>
      <c r="AO253" s="115"/>
      <c r="AP253" s="221"/>
      <c r="AQ253" s="115"/>
      <c r="AR253" s="222"/>
      <c r="AS253" s="223"/>
      <c r="AT253" s="221"/>
      <c r="AU253" s="223"/>
      <c r="AV253" s="221"/>
      <c r="AW253" s="223"/>
      <c r="AX253" s="221"/>
      <c r="AY253" s="115"/>
      <c r="AZ253" s="126"/>
      <c r="BA253" s="126"/>
      <c r="BB253" s="190"/>
      <c r="BC253" s="130"/>
      <c r="BD253" s="126"/>
      <c r="BE253" s="130"/>
      <c r="BF253" s="126"/>
      <c r="BG253" s="130"/>
      <c r="BH253" s="126"/>
      <c r="BI253" s="1119"/>
      <c r="BJ253" s="115"/>
      <c r="BK253" s="259"/>
      <c r="BL253" s="1118"/>
      <c r="BM253" s="202"/>
      <c r="BN253" s="195"/>
      <c r="BO253" s="195"/>
      <c r="BP253" s="195"/>
      <c r="BQ253" s="195"/>
      <c r="BR253" s="195"/>
      <c r="BS253" s="225"/>
      <c r="BT253" s="195"/>
      <c r="BU253" s="1149"/>
      <c r="BV253" s="226"/>
      <c r="BW253" s="1118"/>
      <c r="BX253" s="232"/>
      <c r="BY253" s="232"/>
      <c r="BZ253" s="1119"/>
      <c r="CA253" s="271"/>
      <c r="CB253" s="268"/>
      <c r="CC253" s="269"/>
      <c r="CD253" s="268"/>
      <c r="CE253" s="269"/>
      <c r="CF253" s="268"/>
      <c r="CG253" s="269"/>
      <c r="CH253" s="1096"/>
      <c r="CI253" s="1121" t="e">
        <v>#REF!</v>
      </c>
      <c r="CJ253" s="1108" t="e">
        <v>#REF!</v>
      </c>
      <c r="CK253" s="1093"/>
      <c r="CL253" s="123" t="s">
        <v>985</v>
      </c>
      <c r="CM253" s="228">
        <v>2900</v>
      </c>
      <c r="CN253" s="229">
        <v>3300</v>
      </c>
      <c r="CO253" s="1100"/>
      <c r="CP253" s="1111"/>
      <c r="CQ253" s="1100"/>
      <c r="CR253" s="1083"/>
      <c r="CS253" s="1102"/>
      <c r="CT253" s="1086"/>
      <c r="CU253" s="1086"/>
      <c r="CV253" s="1089"/>
      <c r="CW253" s="1102"/>
      <c r="CX253" s="1105"/>
      <c r="CY253" s="1091"/>
      <c r="CZ253" s="1093"/>
      <c r="DA253" s="1095"/>
      <c r="DB253" s="1096"/>
      <c r="DC253" s="266"/>
      <c r="DD253" s="1096"/>
      <c r="DE253" s="1098"/>
      <c r="DF253" s="1100"/>
      <c r="DG253" s="1083"/>
      <c r="DH253" s="1086"/>
      <c r="DI253" s="1086"/>
      <c r="DJ253" s="1086"/>
      <c r="DK253" s="1089"/>
      <c r="DL253" s="1086"/>
      <c r="DM253" s="1067"/>
      <c r="DN253" s="1069"/>
      <c r="DO253" s="1071"/>
      <c r="DP253" s="1073"/>
      <c r="DQ253" s="1073"/>
      <c r="DR253" s="1075"/>
      <c r="DS253" s="202"/>
      <c r="DT253" s="1143"/>
      <c r="DU253" s="160"/>
      <c r="DV253" s="160"/>
    </row>
    <row r="254" spans="1:126" s="263" customFormat="1" ht="18.600000000000001" customHeight="1">
      <c r="A254" s="263" t="s">
        <v>428</v>
      </c>
      <c r="B254" s="1147"/>
      <c r="C254" s="1126"/>
      <c r="D254" s="1123" t="s">
        <v>986</v>
      </c>
      <c r="E254" s="203" t="s">
        <v>54</v>
      </c>
      <c r="F254" s="165"/>
      <c r="G254" s="204">
        <v>114070</v>
      </c>
      <c r="H254" s="205">
        <v>201630</v>
      </c>
      <c r="I254" s="204">
        <v>110640</v>
      </c>
      <c r="J254" s="205">
        <v>198200</v>
      </c>
      <c r="K254" s="141" t="s">
        <v>973</v>
      </c>
      <c r="L254" s="206">
        <v>1020</v>
      </c>
      <c r="M254" s="207">
        <v>1890</v>
      </c>
      <c r="N254" s="208" t="s">
        <v>974</v>
      </c>
      <c r="O254" s="209" t="s">
        <v>975</v>
      </c>
      <c r="P254" s="209" t="s">
        <v>910</v>
      </c>
      <c r="Q254" s="209" t="s">
        <v>976</v>
      </c>
      <c r="R254" s="209" t="s">
        <v>973</v>
      </c>
      <c r="S254" s="210">
        <v>2.8</v>
      </c>
      <c r="T254" s="211">
        <v>2.8</v>
      </c>
      <c r="U254" s="206">
        <v>990</v>
      </c>
      <c r="V254" s="207">
        <v>1860</v>
      </c>
      <c r="W254" s="212" t="s">
        <v>974</v>
      </c>
      <c r="X254" s="209" t="s">
        <v>975</v>
      </c>
      <c r="Y254" s="212" t="s">
        <v>910</v>
      </c>
      <c r="Z254" s="209" t="s">
        <v>976</v>
      </c>
      <c r="AA254" s="212" t="s">
        <v>973</v>
      </c>
      <c r="AB254" s="210">
        <v>2.8</v>
      </c>
      <c r="AC254" s="213">
        <v>2.8</v>
      </c>
      <c r="AD254" s="231"/>
      <c r="AE254" s="232"/>
      <c r="AF254" s="233"/>
      <c r="AG254" s="234"/>
      <c r="AH254" s="235"/>
      <c r="AI254" s="195"/>
      <c r="AJ254" s="235"/>
      <c r="AK254" s="195"/>
      <c r="AL254" s="235"/>
      <c r="AM254" s="195"/>
      <c r="AN254" s="195"/>
      <c r="AO254" s="231"/>
      <c r="AP254" s="232"/>
      <c r="AQ254" s="233"/>
      <c r="AR254" s="234"/>
      <c r="AS254" s="235"/>
      <c r="AT254" s="195"/>
      <c r="AU254" s="235"/>
      <c r="AV254" s="195"/>
      <c r="AW254" s="235"/>
      <c r="AX254" s="195"/>
      <c r="AY254" s="141" t="s">
        <v>973</v>
      </c>
      <c r="AZ254" s="236">
        <v>17510</v>
      </c>
      <c r="BA254" s="141" t="s">
        <v>973</v>
      </c>
      <c r="BB254" s="184">
        <v>170</v>
      </c>
      <c r="BC254" s="185" t="s">
        <v>974</v>
      </c>
      <c r="BD254" s="186" t="s">
        <v>975</v>
      </c>
      <c r="BE254" s="187" t="s">
        <v>973</v>
      </c>
      <c r="BF254" s="188" t="s">
        <v>976</v>
      </c>
      <c r="BG254" s="185" t="s">
        <v>973</v>
      </c>
      <c r="BH254" s="189">
        <v>2.6</v>
      </c>
      <c r="BI254" s="1119"/>
      <c r="BJ254" s="115"/>
      <c r="BK254" s="224"/>
      <c r="BL254" s="1118"/>
      <c r="BM254" s="202"/>
      <c r="BN254" s="195"/>
      <c r="BO254" s="195"/>
      <c r="BP254" s="195"/>
      <c r="BQ254" s="195"/>
      <c r="BR254" s="195"/>
      <c r="BS254" s="225"/>
      <c r="BT254" s="195"/>
      <c r="BU254" s="1149"/>
      <c r="BV254" s="226"/>
      <c r="BW254" s="1118"/>
      <c r="BX254" s="232"/>
      <c r="BY254" s="232"/>
      <c r="BZ254" s="1119"/>
      <c r="CA254" s="271"/>
      <c r="CB254" s="268"/>
      <c r="CC254" s="269"/>
      <c r="CD254" s="268"/>
      <c r="CE254" s="269"/>
      <c r="CF254" s="268"/>
      <c r="CG254" s="269"/>
      <c r="CH254" s="1096"/>
      <c r="CI254" s="1121" t="e">
        <v>#REF!</v>
      </c>
      <c r="CJ254" s="1108" t="e">
        <v>#REF!</v>
      </c>
      <c r="CK254" s="1093"/>
      <c r="CL254" s="123" t="s">
        <v>987</v>
      </c>
      <c r="CM254" s="228">
        <v>2500</v>
      </c>
      <c r="CN254" s="229">
        <v>2800</v>
      </c>
      <c r="CO254" s="1100"/>
      <c r="CP254" s="1111"/>
      <c r="CQ254" s="1100"/>
      <c r="CR254" s="1083"/>
      <c r="CS254" s="1102"/>
      <c r="CT254" s="1086"/>
      <c r="CU254" s="1086"/>
      <c r="CV254" s="1089"/>
      <c r="CW254" s="1102"/>
      <c r="CX254" s="1105"/>
      <c r="CY254" s="1091"/>
      <c r="CZ254" s="202"/>
      <c r="DA254" s="127"/>
      <c r="DB254" s="1096"/>
      <c r="DC254" s="266"/>
      <c r="DD254" s="1096"/>
      <c r="DE254" s="1098"/>
      <c r="DF254" s="1100"/>
      <c r="DG254" s="1083"/>
      <c r="DH254" s="1086"/>
      <c r="DI254" s="1086"/>
      <c r="DJ254" s="1086"/>
      <c r="DK254" s="1089"/>
      <c r="DL254" s="1086"/>
      <c r="DM254" s="1067"/>
      <c r="DN254" s="1069"/>
      <c r="DO254" s="1076">
        <v>0.01</v>
      </c>
      <c r="DP254" s="1078">
        <v>0.03</v>
      </c>
      <c r="DQ254" s="1078">
        <v>0.04</v>
      </c>
      <c r="DR254" s="1080">
        <v>0.06</v>
      </c>
      <c r="DS254" s="202"/>
      <c r="DT254" s="1143"/>
      <c r="DU254" s="160"/>
      <c r="DV254" s="160"/>
    </row>
    <row r="255" spans="1:126" s="263" customFormat="1" ht="18.600000000000001" customHeight="1">
      <c r="A255" s="263" t="s">
        <v>429</v>
      </c>
      <c r="B255" s="1147"/>
      <c r="C255" s="1127"/>
      <c r="D255" s="1124"/>
      <c r="E255" s="238" t="s">
        <v>55</v>
      </c>
      <c r="F255" s="165"/>
      <c r="G255" s="239">
        <v>201630</v>
      </c>
      <c r="H255" s="240"/>
      <c r="I255" s="239">
        <v>198200</v>
      </c>
      <c r="J255" s="240"/>
      <c r="K255" s="141" t="s">
        <v>973</v>
      </c>
      <c r="L255" s="241">
        <v>1890</v>
      </c>
      <c r="M255" s="242"/>
      <c r="N255" s="243" t="s">
        <v>974</v>
      </c>
      <c r="O255" s="244" t="s">
        <v>975</v>
      </c>
      <c r="P255" s="244" t="s">
        <v>910</v>
      </c>
      <c r="Q255" s="244" t="s">
        <v>976</v>
      </c>
      <c r="R255" s="244" t="s">
        <v>973</v>
      </c>
      <c r="S255" s="245">
        <v>2.8</v>
      </c>
      <c r="T255" s="246"/>
      <c r="U255" s="241">
        <v>1860</v>
      </c>
      <c r="V255" s="242"/>
      <c r="W255" s="247" t="s">
        <v>974</v>
      </c>
      <c r="X255" s="244" t="s">
        <v>975</v>
      </c>
      <c r="Y255" s="248" t="s">
        <v>910</v>
      </c>
      <c r="Z255" s="244" t="s">
        <v>976</v>
      </c>
      <c r="AA255" s="248" t="s">
        <v>973</v>
      </c>
      <c r="AB255" s="245">
        <v>2.8</v>
      </c>
      <c r="AC255" s="249"/>
      <c r="AD255" s="231"/>
      <c r="AE255" s="232"/>
      <c r="AF255" s="233"/>
      <c r="AG255" s="250"/>
      <c r="AH255" s="235"/>
      <c r="AI255" s="195"/>
      <c r="AJ255" s="235"/>
      <c r="AK255" s="195"/>
      <c r="AL255" s="235"/>
      <c r="AM255" s="195"/>
      <c r="AN255" s="195"/>
      <c r="AO255" s="231"/>
      <c r="AP255" s="232"/>
      <c r="AQ255" s="233"/>
      <c r="AR255" s="250"/>
      <c r="AS255" s="235"/>
      <c r="AT255" s="195"/>
      <c r="AU255" s="235"/>
      <c r="AV255" s="195"/>
      <c r="AW255" s="235"/>
      <c r="AX255" s="195"/>
      <c r="AY255" s="231"/>
      <c r="AZ255" s="232"/>
      <c r="BA255" s="232"/>
      <c r="BB255" s="234"/>
      <c r="BC255" s="235"/>
      <c r="BD255" s="195"/>
      <c r="BE255" s="235"/>
      <c r="BF255" s="195"/>
      <c r="BG255" s="235"/>
      <c r="BH255" s="195"/>
      <c r="BI255" s="1119"/>
      <c r="BJ255" s="115"/>
      <c r="BK255" s="224"/>
      <c r="BL255" s="1118"/>
      <c r="BM255" s="202"/>
      <c r="BN255" s="195"/>
      <c r="BO255" s="195"/>
      <c r="BP255" s="195"/>
      <c r="BQ255" s="195"/>
      <c r="BR255" s="195"/>
      <c r="BS255" s="225"/>
      <c r="BT255" s="195"/>
      <c r="BU255" s="1149"/>
      <c r="BV255" s="226"/>
      <c r="BW255" s="1118"/>
      <c r="BX255" s="232"/>
      <c r="BY255" s="232"/>
      <c r="BZ255" s="1119"/>
      <c r="CA255" s="271"/>
      <c r="CB255" s="268"/>
      <c r="CC255" s="269"/>
      <c r="CD255" s="268"/>
      <c r="CE255" s="269"/>
      <c r="CF255" s="268"/>
      <c r="CG255" s="269"/>
      <c r="CH255" s="1096"/>
      <c r="CI255" s="1122" t="e">
        <v>#REF!</v>
      </c>
      <c r="CJ255" s="1109" t="e">
        <v>#REF!</v>
      </c>
      <c r="CK255" s="1093"/>
      <c r="CL255" s="252" t="s">
        <v>988</v>
      </c>
      <c r="CM255" s="253">
        <v>2300</v>
      </c>
      <c r="CN255" s="254">
        <v>2500</v>
      </c>
      <c r="CO255" s="1100"/>
      <c r="CP255" s="1112"/>
      <c r="CQ255" s="1100"/>
      <c r="CR255" s="1084"/>
      <c r="CS255" s="1103"/>
      <c r="CT255" s="1087"/>
      <c r="CU255" s="1087"/>
      <c r="CV255" s="1090"/>
      <c r="CW255" s="1103"/>
      <c r="CX255" s="1106"/>
      <c r="CY255" s="1092"/>
      <c r="CZ255" s="202"/>
      <c r="DA255" s="127"/>
      <c r="DB255" s="1096"/>
      <c r="DC255" s="266"/>
      <c r="DD255" s="1096"/>
      <c r="DE255" s="1099"/>
      <c r="DF255" s="1100"/>
      <c r="DG255" s="1084"/>
      <c r="DH255" s="1087"/>
      <c r="DI255" s="1087"/>
      <c r="DJ255" s="1087"/>
      <c r="DK255" s="1090"/>
      <c r="DL255" s="1087"/>
      <c r="DM255" s="1068"/>
      <c r="DN255" s="1069"/>
      <c r="DO255" s="1077"/>
      <c r="DP255" s="1079"/>
      <c r="DQ255" s="1079"/>
      <c r="DR255" s="1081"/>
      <c r="DS255" s="202"/>
      <c r="DT255" s="1143"/>
      <c r="DU255" s="160"/>
      <c r="DV255" s="160"/>
    </row>
    <row r="256" spans="1:126" s="263" customFormat="1" ht="18.600000000000001" customHeight="1">
      <c r="A256" s="263" t="s">
        <v>430</v>
      </c>
      <c r="B256" s="1147"/>
      <c r="C256" s="1113" t="s">
        <v>1026</v>
      </c>
      <c r="D256" s="1116" t="s">
        <v>972</v>
      </c>
      <c r="E256" s="164" t="s">
        <v>52</v>
      </c>
      <c r="F256" s="165"/>
      <c r="G256" s="166">
        <v>34370</v>
      </c>
      <c r="H256" s="167">
        <v>43120</v>
      </c>
      <c r="I256" s="166">
        <v>31130</v>
      </c>
      <c r="J256" s="167">
        <v>39880</v>
      </c>
      <c r="K256" s="141" t="s">
        <v>973</v>
      </c>
      <c r="L256" s="168">
        <v>320</v>
      </c>
      <c r="M256" s="169">
        <v>400</v>
      </c>
      <c r="N256" s="170" t="s">
        <v>974</v>
      </c>
      <c r="O256" s="171" t="s">
        <v>975</v>
      </c>
      <c r="P256" s="172" t="s">
        <v>973</v>
      </c>
      <c r="Q256" s="173" t="s">
        <v>976</v>
      </c>
      <c r="R256" s="172" t="s">
        <v>973</v>
      </c>
      <c r="S256" s="174">
        <v>3</v>
      </c>
      <c r="T256" s="175">
        <v>3</v>
      </c>
      <c r="U256" s="168">
        <v>290</v>
      </c>
      <c r="V256" s="169">
        <v>370</v>
      </c>
      <c r="W256" s="176" t="s">
        <v>974</v>
      </c>
      <c r="X256" s="171" t="s">
        <v>975</v>
      </c>
      <c r="Y256" s="176" t="s">
        <v>973</v>
      </c>
      <c r="Z256" s="173" t="s">
        <v>976</v>
      </c>
      <c r="AA256" s="176" t="s">
        <v>973</v>
      </c>
      <c r="AB256" s="174">
        <v>3</v>
      </c>
      <c r="AC256" s="177">
        <v>2.9</v>
      </c>
      <c r="AD256" s="141" t="s">
        <v>973</v>
      </c>
      <c r="AE256" s="178">
        <v>8750</v>
      </c>
      <c r="AF256" s="141" t="s">
        <v>973</v>
      </c>
      <c r="AG256" s="179">
        <v>80</v>
      </c>
      <c r="AH256" s="180" t="s">
        <v>974</v>
      </c>
      <c r="AI256" s="171" t="s">
        <v>975</v>
      </c>
      <c r="AJ256" s="176" t="s">
        <v>973</v>
      </c>
      <c r="AK256" s="173" t="s">
        <v>976</v>
      </c>
      <c r="AL256" s="176" t="s">
        <v>973</v>
      </c>
      <c r="AM256" s="181">
        <v>2.8</v>
      </c>
      <c r="AN256" s="182" t="s">
        <v>977</v>
      </c>
      <c r="AO256" s="141" t="s">
        <v>973</v>
      </c>
      <c r="AP256" s="183">
        <v>3500</v>
      </c>
      <c r="AQ256" s="141" t="s">
        <v>973</v>
      </c>
      <c r="AR256" s="184">
        <v>30</v>
      </c>
      <c r="AS256" s="185" t="s">
        <v>974</v>
      </c>
      <c r="AT256" s="186" t="s">
        <v>975</v>
      </c>
      <c r="AU256" s="187" t="s">
        <v>973</v>
      </c>
      <c r="AV256" s="188" t="s">
        <v>976</v>
      </c>
      <c r="AW256" s="187" t="s">
        <v>973</v>
      </c>
      <c r="AX256" s="189">
        <v>3.7</v>
      </c>
      <c r="AY256" s="115"/>
      <c r="AZ256" s="126"/>
      <c r="BA256" s="126"/>
      <c r="BB256" s="190"/>
      <c r="BC256" s="130"/>
      <c r="BD256" s="126"/>
      <c r="BE256" s="130"/>
      <c r="BF256" s="126"/>
      <c r="BG256" s="130"/>
      <c r="BH256" s="126"/>
      <c r="BI256" s="1119"/>
      <c r="BJ256" s="115"/>
      <c r="BK256" s="224"/>
      <c r="BL256" s="1118"/>
      <c r="BM256" s="202"/>
      <c r="BN256" s="195"/>
      <c r="BO256" s="195"/>
      <c r="BP256" s="195"/>
      <c r="BQ256" s="195"/>
      <c r="BR256" s="195"/>
      <c r="BS256" s="225"/>
      <c r="BT256" s="195"/>
      <c r="BU256" s="1149"/>
      <c r="BV256" s="226"/>
      <c r="BW256" s="1118"/>
      <c r="BX256" s="232"/>
      <c r="BY256" s="232"/>
      <c r="BZ256" s="1119"/>
      <c r="CA256" s="271"/>
      <c r="CB256" s="268"/>
      <c r="CC256" s="269"/>
      <c r="CD256" s="268"/>
      <c r="CE256" s="269"/>
      <c r="CF256" s="268"/>
      <c r="CG256" s="269"/>
      <c r="CH256" s="1096" t="s">
        <v>973</v>
      </c>
      <c r="CI256" s="1120">
        <v>2800</v>
      </c>
      <c r="CJ256" s="1107">
        <v>3100</v>
      </c>
      <c r="CK256" s="1093" t="s">
        <v>973</v>
      </c>
      <c r="CL256" s="198" t="s">
        <v>980</v>
      </c>
      <c r="CM256" s="199">
        <v>4800</v>
      </c>
      <c r="CN256" s="200">
        <v>5400</v>
      </c>
      <c r="CO256" s="1100" t="s">
        <v>973</v>
      </c>
      <c r="CP256" s="1110">
        <v>2910</v>
      </c>
      <c r="CQ256" s="1100" t="s">
        <v>973</v>
      </c>
      <c r="CR256" s="1082">
        <v>20</v>
      </c>
      <c r="CS256" s="1101" t="s">
        <v>974</v>
      </c>
      <c r="CT256" s="1085" t="s">
        <v>975</v>
      </c>
      <c r="CU256" s="1085" t="s">
        <v>973</v>
      </c>
      <c r="CV256" s="1088" t="s">
        <v>979</v>
      </c>
      <c r="CW256" s="1101" t="s">
        <v>973</v>
      </c>
      <c r="CX256" s="1104">
        <v>4</v>
      </c>
      <c r="CY256" s="1091" t="s">
        <v>981</v>
      </c>
      <c r="CZ256" s="1093" t="s">
        <v>973</v>
      </c>
      <c r="DA256" s="1094">
        <v>4900</v>
      </c>
      <c r="DB256" s="1096"/>
      <c r="DC256" s="266"/>
      <c r="DD256" s="1096" t="s">
        <v>982</v>
      </c>
      <c r="DE256" s="1097">
        <v>3200</v>
      </c>
      <c r="DF256" s="1100" t="s">
        <v>973</v>
      </c>
      <c r="DG256" s="1082">
        <v>30</v>
      </c>
      <c r="DH256" s="1085" t="s">
        <v>974</v>
      </c>
      <c r="DI256" s="1085" t="s">
        <v>975</v>
      </c>
      <c r="DJ256" s="1085" t="s">
        <v>973</v>
      </c>
      <c r="DK256" s="1088" t="s">
        <v>979</v>
      </c>
      <c r="DL256" s="1085" t="s">
        <v>973</v>
      </c>
      <c r="DM256" s="1066">
        <v>2</v>
      </c>
      <c r="DN256" s="1069" t="s">
        <v>982</v>
      </c>
      <c r="DO256" s="1070" t="s">
        <v>912</v>
      </c>
      <c r="DP256" s="1072" t="s">
        <v>912</v>
      </c>
      <c r="DQ256" s="1072" t="s">
        <v>912</v>
      </c>
      <c r="DR256" s="1074" t="s">
        <v>912</v>
      </c>
      <c r="DS256" s="202"/>
      <c r="DT256" s="1143"/>
      <c r="DU256" s="160"/>
      <c r="DV256" s="160"/>
    </row>
    <row r="257" spans="1:138" ht="18.600000000000001" customHeight="1">
      <c r="A257" s="263" t="s">
        <v>431</v>
      </c>
      <c r="B257" s="1147"/>
      <c r="C257" s="1114"/>
      <c r="D257" s="1117"/>
      <c r="E257" s="203" t="s">
        <v>53</v>
      </c>
      <c r="F257" s="165"/>
      <c r="G257" s="204">
        <v>43120</v>
      </c>
      <c r="H257" s="205">
        <v>113240</v>
      </c>
      <c r="I257" s="204">
        <v>39880</v>
      </c>
      <c r="J257" s="205">
        <v>110000</v>
      </c>
      <c r="K257" s="141" t="s">
        <v>973</v>
      </c>
      <c r="L257" s="206">
        <v>400</v>
      </c>
      <c r="M257" s="207">
        <v>1010</v>
      </c>
      <c r="N257" s="208" t="s">
        <v>974</v>
      </c>
      <c r="O257" s="209" t="s">
        <v>975</v>
      </c>
      <c r="P257" s="209" t="s">
        <v>910</v>
      </c>
      <c r="Q257" s="209" t="s">
        <v>976</v>
      </c>
      <c r="R257" s="209" t="s">
        <v>973</v>
      </c>
      <c r="S257" s="210">
        <v>3</v>
      </c>
      <c r="T257" s="211">
        <v>2.8</v>
      </c>
      <c r="U257" s="206">
        <v>370</v>
      </c>
      <c r="V257" s="207">
        <v>980</v>
      </c>
      <c r="W257" s="212" t="s">
        <v>974</v>
      </c>
      <c r="X257" s="209" t="s">
        <v>975</v>
      </c>
      <c r="Y257" s="212" t="s">
        <v>910</v>
      </c>
      <c r="Z257" s="209" t="s">
        <v>976</v>
      </c>
      <c r="AA257" s="212" t="s">
        <v>973</v>
      </c>
      <c r="AB257" s="210">
        <v>2.9</v>
      </c>
      <c r="AC257" s="213">
        <v>2.8</v>
      </c>
      <c r="AD257" s="141" t="s">
        <v>973</v>
      </c>
      <c r="AE257" s="214">
        <v>8750</v>
      </c>
      <c r="AF257" s="141" t="s">
        <v>973</v>
      </c>
      <c r="AG257" s="215">
        <v>80</v>
      </c>
      <c r="AH257" s="216" t="s">
        <v>974</v>
      </c>
      <c r="AI257" s="158" t="s">
        <v>975</v>
      </c>
      <c r="AJ257" s="159" t="s">
        <v>973</v>
      </c>
      <c r="AK257" s="217" t="s">
        <v>976</v>
      </c>
      <c r="AL257" s="218" t="s">
        <v>973</v>
      </c>
      <c r="AM257" s="219">
        <v>2.8</v>
      </c>
      <c r="AN257" s="220"/>
      <c r="AP257" s="221"/>
      <c r="AQ257" s="115"/>
      <c r="AR257" s="222"/>
      <c r="AS257" s="223"/>
      <c r="AT257" s="221"/>
      <c r="AU257" s="223"/>
      <c r="AV257" s="221"/>
      <c r="AW257" s="223"/>
      <c r="AX257" s="221"/>
      <c r="AZ257" s="126"/>
      <c r="BA257" s="126"/>
      <c r="BB257" s="190"/>
      <c r="BC257" s="130"/>
      <c r="BD257" s="126"/>
      <c r="BE257" s="130"/>
      <c r="BF257" s="126"/>
      <c r="BG257" s="130"/>
      <c r="BH257" s="126"/>
      <c r="BI257" s="1119"/>
      <c r="BK257" s="224"/>
      <c r="BL257" s="1118"/>
      <c r="BM257" s="202"/>
      <c r="BS257" s="225"/>
      <c r="BU257" s="1149"/>
      <c r="BV257" s="226"/>
      <c r="BW257" s="1118"/>
      <c r="BX257" s="232"/>
      <c r="BY257" s="232"/>
      <c r="BZ257" s="1119"/>
      <c r="CA257" s="271"/>
      <c r="CB257" s="268"/>
      <c r="CC257" s="269"/>
      <c r="CD257" s="268"/>
      <c r="CE257" s="269"/>
      <c r="CF257" s="268"/>
      <c r="CG257" s="269"/>
      <c r="CH257" s="1096"/>
      <c r="CI257" s="1121" t="e">
        <v>#REF!</v>
      </c>
      <c r="CJ257" s="1108" t="e">
        <v>#REF!</v>
      </c>
      <c r="CK257" s="1093"/>
      <c r="CL257" s="123" t="s">
        <v>985</v>
      </c>
      <c r="CM257" s="228">
        <v>2600</v>
      </c>
      <c r="CN257" s="229">
        <v>2900</v>
      </c>
      <c r="CO257" s="1100"/>
      <c r="CP257" s="1111"/>
      <c r="CQ257" s="1100"/>
      <c r="CR257" s="1083"/>
      <c r="CS257" s="1102"/>
      <c r="CT257" s="1086"/>
      <c r="CU257" s="1086"/>
      <c r="CV257" s="1089"/>
      <c r="CW257" s="1102"/>
      <c r="CX257" s="1105"/>
      <c r="CY257" s="1091"/>
      <c r="CZ257" s="1093"/>
      <c r="DA257" s="1095"/>
      <c r="DB257" s="1096"/>
      <c r="DC257" s="266"/>
      <c r="DD257" s="1096"/>
      <c r="DE257" s="1098"/>
      <c r="DF257" s="1100"/>
      <c r="DG257" s="1083"/>
      <c r="DH257" s="1086"/>
      <c r="DI257" s="1086"/>
      <c r="DJ257" s="1086"/>
      <c r="DK257" s="1089"/>
      <c r="DL257" s="1086"/>
      <c r="DM257" s="1067"/>
      <c r="DN257" s="1069"/>
      <c r="DO257" s="1071"/>
      <c r="DP257" s="1073"/>
      <c r="DQ257" s="1073"/>
      <c r="DR257" s="1075"/>
      <c r="DS257" s="202"/>
      <c r="DT257" s="1143"/>
      <c r="DU257" s="160"/>
      <c r="DV257" s="160"/>
    </row>
    <row r="258" spans="1:138" ht="18.600000000000001" customHeight="1">
      <c r="A258" s="263" t="s">
        <v>432</v>
      </c>
      <c r="B258" s="1147"/>
      <c r="C258" s="1114"/>
      <c r="D258" s="1123" t="s">
        <v>986</v>
      </c>
      <c r="E258" s="203" t="s">
        <v>54</v>
      </c>
      <c r="F258" s="165"/>
      <c r="G258" s="204">
        <v>113240</v>
      </c>
      <c r="H258" s="205">
        <v>200800</v>
      </c>
      <c r="I258" s="204">
        <v>110000</v>
      </c>
      <c r="J258" s="205">
        <v>197560</v>
      </c>
      <c r="K258" s="141" t="s">
        <v>973</v>
      </c>
      <c r="L258" s="206">
        <v>1010</v>
      </c>
      <c r="M258" s="207">
        <v>1880</v>
      </c>
      <c r="N258" s="208" t="s">
        <v>974</v>
      </c>
      <c r="O258" s="209" t="s">
        <v>975</v>
      </c>
      <c r="P258" s="209" t="s">
        <v>910</v>
      </c>
      <c r="Q258" s="209" t="s">
        <v>976</v>
      </c>
      <c r="R258" s="209" t="s">
        <v>973</v>
      </c>
      <c r="S258" s="210">
        <v>2.8</v>
      </c>
      <c r="T258" s="211">
        <v>2.8</v>
      </c>
      <c r="U258" s="206">
        <v>980</v>
      </c>
      <c r="V258" s="207">
        <v>1850</v>
      </c>
      <c r="W258" s="212" t="s">
        <v>974</v>
      </c>
      <c r="X258" s="209" t="s">
        <v>975</v>
      </c>
      <c r="Y258" s="212" t="s">
        <v>910</v>
      </c>
      <c r="Z258" s="209" t="s">
        <v>976</v>
      </c>
      <c r="AA258" s="212" t="s">
        <v>973</v>
      </c>
      <c r="AB258" s="210">
        <v>2.8</v>
      </c>
      <c r="AC258" s="213">
        <v>2.8</v>
      </c>
      <c r="AD258" s="231"/>
      <c r="AF258" s="233"/>
      <c r="AO258" s="231"/>
      <c r="AQ258" s="233"/>
      <c r="AY258" s="141" t="s">
        <v>973</v>
      </c>
      <c r="AZ258" s="236">
        <v>17510</v>
      </c>
      <c r="BA258" s="141" t="s">
        <v>973</v>
      </c>
      <c r="BB258" s="184">
        <v>170</v>
      </c>
      <c r="BC258" s="185" t="s">
        <v>974</v>
      </c>
      <c r="BD258" s="186" t="s">
        <v>975</v>
      </c>
      <c r="BE258" s="187" t="s">
        <v>973</v>
      </c>
      <c r="BF258" s="188" t="s">
        <v>976</v>
      </c>
      <c r="BG258" s="185" t="s">
        <v>973</v>
      </c>
      <c r="BH258" s="189">
        <v>2.6</v>
      </c>
      <c r="BI258" s="1119"/>
      <c r="BK258" s="224"/>
      <c r="BL258" s="1118"/>
      <c r="BM258" s="202"/>
      <c r="BS258" s="225"/>
      <c r="BU258" s="1149"/>
      <c r="BV258" s="226"/>
      <c r="BW258" s="1118"/>
      <c r="BX258" s="232"/>
      <c r="BY258" s="232"/>
      <c r="BZ258" s="1119"/>
      <c r="CA258" s="271"/>
      <c r="CB258" s="268"/>
      <c r="CC258" s="269"/>
      <c r="CD258" s="268"/>
      <c r="CE258" s="269"/>
      <c r="CF258" s="268"/>
      <c r="CG258" s="269"/>
      <c r="CH258" s="1096"/>
      <c r="CI258" s="1121" t="e">
        <v>#REF!</v>
      </c>
      <c r="CJ258" s="1108" t="e">
        <v>#REF!</v>
      </c>
      <c r="CK258" s="1093"/>
      <c r="CL258" s="123" t="s">
        <v>987</v>
      </c>
      <c r="CM258" s="228">
        <v>2300</v>
      </c>
      <c r="CN258" s="229">
        <v>2500</v>
      </c>
      <c r="CO258" s="1100"/>
      <c r="CP258" s="1111"/>
      <c r="CQ258" s="1100"/>
      <c r="CR258" s="1083"/>
      <c r="CS258" s="1102"/>
      <c r="CT258" s="1086"/>
      <c r="CU258" s="1086"/>
      <c r="CV258" s="1089"/>
      <c r="CW258" s="1102"/>
      <c r="CX258" s="1105"/>
      <c r="CY258" s="1091"/>
      <c r="CZ258" s="202"/>
      <c r="DA258" s="127"/>
      <c r="DB258" s="1096"/>
      <c r="DC258" s="266"/>
      <c r="DD258" s="1096"/>
      <c r="DE258" s="1098"/>
      <c r="DF258" s="1100"/>
      <c r="DG258" s="1083"/>
      <c r="DH258" s="1086"/>
      <c r="DI258" s="1086"/>
      <c r="DJ258" s="1086"/>
      <c r="DK258" s="1089"/>
      <c r="DL258" s="1086"/>
      <c r="DM258" s="1067"/>
      <c r="DN258" s="1069"/>
      <c r="DO258" s="1076">
        <v>0.01</v>
      </c>
      <c r="DP258" s="1078">
        <v>0.03</v>
      </c>
      <c r="DQ258" s="1078">
        <v>0.04</v>
      </c>
      <c r="DR258" s="1080">
        <v>0.06</v>
      </c>
      <c r="DS258" s="202"/>
      <c r="DT258" s="1143"/>
      <c r="DU258" s="160"/>
      <c r="DV258" s="160"/>
    </row>
    <row r="259" spans="1:138" ht="18.600000000000001" customHeight="1">
      <c r="A259" s="263" t="s">
        <v>433</v>
      </c>
      <c r="B259" s="1148"/>
      <c r="C259" s="1115"/>
      <c r="D259" s="1124"/>
      <c r="E259" s="238" t="s">
        <v>55</v>
      </c>
      <c r="F259" s="165"/>
      <c r="G259" s="239">
        <v>200800</v>
      </c>
      <c r="H259" s="240"/>
      <c r="I259" s="239">
        <v>197560</v>
      </c>
      <c r="J259" s="240"/>
      <c r="K259" s="141" t="s">
        <v>973</v>
      </c>
      <c r="L259" s="241">
        <v>1880</v>
      </c>
      <c r="M259" s="242"/>
      <c r="N259" s="243" t="s">
        <v>974</v>
      </c>
      <c r="O259" s="244" t="s">
        <v>975</v>
      </c>
      <c r="P259" s="244" t="s">
        <v>910</v>
      </c>
      <c r="Q259" s="244" t="s">
        <v>976</v>
      </c>
      <c r="R259" s="244" t="s">
        <v>973</v>
      </c>
      <c r="S259" s="245">
        <v>2.8</v>
      </c>
      <c r="T259" s="246"/>
      <c r="U259" s="241">
        <v>1850</v>
      </c>
      <c r="V259" s="242"/>
      <c r="W259" s="247" t="s">
        <v>974</v>
      </c>
      <c r="X259" s="244" t="s">
        <v>975</v>
      </c>
      <c r="Y259" s="248" t="s">
        <v>910</v>
      </c>
      <c r="Z259" s="244" t="s">
        <v>976</v>
      </c>
      <c r="AA259" s="248" t="s">
        <v>973</v>
      </c>
      <c r="AB259" s="245">
        <v>2.8</v>
      </c>
      <c r="AC259" s="249"/>
      <c r="AD259" s="221"/>
      <c r="AE259" s="221"/>
      <c r="AF259" s="221"/>
      <c r="AG259" s="221"/>
      <c r="AH259" s="221"/>
      <c r="AI259" s="221"/>
      <c r="AJ259" s="221"/>
      <c r="AK259" s="221"/>
      <c r="AL259" s="221"/>
      <c r="AN259" s="221"/>
      <c r="AO259" s="221"/>
      <c r="AP259" s="221"/>
      <c r="AQ259" s="221"/>
      <c r="AR259" s="221"/>
      <c r="AS259" s="221"/>
      <c r="AT259" s="221"/>
      <c r="AU259" s="221"/>
      <c r="AV259" s="221"/>
      <c r="AW259" s="221"/>
      <c r="AX259" s="221"/>
      <c r="AY259" s="221"/>
      <c r="AZ259" s="221"/>
      <c r="BA259" s="221"/>
      <c r="BB259" s="221"/>
      <c r="BC259" s="221"/>
      <c r="BD259" s="221"/>
      <c r="BE259" s="221"/>
      <c r="BF259" s="221"/>
      <c r="BG259" s="221"/>
      <c r="BH259" s="221"/>
      <c r="BI259" s="1119"/>
      <c r="BK259" s="273"/>
      <c r="BL259" s="1118"/>
      <c r="BM259" s="274"/>
      <c r="BN259" s="275"/>
      <c r="BO259" s="275"/>
      <c r="BP259" s="275"/>
      <c r="BQ259" s="275"/>
      <c r="BR259" s="275"/>
      <c r="BS259" s="276"/>
      <c r="BU259" s="1149"/>
      <c r="BV259" s="277"/>
      <c r="BW259" s="1118"/>
      <c r="BX259" s="232"/>
      <c r="BY259" s="232"/>
      <c r="BZ259" s="1119"/>
      <c r="CA259" s="271"/>
      <c r="CB259" s="268"/>
      <c r="CC259" s="269"/>
      <c r="CD259" s="268"/>
      <c r="CE259" s="269"/>
      <c r="CF259" s="268"/>
      <c r="CG259" s="269"/>
      <c r="CH259" s="1096"/>
      <c r="CI259" s="1122" t="e">
        <v>#REF!</v>
      </c>
      <c r="CJ259" s="1109" t="e">
        <v>#REF!</v>
      </c>
      <c r="CK259" s="1093"/>
      <c r="CL259" s="252" t="s">
        <v>988</v>
      </c>
      <c r="CM259" s="253">
        <v>2000</v>
      </c>
      <c r="CN259" s="254">
        <v>2300</v>
      </c>
      <c r="CO259" s="1100"/>
      <c r="CP259" s="1112"/>
      <c r="CQ259" s="1100"/>
      <c r="CR259" s="1084"/>
      <c r="CS259" s="1103"/>
      <c r="CT259" s="1087"/>
      <c r="CU259" s="1087"/>
      <c r="CV259" s="1090"/>
      <c r="CW259" s="1103"/>
      <c r="CX259" s="1106"/>
      <c r="CY259" s="1092"/>
      <c r="CZ259" s="202"/>
      <c r="DA259" s="127"/>
      <c r="DB259" s="1096"/>
      <c r="DC259" s="155"/>
      <c r="DD259" s="1096"/>
      <c r="DE259" s="1099"/>
      <c r="DF259" s="1100"/>
      <c r="DG259" s="1084"/>
      <c r="DH259" s="1087"/>
      <c r="DI259" s="1087"/>
      <c r="DJ259" s="1087"/>
      <c r="DK259" s="1090"/>
      <c r="DL259" s="1087"/>
      <c r="DM259" s="1068"/>
      <c r="DN259" s="1069"/>
      <c r="DO259" s="1077"/>
      <c r="DP259" s="1079"/>
      <c r="DQ259" s="1079"/>
      <c r="DR259" s="1081"/>
      <c r="DS259" s="202"/>
      <c r="DT259" s="1144"/>
      <c r="DU259" s="160"/>
      <c r="DV259" s="160"/>
    </row>
    <row r="260" spans="1:138" s="126" customFormat="1" ht="18.600000000000001" customHeight="1">
      <c r="A260" s="126" t="s">
        <v>271</v>
      </c>
      <c r="B260" s="1146" t="s">
        <v>1029</v>
      </c>
      <c r="C260" s="1135" t="s">
        <v>971</v>
      </c>
      <c r="D260" s="1116" t="s">
        <v>972</v>
      </c>
      <c r="E260" s="164" t="s">
        <v>52</v>
      </c>
      <c r="F260" s="165"/>
      <c r="G260" s="166">
        <v>135120</v>
      </c>
      <c r="H260" s="167">
        <v>143660</v>
      </c>
      <c r="I260" s="166">
        <v>106590</v>
      </c>
      <c r="J260" s="167">
        <v>115130</v>
      </c>
      <c r="K260" s="141" t="s">
        <v>973</v>
      </c>
      <c r="L260" s="168">
        <v>1330</v>
      </c>
      <c r="M260" s="169">
        <v>1410</v>
      </c>
      <c r="N260" s="170" t="s">
        <v>974</v>
      </c>
      <c r="O260" s="171" t="s">
        <v>975</v>
      </c>
      <c r="P260" s="172" t="s">
        <v>973</v>
      </c>
      <c r="Q260" s="173" t="s">
        <v>976</v>
      </c>
      <c r="R260" s="172" t="s">
        <v>973</v>
      </c>
      <c r="S260" s="174">
        <v>2.9</v>
      </c>
      <c r="T260" s="175">
        <v>2.9</v>
      </c>
      <c r="U260" s="168">
        <v>1040</v>
      </c>
      <c r="V260" s="169">
        <v>1120</v>
      </c>
      <c r="W260" s="176" t="s">
        <v>974</v>
      </c>
      <c r="X260" s="171" t="s">
        <v>975</v>
      </c>
      <c r="Y260" s="176" t="s">
        <v>973</v>
      </c>
      <c r="Z260" s="173" t="s">
        <v>976</v>
      </c>
      <c r="AA260" s="176" t="s">
        <v>973</v>
      </c>
      <c r="AB260" s="174">
        <v>2.8</v>
      </c>
      <c r="AC260" s="177">
        <v>2.8</v>
      </c>
      <c r="AD260" s="141" t="s">
        <v>973</v>
      </c>
      <c r="AE260" s="178">
        <v>8540</v>
      </c>
      <c r="AF260" s="141" t="s">
        <v>973</v>
      </c>
      <c r="AG260" s="179">
        <v>80</v>
      </c>
      <c r="AH260" s="180" t="s">
        <v>974</v>
      </c>
      <c r="AI260" s="171" t="s">
        <v>975</v>
      </c>
      <c r="AJ260" s="176" t="s">
        <v>973</v>
      </c>
      <c r="AK260" s="173" t="s">
        <v>976</v>
      </c>
      <c r="AL260" s="176" t="s">
        <v>973</v>
      </c>
      <c r="AM260" s="181">
        <v>2.8</v>
      </c>
      <c r="AN260" s="182" t="s">
        <v>977</v>
      </c>
      <c r="AO260" s="141" t="s">
        <v>973</v>
      </c>
      <c r="AP260" s="183">
        <v>3410</v>
      </c>
      <c r="AQ260" s="141" t="s">
        <v>973</v>
      </c>
      <c r="AR260" s="184">
        <v>30</v>
      </c>
      <c r="AS260" s="185" t="s">
        <v>974</v>
      </c>
      <c r="AT260" s="186" t="s">
        <v>975</v>
      </c>
      <c r="AU260" s="187" t="s">
        <v>973</v>
      </c>
      <c r="AV260" s="188" t="s">
        <v>976</v>
      </c>
      <c r="AW260" s="187" t="s">
        <v>973</v>
      </c>
      <c r="AX260" s="189">
        <v>3.7</v>
      </c>
      <c r="AY260" s="115"/>
      <c r="BB260" s="190"/>
      <c r="BC260" s="130"/>
      <c r="BE260" s="130"/>
      <c r="BG260" s="130"/>
      <c r="BI260" s="1119" t="s">
        <v>910</v>
      </c>
      <c r="BJ260" s="115"/>
      <c r="BK260" s="191"/>
      <c r="BL260" s="1118" t="s">
        <v>973</v>
      </c>
      <c r="BM260" s="192"/>
      <c r="BN260" s="193"/>
      <c r="BO260" s="193"/>
      <c r="BP260" s="193"/>
      <c r="BQ260" s="193"/>
      <c r="BR260" s="193"/>
      <c r="BS260" s="194"/>
      <c r="BT260" s="195"/>
      <c r="BU260" s="1149" t="s">
        <v>978</v>
      </c>
      <c r="BV260" s="196"/>
      <c r="BW260" s="1100" t="s">
        <v>973</v>
      </c>
      <c r="BX260" s="1131">
        <v>31220</v>
      </c>
      <c r="BY260" s="197"/>
      <c r="BZ260" s="1100" t="s">
        <v>973</v>
      </c>
      <c r="CA260" s="1082">
        <v>230</v>
      </c>
      <c r="CB260" s="1101" t="s">
        <v>974</v>
      </c>
      <c r="CC260" s="1085" t="s">
        <v>975</v>
      </c>
      <c r="CD260" s="1101" t="s">
        <v>973</v>
      </c>
      <c r="CE260" s="1088" t="s">
        <v>979</v>
      </c>
      <c r="CF260" s="1101" t="s">
        <v>973</v>
      </c>
      <c r="CG260" s="1066">
        <v>6.5</v>
      </c>
      <c r="CH260" s="1096" t="s">
        <v>973</v>
      </c>
      <c r="CI260" s="1120">
        <v>8900</v>
      </c>
      <c r="CJ260" s="1107">
        <v>9800</v>
      </c>
      <c r="CK260" s="1093" t="s">
        <v>973</v>
      </c>
      <c r="CL260" s="198" t="s">
        <v>980</v>
      </c>
      <c r="CM260" s="199">
        <v>15800</v>
      </c>
      <c r="CN260" s="200">
        <v>17600</v>
      </c>
      <c r="CO260" s="1100" t="s">
        <v>973</v>
      </c>
      <c r="CP260" s="1110">
        <v>25640</v>
      </c>
      <c r="CQ260" s="1100" t="s">
        <v>973</v>
      </c>
      <c r="CR260" s="1082">
        <v>250</v>
      </c>
      <c r="CS260" s="1101" t="s">
        <v>974</v>
      </c>
      <c r="CT260" s="1085" t="s">
        <v>975</v>
      </c>
      <c r="CU260" s="1085" t="s">
        <v>973</v>
      </c>
      <c r="CV260" s="1088" t="s">
        <v>979</v>
      </c>
      <c r="CW260" s="1085" t="s">
        <v>973</v>
      </c>
      <c r="CX260" s="1104">
        <v>2.9</v>
      </c>
      <c r="CY260" s="1145" t="s">
        <v>981</v>
      </c>
      <c r="CZ260" s="1093" t="s">
        <v>973</v>
      </c>
      <c r="DA260" s="1094">
        <v>4900</v>
      </c>
      <c r="DB260" s="1096" t="s">
        <v>982</v>
      </c>
      <c r="DC260" s="201"/>
      <c r="DD260" s="1096" t="s">
        <v>982</v>
      </c>
      <c r="DE260" s="1097">
        <v>28070</v>
      </c>
      <c r="DF260" s="1100" t="s">
        <v>973</v>
      </c>
      <c r="DG260" s="1082">
        <v>280</v>
      </c>
      <c r="DH260" s="1085" t="s">
        <v>974</v>
      </c>
      <c r="DI260" s="1085" t="s">
        <v>975</v>
      </c>
      <c r="DJ260" s="1085" t="s">
        <v>973</v>
      </c>
      <c r="DK260" s="1088" t="s">
        <v>979</v>
      </c>
      <c r="DL260" s="1085" t="s">
        <v>973</v>
      </c>
      <c r="DM260" s="1066">
        <v>2</v>
      </c>
      <c r="DN260" s="1069" t="s">
        <v>982</v>
      </c>
      <c r="DO260" s="1070" t="s">
        <v>912</v>
      </c>
      <c r="DP260" s="1072" t="s">
        <v>912</v>
      </c>
      <c r="DQ260" s="1072" t="s">
        <v>912</v>
      </c>
      <c r="DR260" s="1074" t="s">
        <v>912</v>
      </c>
      <c r="DS260" s="202"/>
      <c r="DT260" s="1142" t="s">
        <v>913</v>
      </c>
      <c r="DU260" s="160"/>
      <c r="DV260" s="160"/>
      <c r="DW260" s="128"/>
      <c r="DX260" s="128"/>
      <c r="DY260" s="128"/>
      <c r="DZ260" s="128"/>
      <c r="EA260" s="128"/>
      <c r="EB260" s="128"/>
      <c r="EC260" s="128"/>
      <c r="ED260" s="128"/>
      <c r="EE260" s="128"/>
      <c r="EF260" s="128"/>
      <c r="EG260" s="128"/>
      <c r="EH260" s="128"/>
    </row>
    <row r="261" spans="1:138" s="126" customFormat="1" ht="18.600000000000001" customHeight="1">
      <c r="A261" s="126" t="s">
        <v>272</v>
      </c>
      <c r="B261" s="1147"/>
      <c r="C261" s="1136"/>
      <c r="D261" s="1117"/>
      <c r="E261" s="203" t="s">
        <v>53</v>
      </c>
      <c r="F261" s="165"/>
      <c r="G261" s="204">
        <v>143660</v>
      </c>
      <c r="H261" s="205">
        <v>212330</v>
      </c>
      <c r="I261" s="204">
        <v>115130</v>
      </c>
      <c r="J261" s="205">
        <v>183800</v>
      </c>
      <c r="K261" s="141" t="s">
        <v>973</v>
      </c>
      <c r="L261" s="206">
        <v>1410</v>
      </c>
      <c r="M261" s="207">
        <v>2000</v>
      </c>
      <c r="N261" s="208" t="s">
        <v>974</v>
      </c>
      <c r="O261" s="209" t="s">
        <v>975</v>
      </c>
      <c r="P261" s="209" t="s">
        <v>910</v>
      </c>
      <c r="Q261" s="209" t="s">
        <v>976</v>
      </c>
      <c r="R261" s="209" t="s">
        <v>973</v>
      </c>
      <c r="S261" s="210">
        <v>2.9</v>
      </c>
      <c r="T261" s="211">
        <v>2.9</v>
      </c>
      <c r="U261" s="206">
        <v>1120</v>
      </c>
      <c r="V261" s="207">
        <v>1710</v>
      </c>
      <c r="W261" s="212" t="s">
        <v>974</v>
      </c>
      <c r="X261" s="209" t="s">
        <v>975</v>
      </c>
      <c r="Y261" s="212" t="s">
        <v>910</v>
      </c>
      <c r="Z261" s="209" t="s">
        <v>976</v>
      </c>
      <c r="AA261" s="212" t="s">
        <v>973</v>
      </c>
      <c r="AB261" s="210">
        <v>2.8</v>
      </c>
      <c r="AC261" s="213">
        <v>2.8</v>
      </c>
      <c r="AD261" s="141" t="s">
        <v>973</v>
      </c>
      <c r="AE261" s="214">
        <v>8540</v>
      </c>
      <c r="AF261" s="141" t="s">
        <v>973</v>
      </c>
      <c r="AG261" s="215">
        <v>80</v>
      </c>
      <c r="AH261" s="216" t="s">
        <v>974</v>
      </c>
      <c r="AI261" s="158" t="s">
        <v>975</v>
      </c>
      <c r="AJ261" s="159" t="s">
        <v>973</v>
      </c>
      <c r="AK261" s="217" t="s">
        <v>976</v>
      </c>
      <c r="AL261" s="218" t="s">
        <v>973</v>
      </c>
      <c r="AM261" s="219">
        <v>2.8</v>
      </c>
      <c r="AN261" s="220"/>
      <c r="AO261" s="115"/>
      <c r="AP261" s="221"/>
      <c r="AQ261" s="115"/>
      <c r="AR261" s="222"/>
      <c r="AS261" s="223"/>
      <c r="AT261" s="221"/>
      <c r="AU261" s="223"/>
      <c r="AV261" s="221"/>
      <c r="AW261" s="223"/>
      <c r="AX261" s="221"/>
      <c r="AY261" s="115"/>
      <c r="BB261" s="190"/>
      <c r="BC261" s="130"/>
      <c r="BE261" s="130"/>
      <c r="BG261" s="130"/>
      <c r="BI261" s="1119"/>
      <c r="BJ261" s="115"/>
      <c r="BK261" s="224"/>
      <c r="BL261" s="1118"/>
      <c r="BM261" s="202"/>
      <c r="BN261" s="195"/>
      <c r="BO261" s="195"/>
      <c r="BP261" s="195"/>
      <c r="BQ261" s="195"/>
      <c r="BR261" s="195"/>
      <c r="BS261" s="225"/>
      <c r="BT261" s="195"/>
      <c r="BU261" s="1149"/>
      <c r="BV261" s="226"/>
      <c r="BW261" s="1100"/>
      <c r="BX261" s="1132"/>
      <c r="BY261" s="227">
        <v>29340</v>
      </c>
      <c r="BZ261" s="1100"/>
      <c r="CA261" s="1083"/>
      <c r="CB261" s="1102"/>
      <c r="CC261" s="1086"/>
      <c r="CD261" s="1102"/>
      <c r="CE261" s="1089"/>
      <c r="CF261" s="1102"/>
      <c r="CG261" s="1067"/>
      <c r="CH261" s="1096"/>
      <c r="CI261" s="1121"/>
      <c r="CJ261" s="1108"/>
      <c r="CK261" s="1093"/>
      <c r="CL261" s="123" t="s">
        <v>985</v>
      </c>
      <c r="CM261" s="228">
        <v>8700</v>
      </c>
      <c r="CN261" s="229">
        <v>9700</v>
      </c>
      <c r="CO261" s="1100"/>
      <c r="CP261" s="1111"/>
      <c r="CQ261" s="1100"/>
      <c r="CR261" s="1083"/>
      <c r="CS261" s="1102"/>
      <c r="CT261" s="1086"/>
      <c r="CU261" s="1086"/>
      <c r="CV261" s="1089"/>
      <c r="CW261" s="1086"/>
      <c r="CX261" s="1105"/>
      <c r="CY261" s="1091"/>
      <c r="CZ261" s="1093"/>
      <c r="DA261" s="1095"/>
      <c r="DB261" s="1096"/>
      <c r="DC261" s="230"/>
      <c r="DD261" s="1096"/>
      <c r="DE261" s="1098"/>
      <c r="DF261" s="1100"/>
      <c r="DG261" s="1083"/>
      <c r="DH261" s="1086"/>
      <c r="DI261" s="1086"/>
      <c r="DJ261" s="1086"/>
      <c r="DK261" s="1089"/>
      <c r="DL261" s="1086"/>
      <c r="DM261" s="1067"/>
      <c r="DN261" s="1069"/>
      <c r="DO261" s="1071"/>
      <c r="DP261" s="1073"/>
      <c r="DQ261" s="1073"/>
      <c r="DR261" s="1075"/>
      <c r="DS261" s="202"/>
      <c r="DT261" s="1143"/>
      <c r="DU261" s="160"/>
      <c r="DV261" s="160"/>
      <c r="DW261" s="128"/>
      <c r="DX261" s="128"/>
      <c r="DY261" s="128"/>
      <c r="DZ261" s="128"/>
      <c r="EA261" s="128"/>
      <c r="EB261" s="128"/>
      <c r="EC261" s="128"/>
      <c r="ED261" s="128"/>
      <c r="EE261" s="128"/>
      <c r="EF261" s="128"/>
      <c r="EG261" s="128"/>
      <c r="EH261" s="128"/>
    </row>
    <row r="262" spans="1:138" s="126" customFormat="1" ht="18.600000000000001" customHeight="1">
      <c r="A262" s="126" t="s">
        <v>273</v>
      </c>
      <c r="B262" s="1147"/>
      <c r="C262" s="1136"/>
      <c r="D262" s="1123" t="s">
        <v>986</v>
      </c>
      <c r="E262" s="203" t="s">
        <v>54</v>
      </c>
      <c r="F262" s="165"/>
      <c r="G262" s="204">
        <v>212330</v>
      </c>
      <c r="H262" s="205">
        <v>297820</v>
      </c>
      <c r="I262" s="204">
        <v>183800</v>
      </c>
      <c r="J262" s="205">
        <v>269290</v>
      </c>
      <c r="K262" s="141" t="s">
        <v>973</v>
      </c>
      <c r="L262" s="206">
        <v>2000</v>
      </c>
      <c r="M262" s="207">
        <v>2850</v>
      </c>
      <c r="N262" s="208" t="s">
        <v>974</v>
      </c>
      <c r="O262" s="209" t="s">
        <v>975</v>
      </c>
      <c r="P262" s="209" t="s">
        <v>910</v>
      </c>
      <c r="Q262" s="209" t="s">
        <v>976</v>
      </c>
      <c r="R262" s="209" t="s">
        <v>973</v>
      </c>
      <c r="S262" s="210">
        <v>2.9</v>
      </c>
      <c r="T262" s="211">
        <v>2.9</v>
      </c>
      <c r="U262" s="206">
        <v>1710</v>
      </c>
      <c r="V262" s="207">
        <v>2560</v>
      </c>
      <c r="W262" s="212" t="s">
        <v>974</v>
      </c>
      <c r="X262" s="209" t="s">
        <v>975</v>
      </c>
      <c r="Y262" s="212" t="s">
        <v>910</v>
      </c>
      <c r="Z262" s="209" t="s">
        <v>976</v>
      </c>
      <c r="AA262" s="212" t="s">
        <v>973</v>
      </c>
      <c r="AB262" s="210">
        <v>2.8</v>
      </c>
      <c r="AC262" s="213">
        <v>2.8</v>
      </c>
      <c r="AD262" s="231"/>
      <c r="AE262" s="232"/>
      <c r="AF262" s="233"/>
      <c r="AG262" s="234"/>
      <c r="AH262" s="235"/>
      <c r="AI262" s="195"/>
      <c r="AJ262" s="235"/>
      <c r="AK262" s="195"/>
      <c r="AL262" s="235"/>
      <c r="AM262" s="195"/>
      <c r="AN262" s="195"/>
      <c r="AO262" s="231"/>
      <c r="AP262" s="232"/>
      <c r="AQ262" s="233"/>
      <c r="AR262" s="234"/>
      <c r="AS262" s="235"/>
      <c r="AT262" s="195"/>
      <c r="AU262" s="235"/>
      <c r="AV262" s="195"/>
      <c r="AW262" s="235"/>
      <c r="AX262" s="195"/>
      <c r="AY262" s="141" t="s">
        <v>973</v>
      </c>
      <c r="AZ262" s="236">
        <v>17090</v>
      </c>
      <c r="BA262" s="141" t="s">
        <v>973</v>
      </c>
      <c r="BB262" s="184">
        <v>170</v>
      </c>
      <c r="BC262" s="185" t="s">
        <v>974</v>
      </c>
      <c r="BD262" s="186" t="s">
        <v>975</v>
      </c>
      <c r="BE262" s="187" t="s">
        <v>973</v>
      </c>
      <c r="BF262" s="188" t="s">
        <v>976</v>
      </c>
      <c r="BG262" s="185" t="s">
        <v>973</v>
      </c>
      <c r="BH262" s="189">
        <v>2.6</v>
      </c>
      <c r="BI262" s="1119"/>
      <c r="BJ262" s="115"/>
      <c r="BK262" s="224"/>
      <c r="BL262" s="1118"/>
      <c r="BM262" s="202"/>
      <c r="BN262" s="195"/>
      <c r="BO262" s="195"/>
      <c r="BP262" s="195"/>
      <c r="BQ262" s="195"/>
      <c r="BR262" s="195"/>
      <c r="BS262" s="225"/>
      <c r="BT262" s="195"/>
      <c r="BU262" s="1149"/>
      <c r="BV262" s="226"/>
      <c r="BW262" s="1100" t="s">
        <v>973</v>
      </c>
      <c r="BX262" s="1129">
        <v>29340</v>
      </c>
      <c r="BY262" s="237"/>
      <c r="BZ262" s="1100"/>
      <c r="CA262" s="1083"/>
      <c r="CB262" s="1102"/>
      <c r="CC262" s="1086"/>
      <c r="CD262" s="1102"/>
      <c r="CE262" s="1089"/>
      <c r="CF262" s="1102"/>
      <c r="CG262" s="1067"/>
      <c r="CH262" s="1096"/>
      <c r="CI262" s="1121"/>
      <c r="CJ262" s="1108"/>
      <c r="CK262" s="1093"/>
      <c r="CL262" s="123" t="s">
        <v>987</v>
      </c>
      <c r="CM262" s="228">
        <v>7600</v>
      </c>
      <c r="CN262" s="229">
        <v>8400</v>
      </c>
      <c r="CO262" s="1100"/>
      <c r="CP262" s="1111"/>
      <c r="CQ262" s="1100"/>
      <c r="CR262" s="1083"/>
      <c r="CS262" s="1102"/>
      <c r="CT262" s="1086"/>
      <c r="CU262" s="1086"/>
      <c r="CV262" s="1089"/>
      <c r="CW262" s="1086"/>
      <c r="CX262" s="1105"/>
      <c r="CY262" s="1091"/>
      <c r="CZ262" s="202"/>
      <c r="DA262" s="127"/>
      <c r="DB262" s="1096"/>
      <c r="DC262" s="230"/>
      <c r="DD262" s="1096"/>
      <c r="DE262" s="1098"/>
      <c r="DF262" s="1100"/>
      <c r="DG262" s="1083"/>
      <c r="DH262" s="1086"/>
      <c r="DI262" s="1086"/>
      <c r="DJ262" s="1086"/>
      <c r="DK262" s="1089"/>
      <c r="DL262" s="1086"/>
      <c r="DM262" s="1067"/>
      <c r="DN262" s="1069"/>
      <c r="DO262" s="1076">
        <v>0.01</v>
      </c>
      <c r="DP262" s="1078">
        <v>0.03</v>
      </c>
      <c r="DQ262" s="1078">
        <v>0.04</v>
      </c>
      <c r="DR262" s="1080">
        <v>0.05</v>
      </c>
      <c r="DS262" s="202"/>
      <c r="DT262" s="1143"/>
      <c r="DU262" s="160"/>
      <c r="DV262" s="160"/>
      <c r="DW262" s="128"/>
      <c r="DX262" s="128"/>
      <c r="DY262" s="128"/>
      <c r="DZ262" s="128"/>
      <c r="EA262" s="128"/>
      <c r="EB262" s="128"/>
      <c r="EC262" s="128"/>
      <c r="ED262" s="128"/>
      <c r="EE262" s="128"/>
      <c r="EF262" s="128"/>
      <c r="EG262" s="128"/>
      <c r="EH262" s="128"/>
    </row>
    <row r="263" spans="1:138" s="126" customFormat="1" ht="18.600000000000001" customHeight="1">
      <c r="A263" s="126" t="s">
        <v>274</v>
      </c>
      <c r="B263" s="1147"/>
      <c r="C263" s="1136"/>
      <c r="D263" s="1124"/>
      <c r="E263" s="238" t="s">
        <v>55</v>
      </c>
      <c r="F263" s="165"/>
      <c r="G263" s="239">
        <v>297820</v>
      </c>
      <c r="H263" s="240"/>
      <c r="I263" s="239">
        <v>269290</v>
      </c>
      <c r="J263" s="240"/>
      <c r="K263" s="141" t="s">
        <v>973</v>
      </c>
      <c r="L263" s="241">
        <v>2850</v>
      </c>
      <c r="M263" s="242"/>
      <c r="N263" s="243" t="s">
        <v>974</v>
      </c>
      <c r="O263" s="244" t="s">
        <v>975</v>
      </c>
      <c r="P263" s="244" t="s">
        <v>910</v>
      </c>
      <c r="Q263" s="244" t="s">
        <v>976</v>
      </c>
      <c r="R263" s="244" t="s">
        <v>973</v>
      </c>
      <c r="S263" s="245">
        <v>2.9</v>
      </c>
      <c r="T263" s="246"/>
      <c r="U263" s="241">
        <v>2560</v>
      </c>
      <c r="V263" s="242"/>
      <c r="W263" s="247" t="s">
        <v>974</v>
      </c>
      <c r="X263" s="244" t="s">
        <v>975</v>
      </c>
      <c r="Y263" s="248" t="s">
        <v>910</v>
      </c>
      <c r="Z263" s="244" t="s">
        <v>976</v>
      </c>
      <c r="AA263" s="248" t="s">
        <v>973</v>
      </c>
      <c r="AB263" s="245">
        <v>2.8</v>
      </c>
      <c r="AC263" s="249"/>
      <c r="AD263" s="231"/>
      <c r="AE263" s="232"/>
      <c r="AF263" s="233"/>
      <c r="AG263" s="250"/>
      <c r="AH263" s="235"/>
      <c r="AI263" s="195"/>
      <c r="AJ263" s="235"/>
      <c r="AK263" s="195"/>
      <c r="AL263" s="235"/>
      <c r="AM263" s="195"/>
      <c r="AN263" s="195"/>
      <c r="AO263" s="231"/>
      <c r="AP263" s="232"/>
      <c r="AQ263" s="233"/>
      <c r="AR263" s="250"/>
      <c r="AS263" s="235"/>
      <c r="AT263" s="195"/>
      <c r="AU263" s="235"/>
      <c r="AV263" s="195"/>
      <c r="AW263" s="235"/>
      <c r="AX263" s="195"/>
      <c r="AY263" s="231"/>
      <c r="AZ263" s="232"/>
      <c r="BA263" s="232"/>
      <c r="BB263" s="234"/>
      <c r="BC263" s="235"/>
      <c r="BD263" s="195"/>
      <c r="BE263" s="235"/>
      <c r="BF263" s="195"/>
      <c r="BG263" s="235"/>
      <c r="BH263" s="195"/>
      <c r="BI263" s="1119"/>
      <c r="BJ263" s="115"/>
      <c r="BK263" s="224"/>
      <c r="BL263" s="1118"/>
      <c r="BM263" s="202"/>
      <c r="BN263" s="195"/>
      <c r="BO263" s="195"/>
      <c r="BP263" s="195"/>
      <c r="BQ263" s="195"/>
      <c r="BR263" s="195"/>
      <c r="BS263" s="225"/>
      <c r="BT263" s="195"/>
      <c r="BU263" s="1149"/>
      <c r="BV263" s="226"/>
      <c r="BW263" s="1100"/>
      <c r="BX263" s="1130"/>
      <c r="BY263" s="251"/>
      <c r="BZ263" s="1100"/>
      <c r="CA263" s="1084"/>
      <c r="CB263" s="1103"/>
      <c r="CC263" s="1087"/>
      <c r="CD263" s="1103"/>
      <c r="CE263" s="1090"/>
      <c r="CF263" s="1103"/>
      <c r="CG263" s="1068"/>
      <c r="CH263" s="1096"/>
      <c r="CI263" s="1122"/>
      <c r="CJ263" s="1109"/>
      <c r="CK263" s="1093"/>
      <c r="CL263" s="252" t="s">
        <v>988</v>
      </c>
      <c r="CM263" s="253">
        <v>6800</v>
      </c>
      <c r="CN263" s="254">
        <v>7500</v>
      </c>
      <c r="CO263" s="1100"/>
      <c r="CP263" s="1112"/>
      <c r="CQ263" s="1100"/>
      <c r="CR263" s="1084"/>
      <c r="CS263" s="1103"/>
      <c r="CT263" s="1087"/>
      <c r="CU263" s="1087"/>
      <c r="CV263" s="1090"/>
      <c r="CW263" s="1087"/>
      <c r="CX263" s="1106"/>
      <c r="CY263" s="1092"/>
      <c r="CZ263" s="202"/>
      <c r="DA263" s="127"/>
      <c r="DB263" s="1096"/>
      <c r="DC263" s="230"/>
      <c r="DD263" s="1096"/>
      <c r="DE263" s="1099"/>
      <c r="DF263" s="1100"/>
      <c r="DG263" s="1084"/>
      <c r="DH263" s="1087"/>
      <c r="DI263" s="1087"/>
      <c r="DJ263" s="1087"/>
      <c r="DK263" s="1090"/>
      <c r="DL263" s="1087"/>
      <c r="DM263" s="1068"/>
      <c r="DN263" s="1069"/>
      <c r="DO263" s="1077"/>
      <c r="DP263" s="1079"/>
      <c r="DQ263" s="1079"/>
      <c r="DR263" s="1081"/>
      <c r="DS263" s="202"/>
      <c r="DT263" s="1143"/>
      <c r="DU263" s="160"/>
      <c r="DV263" s="160"/>
      <c r="DW263" s="128"/>
      <c r="DX263" s="128"/>
      <c r="DY263" s="128"/>
      <c r="DZ263" s="128"/>
      <c r="EA263" s="128"/>
      <c r="EB263" s="128"/>
      <c r="EC263" s="128"/>
      <c r="ED263" s="128"/>
      <c r="EE263" s="128"/>
      <c r="EF263" s="128"/>
      <c r="EG263" s="128"/>
      <c r="EH263" s="128"/>
    </row>
    <row r="264" spans="1:138" s="126" customFormat="1" ht="18.600000000000001" customHeight="1">
      <c r="A264" s="126" t="s">
        <v>275</v>
      </c>
      <c r="B264" s="1147"/>
      <c r="C264" s="1137" t="s">
        <v>989</v>
      </c>
      <c r="D264" s="1116" t="s">
        <v>972</v>
      </c>
      <c r="E264" s="164" t="s">
        <v>52</v>
      </c>
      <c r="F264" s="165"/>
      <c r="G264" s="166">
        <v>112340</v>
      </c>
      <c r="H264" s="167">
        <v>120880</v>
      </c>
      <c r="I264" s="166">
        <v>89520</v>
      </c>
      <c r="J264" s="167">
        <v>98060</v>
      </c>
      <c r="K264" s="141" t="s">
        <v>973</v>
      </c>
      <c r="L264" s="168">
        <v>1100</v>
      </c>
      <c r="M264" s="169">
        <v>1180</v>
      </c>
      <c r="N264" s="170" t="s">
        <v>974</v>
      </c>
      <c r="O264" s="171" t="s">
        <v>975</v>
      </c>
      <c r="P264" s="172" t="s">
        <v>973</v>
      </c>
      <c r="Q264" s="173" t="s">
        <v>976</v>
      </c>
      <c r="R264" s="172" t="s">
        <v>973</v>
      </c>
      <c r="S264" s="174">
        <v>2.9</v>
      </c>
      <c r="T264" s="175">
        <v>2.9</v>
      </c>
      <c r="U264" s="168">
        <v>870</v>
      </c>
      <c r="V264" s="169">
        <v>950</v>
      </c>
      <c r="W264" s="176" t="s">
        <v>974</v>
      </c>
      <c r="X264" s="171" t="s">
        <v>975</v>
      </c>
      <c r="Y264" s="176" t="s">
        <v>973</v>
      </c>
      <c r="Z264" s="173" t="s">
        <v>976</v>
      </c>
      <c r="AA264" s="176" t="s">
        <v>973</v>
      </c>
      <c r="AB264" s="174">
        <v>2.8</v>
      </c>
      <c r="AC264" s="177">
        <v>2.8</v>
      </c>
      <c r="AD264" s="141" t="s">
        <v>973</v>
      </c>
      <c r="AE264" s="178">
        <v>8540</v>
      </c>
      <c r="AF264" s="141" t="s">
        <v>973</v>
      </c>
      <c r="AG264" s="179">
        <v>80</v>
      </c>
      <c r="AH264" s="180" t="s">
        <v>974</v>
      </c>
      <c r="AI264" s="171" t="s">
        <v>975</v>
      </c>
      <c r="AJ264" s="176" t="s">
        <v>973</v>
      </c>
      <c r="AK264" s="173" t="s">
        <v>976</v>
      </c>
      <c r="AL264" s="176" t="s">
        <v>973</v>
      </c>
      <c r="AM264" s="181">
        <v>2.8</v>
      </c>
      <c r="AN264" s="182" t="s">
        <v>977</v>
      </c>
      <c r="AO264" s="141" t="s">
        <v>973</v>
      </c>
      <c r="AP264" s="183">
        <v>3410</v>
      </c>
      <c r="AQ264" s="141" t="s">
        <v>973</v>
      </c>
      <c r="AR264" s="184">
        <v>30</v>
      </c>
      <c r="AS264" s="185" t="s">
        <v>974</v>
      </c>
      <c r="AT264" s="186" t="s">
        <v>975</v>
      </c>
      <c r="AU264" s="187" t="s">
        <v>973</v>
      </c>
      <c r="AV264" s="188" t="s">
        <v>976</v>
      </c>
      <c r="AW264" s="187" t="s">
        <v>973</v>
      </c>
      <c r="AX264" s="189">
        <v>3.7</v>
      </c>
      <c r="AY264" s="115"/>
      <c r="BB264" s="190"/>
      <c r="BC264" s="130"/>
      <c r="BE264" s="130"/>
      <c r="BG264" s="130"/>
      <c r="BI264" s="1119"/>
      <c r="BJ264" s="115"/>
      <c r="BK264" s="224"/>
      <c r="BL264" s="1118"/>
      <c r="BM264" s="202"/>
      <c r="BN264" s="195"/>
      <c r="BO264" s="195"/>
      <c r="BP264" s="195"/>
      <c r="BQ264" s="195"/>
      <c r="BR264" s="195"/>
      <c r="BS264" s="225"/>
      <c r="BT264" s="195"/>
      <c r="BU264" s="1149"/>
      <c r="BV264" s="226"/>
      <c r="BW264" s="1100" t="s">
        <v>973</v>
      </c>
      <c r="BX264" s="1131">
        <v>26480</v>
      </c>
      <c r="BY264" s="197"/>
      <c r="BZ264" s="1100" t="s">
        <v>973</v>
      </c>
      <c r="CA264" s="1083">
        <v>180</v>
      </c>
      <c r="CB264" s="1101" t="s">
        <v>974</v>
      </c>
      <c r="CC264" s="1085" t="s">
        <v>975</v>
      </c>
      <c r="CD264" s="1101" t="s">
        <v>973</v>
      </c>
      <c r="CE264" s="1088" t="s">
        <v>979</v>
      </c>
      <c r="CF264" s="1101" t="s">
        <v>973</v>
      </c>
      <c r="CG264" s="1066">
        <v>6.6</v>
      </c>
      <c r="CH264" s="1093" t="s">
        <v>973</v>
      </c>
      <c r="CI264" s="1120">
        <v>7500</v>
      </c>
      <c r="CJ264" s="1107">
        <v>7800</v>
      </c>
      <c r="CK264" s="1093" t="s">
        <v>973</v>
      </c>
      <c r="CL264" s="198" t="s">
        <v>980</v>
      </c>
      <c r="CM264" s="199">
        <v>12900</v>
      </c>
      <c r="CN264" s="200">
        <v>14400</v>
      </c>
      <c r="CO264" s="1100" t="s">
        <v>973</v>
      </c>
      <c r="CP264" s="1110">
        <v>20510</v>
      </c>
      <c r="CQ264" s="1100" t="s">
        <v>973</v>
      </c>
      <c r="CR264" s="1082">
        <v>200</v>
      </c>
      <c r="CS264" s="1101" t="s">
        <v>974</v>
      </c>
      <c r="CT264" s="1085" t="s">
        <v>975</v>
      </c>
      <c r="CU264" s="1085" t="s">
        <v>973</v>
      </c>
      <c r="CV264" s="1088" t="s">
        <v>979</v>
      </c>
      <c r="CW264" s="1101" t="s">
        <v>973</v>
      </c>
      <c r="CX264" s="1104">
        <v>2.9</v>
      </c>
      <c r="CY264" s="1091" t="s">
        <v>981</v>
      </c>
      <c r="CZ264" s="1093" t="s">
        <v>973</v>
      </c>
      <c r="DA264" s="1094">
        <v>4900</v>
      </c>
      <c r="DB264" s="1096"/>
      <c r="DC264" s="230"/>
      <c r="DD264" s="1096" t="s">
        <v>982</v>
      </c>
      <c r="DE264" s="1097">
        <v>22460</v>
      </c>
      <c r="DF264" s="1100" t="s">
        <v>973</v>
      </c>
      <c r="DG264" s="1082">
        <v>220</v>
      </c>
      <c r="DH264" s="1085" t="s">
        <v>974</v>
      </c>
      <c r="DI264" s="1085" t="s">
        <v>975</v>
      </c>
      <c r="DJ264" s="1085" t="s">
        <v>973</v>
      </c>
      <c r="DK264" s="1088" t="s">
        <v>979</v>
      </c>
      <c r="DL264" s="1085" t="s">
        <v>973</v>
      </c>
      <c r="DM264" s="1066">
        <v>2</v>
      </c>
      <c r="DN264" s="1069" t="s">
        <v>982</v>
      </c>
      <c r="DO264" s="1070" t="s">
        <v>912</v>
      </c>
      <c r="DP264" s="1072" t="s">
        <v>912</v>
      </c>
      <c r="DQ264" s="1072" t="s">
        <v>912</v>
      </c>
      <c r="DR264" s="1074" t="s">
        <v>912</v>
      </c>
      <c r="DS264" s="202"/>
      <c r="DT264" s="1143"/>
      <c r="DU264" s="160"/>
      <c r="DV264" s="160"/>
      <c r="DW264" s="128"/>
      <c r="DX264" s="128"/>
      <c r="DY264" s="128"/>
      <c r="DZ264" s="128"/>
      <c r="EA264" s="128"/>
      <c r="EB264" s="128"/>
      <c r="EC264" s="128"/>
      <c r="ED264" s="128"/>
      <c r="EE264" s="128"/>
      <c r="EF264" s="128"/>
      <c r="EG264" s="128"/>
      <c r="EH264" s="128"/>
    </row>
    <row r="265" spans="1:138" s="126" customFormat="1" ht="18.600000000000001" customHeight="1">
      <c r="A265" s="126" t="s">
        <v>276</v>
      </c>
      <c r="B265" s="1147"/>
      <c r="C265" s="1136"/>
      <c r="D265" s="1117"/>
      <c r="E265" s="203" t="s">
        <v>53</v>
      </c>
      <c r="F265" s="165"/>
      <c r="G265" s="204">
        <v>120880</v>
      </c>
      <c r="H265" s="205">
        <v>189550</v>
      </c>
      <c r="I265" s="204">
        <v>98060</v>
      </c>
      <c r="J265" s="205">
        <v>166730</v>
      </c>
      <c r="K265" s="141" t="s">
        <v>973</v>
      </c>
      <c r="L265" s="206">
        <v>1180</v>
      </c>
      <c r="M265" s="207">
        <v>1770</v>
      </c>
      <c r="N265" s="208" t="s">
        <v>974</v>
      </c>
      <c r="O265" s="209" t="s">
        <v>975</v>
      </c>
      <c r="P265" s="209" t="s">
        <v>910</v>
      </c>
      <c r="Q265" s="209" t="s">
        <v>976</v>
      </c>
      <c r="R265" s="209" t="s">
        <v>973</v>
      </c>
      <c r="S265" s="210">
        <v>2.9</v>
      </c>
      <c r="T265" s="211">
        <v>2.9</v>
      </c>
      <c r="U265" s="206">
        <v>950</v>
      </c>
      <c r="V265" s="207">
        <v>1540</v>
      </c>
      <c r="W265" s="212" t="s">
        <v>974</v>
      </c>
      <c r="X265" s="209" t="s">
        <v>975</v>
      </c>
      <c r="Y265" s="212" t="s">
        <v>910</v>
      </c>
      <c r="Z265" s="209" t="s">
        <v>976</v>
      </c>
      <c r="AA265" s="212" t="s">
        <v>973</v>
      </c>
      <c r="AB265" s="210">
        <v>2.8</v>
      </c>
      <c r="AC265" s="213">
        <v>2.8</v>
      </c>
      <c r="AD265" s="141" t="s">
        <v>973</v>
      </c>
      <c r="AE265" s="214">
        <v>8540</v>
      </c>
      <c r="AF265" s="141" t="s">
        <v>973</v>
      </c>
      <c r="AG265" s="215">
        <v>80</v>
      </c>
      <c r="AH265" s="216" t="s">
        <v>974</v>
      </c>
      <c r="AI265" s="158" t="s">
        <v>975</v>
      </c>
      <c r="AJ265" s="159" t="s">
        <v>973</v>
      </c>
      <c r="AK265" s="217" t="s">
        <v>976</v>
      </c>
      <c r="AL265" s="218" t="s">
        <v>973</v>
      </c>
      <c r="AM265" s="219">
        <v>2.8</v>
      </c>
      <c r="AN265" s="220"/>
      <c r="AO265" s="115"/>
      <c r="AP265" s="221"/>
      <c r="AQ265" s="115"/>
      <c r="AR265" s="222"/>
      <c r="AS265" s="223"/>
      <c r="AT265" s="221"/>
      <c r="AU265" s="223"/>
      <c r="AV265" s="221"/>
      <c r="AW265" s="223"/>
      <c r="AX265" s="221"/>
      <c r="AY265" s="115"/>
      <c r="BB265" s="190"/>
      <c r="BC265" s="130"/>
      <c r="BE265" s="130"/>
      <c r="BG265" s="130"/>
      <c r="BI265" s="1119"/>
      <c r="BJ265" s="115"/>
      <c r="BK265" s="224"/>
      <c r="BL265" s="1118"/>
      <c r="BM265" s="202"/>
      <c r="BN265" s="195"/>
      <c r="BO265" s="195"/>
      <c r="BP265" s="195"/>
      <c r="BQ265" s="195"/>
      <c r="BR265" s="195"/>
      <c r="BS265" s="225"/>
      <c r="BT265" s="195"/>
      <c r="BU265" s="1149"/>
      <c r="BV265" s="226"/>
      <c r="BW265" s="1100"/>
      <c r="BX265" s="1132"/>
      <c r="BY265" s="227">
        <v>24600</v>
      </c>
      <c r="BZ265" s="1100"/>
      <c r="CA265" s="1083"/>
      <c r="CB265" s="1102"/>
      <c r="CC265" s="1086"/>
      <c r="CD265" s="1102"/>
      <c r="CE265" s="1089"/>
      <c r="CF265" s="1102"/>
      <c r="CG265" s="1067"/>
      <c r="CH265" s="1093"/>
      <c r="CI265" s="1121"/>
      <c r="CJ265" s="1108"/>
      <c r="CK265" s="1093"/>
      <c r="CL265" s="123" t="s">
        <v>985</v>
      </c>
      <c r="CM265" s="228">
        <v>7100</v>
      </c>
      <c r="CN265" s="229">
        <v>7900</v>
      </c>
      <c r="CO265" s="1100"/>
      <c r="CP265" s="1111"/>
      <c r="CQ265" s="1100"/>
      <c r="CR265" s="1083"/>
      <c r="CS265" s="1102"/>
      <c r="CT265" s="1086"/>
      <c r="CU265" s="1086"/>
      <c r="CV265" s="1089"/>
      <c r="CW265" s="1102"/>
      <c r="CX265" s="1105"/>
      <c r="CY265" s="1091"/>
      <c r="CZ265" s="1093"/>
      <c r="DA265" s="1095"/>
      <c r="DB265" s="1096"/>
      <c r="DC265" s="230"/>
      <c r="DD265" s="1096"/>
      <c r="DE265" s="1098"/>
      <c r="DF265" s="1100"/>
      <c r="DG265" s="1083"/>
      <c r="DH265" s="1086"/>
      <c r="DI265" s="1086"/>
      <c r="DJ265" s="1086"/>
      <c r="DK265" s="1089"/>
      <c r="DL265" s="1086"/>
      <c r="DM265" s="1067"/>
      <c r="DN265" s="1069"/>
      <c r="DO265" s="1071"/>
      <c r="DP265" s="1073"/>
      <c r="DQ265" s="1073"/>
      <c r="DR265" s="1075"/>
      <c r="DS265" s="202"/>
      <c r="DT265" s="1143"/>
      <c r="DU265" s="160"/>
      <c r="DV265" s="160"/>
      <c r="DW265" s="128"/>
      <c r="DX265" s="128"/>
      <c r="DY265" s="128"/>
      <c r="DZ265" s="128"/>
      <c r="EA265" s="128"/>
      <c r="EB265" s="128"/>
      <c r="EC265" s="128"/>
      <c r="ED265" s="128"/>
      <c r="EE265" s="128"/>
      <c r="EF265" s="128"/>
      <c r="EG265" s="128"/>
      <c r="EH265" s="128"/>
    </row>
    <row r="266" spans="1:138" s="126" customFormat="1" ht="18.600000000000001" customHeight="1">
      <c r="A266" s="126" t="s">
        <v>277</v>
      </c>
      <c r="B266" s="1147"/>
      <c r="C266" s="1136"/>
      <c r="D266" s="1123" t="s">
        <v>986</v>
      </c>
      <c r="E266" s="203" t="s">
        <v>54</v>
      </c>
      <c r="F266" s="165"/>
      <c r="G266" s="204">
        <v>189550</v>
      </c>
      <c r="H266" s="205">
        <v>275040</v>
      </c>
      <c r="I266" s="204">
        <v>166730</v>
      </c>
      <c r="J266" s="205">
        <v>252220</v>
      </c>
      <c r="K266" s="141" t="s">
        <v>973</v>
      </c>
      <c r="L266" s="206">
        <v>1770</v>
      </c>
      <c r="M266" s="207">
        <v>2620</v>
      </c>
      <c r="N266" s="208" t="s">
        <v>974</v>
      </c>
      <c r="O266" s="209" t="s">
        <v>975</v>
      </c>
      <c r="P266" s="209" t="s">
        <v>910</v>
      </c>
      <c r="Q266" s="209" t="s">
        <v>976</v>
      </c>
      <c r="R266" s="209" t="s">
        <v>973</v>
      </c>
      <c r="S266" s="210">
        <v>2.9</v>
      </c>
      <c r="T266" s="211">
        <v>2.9</v>
      </c>
      <c r="U266" s="206">
        <v>1540</v>
      </c>
      <c r="V266" s="207">
        <v>2390</v>
      </c>
      <c r="W266" s="212" t="s">
        <v>974</v>
      </c>
      <c r="X266" s="209" t="s">
        <v>975</v>
      </c>
      <c r="Y266" s="212" t="s">
        <v>910</v>
      </c>
      <c r="Z266" s="209" t="s">
        <v>976</v>
      </c>
      <c r="AA266" s="212" t="s">
        <v>973</v>
      </c>
      <c r="AB266" s="210">
        <v>2.8</v>
      </c>
      <c r="AC266" s="213">
        <v>2.8</v>
      </c>
      <c r="AD266" s="231"/>
      <c r="AE266" s="232"/>
      <c r="AF266" s="233"/>
      <c r="AG266" s="234"/>
      <c r="AH266" s="235"/>
      <c r="AI266" s="195"/>
      <c r="AJ266" s="235"/>
      <c r="AK266" s="195"/>
      <c r="AL266" s="235"/>
      <c r="AM266" s="195"/>
      <c r="AN266" s="195"/>
      <c r="AO266" s="231"/>
      <c r="AP266" s="232"/>
      <c r="AQ266" s="233"/>
      <c r="AR266" s="234"/>
      <c r="AS266" s="235"/>
      <c r="AT266" s="195"/>
      <c r="AU266" s="235"/>
      <c r="AV266" s="195"/>
      <c r="AW266" s="235"/>
      <c r="AX266" s="195"/>
      <c r="AY266" s="141" t="s">
        <v>973</v>
      </c>
      <c r="AZ266" s="236">
        <v>17090</v>
      </c>
      <c r="BA266" s="141" t="s">
        <v>973</v>
      </c>
      <c r="BB266" s="184">
        <v>170</v>
      </c>
      <c r="BC266" s="185" t="s">
        <v>974</v>
      </c>
      <c r="BD266" s="186" t="s">
        <v>975</v>
      </c>
      <c r="BE266" s="187" t="s">
        <v>973</v>
      </c>
      <c r="BF266" s="188" t="s">
        <v>976</v>
      </c>
      <c r="BG266" s="185" t="s">
        <v>973</v>
      </c>
      <c r="BH266" s="189">
        <v>2.6</v>
      </c>
      <c r="BI266" s="1119"/>
      <c r="BJ266" s="115"/>
      <c r="BK266" s="224"/>
      <c r="BL266" s="1118"/>
      <c r="BM266" s="202"/>
      <c r="BN266" s="195"/>
      <c r="BO266" s="195"/>
      <c r="BP266" s="195"/>
      <c r="BQ266" s="195"/>
      <c r="BR266" s="195"/>
      <c r="BS266" s="225"/>
      <c r="BT266" s="195"/>
      <c r="BU266" s="1149"/>
      <c r="BV266" s="226"/>
      <c r="BW266" s="1100" t="s">
        <v>973</v>
      </c>
      <c r="BX266" s="1129">
        <v>24600</v>
      </c>
      <c r="BY266" s="237"/>
      <c r="BZ266" s="1100"/>
      <c r="CA266" s="1083"/>
      <c r="CB266" s="1102"/>
      <c r="CC266" s="1086"/>
      <c r="CD266" s="1102"/>
      <c r="CE266" s="1089"/>
      <c r="CF266" s="1102"/>
      <c r="CG266" s="1067"/>
      <c r="CH266" s="1093"/>
      <c r="CI266" s="1121"/>
      <c r="CJ266" s="1108"/>
      <c r="CK266" s="1093"/>
      <c r="CL266" s="123" t="s">
        <v>987</v>
      </c>
      <c r="CM266" s="228">
        <v>6200</v>
      </c>
      <c r="CN266" s="229">
        <v>6900</v>
      </c>
      <c r="CO266" s="1100"/>
      <c r="CP266" s="1111"/>
      <c r="CQ266" s="1100"/>
      <c r="CR266" s="1083"/>
      <c r="CS266" s="1102"/>
      <c r="CT266" s="1086"/>
      <c r="CU266" s="1086"/>
      <c r="CV266" s="1089"/>
      <c r="CW266" s="1102"/>
      <c r="CX266" s="1105"/>
      <c r="CY266" s="1091"/>
      <c r="CZ266" s="202"/>
      <c r="DA266" s="127"/>
      <c r="DB266" s="1096"/>
      <c r="DC266" s="230"/>
      <c r="DD266" s="1096"/>
      <c r="DE266" s="1098"/>
      <c r="DF266" s="1100"/>
      <c r="DG266" s="1083"/>
      <c r="DH266" s="1086"/>
      <c r="DI266" s="1086"/>
      <c r="DJ266" s="1086"/>
      <c r="DK266" s="1089"/>
      <c r="DL266" s="1086"/>
      <c r="DM266" s="1067"/>
      <c r="DN266" s="1069"/>
      <c r="DO266" s="1076">
        <v>0.01</v>
      </c>
      <c r="DP266" s="1078">
        <v>0.03</v>
      </c>
      <c r="DQ266" s="1078">
        <v>0.04</v>
      </c>
      <c r="DR266" s="1080">
        <v>0.05</v>
      </c>
      <c r="DS266" s="202"/>
      <c r="DT266" s="1143"/>
      <c r="DU266" s="160"/>
      <c r="DV266" s="160"/>
      <c r="DW266" s="128"/>
      <c r="DX266" s="128"/>
      <c r="DY266" s="128"/>
      <c r="DZ266" s="128"/>
      <c r="EA266" s="128"/>
      <c r="EB266" s="128"/>
      <c r="EC266" s="128"/>
      <c r="ED266" s="128"/>
      <c r="EE266" s="128"/>
      <c r="EF266" s="128"/>
      <c r="EG266" s="128"/>
      <c r="EH266" s="128"/>
    </row>
    <row r="267" spans="1:138" s="126" customFormat="1" ht="18.600000000000001" customHeight="1">
      <c r="A267" s="126" t="s">
        <v>278</v>
      </c>
      <c r="B267" s="1147"/>
      <c r="C267" s="1136"/>
      <c r="D267" s="1124"/>
      <c r="E267" s="238" t="s">
        <v>55</v>
      </c>
      <c r="F267" s="165"/>
      <c r="G267" s="239">
        <v>275040</v>
      </c>
      <c r="H267" s="240"/>
      <c r="I267" s="239">
        <v>252220</v>
      </c>
      <c r="J267" s="240"/>
      <c r="K267" s="141" t="s">
        <v>973</v>
      </c>
      <c r="L267" s="241">
        <v>2620</v>
      </c>
      <c r="M267" s="242"/>
      <c r="N267" s="243" t="s">
        <v>974</v>
      </c>
      <c r="O267" s="244" t="s">
        <v>975</v>
      </c>
      <c r="P267" s="244" t="s">
        <v>910</v>
      </c>
      <c r="Q267" s="244" t="s">
        <v>976</v>
      </c>
      <c r="R267" s="244" t="s">
        <v>973</v>
      </c>
      <c r="S267" s="245">
        <v>2.9</v>
      </c>
      <c r="T267" s="246"/>
      <c r="U267" s="241">
        <v>2390</v>
      </c>
      <c r="V267" s="242"/>
      <c r="W267" s="247" t="s">
        <v>974</v>
      </c>
      <c r="X267" s="244" t="s">
        <v>975</v>
      </c>
      <c r="Y267" s="248" t="s">
        <v>910</v>
      </c>
      <c r="Z267" s="244" t="s">
        <v>976</v>
      </c>
      <c r="AA267" s="248" t="s">
        <v>973</v>
      </c>
      <c r="AB267" s="245">
        <v>2.8</v>
      </c>
      <c r="AC267" s="249"/>
      <c r="AD267" s="231"/>
      <c r="AE267" s="232"/>
      <c r="AF267" s="233"/>
      <c r="AG267" s="250"/>
      <c r="AH267" s="235"/>
      <c r="AI267" s="195"/>
      <c r="AJ267" s="235"/>
      <c r="AK267" s="195"/>
      <c r="AL267" s="235"/>
      <c r="AM267" s="195"/>
      <c r="AN267" s="195"/>
      <c r="AO267" s="231"/>
      <c r="AP267" s="232"/>
      <c r="AQ267" s="233"/>
      <c r="AR267" s="250"/>
      <c r="AS267" s="235"/>
      <c r="AT267" s="195"/>
      <c r="AU267" s="235"/>
      <c r="AV267" s="195"/>
      <c r="AW267" s="235"/>
      <c r="AX267" s="195"/>
      <c r="AY267" s="231"/>
      <c r="AZ267" s="232"/>
      <c r="BA267" s="232"/>
      <c r="BB267" s="234"/>
      <c r="BC267" s="235"/>
      <c r="BD267" s="195"/>
      <c r="BE267" s="235"/>
      <c r="BF267" s="195"/>
      <c r="BG267" s="235"/>
      <c r="BH267" s="195"/>
      <c r="BI267" s="1119"/>
      <c r="BJ267" s="115"/>
      <c r="BK267" s="224"/>
      <c r="BL267" s="1118"/>
      <c r="BM267" s="202"/>
      <c r="BN267" s="195"/>
      <c r="BO267" s="195"/>
      <c r="BP267" s="195"/>
      <c r="BQ267" s="195"/>
      <c r="BR267" s="195"/>
      <c r="BS267" s="225"/>
      <c r="BT267" s="195"/>
      <c r="BU267" s="1149"/>
      <c r="BV267" s="226"/>
      <c r="BW267" s="1100"/>
      <c r="BX267" s="1130"/>
      <c r="BY267" s="251"/>
      <c r="BZ267" s="1100"/>
      <c r="CA267" s="1084"/>
      <c r="CB267" s="1103"/>
      <c r="CC267" s="1087"/>
      <c r="CD267" s="1103"/>
      <c r="CE267" s="1090"/>
      <c r="CF267" s="1103"/>
      <c r="CG267" s="1068"/>
      <c r="CH267" s="1093"/>
      <c r="CI267" s="1122"/>
      <c r="CJ267" s="1109"/>
      <c r="CK267" s="1093"/>
      <c r="CL267" s="252" t="s">
        <v>988</v>
      </c>
      <c r="CM267" s="253">
        <v>5500</v>
      </c>
      <c r="CN267" s="254">
        <v>6200</v>
      </c>
      <c r="CO267" s="1100"/>
      <c r="CP267" s="1112"/>
      <c r="CQ267" s="1100"/>
      <c r="CR267" s="1084"/>
      <c r="CS267" s="1103"/>
      <c r="CT267" s="1087"/>
      <c r="CU267" s="1087"/>
      <c r="CV267" s="1090"/>
      <c r="CW267" s="1103"/>
      <c r="CX267" s="1106"/>
      <c r="CY267" s="1092"/>
      <c r="CZ267" s="202"/>
      <c r="DA267" s="127"/>
      <c r="DB267" s="1096"/>
      <c r="DC267" s="230"/>
      <c r="DD267" s="1096"/>
      <c r="DE267" s="1099"/>
      <c r="DF267" s="1100"/>
      <c r="DG267" s="1084"/>
      <c r="DH267" s="1087"/>
      <c r="DI267" s="1087"/>
      <c r="DJ267" s="1087"/>
      <c r="DK267" s="1090"/>
      <c r="DL267" s="1087"/>
      <c r="DM267" s="1068"/>
      <c r="DN267" s="1069"/>
      <c r="DO267" s="1077"/>
      <c r="DP267" s="1079"/>
      <c r="DQ267" s="1079"/>
      <c r="DR267" s="1081"/>
      <c r="DS267" s="202"/>
      <c r="DT267" s="1143"/>
      <c r="DU267" s="160"/>
      <c r="DV267" s="160"/>
      <c r="DW267" s="128"/>
      <c r="DX267" s="128"/>
      <c r="DY267" s="128"/>
      <c r="DZ267" s="128"/>
      <c r="EA267" s="128"/>
      <c r="EB267" s="128"/>
      <c r="EC267" s="128"/>
      <c r="ED267" s="128"/>
      <c r="EE267" s="128"/>
      <c r="EF267" s="128"/>
      <c r="EG267" s="128"/>
      <c r="EH267" s="128"/>
    </row>
    <row r="268" spans="1:138" s="126" customFormat="1" ht="18.600000000000001" customHeight="1">
      <c r="A268" s="126" t="s">
        <v>279</v>
      </c>
      <c r="B268" s="1147"/>
      <c r="C268" s="1137" t="s">
        <v>990</v>
      </c>
      <c r="D268" s="1116" t="s">
        <v>972</v>
      </c>
      <c r="E268" s="164" t="s">
        <v>52</v>
      </c>
      <c r="F268" s="165"/>
      <c r="G268" s="166">
        <v>97350</v>
      </c>
      <c r="H268" s="167">
        <v>105890</v>
      </c>
      <c r="I268" s="166">
        <v>78330</v>
      </c>
      <c r="J268" s="167">
        <v>86870</v>
      </c>
      <c r="K268" s="141" t="s">
        <v>973</v>
      </c>
      <c r="L268" s="168">
        <v>950</v>
      </c>
      <c r="M268" s="169">
        <v>1030</v>
      </c>
      <c r="N268" s="170" t="s">
        <v>974</v>
      </c>
      <c r="O268" s="171" t="s">
        <v>975</v>
      </c>
      <c r="P268" s="172" t="s">
        <v>973</v>
      </c>
      <c r="Q268" s="173" t="s">
        <v>976</v>
      </c>
      <c r="R268" s="172" t="s">
        <v>973</v>
      </c>
      <c r="S268" s="174">
        <v>2.9</v>
      </c>
      <c r="T268" s="175">
        <v>2.9</v>
      </c>
      <c r="U268" s="168">
        <v>760</v>
      </c>
      <c r="V268" s="169">
        <v>840</v>
      </c>
      <c r="W268" s="176" t="s">
        <v>974</v>
      </c>
      <c r="X268" s="171" t="s">
        <v>975</v>
      </c>
      <c r="Y268" s="176" t="s">
        <v>973</v>
      </c>
      <c r="Z268" s="173" t="s">
        <v>976</v>
      </c>
      <c r="AA268" s="176" t="s">
        <v>973</v>
      </c>
      <c r="AB268" s="174">
        <v>2.8</v>
      </c>
      <c r="AC268" s="177">
        <v>2.8</v>
      </c>
      <c r="AD268" s="141" t="s">
        <v>973</v>
      </c>
      <c r="AE268" s="178">
        <v>8540</v>
      </c>
      <c r="AF268" s="141" t="s">
        <v>973</v>
      </c>
      <c r="AG268" s="179">
        <v>80</v>
      </c>
      <c r="AH268" s="180" t="s">
        <v>974</v>
      </c>
      <c r="AI268" s="171" t="s">
        <v>975</v>
      </c>
      <c r="AJ268" s="176" t="s">
        <v>973</v>
      </c>
      <c r="AK268" s="173" t="s">
        <v>976</v>
      </c>
      <c r="AL268" s="176" t="s">
        <v>973</v>
      </c>
      <c r="AM268" s="181">
        <v>2.8</v>
      </c>
      <c r="AN268" s="182" t="s">
        <v>977</v>
      </c>
      <c r="AO268" s="141" t="s">
        <v>973</v>
      </c>
      <c r="AP268" s="183">
        <v>3410</v>
      </c>
      <c r="AQ268" s="141" t="s">
        <v>973</v>
      </c>
      <c r="AR268" s="184">
        <v>30</v>
      </c>
      <c r="AS268" s="185" t="s">
        <v>974</v>
      </c>
      <c r="AT268" s="186" t="s">
        <v>975</v>
      </c>
      <c r="AU268" s="187" t="s">
        <v>973</v>
      </c>
      <c r="AV268" s="188" t="s">
        <v>976</v>
      </c>
      <c r="AW268" s="187" t="s">
        <v>973</v>
      </c>
      <c r="AX268" s="189">
        <v>3.7</v>
      </c>
      <c r="AY268" s="115"/>
      <c r="BB268" s="190"/>
      <c r="BC268" s="130"/>
      <c r="BE268" s="130"/>
      <c r="BG268" s="130"/>
      <c r="BI268" s="1119"/>
      <c r="BJ268" s="115"/>
      <c r="BK268" s="224"/>
      <c r="BL268" s="1118"/>
      <c r="BM268" s="202"/>
      <c r="BN268" s="195"/>
      <c r="BO268" s="195"/>
      <c r="BP268" s="195"/>
      <c r="BQ268" s="195"/>
      <c r="BR268" s="195"/>
      <c r="BS268" s="225"/>
      <c r="BT268" s="195"/>
      <c r="BU268" s="1149"/>
      <c r="BV268" s="226"/>
      <c r="BW268" s="1100" t="s">
        <v>973</v>
      </c>
      <c r="BX268" s="1131">
        <v>23310</v>
      </c>
      <c r="BY268" s="197"/>
      <c r="BZ268" s="1100" t="s">
        <v>973</v>
      </c>
      <c r="CA268" s="1082">
        <v>150</v>
      </c>
      <c r="CB268" s="1101" t="s">
        <v>974</v>
      </c>
      <c r="CC268" s="1085" t="s">
        <v>975</v>
      </c>
      <c r="CD268" s="1101" t="s">
        <v>973</v>
      </c>
      <c r="CE268" s="1088" t="s">
        <v>979</v>
      </c>
      <c r="CF268" s="1101" t="s">
        <v>973</v>
      </c>
      <c r="CG268" s="1066">
        <v>6.6</v>
      </c>
      <c r="CH268" s="1093" t="s">
        <v>973</v>
      </c>
      <c r="CI268" s="1120">
        <v>6200</v>
      </c>
      <c r="CJ268" s="1107">
        <v>6800</v>
      </c>
      <c r="CK268" s="1093" t="s">
        <v>973</v>
      </c>
      <c r="CL268" s="198" t="s">
        <v>980</v>
      </c>
      <c r="CM268" s="199">
        <v>10900</v>
      </c>
      <c r="CN268" s="200">
        <v>12200</v>
      </c>
      <c r="CO268" s="1100" t="s">
        <v>973</v>
      </c>
      <c r="CP268" s="1110">
        <v>17090</v>
      </c>
      <c r="CQ268" s="1100" t="s">
        <v>973</v>
      </c>
      <c r="CR268" s="1082">
        <v>170</v>
      </c>
      <c r="CS268" s="1101" t="s">
        <v>974</v>
      </c>
      <c r="CT268" s="1085" t="s">
        <v>975</v>
      </c>
      <c r="CU268" s="1085" t="s">
        <v>973</v>
      </c>
      <c r="CV268" s="1088" t="s">
        <v>979</v>
      </c>
      <c r="CW268" s="1101" t="s">
        <v>973</v>
      </c>
      <c r="CX268" s="1104">
        <v>2.8</v>
      </c>
      <c r="CY268" s="1091" t="s">
        <v>981</v>
      </c>
      <c r="CZ268" s="1093" t="s">
        <v>973</v>
      </c>
      <c r="DA268" s="1094">
        <v>4900</v>
      </c>
      <c r="DB268" s="1096"/>
      <c r="DC268" s="230"/>
      <c r="DD268" s="1096" t="s">
        <v>982</v>
      </c>
      <c r="DE268" s="1097">
        <v>18710</v>
      </c>
      <c r="DF268" s="1100" t="s">
        <v>973</v>
      </c>
      <c r="DG268" s="1082">
        <v>180</v>
      </c>
      <c r="DH268" s="1085" t="s">
        <v>974</v>
      </c>
      <c r="DI268" s="1085" t="s">
        <v>975</v>
      </c>
      <c r="DJ268" s="1085" t="s">
        <v>973</v>
      </c>
      <c r="DK268" s="1088" t="s">
        <v>979</v>
      </c>
      <c r="DL268" s="1085" t="s">
        <v>973</v>
      </c>
      <c r="DM268" s="1066">
        <v>2</v>
      </c>
      <c r="DN268" s="1069" t="s">
        <v>982</v>
      </c>
      <c r="DO268" s="1070" t="s">
        <v>912</v>
      </c>
      <c r="DP268" s="1072" t="s">
        <v>912</v>
      </c>
      <c r="DQ268" s="1072" t="s">
        <v>912</v>
      </c>
      <c r="DR268" s="1074" t="s">
        <v>912</v>
      </c>
      <c r="DS268" s="202"/>
      <c r="DT268" s="1143"/>
      <c r="DU268" s="160"/>
      <c r="DV268" s="160"/>
      <c r="DW268" s="128"/>
      <c r="DX268" s="128"/>
      <c r="DY268" s="128"/>
      <c r="DZ268" s="128"/>
      <c r="EA268" s="128"/>
      <c r="EB268" s="128"/>
      <c r="EC268" s="128"/>
      <c r="ED268" s="128"/>
      <c r="EE268" s="128"/>
      <c r="EF268" s="128"/>
      <c r="EG268" s="128"/>
      <c r="EH268" s="128"/>
    </row>
    <row r="269" spans="1:138" s="126" customFormat="1" ht="18.600000000000001" customHeight="1">
      <c r="A269" s="126" t="s">
        <v>280</v>
      </c>
      <c r="B269" s="1147"/>
      <c r="C269" s="1136"/>
      <c r="D269" s="1117"/>
      <c r="E269" s="203" t="s">
        <v>53</v>
      </c>
      <c r="F269" s="165"/>
      <c r="G269" s="204">
        <v>105890</v>
      </c>
      <c r="H269" s="205">
        <v>174560</v>
      </c>
      <c r="I269" s="204">
        <v>86870</v>
      </c>
      <c r="J269" s="205">
        <v>155540</v>
      </c>
      <c r="K269" s="141" t="s">
        <v>973</v>
      </c>
      <c r="L269" s="206">
        <v>1030</v>
      </c>
      <c r="M269" s="207">
        <v>1620</v>
      </c>
      <c r="N269" s="208" t="s">
        <v>974</v>
      </c>
      <c r="O269" s="209" t="s">
        <v>975</v>
      </c>
      <c r="P269" s="209" t="s">
        <v>910</v>
      </c>
      <c r="Q269" s="209" t="s">
        <v>976</v>
      </c>
      <c r="R269" s="209" t="s">
        <v>973</v>
      </c>
      <c r="S269" s="210">
        <v>2.9</v>
      </c>
      <c r="T269" s="211">
        <v>2.9</v>
      </c>
      <c r="U269" s="206">
        <v>840</v>
      </c>
      <c r="V269" s="207">
        <v>1430</v>
      </c>
      <c r="W269" s="212" t="s">
        <v>974</v>
      </c>
      <c r="X269" s="209" t="s">
        <v>975</v>
      </c>
      <c r="Y269" s="212" t="s">
        <v>910</v>
      </c>
      <c r="Z269" s="209" t="s">
        <v>976</v>
      </c>
      <c r="AA269" s="212" t="s">
        <v>973</v>
      </c>
      <c r="AB269" s="210">
        <v>2.8</v>
      </c>
      <c r="AC269" s="213">
        <v>2.8</v>
      </c>
      <c r="AD269" s="141" t="s">
        <v>973</v>
      </c>
      <c r="AE269" s="214">
        <v>8540</v>
      </c>
      <c r="AF269" s="141" t="s">
        <v>973</v>
      </c>
      <c r="AG269" s="215">
        <v>80</v>
      </c>
      <c r="AH269" s="216" t="s">
        <v>974</v>
      </c>
      <c r="AI269" s="158" t="s">
        <v>975</v>
      </c>
      <c r="AJ269" s="159" t="s">
        <v>973</v>
      </c>
      <c r="AK269" s="217" t="s">
        <v>976</v>
      </c>
      <c r="AL269" s="218" t="s">
        <v>973</v>
      </c>
      <c r="AM269" s="219">
        <v>2.8</v>
      </c>
      <c r="AN269" s="220"/>
      <c r="AO269" s="115"/>
      <c r="AP269" s="221"/>
      <c r="AQ269" s="115"/>
      <c r="AR269" s="222"/>
      <c r="AS269" s="223"/>
      <c r="AT269" s="221"/>
      <c r="AU269" s="223"/>
      <c r="AV269" s="221"/>
      <c r="AW269" s="223"/>
      <c r="AX269" s="221"/>
      <c r="AY269" s="115"/>
      <c r="BB269" s="190"/>
      <c r="BC269" s="130"/>
      <c r="BE269" s="130"/>
      <c r="BG269" s="130"/>
      <c r="BI269" s="1119"/>
      <c r="BJ269" s="115"/>
      <c r="BK269" s="224"/>
      <c r="BL269" s="1118"/>
      <c r="BM269" s="202"/>
      <c r="BN269" s="195"/>
      <c r="BO269" s="195"/>
      <c r="BP269" s="195"/>
      <c r="BQ269" s="195"/>
      <c r="BR269" s="195"/>
      <c r="BS269" s="225"/>
      <c r="BT269" s="195"/>
      <c r="BU269" s="1149"/>
      <c r="BV269" s="226"/>
      <c r="BW269" s="1100"/>
      <c r="BX269" s="1132"/>
      <c r="BY269" s="227">
        <v>21440</v>
      </c>
      <c r="BZ269" s="1100"/>
      <c r="CA269" s="1083"/>
      <c r="CB269" s="1102"/>
      <c r="CC269" s="1086"/>
      <c r="CD269" s="1102"/>
      <c r="CE269" s="1089"/>
      <c r="CF269" s="1102"/>
      <c r="CG269" s="1067"/>
      <c r="CH269" s="1093"/>
      <c r="CI269" s="1121"/>
      <c r="CJ269" s="1108"/>
      <c r="CK269" s="1093"/>
      <c r="CL269" s="123" t="s">
        <v>985</v>
      </c>
      <c r="CM269" s="228">
        <v>6000</v>
      </c>
      <c r="CN269" s="229">
        <v>6700</v>
      </c>
      <c r="CO269" s="1100"/>
      <c r="CP269" s="1111"/>
      <c r="CQ269" s="1100"/>
      <c r="CR269" s="1083"/>
      <c r="CS269" s="1102"/>
      <c r="CT269" s="1086"/>
      <c r="CU269" s="1086"/>
      <c r="CV269" s="1089"/>
      <c r="CW269" s="1102"/>
      <c r="CX269" s="1105"/>
      <c r="CY269" s="1091"/>
      <c r="CZ269" s="1093"/>
      <c r="DA269" s="1095"/>
      <c r="DB269" s="1096"/>
      <c r="DC269" s="230"/>
      <c r="DD269" s="1096"/>
      <c r="DE269" s="1098"/>
      <c r="DF269" s="1100"/>
      <c r="DG269" s="1083"/>
      <c r="DH269" s="1086"/>
      <c r="DI269" s="1086"/>
      <c r="DJ269" s="1086"/>
      <c r="DK269" s="1089"/>
      <c r="DL269" s="1086"/>
      <c r="DM269" s="1067"/>
      <c r="DN269" s="1069"/>
      <c r="DO269" s="1071"/>
      <c r="DP269" s="1073"/>
      <c r="DQ269" s="1073"/>
      <c r="DR269" s="1075"/>
      <c r="DS269" s="202"/>
      <c r="DT269" s="1143"/>
      <c r="DU269" s="160"/>
      <c r="DV269" s="160"/>
      <c r="DW269" s="128"/>
      <c r="DX269" s="128"/>
      <c r="DY269" s="128"/>
      <c r="DZ269" s="128"/>
      <c r="EA269" s="128"/>
      <c r="EB269" s="128"/>
      <c r="EC269" s="128"/>
      <c r="ED269" s="128"/>
      <c r="EE269" s="128"/>
      <c r="EF269" s="128"/>
      <c r="EG269" s="128"/>
      <c r="EH269" s="128"/>
    </row>
    <row r="270" spans="1:138" s="126" customFormat="1" ht="18.600000000000001" customHeight="1">
      <c r="A270" s="126" t="s">
        <v>281</v>
      </c>
      <c r="B270" s="1147"/>
      <c r="C270" s="1136"/>
      <c r="D270" s="1123" t="s">
        <v>986</v>
      </c>
      <c r="E270" s="203" t="s">
        <v>54</v>
      </c>
      <c r="F270" s="165"/>
      <c r="G270" s="204">
        <v>174560</v>
      </c>
      <c r="H270" s="205">
        <v>260050</v>
      </c>
      <c r="I270" s="204">
        <v>155540</v>
      </c>
      <c r="J270" s="205">
        <v>241030</v>
      </c>
      <c r="K270" s="141" t="s">
        <v>973</v>
      </c>
      <c r="L270" s="206">
        <v>1620</v>
      </c>
      <c r="M270" s="207">
        <v>2470</v>
      </c>
      <c r="N270" s="208" t="s">
        <v>974</v>
      </c>
      <c r="O270" s="209" t="s">
        <v>975</v>
      </c>
      <c r="P270" s="209" t="s">
        <v>910</v>
      </c>
      <c r="Q270" s="209" t="s">
        <v>976</v>
      </c>
      <c r="R270" s="209" t="s">
        <v>973</v>
      </c>
      <c r="S270" s="210">
        <v>2.9</v>
      </c>
      <c r="T270" s="211">
        <v>2.9</v>
      </c>
      <c r="U270" s="206">
        <v>1430</v>
      </c>
      <c r="V270" s="207">
        <v>2280</v>
      </c>
      <c r="W270" s="212" t="s">
        <v>974</v>
      </c>
      <c r="X270" s="209" t="s">
        <v>975</v>
      </c>
      <c r="Y270" s="212" t="s">
        <v>910</v>
      </c>
      <c r="Z270" s="209" t="s">
        <v>976</v>
      </c>
      <c r="AA270" s="212" t="s">
        <v>973</v>
      </c>
      <c r="AB270" s="210">
        <v>2.8</v>
      </c>
      <c r="AC270" s="213">
        <v>2.8</v>
      </c>
      <c r="AD270" s="231"/>
      <c r="AE270" s="232"/>
      <c r="AF270" s="233"/>
      <c r="AG270" s="234"/>
      <c r="AH270" s="235"/>
      <c r="AI270" s="195"/>
      <c r="AJ270" s="235"/>
      <c r="AK270" s="195"/>
      <c r="AL270" s="235"/>
      <c r="AM270" s="195"/>
      <c r="AN270" s="195"/>
      <c r="AO270" s="231"/>
      <c r="AP270" s="232"/>
      <c r="AQ270" s="233"/>
      <c r="AR270" s="234"/>
      <c r="AS270" s="235"/>
      <c r="AT270" s="195"/>
      <c r="AU270" s="235"/>
      <c r="AV270" s="195"/>
      <c r="AW270" s="235"/>
      <c r="AX270" s="195"/>
      <c r="AY270" s="141" t="s">
        <v>973</v>
      </c>
      <c r="AZ270" s="236">
        <v>17090</v>
      </c>
      <c r="BA270" s="141" t="s">
        <v>973</v>
      </c>
      <c r="BB270" s="184">
        <v>170</v>
      </c>
      <c r="BC270" s="185" t="s">
        <v>974</v>
      </c>
      <c r="BD270" s="186" t="s">
        <v>975</v>
      </c>
      <c r="BE270" s="187" t="s">
        <v>973</v>
      </c>
      <c r="BF270" s="188" t="s">
        <v>976</v>
      </c>
      <c r="BG270" s="185" t="s">
        <v>973</v>
      </c>
      <c r="BH270" s="189">
        <v>2.6</v>
      </c>
      <c r="BI270" s="1119"/>
      <c r="BJ270" s="115"/>
      <c r="BK270" s="255"/>
      <c r="BL270" s="1118"/>
      <c r="BM270" s="202"/>
      <c r="BN270" s="195"/>
      <c r="BO270" s="195"/>
      <c r="BP270" s="195"/>
      <c r="BQ270" s="195"/>
      <c r="BR270" s="195"/>
      <c r="BS270" s="225"/>
      <c r="BT270" s="195"/>
      <c r="BU270" s="1149"/>
      <c r="BV270" s="226"/>
      <c r="BW270" s="1100" t="s">
        <v>973</v>
      </c>
      <c r="BX270" s="1129">
        <v>21440</v>
      </c>
      <c r="BY270" s="237"/>
      <c r="BZ270" s="1100"/>
      <c r="CA270" s="1083">
        <v>0</v>
      </c>
      <c r="CB270" s="1102"/>
      <c r="CC270" s="1086"/>
      <c r="CD270" s="1102"/>
      <c r="CE270" s="1089"/>
      <c r="CF270" s="1102"/>
      <c r="CG270" s="1067"/>
      <c r="CH270" s="1093"/>
      <c r="CI270" s="1121"/>
      <c r="CJ270" s="1108"/>
      <c r="CK270" s="1093"/>
      <c r="CL270" s="123" t="s">
        <v>987</v>
      </c>
      <c r="CM270" s="228">
        <v>5200</v>
      </c>
      <c r="CN270" s="229">
        <v>5800</v>
      </c>
      <c r="CO270" s="1100"/>
      <c r="CP270" s="1111"/>
      <c r="CQ270" s="1100"/>
      <c r="CR270" s="1083"/>
      <c r="CS270" s="1102"/>
      <c r="CT270" s="1086"/>
      <c r="CU270" s="1086"/>
      <c r="CV270" s="1089"/>
      <c r="CW270" s="1102"/>
      <c r="CX270" s="1105"/>
      <c r="CY270" s="1091"/>
      <c r="CZ270" s="202"/>
      <c r="DA270" s="127"/>
      <c r="DB270" s="1096"/>
      <c r="DC270" s="230"/>
      <c r="DD270" s="1096"/>
      <c r="DE270" s="1098"/>
      <c r="DF270" s="1100"/>
      <c r="DG270" s="1083"/>
      <c r="DH270" s="1086"/>
      <c r="DI270" s="1086"/>
      <c r="DJ270" s="1086"/>
      <c r="DK270" s="1089"/>
      <c r="DL270" s="1086"/>
      <c r="DM270" s="1067"/>
      <c r="DN270" s="1069"/>
      <c r="DO270" s="1076">
        <v>0.01</v>
      </c>
      <c r="DP270" s="1078">
        <v>0.03</v>
      </c>
      <c r="DQ270" s="1078">
        <v>0.04</v>
      </c>
      <c r="DR270" s="1080">
        <v>0.05</v>
      </c>
      <c r="DS270" s="202"/>
      <c r="DT270" s="1143"/>
      <c r="DU270" s="160"/>
      <c r="DV270" s="160"/>
      <c r="DW270" s="128"/>
      <c r="DX270" s="128"/>
      <c r="DY270" s="128"/>
      <c r="DZ270" s="128"/>
      <c r="EA270" s="128"/>
      <c r="EB270" s="128"/>
      <c r="EC270" s="128"/>
      <c r="ED270" s="128"/>
      <c r="EE270" s="128"/>
      <c r="EF270" s="128"/>
      <c r="EG270" s="128"/>
      <c r="EH270" s="128"/>
    </row>
    <row r="271" spans="1:138" s="126" customFormat="1" ht="18.600000000000001" customHeight="1">
      <c r="A271" s="126" t="s">
        <v>282</v>
      </c>
      <c r="B271" s="1147"/>
      <c r="C271" s="1136"/>
      <c r="D271" s="1124"/>
      <c r="E271" s="238" t="s">
        <v>55</v>
      </c>
      <c r="F271" s="165"/>
      <c r="G271" s="239">
        <v>260050</v>
      </c>
      <c r="H271" s="240"/>
      <c r="I271" s="239">
        <v>241030</v>
      </c>
      <c r="J271" s="240"/>
      <c r="K271" s="141" t="s">
        <v>973</v>
      </c>
      <c r="L271" s="241">
        <v>2470</v>
      </c>
      <c r="M271" s="242"/>
      <c r="N271" s="243" t="s">
        <v>974</v>
      </c>
      <c r="O271" s="244" t="s">
        <v>975</v>
      </c>
      <c r="P271" s="244" t="s">
        <v>910</v>
      </c>
      <c r="Q271" s="244" t="s">
        <v>976</v>
      </c>
      <c r="R271" s="244" t="s">
        <v>973</v>
      </c>
      <c r="S271" s="245">
        <v>2.9</v>
      </c>
      <c r="T271" s="246"/>
      <c r="U271" s="241">
        <v>2280</v>
      </c>
      <c r="V271" s="242"/>
      <c r="W271" s="247" t="s">
        <v>974</v>
      </c>
      <c r="X271" s="244" t="s">
        <v>975</v>
      </c>
      <c r="Y271" s="248" t="s">
        <v>910</v>
      </c>
      <c r="Z271" s="244" t="s">
        <v>976</v>
      </c>
      <c r="AA271" s="248" t="s">
        <v>973</v>
      </c>
      <c r="AB271" s="245">
        <v>2.8</v>
      </c>
      <c r="AC271" s="249"/>
      <c r="AD271" s="231"/>
      <c r="AE271" s="232"/>
      <c r="AF271" s="233"/>
      <c r="AG271" s="250"/>
      <c r="AH271" s="235"/>
      <c r="AI271" s="195"/>
      <c r="AJ271" s="235"/>
      <c r="AK271" s="195"/>
      <c r="AL271" s="235"/>
      <c r="AM271" s="195"/>
      <c r="AN271" s="195"/>
      <c r="AO271" s="231"/>
      <c r="AP271" s="232"/>
      <c r="AQ271" s="233"/>
      <c r="AR271" s="250"/>
      <c r="AS271" s="235"/>
      <c r="AT271" s="195"/>
      <c r="AU271" s="235"/>
      <c r="AV271" s="195"/>
      <c r="AW271" s="235"/>
      <c r="AX271" s="195"/>
      <c r="AY271" s="231"/>
      <c r="AZ271" s="232"/>
      <c r="BA271" s="232"/>
      <c r="BB271" s="234"/>
      <c r="BC271" s="235"/>
      <c r="BD271" s="195"/>
      <c r="BE271" s="235"/>
      <c r="BF271" s="195"/>
      <c r="BG271" s="235"/>
      <c r="BH271" s="195"/>
      <c r="BI271" s="1119"/>
      <c r="BJ271" s="115"/>
      <c r="BK271" s="255"/>
      <c r="BL271" s="1118"/>
      <c r="BM271" s="202"/>
      <c r="BN271" s="195"/>
      <c r="BO271" s="195"/>
      <c r="BP271" s="195"/>
      <c r="BQ271" s="195"/>
      <c r="BR271" s="195"/>
      <c r="BS271" s="225"/>
      <c r="BT271" s="195"/>
      <c r="BU271" s="1149"/>
      <c r="BV271" s="226"/>
      <c r="BW271" s="1100"/>
      <c r="BX271" s="1130"/>
      <c r="BY271" s="251"/>
      <c r="BZ271" s="1100"/>
      <c r="CA271" s="1084"/>
      <c r="CB271" s="1103"/>
      <c r="CC271" s="1087"/>
      <c r="CD271" s="1103"/>
      <c r="CE271" s="1090"/>
      <c r="CF271" s="1103"/>
      <c r="CG271" s="1068"/>
      <c r="CH271" s="1093"/>
      <c r="CI271" s="1122"/>
      <c r="CJ271" s="1109"/>
      <c r="CK271" s="1093"/>
      <c r="CL271" s="252" t="s">
        <v>988</v>
      </c>
      <c r="CM271" s="253">
        <v>4700</v>
      </c>
      <c r="CN271" s="254">
        <v>5200</v>
      </c>
      <c r="CO271" s="1100"/>
      <c r="CP271" s="1112"/>
      <c r="CQ271" s="1100"/>
      <c r="CR271" s="1084"/>
      <c r="CS271" s="1103"/>
      <c r="CT271" s="1087"/>
      <c r="CU271" s="1087"/>
      <c r="CV271" s="1090"/>
      <c r="CW271" s="1103"/>
      <c r="CX271" s="1106"/>
      <c r="CY271" s="1092"/>
      <c r="CZ271" s="202"/>
      <c r="DA271" s="127"/>
      <c r="DB271" s="1096"/>
      <c r="DC271" s="230"/>
      <c r="DD271" s="1096"/>
      <c r="DE271" s="1099"/>
      <c r="DF271" s="1100"/>
      <c r="DG271" s="1084"/>
      <c r="DH271" s="1087"/>
      <c r="DI271" s="1087"/>
      <c r="DJ271" s="1087"/>
      <c r="DK271" s="1090"/>
      <c r="DL271" s="1087"/>
      <c r="DM271" s="1068"/>
      <c r="DN271" s="1069"/>
      <c r="DO271" s="1077"/>
      <c r="DP271" s="1079"/>
      <c r="DQ271" s="1079"/>
      <c r="DR271" s="1081"/>
      <c r="DS271" s="202"/>
      <c r="DT271" s="1143"/>
      <c r="DU271" s="160"/>
      <c r="DV271" s="160"/>
      <c r="DW271" s="128"/>
      <c r="DX271" s="128"/>
      <c r="DY271" s="128"/>
      <c r="DZ271" s="128"/>
      <c r="EA271" s="128"/>
      <c r="EB271" s="128"/>
      <c r="EC271" s="128"/>
      <c r="ED271" s="128"/>
      <c r="EE271" s="128"/>
      <c r="EF271" s="128"/>
      <c r="EG271" s="128"/>
      <c r="EH271" s="128"/>
    </row>
    <row r="272" spans="1:138" s="126" customFormat="1" ht="18.600000000000001" customHeight="1">
      <c r="A272" s="126" t="s">
        <v>283</v>
      </c>
      <c r="B272" s="1147"/>
      <c r="C272" s="1137" t="s">
        <v>991</v>
      </c>
      <c r="D272" s="1116" t="s">
        <v>972</v>
      </c>
      <c r="E272" s="164" t="s">
        <v>52</v>
      </c>
      <c r="F272" s="165"/>
      <c r="G272" s="166">
        <v>86140</v>
      </c>
      <c r="H272" s="167">
        <v>94680</v>
      </c>
      <c r="I272" s="166">
        <v>69840</v>
      </c>
      <c r="J272" s="167">
        <v>78380</v>
      </c>
      <c r="K272" s="141" t="s">
        <v>973</v>
      </c>
      <c r="L272" s="168">
        <v>840</v>
      </c>
      <c r="M272" s="169">
        <v>920</v>
      </c>
      <c r="N272" s="170" t="s">
        <v>974</v>
      </c>
      <c r="O272" s="171" t="s">
        <v>975</v>
      </c>
      <c r="P272" s="172" t="s">
        <v>973</v>
      </c>
      <c r="Q272" s="173" t="s">
        <v>976</v>
      </c>
      <c r="R272" s="172" t="s">
        <v>973</v>
      </c>
      <c r="S272" s="174">
        <v>2.8</v>
      </c>
      <c r="T272" s="175">
        <v>2.8</v>
      </c>
      <c r="U272" s="168">
        <v>670</v>
      </c>
      <c r="V272" s="169">
        <v>750</v>
      </c>
      <c r="W272" s="176" t="s">
        <v>974</v>
      </c>
      <c r="X272" s="171" t="s">
        <v>975</v>
      </c>
      <c r="Y272" s="176" t="s">
        <v>973</v>
      </c>
      <c r="Z272" s="173" t="s">
        <v>976</v>
      </c>
      <c r="AA272" s="176" t="s">
        <v>973</v>
      </c>
      <c r="AB272" s="174">
        <v>2.7</v>
      </c>
      <c r="AC272" s="177">
        <v>2.7</v>
      </c>
      <c r="AD272" s="141" t="s">
        <v>973</v>
      </c>
      <c r="AE272" s="178">
        <v>8540</v>
      </c>
      <c r="AF272" s="141" t="s">
        <v>973</v>
      </c>
      <c r="AG272" s="179">
        <v>80</v>
      </c>
      <c r="AH272" s="180" t="s">
        <v>974</v>
      </c>
      <c r="AI272" s="171" t="s">
        <v>975</v>
      </c>
      <c r="AJ272" s="176" t="s">
        <v>973</v>
      </c>
      <c r="AK272" s="173" t="s">
        <v>976</v>
      </c>
      <c r="AL272" s="176" t="s">
        <v>973</v>
      </c>
      <c r="AM272" s="181">
        <v>2.8</v>
      </c>
      <c r="AN272" s="182" t="s">
        <v>977</v>
      </c>
      <c r="AO272" s="141" t="s">
        <v>973</v>
      </c>
      <c r="AP272" s="183">
        <v>3410</v>
      </c>
      <c r="AQ272" s="141" t="s">
        <v>973</v>
      </c>
      <c r="AR272" s="184">
        <v>30</v>
      </c>
      <c r="AS272" s="185" t="s">
        <v>974</v>
      </c>
      <c r="AT272" s="186" t="s">
        <v>975</v>
      </c>
      <c r="AU272" s="187" t="s">
        <v>973</v>
      </c>
      <c r="AV272" s="188" t="s">
        <v>976</v>
      </c>
      <c r="AW272" s="187" t="s">
        <v>973</v>
      </c>
      <c r="AX272" s="189">
        <v>3.7</v>
      </c>
      <c r="AY272" s="115"/>
      <c r="BB272" s="190"/>
      <c r="BC272" s="130"/>
      <c r="BE272" s="130"/>
      <c r="BG272" s="130"/>
      <c r="BI272" s="1119"/>
      <c r="BJ272" s="115"/>
      <c r="BK272" s="255"/>
      <c r="BL272" s="1118"/>
      <c r="BM272" s="202"/>
      <c r="BN272" s="195"/>
      <c r="BO272" s="195"/>
      <c r="BP272" s="195"/>
      <c r="BQ272" s="195"/>
      <c r="BR272" s="195"/>
      <c r="BS272" s="225"/>
      <c r="BT272" s="195"/>
      <c r="BU272" s="1149"/>
      <c r="BV272" s="226"/>
      <c r="BW272" s="1100" t="s">
        <v>973</v>
      </c>
      <c r="BX272" s="1131">
        <v>21060</v>
      </c>
      <c r="BY272" s="197"/>
      <c r="BZ272" s="1100" t="s">
        <v>973</v>
      </c>
      <c r="CA272" s="1082">
        <v>130</v>
      </c>
      <c r="CB272" s="1101" t="s">
        <v>974</v>
      </c>
      <c r="CC272" s="1085" t="s">
        <v>975</v>
      </c>
      <c r="CD272" s="1101" t="s">
        <v>973</v>
      </c>
      <c r="CE272" s="1088" t="s">
        <v>979</v>
      </c>
      <c r="CF272" s="1101" t="s">
        <v>973</v>
      </c>
      <c r="CG272" s="1066">
        <v>6.5</v>
      </c>
      <c r="CH272" s="1093" t="s">
        <v>973</v>
      </c>
      <c r="CI272" s="1120">
        <v>6200</v>
      </c>
      <c r="CJ272" s="1107">
        <v>5900</v>
      </c>
      <c r="CK272" s="1093" t="s">
        <v>973</v>
      </c>
      <c r="CL272" s="198" t="s">
        <v>980</v>
      </c>
      <c r="CM272" s="199">
        <v>10200</v>
      </c>
      <c r="CN272" s="200">
        <v>11400</v>
      </c>
      <c r="CO272" s="1100" t="s">
        <v>973</v>
      </c>
      <c r="CP272" s="1110">
        <v>14650</v>
      </c>
      <c r="CQ272" s="1100" t="s">
        <v>973</v>
      </c>
      <c r="CR272" s="1082">
        <v>140</v>
      </c>
      <c r="CS272" s="1101" t="s">
        <v>974</v>
      </c>
      <c r="CT272" s="1085" t="s">
        <v>975</v>
      </c>
      <c r="CU272" s="1085" t="s">
        <v>973</v>
      </c>
      <c r="CV272" s="1088" t="s">
        <v>979</v>
      </c>
      <c r="CW272" s="1101" t="s">
        <v>973</v>
      </c>
      <c r="CX272" s="1104">
        <v>2.9</v>
      </c>
      <c r="CY272" s="1091" t="s">
        <v>981</v>
      </c>
      <c r="CZ272" s="1093" t="s">
        <v>973</v>
      </c>
      <c r="DA272" s="1094">
        <v>4900</v>
      </c>
      <c r="DB272" s="1096"/>
      <c r="DC272" s="230"/>
      <c r="DD272" s="1096" t="s">
        <v>982</v>
      </c>
      <c r="DE272" s="1097">
        <v>16040</v>
      </c>
      <c r="DF272" s="1100" t="s">
        <v>973</v>
      </c>
      <c r="DG272" s="1082">
        <v>160</v>
      </c>
      <c r="DH272" s="1085" t="s">
        <v>974</v>
      </c>
      <c r="DI272" s="1085" t="s">
        <v>975</v>
      </c>
      <c r="DJ272" s="1085" t="s">
        <v>973</v>
      </c>
      <c r="DK272" s="1088" t="s">
        <v>979</v>
      </c>
      <c r="DL272" s="1085" t="s">
        <v>973</v>
      </c>
      <c r="DM272" s="1066">
        <v>2</v>
      </c>
      <c r="DN272" s="1069" t="s">
        <v>982</v>
      </c>
      <c r="DO272" s="1070" t="s">
        <v>912</v>
      </c>
      <c r="DP272" s="1072" t="s">
        <v>912</v>
      </c>
      <c r="DQ272" s="1072" t="s">
        <v>912</v>
      </c>
      <c r="DR272" s="1074" t="s">
        <v>912</v>
      </c>
      <c r="DS272" s="202"/>
      <c r="DT272" s="1143"/>
      <c r="DU272" s="160"/>
      <c r="DV272" s="160"/>
      <c r="DW272" s="128"/>
      <c r="DX272" s="128"/>
      <c r="DY272" s="128"/>
      <c r="DZ272" s="128"/>
      <c r="EA272" s="128"/>
      <c r="EB272" s="128"/>
      <c r="EC272" s="128"/>
      <c r="ED272" s="128"/>
      <c r="EE272" s="128"/>
      <c r="EF272" s="128"/>
      <c r="EG272" s="128"/>
      <c r="EH272" s="128"/>
    </row>
    <row r="273" spans="1:138" s="126" customFormat="1" ht="18.600000000000001" customHeight="1">
      <c r="A273" s="126" t="s">
        <v>284</v>
      </c>
      <c r="B273" s="1147"/>
      <c r="C273" s="1136"/>
      <c r="D273" s="1117"/>
      <c r="E273" s="203" t="s">
        <v>53</v>
      </c>
      <c r="F273" s="165"/>
      <c r="G273" s="204">
        <v>94680</v>
      </c>
      <c r="H273" s="205">
        <v>163350</v>
      </c>
      <c r="I273" s="204">
        <v>78380</v>
      </c>
      <c r="J273" s="205">
        <v>147050</v>
      </c>
      <c r="K273" s="141" t="s">
        <v>973</v>
      </c>
      <c r="L273" s="206">
        <v>920</v>
      </c>
      <c r="M273" s="207">
        <v>1510</v>
      </c>
      <c r="N273" s="208" t="s">
        <v>974</v>
      </c>
      <c r="O273" s="209" t="s">
        <v>975</v>
      </c>
      <c r="P273" s="209" t="s">
        <v>910</v>
      </c>
      <c r="Q273" s="209" t="s">
        <v>976</v>
      </c>
      <c r="R273" s="209" t="s">
        <v>973</v>
      </c>
      <c r="S273" s="210">
        <v>2.8</v>
      </c>
      <c r="T273" s="211">
        <v>2.8</v>
      </c>
      <c r="U273" s="206">
        <v>750</v>
      </c>
      <c r="V273" s="207">
        <v>1350</v>
      </c>
      <c r="W273" s="212" t="s">
        <v>974</v>
      </c>
      <c r="X273" s="209" t="s">
        <v>975</v>
      </c>
      <c r="Y273" s="212" t="s">
        <v>910</v>
      </c>
      <c r="Z273" s="209" t="s">
        <v>976</v>
      </c>
      <c r="AA273" s="212" t="s">
        <v>973</v>
      </c>
      <c r="AB273" s="210">
        <v>2.7</v>
      </c>
      <c r="AC273" s="213">
        <v>2.8</v>
      </c>
      <c r="AD273" s="141" t="s">
        <v>973</v>
      </c>
      <c r="AE273" s="214">
        <v>8540</v>
      </c>
      <c r="AF273" s="141" t="s">
        <v>973</v>
      </c>
      <c r="AG273" s="215">
        <v>80</v>
      </c>
      <c r="AH273" s="216" t="s">
        <v>974</v>
      </c>
      <c r="AI273" s="158" t="s">
        <v>975</v>
      </c>
      <c r="AJ273" s="159" t="s">
        <v>973</v>
      </c>
      <c r="AK273" s="217" t="s">
        <v>976</v>
      </c>
      <c r="AL273" s="218" t="s">
        <v>973</v>
      </c>
      <c r="AM273" s="219">
        <v>2.8</v>
      </c>
      <c r="AN273" s="220"/>
      <c r="AO273" s="115"/>
      <c r="AP273" s="221"/>
      <c r="AQ273" s="115"/>
      <c r="AR273" s="222"/>
      <c r="AS273" s="223"/>
      <c r="AT273" s="221"/>
      <c r="AU273" s="223"/>
      <c r="AV273" s="221"/>
      <c r="AW273" s="223"/>
      <c r="AX273" s="221"/>
      <c r="AY273" s="115"/>
      <c r="BB273" s="190"/>
      <c r="BC273" s="130"/>
      <c r="BE273" s="130"/>
      <c r="BG273" s="130"/>
      <c r="BI273" s="1119"/>
      <c r="BJ273" s="115"/>
      <c r="BK273" s="255"/>
      <c r="BL273" s="1118"/>
      <c r="BM273" s="202"/>
      <c r="BN273" s="195"/>
      <c r="BO273" s="195"/>
      <c r="BP273" s="195"/>
      <c r="BQ273" s="195"/>
      <c r="BR273" s="195"/>
      <c r="BS273" s="225"/>
      <c r="BT273" s="195"/>
      <c r="BU273" s="1149"/>
      <c r="BV273" s="226"/>
      <c r="BW273" s="1100"/>
      <c r="BX273" s="1132"/>
      <c r="BY273" s="227">
        <v>19180</v>
      </c>
      <c r="BZ273" s="1100"/>
      <c r="CA273" s="1083"/>
      <c r="CB273" s="1102"/>
      <c r="CC273" s="1086"/>
      <c r="CD273" s="1102"/>
      <c r="CE273" s="1089"/>
      <c r="CF273" s="1102"/>
      <c r="CG273" s="1067"/>
      <c r="CH273" s="1093"/>
      <c r="CI273" s="1121"/>
      <c r="CJ273" s="1108"/>
      <c r="CK273" s="1093"/>
      <c r="CL273" s="123" t="s">
        <v>985</v>
      </c>
      <c r="CM273" s="228">
        <v>5600</v>
      </c>
      <c r="CN273" s="229">
        <v>6200</v>
      </c>
      <c r="CO273" s="1100"/>
      <c r="CP273" s="1111"/>
      <c r="CQ273" s="1100"/>
      <c r="CR273" s="1083"/>
      <c r="CS273" s="1102"/>
      <c r="CT273" s="1086"/>
      <c r="CU273" s="1086"/>
      <c r="CV273" s="1089"/>
      <c r="CW273" s="1102"/>
      <c r="CX273" s="1105"/>
      <c r="CY273" s="1091"/>
      <c r="CZ273" s="1093"/>
      <c r="DA273" s="1095"/>
      <c r="DB273" s="1096"/>
      <c r="DC273" s="230"/>
      <c r="DD273" s="1096"/>
      <c r="DE273" s="1098"/>
      <c r="DF273" s="1100"/>
      <c r="DG273" s="1083"/>
      <c r="DH273" s="1086"/>
      <c r="DI273" s="1086"/>
      <c r="DJ273" s="1086"/>
      <c r="DK273" s="1089"/>
      <c r="DL273" s="1086"/>
      <c r="DM273" s="1067"/>
      <c r="DN273" s="1069"/>
      <c r="DO273" s="1071"/>
      <c r="DP273" s="1073"/>
      <c r="DQ273" s="1073"/>
      <c r="DR273" s="1075"/>
      <c r="DS273" s="202"/>
      <c r="DT273" s="1143"/>
      <c r="DU273" s="160"/>
      <c r="DV273" s="160"/>
      <c r="DW273" s="128"/>
      <c r="DX273" s="128"/>
      <c r="DY273" s="128"/>
      <c r="DZ273" s="128"/>
      <c r="EA273" s="128"/>
      <c r="EB273" s="128"/>
      <c r="EC273" s="128"/>
      <c r="ED273" s="128"/>
      <c r="EE273" s="128"/>
      <c r="EF273" s="128"/>
      <c r="EG273" s="128"/>
      <c r="EH273" s="128"/>
    </row>
    <row r="274" spans="1:138" s="126" customFormat="1" ht="18.600000000000001" customHeight="1">
      <c r="A274" s="126" t="s">
        <v>285</v>
      </c>
      <c r="B274" s="1147"/>
      <c r="C274" s="1136"/>
      <c r="D274" s="1123" t="s">
        <v>986</v>
      </c>
      <c r="E274" s="203" t="s">
        <v>54</v>
      </c>
      <c r="F274" s="165"/>
      <c r="G274" s="204">
        <v>163350</v>
      </c>
      <c r="H274" s="205">
        <v>248840</v>
      </c>
      <c r="I274" s="204">
        <v>147050</v>
      </c>
      <c r="J274" s="205">
        <v>232540</v>
      </c>
      <c r="K274" s="141" t="s">
        <v>973</v>
      </c>
      <c r="L274" s="206">
        <v>1510</v>
      </c>
      <c r="M274" s="207">
        <v>2360</v>
      </c>
      <c r="N274" s="208" t="s">
        <v>974</v>
      </c>
      <c r="O274" s="209" t="s">
        <v>975</v>
      </c>
      <c r="P274" s="209" t="s">
        <v>910</v>
      </c>
      <c r="Q274" s="209" t="s">
        <v>976</v>
      </c>
      <c r="R274" s="209" t="s">
        <v>973</v>
      </c>
      <c r="S274" s="210">
        <v>2.8</v>
      </c>
      <c r="T274" s="211">
        <v>2.8</v>
      </c>
      <c r="U274" s="206">
        <v>1350</v>
      </c>
      <c r="V274" s="207">
        <v>2200</v>
      </c>
      <c r="W274" s="212" t="s">
        <v>974</v>
      </c>
      <c r="X274" s="209" t="s">
        <v>975</v>
      </c>
      <c r="Y274" s="212" t="s">
        <v>910</v>
      </c>
      <c r="Z274" s="209" t="s">
        <v>976</v>
      </c>
      <c r="AA274" s="212" t="s">
        <v>973</v>
      </c>
      <c r="AB274" s="210">
        <v>2.8</v>
      </c>
      <c r="AC274" s="213">
        <v>2.8</v>
      </c>
      <c r="AD274" s="231"/>
      <c r="AE274" s="232"/>
      <c r="AF274" s="233"/>
      <c r="AG274" s="234"/>
      <c r="AH274" s="235"/>
      <c r="AI274" s="195"/>
      <c r="AJ274" s="235"/>
      <c r="AK274" s="195"/>
      <c r="AL274" s="235"/>
      <c r="AM274" s="195"/>
      <c r="AN274" s="195"/>
      <c r="AO274" s="231"/>
      <c r="AP274" s="232"/>
      <c r="AQ274" s="233"/>
      <c r="AR274" s="234"/>
      <c r="AS274" s="235"/>
      <c r="AT274" s="195"/>
      <c r="AU274" s="235"/>
      <c r="AV274" s="195"/>
      <c r="AW274" s="235"/>
      <c r="AX274" s="195"/>
      <c r="AY274" s="141" t="s">
        <v>973</v>
      </c>
      <c r="AZ274" s="236">
        <v>17090</v>
      </c>
      <c r="BA274" s="141" t="s">
        <v>973</v>
      </c>
      <c r="BB274" s="184">
        <v>170</v>
      </c>
      <c r="BC274" s="185" t="s">
        <v>974</v>
      </c>
      <c r="BD274" s="186" t="s">
        <v>975</v>
      </c>
      <c r="BE274" s="187" t="s">
        <v>973</v>
      </c>
      <c r="BF274" s="188" t="s">
        <v>976</v>
      </c>
      <c r="BG274" s="185" t="s">
        <v>973</v>
      </c>
      <c r="BH274" s="189">
        <v>2.6</v>
      </c>
      <c r="BI274" s="1119"/>
      <c r="BJ274" s="115"/>
      <c r="BK274" s="255"/>
      <c r="BL274" s="1118"/>
      <c r="BM274" s="202"/>
      <c r="BN274" s="195"/>
      <c r="BO274" s="195"/>
      <c r="BP274" s="195"/>
      <c r="BQ274" s="195"/>
      <c r="BR274" s="195"/>
      <c r="BS274" s="225"/>
      <c r="BT274" s="195"/>
      <c r="BU274" s="1149"/>
      <c r="BV274" s="226"/>
      <c r="BW274" s="1100" t="s">
        <v>973</v>
      </c>
      <c r="BX274" s="1129">
        <v>19180</v>
      </c>
      <c r="BY274" s="237"/>
      <c r="BZ274" s="1100"/>
      <c r="CA274" s="1083"/>
      <c r="CB274" s="1102"/>
      <c r="CC274" s="1086"/>
      <c r="CD274" s="1102"/>
      <c r="CE274" s="1089"/>
      <c r="CF274" s="1102"/>
      <c r="CG274" s="1067"/>
      <c r="CH274" s="1093"/>
      <c r="CI274" s="1121"/>
      <c r="CJ274" s="1108"/>
      <c r="CK274" s="1093"/>
      <c r="CL274" s="123" t="s">
        <v>987</v>
      </c>
      <c r="CM274" s="228">
        <v>4900</v>
      </c>
      <c r="CN274" s="229">
        <v>5400</v>
      </c>
      <c r="CO274" s="1100"/>
      <c r="CP274" s="1111"/>
      <c r="CQ274" s="1100"/>
      <c r="CR274" s="1083"/>
      <c r="CS274" s="1102"/>
      <c r="CT274" s="1086"/>
      <c r="CU274" s="1086"/>
      <c r="CV274" s="1089"/>
      <c r="CW274" s="1102"/>
      <c r="CX274" s="1105"/>
      <c r="CY274" s="1091"/>
      <c r="CZ274" s="202"/>
      <c r="DA274" s="127"/>
      <c r="DB274" s="1096"/>
      <c r="DC274" s="230"/>
      <c r="DD274" s="1096"/>
      <c r="DE274" s="1098"/>
      <c r="DF274" s="1100"/>
      <c r="DG274" s="1083"/>
      <c r="DH274" s="1086"/>
      <c r="DI274" s="1086"/>
      <c r="DJ274" s="1086"/>
      <c r="DK274" s="1089"/>
      <c r="DL274" s="1086"/>
      <c r="DM274" s="1067"/>
      <c r="DN274" s="1069"/>
      <c r="DO274" s="1076">
        <v>0.01</v>
      </c>
      <c r="DP274" s="1078">
        <v>0.03</v>
      </c>
      <c r="DQ274" s="1078">
        <v>0.04</v>
      </c>
      <c r="DR274" s="1080">
        <v>0.05</v>
      </c>
      <c r="DS274" s="202"/>
      <c r="DT274" s="1143"/>
      <c r="DU274" s="160"/>
      <c r="DV274" s="160"/>
      <c r="DW274" s="128"/>
      <c r="DX274" s="128"/>
      <c r="DY274" s="128"/>
      <c r="DZ274" s="128"/>
      <c r="EA274" s="128"/>
      <c r="EB274" s="128"/>
      <c r="EC274" s="128"/>
      <c r="ED274" s="128"/>
      <c r="EE274" s="128"/>
      <c r="EF274" s="128"/>
      <c r="EG274" s="128"/>
      <c r="EH274" s="128"/>
    </row>
    <row r="275" spans="1:138" s="126" customFormat="1" ht="18.600000000000001" customHeight="1">
      <c r="A275" s="126" t="s">
        <v>286</v>
      </c>
      <c r="B275" s="1147"/>
      <c r="C275" s="1136"/>
      <c r="D275" s="1124"/>
      <c r="E275" s="238" t="s">
        <v>55</v>
      </c>
      <c r="F275" s="165"/>
      <c r="G275" s="239">
        <v>248840</v>
      </c>
      <c r="H275" s="240"/>
      <c r="I275" s="239">
        <v>232540</v>
      </c>
      <c r="J275" s="240"/>
      <c r="K275" s="141" t="s">
        <v>973</v>
      </c>
      <c r="L275" s="241">
        <v>2360</v>
      </c>
      <c r="M275" s="242"/>
      <c r="N275" s="243" t="s">
        <v>974</v>
      </c>
      <c r="O275" s="244" t="s">
        <v>975</v>
      </c>
      <c r="P275" s="244" t="s">
        <v>910</v>
      </c>
      <c r="Q275" s="244" t="s">
        <v>976</v>
      </c>
      <c r="R275" s="244" t="s">
        <v>973</v>
      </c>
      <c r="S275" s="245">
        <v>2.8</v>
      </c>
      <c r="T275" s="246"/>
      <c r="U275" s="241">
        <v>2200</v>
      </c>
      <c r="V275" s="242"/>
      <c r="W275" s="247" t="s">
        <v>974</v>
      </c>
      <c r="X275" s="244" t="s">
        <v>975</v>
      </c>
      <c r="Y275" s="248" t="s">
        <v>910</v>
      </c>
      <c r="Z275" s="244" t="s">
        <v>976</v>
      </c>
      <c r="AA275" s="248" t="s">
        <v>973</v>
      </c>
      <c r="AB275" s="245">
        <v>2.8</v>
      </c>
      <c r="AC275" s="249"/>
      <c r="AD275" s="231"/>
      <c r="AE275" s="232"/>
      <c r="AF275" s="233"/>
      <c r="AG275" s="250"/>
      <c r="AH275" s="235"/>
      <c r="AI275" s="195"/>
      <c r="AJ275" s="235"/>
      <c r="AK275" s="195"/>
      <c r="AL275" s="235"/>
      <c r="AM275" s="195"/>
      <c r="AN275" s="195"/>
      <c r="AO275" s="231"/>
      <c r="AP275" s="232"/>
      <c r="AQ275" s="233"/>
      <c r="AR275" s="250"/>
      <c r="AS275" s="235"/>
      <c r="AT275" s="195"/>
      <c r="AU275" s="235"/>
      <c r="AV275" s="195"/>
      <c r="AW275" s="235"/>
      <c r="AX275" s="195"/>
      <c r="AY275" s="231"/>
      <c r="AZ275" s="232"/>
      <c r="BA275" s="232"/>
      <c r="BB275" s="234"/>
      <c r="BC275" s="235"/>
      <c r="BD275" s="195"/>
      <c r="BE275" s="235"/>
      <c r="BF275" s="195"/>
      <c r="BG275" s="235"/>
      <c r="BH275" s="195"/>
      <c r="BI275" s="1119"/>
      <c r="BJ275" s="115"/>
      <c r="BK275" s="255"/>
      <c r="BL275" s="1118"/>
      <c r="BM275" s="202"/>
      <c r="BN275" s="195"/>
      <c r="BO275" s="195"/>
      <c r="BP275" s="195"/>
      <c r="BQ275" s="195"/>
      <c r="BR275" s="195"/>
      <c r="BS275" s="225"/>
      <c r="BT275" s="195"/>
      <c r="BU275" s="1149"/>
      <c r="BV275" s="226"/>
      <c r="BW275" s="1100"/>
      <c r="BX275" s="1130"/>
      <c r="BY275" s="251"/>
      <c r="BZ275" s="1100"/>
      <c r="CA275" s="1084"/>
      <c r="CB275" s="1103"/>
      <c r="CC275" s="1087"/>
      <c r="CD275" s="1103"/>
      <c r="CE275" s="1090"/>
      <c r="CF275" s="1103"/>
      <c r="CG275" s="1068"/>
      <c r="CH275" s="1093"/>
      <c r="CI275" s="1122"/>
      <c r="CJ275" s="1109"/>
      <c r="CK275" s="1093"/>
      <c r="CL275" s="252" t="s">
        <v>988</v>
      </c>
      <c r="CM275" s="253">
        <v>4400</v>
      </c>
      <c r="CN275" s="254">
        <v>4900</v>
      </c>
      <c r="CO275" s="1100"/>
      <c r="CP275" s="1112"/>
      <c r="CQ275" s="1100"/>
      <c r="CR275" s="1084"/>
      <c r="CS275" s="1103"/>
      <c r="CT275" s="1087"/>
      <c r="CU275" s="1087"/>
      <c r="CV275" s="1090"/>
      <c r="CW275" s="1103"/>
      <c r="CX275" s="1106"/>
      <c r="CY275" s="1092"/>
      <c r="CZ275" s="202"/>
      <c r="DA275" s="127"/>
      <c r="DB275" s="1096"/>
      <c r="DC275" s="230"/>
      <c r="DD275" s="1096"/>
      <c r="DE275" s="1099"/>
      <c r="DF275" s="1100"/>
      <c r="DG275" s="1084"/>
      <c r="DH275" s="1087"/>
      <c r="DI275" s="1087"/>
      <c r="DJ275" s="1087"/>
      <c r="DK275" s="1090"/>
      <c r="DL275" s="1087"/>
      <c r="DM275" s="1068"/>
      <c r="DN275" s="1069"/>
      <c r="DO275" s="1077"/>
      <c r="DP275" s="1079"/>
      <c r="DQ275" s="1079"/>
      <c r="DR275" s="1081"/>
      <c r="DS275" s="202"/>
      <c r="DT275" s="1143"/>
      <c r="DU275" s="160"/>
      <c r="DV275" s="160"/>
      <c r="DW275" s="128"/>
      <c r="DX275" s="128"/>
      <c r="DY275" s="128"/>
      <c r="DZ275" s="128"/>
      <c r="EA275" s="128"/>
      <c r="EB275" s="128"/>
      <c r="EC275" s="128"/>
      <c r="ED275" s="128"/>
      <c r="EE275" s="128"/>
      <c r="EF275" s="128"/>
      <c r="EG275" s="128"/>
      <c r="EH275" s="128"/>
    </row>
    <row r="276" spans="1:138" ht="18.600000000000001" customHeight="1">
      <c r="A276" s="263" t="s">
        <v>287</v>
      </c>
      <c r="B276" s="1147"/>
      <c r="C276" s="1137" t="s">
        <v>992</v>
      </c>
      <c r="D276" s="1116" t="s">
        <v>972</v>
      </c>
      <c r="E276" s="164" t="s">
        <v>52</v>
      </c>
      <c r="F276" s="165"/>
      <c r="G276" s="166">
        <v>78990</v>
      </c>
      <c r="H276" s="167">
        <v>87530</v>
      </c>
      <c r="I276" s="166">
        <v>64720</v>
      </c>
      <c r="J276" s="167">
        <v>73260</v>
      </c>
      <c r="K276" s="141" t="s">
        <v>973</v>
      </c>
      <c r="L276" s="168">
        <v>770</v>
      </c>
      <c r="M276" s="169">
        <v>850</v>
      </c>
      <c r="N276" s="170" t="s">
        <v>974</v>
      </c>
      <c r="O276" s="171" t="s">
        <v>975</v>
      </c>
      <c r="P276" s="172" t="s">
        <v>973</v>
      </c>
      <c r="Q276" s="173" t="s">
        <v>976</v>
      </c>
      <c r="R276" s="172" t="s">
        <v>973</v>
      </c>
      <c r="S276" s="174">
        <v>2.8</v>
      </c>
      <c r="T276" s="175">
        <v>2.8</v>
      </c>
      <c r="U276" s="168">
        <v>620</v>
      </c>
      <c r="V276" s="169">
        <v>700</v>
      </c>
      <c r="W276" s="176" t="s">
        <v>974</v>
      </c>
      <c r="X276" s="171" t="s">
        <v>975</v>
      </c>
      <c r="Y276" s="176" t="s">
        <v>973</v>
      </c>
      <c r="Z276" s="173" t="s">
        <v>976</v>
      </c>
      <c r="AA276" s="176" t="s">
        <v>973</v>
      </c>
      <c r="AB276" s="174">
        <v>2.7</v>
      </c>
      <c r="AC276" s="177">
        <v>2.7</v>
      </c>
      <c r="AD276" s="141" t="s">
        <v>973</v>
      </c>
      <c r="AE276" s="178">
        <v>8540</v>
      </c>
      <c r="AF276" s="141" t="s">
        <v>973</v>
      </c>
      <c r="AG276" s="179">
        <v>80</v>
      </c>
      <c r="AH276" s="180" t="s">
        <v>974</v>
      </c>
      <c r="AI276" s="171" t="s">
        <v>975</v>
      </c>
      <c r="AJ276" s="176" t="s">
        <v>973</v>
      </c>
      <c r="AK276" s="173" t="s">
        <v>976</v>
      </c>
      <c r="AL276" s="176" t="s">
        <v>973</v>
      </c>
      <c r="AM276" s="181">
        <v>2.8</v>
      </c>
      <c r="AN276" s="182" t="s">
        <v>977</v>
      </c>
      <c r="AO276" s="141" t="s">
        <v>973</v>
      </c>
      <c r="AP276" s="183">
        <v>3410</v>
      </c>
      <c r="AQ276" s="141" t="s">
        <v>973</v>
      </c>
      <c r="AR276" s="184">
        <v>30</v>
      </c>
      <c r="AS276" s="185" t="s">
        <v>974</v>
      </c>
      <c r="AT276" s="186" t="s">
        <v>975</v>
      </c>
      <c r="AU276" s="187" t="s">
        <v>973</v>
      </c>
      <c r="AV276" s="188" t="s">
        <v>976</v>
      </c>
      <c r="AW276" s="187" t="s">
        <v>973</v>
      </c>
      <c r="AX276" s="189">
        <v>3.7</v>
      </c>
      <c r="AZ276" s="126"/>
      <c r="BA276" s="126"/>
      <c r="BB276" s="190"/>
      <c r="BC276" s="130"/>
      <c r="BD276" s="126"/>
      <c r="BE276" s="130"/>
      <c r="BF276" s="126"/>
      <c r="BG276" s="130"/>
      <c r="BH276" s="126"/>
      <c r="BI276" s="1119"/>
      <c r="BK276" s="255"/>
      <c r="BL276" s="1118"/>
      <c r="BM276" s="202"/>
      <c r="BS276" s="225"/>
      <c r="BU276" s="1149"/>
      <c r="BV276" s="226"/>
      <c r="BW276" s="1100" t="s">
        <v>973</v>
      </c>
      <c r="BX276" s="1131">
        <v>19360</v>
      </c>
      <c r="BY276" s="197"/>
      <c r="BZ276" s="1100" t="s">
        <v>973</v>
      </c>
      <c r="CA276" s="1082">
        <v>110</v>
      </c>
      <c r="CB276" s="1101" t="s">
        <v>974</v>
      </c>
      <c r="CC276" s="1085" t="s">
        <v>975</v>
      </c>
      <c r="CD276" s="1101" t="s">
        <v>973</v>
      </c>
      <c r="CE276" s="1088" t="s">
        <v>979</v>
      </c>
      <c r="CF276" s="1101" t="s">
        <v>973</v>
      </c>
      <c r="CG276" s="1066">
        <v>6.8</v>
      </c>
      <c r="CH276" s="1093" t="s">
        <v>973</v>
      </c>
      <c r="CI276" s="1120">
        <v>5400</v>
      </c>
      <c r="CJ276" s="1107">
        <v>6000</v>
      </c>
      <c r="CK276" s="1093" t="s">
        <v>973</v>
      </c>
      <c r="CL276" s="198" t="s">
        <v>980</v>
      </c>
      <c r="CM276" s="199">
        <v>9800</v>
      </c>
      <c r="CN276" s="200">
        <v>10900</v>
      </c>
      <c r="CO276" s="1100" t="s">
        <v>973</v>
      </c>
      <c r="CP276" s="1110">
        <v>12820</v>
      </c>
      <c r="CQ276" s="1100" t="s">
        <v>973</v>
      </c>
      <c r="CR276" s="1082">
        <v>120</v>
      </c>
      <c r="CS276" s="1101" t="s">
        <v>974</v>
      </c>
      <c r="CT276" s="1085" t="s">
        <v>975</v>
      </c>
      <c r="CU276" s="1085" t="s">
        <v>973</v>
      </c>
      <c r="CV276" s="1088" t="s">
        <v>979</v>
      </c>
      <c r="CW276" s="1101" t="s">
        <v>973</v>
      </c>
      <c r="CX276" s="1104">
        <v>3</v>
      </c>
      <c r="CY276" s="1091" t="s">
        <v>981</v>
      </c>
      <c r="CZ276" s="1093" t="s">
        <v>973</v>
      </c>
      <c r="DA276" s="1094">
        <v>4900</v>
      </c>
      <c r="DB276" s="1096"/>
      <c r="DC276" s="230"/>
      <c r="DD276" s="1096" t="s">
        <v>982</v>
      </c>
      <c r="DE276" s="1097">
        <v>14030</v>
      </c>
      <c r="DF276" s="1100" t="s">
        <v>973</v>
      </c>
      <c r="DG276" s="1082">
        <v>140</v>
      </c>
      <c r="DH276" s="1085" t="s">
        <v>974</v>
      </c>
      <c r="DI276" s="1085" t="s">
        <v>975</v>
      </c>
      <c r="DJ276" s="1085" t="s">
        <v>973</v>
      </c>
      <c r="DK276" s="1088" t="s">
        <v>979</v>
      </c>
      <c r="DL276" s="1085" t="s">
        <v>973</v>
      </c>
      <c r="DM276" s="1066">
        <v>2</v>
      </c>
      <c r="DN276" s="1069" t="s">
        <v>982</v>
      </c>
      <c r="DO276" s="1070" t="s">
        <v>912</v>
      </c>
      <c r="DP276" s="1072" t="s">
        <v>912</v>
      </c>
      <c r="DQ276" s="1072" t="s">
        <v>912</v>
      </c>
      <c r="DR276" s="1074" t="s">
        <v>912</v>
      </c>
      <c r="DS276" s="202"/>
      <c r="DT276" s="1143"/>
      <c r="DU276" s="160"/>
      <c r="DV276" s="160"/>
    </row>
    <row r="277" spans="1:138" ht="18.600000000000001" customHeight="1">
      <c r="A277" s="263" t="s">
        <v>288</v>
      </c>
      <c r="B277" s="1147"/>
      <c r="C277" s="1136"/>
      <c r="D277" s="1117"/>
      <c r="E277" s="203" t="s">
        <v>53</v>
      </c>
      <c r="F277" s="165"/>
      <c r="G277" s="204">
        <v>87530</v>
      </c>
      <c r="H277" s="205">
        <v>156200</v>
      </c>
      <c r="I277" s="204">
        <v>73260</v>
      </c>
      <c r="J277" s="205">
        <v>141930</v>
      </c>
      <c r="K277" s="141" t="s">
        <v>973</v>
      </c>
      <c r="L277" s="206">
        <v>850</v>
      </c>
      <c r="M277" s="207">
        <v>1440</v>
      </c>
      <c r="N277" s="208" t="s">
        <v>974</v>
      </c>
      <c r="O277" s="209" t="s">
        <v>975</v>
      </c>
      <c r="P277" s="209" t="s">
        <v>910</v>
      </c>
      <c r="Q277" s="209" t="s">
        <v>976</v>
      </c>
      <c r="R277" s="209" t="s">
        <v>973</v>
      </c>
      <c r="S277" s="210">
        <v>2.8</v>
      </c>
      <c r="T277" s="211">
        <v>2.8</v>
      </c>
      <c r="U277" s="206">
        <v>700</v>
      </c>
      <c r="V277" s="207">
        <v>1300</v>
      </c>
      <c r="W277" s="212" t="s">
        <v>974</v>
      </c>
      <c r="X277" s="209" t="s">
        <v>975</v>
      </c>
      <c r="Y277" s="212" t="s">
        <v>910</v>
      </c>
      <c r="Z277" s="209" t="s">
        <v>976</v>
      </c>
      <c r="AA277" s="212" t="s">
        <v>973</v>
      </c>
      <c r="AB277" s="210">
        <v>2.7</v>
      </c>
      <c r="AC277" s="213">
        <v>2.7</v>
      </c>
      <c r="AD277" s="141" t="s">
        <v>973</v>
      </c>
      <c r="AE277" s="214">
        <v>8540</v>
      </c>
      <c r="AF277" s="141" t="s">
        <v>973</v>
      </c>
      <c r="AG277" s="215">
        <v>80</v>
      </c>
      <c r="AH277" s="216" t="s">
        <v>974</v>
      </c>
      <c r="AI277" s="158" t="s">
        <v>975</v>
      </c>
      <c r="AJ277" s="159" t="s">
        <v>973</v>
      </c>
      <c r="AK277" s="217" t="s">
        <v>976</v>
      </c>
      <c r="AL277" s="218" t="s">
        <v>973</v>
      </c>
      <c r="AM277" s="219">
        <v>2.8</v>
      </c>
      <c r="AN277" s="220"/>
      <c r="AP277" s="221"/>
      <c r="AQ277" s="115"/>
      <c r="AR277" s="222"/>
      <c r="AS277" s="223"/>
      <c r="AT277" s="221"/>
      <c r="AU277" s="223"/>
      <c r="AV277" s="221"/>
      <c r="AW277" s="223"/>
      <c r="AX277" s="221"/>
      <c r="AZ277" s="126"/>
      <c r="BA277" s="126"/>
      <c r="BB277" s="190"/>
      <c r="BC277" s="130"/>
      <c r="BD277" s="126"/>
      <c r="BE277" s="130"/>
      <c r="BF277" s="126"/>
      <c r="BG277" s="130"/>
      <c r="BH277" s="126"/>
      <c r="BI277" s="1119"/>
      <c r="BK277" s="255"/>
      <c r="BL277" s="1118"/>
      <c r="BM277" s="202"/>
      <c r="BS277" s="225"/>
      <c r="BU277" s="1149"/>
      <c r="BV277" s="226"/>
      <c r="BW277" s="1100"/>
      <c r="BX277" s="1132"/>
      <c r="BY277" s="227">
        <v>17480</v>
      </c>
      <c r="BZ277" s="1100"/>
      <c r="CA277" s="1083"/>
      <c r="CB277" s="1102"/>
      <c r="CC277" s="1086"/>
      <c r="CD277" s="1102"/>
      <c r="CE277" s="1089"/>
      <c r="CF277" s="1102"/>
      <c r="CG277" s="1067"/>
      <c r="CH277" s="1093"/>
      <c r="CI277" s="1121"/>
      <c r="CJ277" s="1108"/>
      <c r="CK277" s="1093"/>
      <c r="CL277" s="123" t="s">
        <v>985</v>
      </c>
      <c r="CM277" s="228">
        <v>5400</v>
      </c>
      <c r="CN277" s="229">
        <v>6000</v>
      </c>
      <c r="CO277" s="1100"/>
      <c r="CP277" s="1111"/>
      <c r="CQ277" s="1100"/>
      <c r="CR277" s="1083"/>
      <c r="CS277" s="1102"/>
      <c r="CT277" s="1086"/>
      <c r="CU277" s="1086"/>
      <c r="CV277" s="1089"/>
      <c r="CW277" s="1102"/>
      <c r="CX277" s="1105"/>
      <c r="CY277" s="1091"/>
      <c r="CZ277" s="1093"/>
      <c r="DA277" s="1095"/>
      <c r="DB277" s="1096"/>
      <c r="DC277" s="230"/>
      <c r="DD277" s="1096"/>
      <c r="DE277" s="1098"/>
      <c r="DF277" s="1100"/>
      <c r="DG277" s="1083"/>
      <c r="DH277" s="1086"/>
      <c r="DI277" s="1086"/>
      <c r="DJ277" s="1086"/>
      <c r="DK277" s="1089"/>
      <c r="DL277" s="1086"/>
      <c r="DM277" s="1067"/>
      <c r="DN277" s="1069"/>
      <c r="DO277" s="1071"/>
      <c r="DP277" s="1073"/>
      <c r="DQ277" s="1073"/>
      <c r="DR277" s="1075"/>
      <c r="DS277" s="202"/>
      <c r="DT277" s="1143"/>
      <c r="DU277" s="160"/>
      <c r="DV277" s="160"/>
    </row>
    <row r="278" spans="1:138" ht="18.600000000000001" customHeight="1">
      <c r="A278" s="263" t="s">
        <v>289</v>
      </c>
      <c r="B278" s="1147"/>
      <c r="C278" s="1136"/>
      <c r="D278" s="1123" t="s">
        <v>986</v>
      </c>
      <c r="E278" s="203" t="s">
        <v>54</v>
      </c>
      <c r="F278" s="165"/>
      <c r="G278" s="204">
        <v>156200</v>
      </c>
      <c r="H278" s="205">
        <v>241690</v>
      </c>
      <c r="I278" s="204">
        <v>141930</v>
      </c>
      <c r="J278" s="205">
        <v>227420</v>
      </c>
      <c r="K278" s="141" t="s">
        <v>973</v>
      </c>
      <c r="L278" s="206">
        <v>1440</v>
      </c>
      <c r="M278" s="207">
        <v>2290</v>
      </c>
      <c r="N278" s="208" t="s">
        <v>974</v>
      </c>
      <c r="O278" s="209" t="s">
        <v>975</v>
      </c>
      <c r="P278" s="209" t="s">
        <v>910</v>
      </c>
      <c r="Q278" s="209" t="s">
        <v>976</v>
      </c>
      <c r="R278" s="209" t="s">
        <v>973</v>
      </c>
      <c r="S278" s="210">
        <v>2.8</v>
      </c>
      <c r="T278" s="211">
        <v>2.8</v>
      </c>
      <c r="U278" s="206">
        <v>1300</v>
      </c>
      <c r="V278" s="207">
        <v>2150</v>
      </c>
      <c r="W278" s="212" t="s">
        <v>974</v>
      </c>
      <c r="X278" s="209" t="s">
        <v>975</v>
      </c>
      <c r="Y278" s="212" t="s">
        <v>910</v>
      </c>
      <c r="Z278" s="209" t="s">
        <v>976</v>
      </c>
      <c r="AA278" s="212" t="s">
        <v>973</v>
      </c>
      <c r="AB278" s="210">
        <v>2.7</v>
      </c>
      <c r="AC278" s="213">
        <v>2.8</v>
      </c>
      <c r="AD278" s="231"/>
      <c r="AF278" s="233"/>
      <c r="AO278" s="231"/>
      <c r="AQ278" s="233"/>
      <c r="AY278" s="141" t="s">
        <v>973</v>
      </c>
      <c r="AZ278" s="236">
        <v>17090</v>
      </c>
      <c r="BA278" s="141" t="s">
        <v>973</v>
      </c>
      <c r="BB278" s="184">
        <v>170</v>
      </c>
      <c r="BC278" s="185" t="s">
        <v>974</v>
      </c>
      <c r="BD278" s="186" t="s">
        <v>975</v>
      </c>
      <c r="BE278" s="187" t="s">
        <v>973</v>
      </c>
      <c r="BF278" s="188" t="s">
        <v>976</v>
      </c>
      <c r="BG278" s="185" t="s">
        <v>973</v>
      </c>
      <c r="BH278" s="189">
        <v>2.6</v>
      </c>
      <c r="BI278" s="1119"/>
      <c r="BK278" s="1138" t="s">
        <v>993</v>
      </c>
      <c r="BL278" s="1118"/>
      <c r="BM278" s="1139" t="s">
        <v>993</v>
      </c>
      <c r="BN278" s="1140"/>
      <c r="BO278" s="1140"/>
      <c r="BP278" s="1140"/>
      <c r="BQ278" s="1140"/>
      <c r="BR278" s="1140"/>
      <c r="BS278" s="1141"/>
      <c r="BU278" s="1149"/>
      <c r="BV278" s="226"/>
      <c r="BW278" s="1100" t="s">
        <v>973</v>
      </c>
      <c r="BX278" s="1129">
        <v>17480</v>
      </c>
      <c r="BY278" s="237"/>
      <c r="BZ278" s="1100"/>
      <c r="CA278" s="1083">
        <v>0</v>
      </c>
      <c r="CB278" s="1102"/>
      <c r="CC278" s="1086"/>
      <c r="CD278" s="1102"/>
      <c r="CE278" s="1089"/>
      <c r="CF278" s="1102"/>
      <c r="CG278" s="1067"/>
      <c r="CH278" s="1093"/>
      <c r="CI278" s="1121"/>
      <c r="CJ278" s="1108"/>
      <c r="CK278" s="1093"/>
      <c r="CL278" s="123" t="s">
        <v>987</v>
      </c>
      <c r="CM278" s="228">
        <v>4700</v>
      </c>
      <c r="CN278" s="229">
        <v>5200</v>
      </c>
      <c r="CO278" s="1100"/>
      <c r="CP278" s="1111"/>
      <c r="CQ278" s="1100"/>
      <c r="CR278" s="1083"/>
      <c r="CS278" s="1102"/>
      <c r="CT278" s="1086"/>
      <c r="CU278" s="1086"/>
      <c r="CV278" s="1089"/>
      <c r="CW278" s="1102"/>
      <c r="CX278" s="1105"/>
      <c r="CY278" s="1091"/>
      <c r="CZ278" s="202"/>
      <c r="DA278" s="127"/>
      <c r="DB278" s="1096"/>
      <c r="DC278" s="230"/>
      <c r="DD278" s="1096"/>
      <c r="DE278" s="1098"/>
      <c r="DF278" s="1100"/>
      <c r="DG278" s="1083"/>
      <c r="DH278" s="1086"/>
      <c r="DI278" s="1086"/>
      <c r="DJ278" s="1086"/>
      <c r="DK278" s="1089"/>
      <c r="DL278" s="1086"/>
      <c r="DM278" s="1067"/>
      <c r="DN278" s="1069"/>
      <c r="DO278" s="1076">
        <v>0.01</v>
      </c>
      <c r="DP278" s="1078">
        <v>0.03</v>
      </c>
      <c r="DQ278" s="1078">
        <v>0.04</v>
      </c>
      <c r="DR278" s="1080">
        <v>0.05</v>
      </c>
      <c r="DS278" s="202"/>
      <c r="DT278" s="1143"/>
      <c r="DU278" s="160"/>
      <c r="DV278" s="160"/>
    </row>
    <row r="279" spans="1:138" ht="18.600000000000001" customHeight="1">
      <c r="A279" s="263" t="s">
        <v>290</v>
      </c>
      <c r="B279" s="1147"/>
      <c r="C279" s="1136"/>
      <c r="D279" s="1124"/>
      <c r="E279" s="238" t="s">
        <v>55</v>
      </c>
      <c r="F279" s="165"/>
      <c r="G279" s="239">
        <v>241690</v>
      </c>
      <c r="H279" s="240"/>
      <c r="I279" s="239">
        <v>227420</v>
      </c>
      <c r="J279" s="240"/>
      <c r="K279" s="141" t="s">
        <v>973</v>
      </c>
      <c r="L279" s="241">
        <v>2290</v>
      </c>
      <c r="M279" s="242"/>
      <c r="N279" s="243" t="s">
        <v>974</v>
      </c>
      <c r="O279" s="244" t="s">
        <v>975</v>
      </c>
      <c r="P279" s="244" t="s">
        <v>910</v>
      </c>
      <c r="Q279" s="244" t="s">
        <v>976</v>
      </c>
      <c r="R279" s="244" t="s">
        <v>973</v>
      </c>
      <c r="S279" s="245">
        <v>2.8</v>
      </c>
      <c r="T279" s="246"/>
      <c r="U279" s="241">
        <v>2150</v>
      </c>
      <c r="V279" s="242"/>
      <c r="W279" s="247" t="s">
        <v>974</v>
      </c>
      <c r="X279" s="244" t="s">
        <v>975</v>
      </c>
      <c r="Y279" s="248" t="s">
        <v>910</v>
      </c>
      <c r="Z279" s="244" t="s">
        <v>976</v>
      </c>
      <c r="AA279" s="248" t="s">
        <v>973</v>
      </c>
      <c r="AB279" s="245">
        <v>2.8</v>
      </c>
      <c r="AC279" s="249"/>
      <c r="AD279" s="231"/>
      <c r="AF279" s="233"/>
      <c r="AG279" s="250"/>
      <c r="AO279" s="231"/>
      <c r="AQ279" s="233"/>
      <c r="AR279" s="250"/>
      <c r="AY279" s="231"/>
      <c r="BI279" s="1119"/>
      <c r="BK279" s="1138"/>
      <c r="BL279" s="1118"/>
      <c r="BM279" s="1139"/>
      <c r="BN279" s="1140"/>
      <c r="BO279" s="1140"/>
      <c r="BP279" s="1140"/>
      <c r="BQ279" s="1140"/>
      <c r="BR279" s="1140"/>
      <c r="BS279" s="1141"/>
      <c r="BU279" s="1149"/>
      <c r="BV279" s="226"/>
      <c r="BW279" s="1100"/>
      <c r="BX279" s="1130"/>
      <c r="BY279" s="251"/>
      <c r="BZ279" s="1100"/>
      <c r="CA279" s="1084"/>
      <c r="CB279" s="1103"/>
      <c r="CC279" s="1087"/>
      <c r="CD279" s="1103"/>
      <c r="CE279" s="1090"/>
      <c r="CF279" s="1103"/>
      <c r="CG279" s="1068"/>
      <c r="CH279" s="1093"/>
      <c r="CI279" s="1122"/>
      <c r="CJ279" s="1109"/>
      <c r="CK279" s="1093"/>
      <c r="CL279" s="252" t="s">
        <v>988</v>
      </c>
      <c r="CM279" s="253">
        <v>4200</v>
      </c>
      <c r="CN279" s="254">
        <v>4600</v>
      </c>
      <c r="CO279" s="1100"/>
      <c r="CP279" s="1112"/>
      <c r="CQ279" s="1100"/>
      <c r="CR279" s="1084"/>
      <c r="CS279" s="1103"/>
      <c r="CT279" s="1087"/>
      <c r="CU279" s="1087"/>
      <c r="CV279" s="1090"/>
      <c r="CW279" s="1103"/>
      <c r="CX279" s="1106"/>
      <c r="CY279" s="1092"/>
      <c r="CZ279" s="202"/>
      <c r="DA279" s="127"/>
      <c r="DB279" s="1096"/>
      <c r="DC279" s="230"/>
      <c r="DD279" s="1096"/>
      <c r="DE279" s="1099"/>
      <c r="DF279" s="1100"/>
      <c r="DG279" s="1084"/>
      <c r="DH279" s="1087"/>
      <c r="DI279" s="1087"/>
      <c r="DJ279" s="1087"/>
      <c r="DK279" s="1090"/>
      <c r="DL279" s="1087"/>
      <c r="DM279" s="1068"/>
      <c r="DN279" s="1069"/>
      <c r="DO279" s="1077"/>
      <c r="DP279" s="1079"/>
      <c r="DQ279" s="1079"/>
      <c r="DR279" s="1081"/>
      <c r="DS279" s="202"/>
      <c r="DT279" s="1143"/>
      <c r="DU279" s="160"/>
      <c r="DV279" s="160"/>
    </row>
    <row r="280" spans="1:138" ht="18.600000000000001" customHeight="1">
      <c r="A280" s="263" t="s">
        <v>291</v>
      </c>
      <c r="B280" s="1147"/>
      <c r="C280" s="1137" t="s">
        <v>994</v>
      </c>
      <c r="D280" s="1116" t="s">
        <v>972</v>
      </c>
      <c r="E280" s="164" t="s">
        <v>52</v>
      </c>
      <c r="F280" s="165"/>
      <c r="G280" s="166">
        <v>81450</v>
      </c>
      <c r="H280" s="167">
        <v>89990</v>
      </c>
      <c r="I280" s="166">
        <v>68770</v>
      </c>
      <c r="J280" s="167">
        <v>77310</v>
      </c>
      <c r="K280" s="141" t="s">
        <v>973</v>
      </c>
      <c r="L280" s="168">
        <v>790</v>
      </c>
      <c r="M280" s="169">
        <v>870</v>
      </c>
      <c r="N280" s="170" t="s">
        <v>974</v>
      </c>
      <c r="O280" s="171" t="s">
        <v>975</v>
      </c>
      <c r="P280" s="172" t="s">
        <v>973</v>
      </c>
      <c r="Q280" s="173" t="s">
        <v>976</v>
      </c>
      <c r="R280" s="172" t="s">
        <v>973</v>
      </c>
      <c r="S280" s="174">
        <v>2.8</v>
      </c>
      <c r="T280" s="175">
        <v>2.8</v>
      </c>
      <c r="U280" s="168">
        <v>660</v>
      </c>
      <c r="V280" s="169">
        <v>740</v>
      </c>
      <c r="W280" s="176" t="s">
        <v>974</v>
      </c>
      <c r="X280" s="171" t="s">
        <v>975</v>
      </c>
      <c r="Y280" s="176" t="s">
        <v>973</v>
      </c>
      <c r="Z280" s="173" t="s">
        <v>976</v>
      </c>
      <c r="AA280" s="176" t="s">
        <v>973</v>
      </c>
      <c r="AB280" s="174">
        <v>2.8</v>
      </c>
      <c r="AC280" s="177">
        <v>2.8</v>
      </c>
      <c r="AD280" s="141" t="s">
        <v>973</v>
      </c>
      <c r="AE280" s="178">
        <v>8540</v>
      </c>
      <c r="AF280" s="141" t="s">
        <v>973</v>
      </c>
      <c r="AG280" s="179">
        <v>80</v>
      </c>
      <c r="AH280" s="180" t="s">
        <v>974</v>
      </c>
      <c r="AI280" s="171" t="s">
        <v>975</v>
      </c>
      <c r="AJ280" s="176" t="s">
        <v>973</v>
      </c>
      <c r="AK280" s="173" t="s">
        <v>976</v>
      </c>
      <c r="AL280" s="176" t="s">
        <v>973</v>
      </c>
      <c r="AM280" s="181">
        <v>2.8</v>
      </c>
      <c r="AN280" s="182" t="s">
        <v>977</v>
      </c>
      <c r="AO280" s="141" t="s">
        <v>973</v>
      </c>
      <c r="AP280" s="183">
        <v>3410</v>
      </c>
      <c r="AQ280" s="141" t="s">
        <v>973</v>
      </c>
      <c r="AR280" s="184">
        <v>30</v>
      </c>
      <c r="AS280" s="185" t="s">
        <v>974</v>
      </c>
      <c r="AT280" s="186" t="s">
        <v>975</v>
      </c>
      <c r="AU280" s="187" t="s">
        <v>973</v>
      </c>
      <c r="AV280" s="188" t="s">
        <v>976</v>
      </c>
      <c r="AW280" s="187" t="s">
        <v>973</v>
      </c>
      <c r="AX280" s="189">
        <v>3.7</v>
      </c>
      <c r="AZ280" s="126"/>
      <c r="BA280" s="126"/>
      <c r="BB280" s="190"/>
      <c r="BC280" s="130"/>
      <c r="BD280" s="126"/>
      <c r="BE280" s="130"/>
      <c r="BF280" s="126"/>
      <c r="BG280" s="130"/>
      <c r="BH280" s="126"/>
      <c r="BI280" s="1119"/>
      <c r="BK280" s="1138"/>
      <c r="BL280" s="1118"/>
      <c r="BM280" s="1139"/>
      <c r="BN280" s="1140"/>
      <c r="BO280" s="1140"/>
      <c r="BP280" s="1140"/>
      <c r="BQ280" s="1140"/>
      <c r="BR280" s="1140"/>
      <c r="BS280" s="1141"/>
      <c r="BU280" s="1149"/>
      <c r="BV280" s="226"/>
      <c r="BW280" s="1100" t="s">
        <v>973</v>
      </c>
      <c r="BX280" s="1131">
        <v>18040</v>
      </c>
      <c r="BY280" s="197"/>
      <c r="BZ280" s="1100" t="s">
        <v>973</v>
      </c>
      <c r="CA280" s="1082">
        <v>100</v>
      </c>
      <c r="CB280" s="1101" t="s">
        <v>974</v>
      </c>
      <c r="CC280" s="1085" t="s">
        <v>975</v>
      </c>
      <c r="CD280" s="1101" t="s">
        <v>973</v>
      </c>
      <c r="CE280" s="1088" t="s">
        <v>979</v>
      </c>
      <c r="CF280" s="1101" t="s">
        <v>973</v>
      </c>
      <c r="CG280" s="1066">
        <v>6.6</v>
      </c>
      <c r="CH280" s="1093" t="s">
        <v>973</v>
      </c>
      <c r="CI280" s="1120">
        <v>4800</v>
      </c>
      <c r="CJ280" s="1107">
        <v>5300</v>
      </c>
      <c r="CK280" s="1093" t="s">
        <v>973</v>
      </c>
      <c r="CL280" s="198" t="s">
        <v>980</v>
      </c>
      <c r="CM280" s="199">
        <v>9200</v>
      </c>
      <c r="CN280" s="200">
        <v>10300</v>
      </c>
      <c r="CO280" s="1100" t="s">
        <v>973</v>
      </c>
      <c r="CP280" s="1110">
        <v>11390</v>
      </c>
      <c r="CQ280" s="1100" t="s">
        <v>973</v>
      </c>
      <c r="CR280" s="1082">
        <v>110</v>
      </c>
      <c r="CS280" s="1101" t="s">
        <v>974</v>
      </c>
      <c r="CT280" s="1085" t="s">
        <v>975</v>
      </c>
      <c r="CU280" s="1085" t="s">
        <v>973</v>
      </c>
      <c r="CV280" s="1088" t="s">
        <v>979</v>
      </c>
      <c r="CW280" s="1101" t="s">
        <v>973</v>
      </c>
      <c r="CX280" s="1104">
        <v>2.9</v>
      </c>
      <c r="CY280" s="1091" t="s">
        <v>981</v>
      </c>
      <c r="CZ280" s="1093" t="s">
        <v>973</v>
      </c>
      <c r="DA280" s="1094">
        <v>4900</v>
      </c>
      <c r="DB280" s="1096"/>
      <c r="DC280" s="230"/>
      <c r="DD280" s="1096" t="s">
        <v>982</v>
      </c>
      <c r="DE280" s="1097">
        <v>12470</v>
      </c>
      <c r="DF280" s="1100" t="s">
        <v>973</v>
      </c>
      <c r="DG280" s="1082">
        <v>120</v>
      </c>
      <c r="DH280" s="1085" t="s">
        <v>974</v>
      </c>
      <c r="DI280" s="1085" t="s">
        <v>975</v>
      </c>
      <c r="DJ280" s="1085" t="s">
        <v>973</v>
      </c>
      <c r="DK280" s="1088" t="s">
        <v>979</v>
      </c>
      <c r="DL280" s="1085" t="s">
        <v>973</v>
      </c>
      <c r="DM280" s="1066">
        <v>2</v>
      </c>
      <c r="DN280" s="1069" t="s">
        <v>982</v>
      </c>
      <c r="DO280" s="1070" t="s">
        <v>912</v>
      </c>
      <c r="DP280" s="1072" t="s">
        <v>912</v>
      </c>
      <c r="DQ280" s="1072" t="s">
        <v>912</v>
      </c>
      <c r="DR280" s="1074" t="s">
        <v>912</v>
      </c>
      <c r="DS280" s="202"/>
      <c r="DT280" s="1143"/>
      <c r="DU280" s="160"/>
      <c r="DV280" s="160"/>
    </row>
    <row r="281" spans="1:138" ht="18.600000000000001" customHeight="1">
      <c r="A281" s="263" t="s">
        <v>292</v>
      </c>
      <c r="B281" s="1147"/>
      <c r="C281" s="1136"/>
      <c r="D281" s="1117"/>
      <c r="E281" s="203" t="s">
        <v>53</v>
      </c>
      <c r="F281" s="165"/>
      <c r="G281" s="204">
        <v>89990</v>
      </c>
      <c r="H281" s="205">
        <v>158660</v>
      </c>
      <c r="I281" s="204">
        <v>77310</v>
      </c>
      <c r="J281" s="205">
        <v>145980</v>
      </c>
      <c r="K281" s="141" t="s">
        <v>973</v>
      </c>
      <c r="L281" s="206">
        <v>870</v>
      </c>
      <c r="M281" s="207">
        <v>1460</v>
      </c>
      <c r="N281" s="208" t="s">
        <v>974</v>
      </c>
      <c r="O281" s="209" t="s">
        <v>975</v>
      </c>
      <c r="P281" s="209" t="s">
        <v>910</v>
      </c>
      <c r="Q281" s="209" t="s">
        <v>976</v>
      </c>
      <c r="R281" s="209" t="s">
        <v>973</v>
      </c>
      <c r="S281" s="210">
        <v>2.8</v>
      </c>
      <c r="T281" s="211">
        <v>2.8</v>
      </c>
      <c r="U281" s="206">
        <v>740</v>
      </c>
      <c r="V281" s="207">
        <v>1340</v>
      </c>
      <c r="W281" s="212" t="s">
        <v>974</v>
      </c>
      <c r="X281" s="209" t="s">
        <v>975</v>
      </c>
      <c r="Y281" s="212" t="s">
        <v>910</v>
      </c>
      <c r="Z281" s="209" t="s">
        <v>976</v>
      </c>
      <c r="AA281" s="212" t="s">
        <v>973</v>
      </c>
      <c r="AB281" s="210">
        <v>2.8</v>
      </c>
      <c r="AC281" s="213">
        <v>2.8</v>
      </c>
      <c r="AD281" s="141" t="s">
        <v>973</v>
      </c>
      <c r="AE281" s="214">
        <v>8540</v>
      </c>
      <c r="AF281" s="141" t="s">
        <v>973</v>
      </c>
      <c r="AG281" s="215">
        <v>80</v>
      </c>
      <c r="AH281" s="216" t="s">
        <v>974</v>
      </c>
      <c r="AI281" s="158" t="s">
        <v>975</v>
      </c>
      <c r="AJ281" s="159" t="s">
        <v>973</v>
      </c>
      <c r="AK281" s="217" t="s">
        <v>976</v>
      </c>
      <c r="AL281" s="218" t="s">
        <v>973</v>
      </c>
      <c r="AM281" s="219">
        <v>2.8</v>
      </c>
      <c r="AN281" s="220"/>
      <c r="AP281" s="221"/>
      <c r="AQ281" s="115"/>
      <c r="AR281" s="222"/>
      <c r="AS281" s="223"/>
      <c r="AT281" s="221"/>
      <c r="AU281" s="223"/>
      <c r="AV281" s="221"/>
      <c r="AW281" s="223"/>
      <c r="AX281" s="221"/>
      <c r="AZ281" s="126"/>
      <c r="BA281" s="126"/>
      <c r="BB281" s="190"/>
      <c r="BC281" s="130"/>
      <c r="BD281" s="126"/>
      <c r="BE281" s="130"/>
      <c r="BF281" s="126"/>
      <c r="BG281" s="130"/>
      <c r="BH281" s="126"/>
      <c r="BI281" s="1119"/>
      <c r="BK281" s="224" t="s">
        <v>995</v>
      </c>
      <c r="BL281" s="1118"/>
      <c r="BM281" s="202" t="s">
        <v>995</v>
      </c>
      <c r="BS281" s="225"/>
      <c r="BU281" s="1149"/>
      <c r="BV281" s="226"/>
      <c r="BW281" s="1100"/>
      <c r="BX281" s="1132"/>
      <c r="BY281" s="227">
        <v>16170</v>
      </c>
      <c r="BZ281" s="1100"/>
      <c r="CA281" s="1083"/>
      <c r="CB281" s="1102"/>
      <c r="CC281" s="1086"/>
      <c r="CD281" s="1102"/>
      <c r="CE281" s="1089"/>
      <c r="CF281" s="1102"/>
      <c r="CG281" s="1067"/>
      <c r="CH281" s="1093"/>
      <c r="CI281" s="1121"/>
      <c r="CJ281" s="1108"/>
      <c r="CK281" s="1093"/>
      <c r="CL281" s="123" t="s">
        <v>985</v>
      </c>
      <c r="CM281" s="228">
        <v>5100</v>
      </c>
      <c r="CN281" s="229">
        <v>5600</v>
      </c>
      <c r="CO281" s="1100"/>
      <c r="CP281" s="1111"/>
      <c r="CQ281" s="1100"/>
      <c r="CR281" s="1083"/>
      <c r="CS281" s="1102"/>
      <c r="CT281" s="1086"/>
      <c r="CU281" s="1086"/>
      <c r="CV281" s="1089"/>
      <c r="CW281" s="1102"/>
      <c r="CX281" s="1105"/>
      <c r="CY281" s="1091"/>
      <c r="CZ281" s="1093"/>
      <c r="DA281" s="1095"/>
      <c r="DB281" s="1096"/>
      <c r="DC281" s="230"/>
      <c r="DD281" s="1096"/>
      <c r="DE281" s="1098"/>
      <c r="DF281" s="1100"/>
      <c r="DG281" s="1083"/>
      <c r="DH281" s="1086"/>
      <c r="DI281" s="1086"/>
      <c r="DJ281" s="1086"/>
      <c r="DK281" s="1089"/>
      <c r="DL281" s="1086"/>
      <c r="DM281" s="1067"/>
      <c r="DN281" s="1069"/>
      <c r="DO281" s="1071"/>
      <c r="DP281" s="1073"/>
      <c r="DQ281" s="1073"/>
      <c r="DR281" s="1075"/>
      <c r="DS281" s="202"/>
      <c r="DT281" s="1143"/>
      <c r="DU281" s="160"/>
      <c r="DV281" s="160"/>
    </row>
    <row r="282" spans="1:138" ht="18.600000000000001" customHeight="1">
      <c r="A282" s="263" t="s">
        <v>293</v>
      </c>
      <c r="B282" s="1147"/>
      <c r="C282" s="1136"/>
      <c r="D282" s="1123" t="s">
        <v>986</v>
      </c>
      <c r="E282" s="203" t="s">
        <v>54</v>
      </c>
      <c r="F282" s="165"/>
      <c r="G282" s="204">
        <v>158660</v>
      </c>
      <c r="H282" s="205">
        <v>244150</v>
      </c>
      <c r="I282" s="204">
        <v>145980</v>
      </c>
      <c r="J282" s="205">
        <v>231470</v>
      </c>
      <c r="K282" s="141" t="s">
        <v>973</v>
      </c>
      <c r="L282" s="206">
        <v>1460</v>
      </c>
      <c r="M282" s="207">
        <v>2310</v>
      </c>
      <c r="N282" s="208" t="s">
        <v>974</v>
      </c>
      <c r="O282" s="209" t="s">
        <v>975</v>
      </c>
      <c r="P282" s="209" t="s">
        <v>910</v>
      </c>
      <c r="Q282" s="209" t="s">
        <v>976</v>
      </c>
      <c r="R282" s="209" t="s">
        <v>973</v>
      </c>
      <c r="S282" s="210">
        <v>2.8</v>
      </c>
      <c r="T282" s="211">
        <v>2.8</v>
      </c>
      <c r="U282" s="206">
        <v>1340</v>
      </c>
      <c r="V282" s="207">
        <v>2190</v>
      </c>
      <c r="W282" s="212" t="s">
        <v>974</v>
      </c>
      <c r="X282" s="209" t="s">
        <v>975</v>
      </c>
      <c r="Y282" s="212" t="s">
        <v>910</v>
      </c>
      <c r="Z282" s="209" t="s">
        <v>976</v>
      </c>
      <c r="AA282" s="212" t="s">
        <v>973</v>
      </c>
      <c r="AB282" s="210">
        <v>2.8</v>
      </c>
      <c r="AC282" s="213">
        <v>2.8</v>
      </c>
      <c r="AD282" s="231"/>
      <c r="AF282" s="233"/>
      <c r="AO282" s="231"/>
      <c r="AQ282" s="233"/>
      <c r="AY282" s="141" t="s">
        <v>973</v>
      </c>
      <c r="AZ282" s="236">
        <v>17090</v>
      </c>
      <c r="BA282" s="141" t="s">
        <v>973</v>
      </c>
      <c r="BB282" s="184">
        <v>170</v>
      </c>
      <c r="BC282" s="185" t="s">
        <v>974</v>
      </c>
      <c r="BD282" s="186" t="s">
        <v>975</v>
      </c>
      <c r="BE282" s="187" t="s">
        <v>973</v>
      </c>
      <c r="BF282" s="188" t="s">
        <v>976</v>
      </c>
      <c r="BG282" s="185" t="s">
        <v>973</v>
      </c>
      <c r="BH282" s="189">
        <v>2.6</v>
      </c>
      <c r="BI282" s="1119"/>
      <c r="BK282" s="224">
        <v>288000</v>
      </c>
      <c r="BL282" s="1118"/>
      <c r="BM282" s="256">
        <v>2880</v>
      </c>
      <c r="BN282" s="195" t="s">
        <v>911</v>
      </c>
      <c r="BO282" s="122" t="s">
        <v>975</v>
      </c>
      <c r="BP282" s="129" t="s">
        <v>973</v>
      </c>
      <c r="BQ282" s="257" t="s">
        <v>976</v>
      </c>
      <c r="BR282" s="143" t="s">
        <v>973</v>
      </c>
      <c r="BS282" s="258">
        <v>1.9</v>
      </c>
      <c r="BU282" s="1149"/>
      <c r="BV282" s="226"/>
      <c r="BW282" s="1100" t="s">
        <v>973</v>
      </c>
      <c r="BX282" s="1129">
        <v>16170</v>
      </c>
      <c r="BY282" s="237"/>
      <c r="BZ282" s="1100"/>
      <c r="CA282" s="1083"/>
      <c r="CB282" s="1102"/>
      <c r="CC282" s="1086"/>
      <c r="CD282" s="1102"/>
      <c r="CE282" s="1089"/>
      <c r="CF282" s="1102"/>
      <c r="CG282" s="1067"/>
      <c r="CH282" s="1093"/>
      <c r="CI282" s="1121"/>
      <c r="CJ282" s="1108"/>
      <c r="CK282" s="1093"/>
      <c r="CL282" s="123" t="s">
        <v>987</v>
      </c>
      <c r="CM282" s="228">
        <v>4400</v>
      </c>
      <c r="CN282" s="229">
        <v>4900</v>
      </c>
      <c r="CO282" s="1100"/>
      <c r="CP282" s="1111"/>
      <c r="CQ282" s="1100"/>
      <c r="CR282" s="1083"/>
      <c r="CS282" s="1102"/>
      <c r="CT282" s="1086"/>
      <c r="CU282" s="1086"/>
      <c r="CV282" s="1089"/>
      <c r="CW282" s="1102"/>
      <c r="CX282" s="1105"/>
      <c r="CY282" s="1091"/>
      <c r="CZ282" s="202"/>
      <c r="DA282" s="127"/>
      <c r="DB282" s="1096"/>
      <c r="DC282" s="230"/>
      <c r="DD282" s="1096"/>
      <c r="DE282" s="1098"/>
      <c r="DF282" s="1100"/>
      <c r="DG282" s="1083"/>
      <c r="DH282" s="1086"/>
      <c r="DI282" s="1086"/>
      <c r="DJ282" s="1086"/>
      <c r="DK282" s="1089"/>
      <c r="DL282" s="1086"/>
      <c r="DM282" s="1067"/>
      <c r="DN282" s="1069"/>
      <c r="DO282" s="1076">
        <v>0.01</v>
      </c>
      <c r="DP282" s="1078">
        <v>0.03</v>
      </c>
      <c r="DQ282" s="1078">
        <v>0.04</v>
      </c>
      <c r="DR282" s="1080">
        <v>0.05</v>
      </c>
      <c r="DS282" s="202"/>
      <c r="DT282" s="1143"/>
      <c r="DU282" s="160"/>
      <c r="DV282" s="160"/>
    </row>
    <row r="283" spans="1:138" ht="18.600000000000001" customHeight="1">
      <c r="A283" s="263" t="s">
        <v>294</v>
      </c>
      <c r="B283" s="1147"/>
      <c r="C283" s="1136"/>
      <c r="D283" s="1124"/>
      <c r="E283" s="238" t="s">
        <v>55</v>
      </c>
      <c r="F283" s="165"/>
      <c r="G283" s="239">
        <v>244150</v>
      </c>
      <c r="H283" s="240"/>
      <c r="I283" s="239">
        <v>231470</v>
      </c>
      <c r="J283" s="240"/>
      <c r="K283" s="141" t="s">
        <v>973</v>
      </c>
      <c r="L283" s="241">
        <v>2310</v>
      </c>
      <c r="M283" s="242"/>
      <c r="N283" s="243" t="s">
        <v>974</v>
      </c>
      <c r="O283" s="244" t="s">
        <v>975</v>
      </c>
      <c r="P283" s="244" t="s">
        <v>910</v>
      </c>
      <c r="Q283" s="244" t="s">
        <v>976</v>
      </c>
      <c r="R283" s="244" t="s">
        <v>973</v>
      </c>
      <c r="S283" s="245">
        <v>2.8</v>
      </c>
      <c r="T283" s="246"/>
      <c r="U283" s="241">
        <v>2190</v>
      </c>
      <c r="V283" s="242"/>
      <c r="W283" s="247" t="s">
        <v>974</v>
      </c>
      <c r="X283" s="244" t="s">
        <v>975</v>
      </c>
      <c r="Y283" s="248" t="s">
        <v>910</v>
      </c>
      <c r="Z283" s="244" t="s">
        <v>976</v>
      </c>
      <c r="AA283" s="248" t="s">
        <v>973</v>
      </c>
      <c r="AB283" s="245">
        <v>2.8</v>
      </c>
      <c r="AC283" s="249"/>
      <c r="AD283" s="231"/>
      <c r="AF283" s="233"/>
      <c r="AG283" s="250"/>
      <c r="AO283" s="231"/>
      <c r="AQ283" s="233"/>
      <c r="AR283" s="250"/>
      <c r="AY283" s="231"/>
      <c r="BI283" s="1119"/>
      <c r="BK283" s="259"/>
      <c r="BL283" s="1118"/>
      <c r="BM283" s="260"/>
      <c r="BN283" s="163"/>
      <c r="BO283" s="163"/>
      <c r="BP283" s="163"/>
      <c r="BQ283" s="163"/>
      <c r="BR283" s="163"/>
      <c r="BS283" s="261"/>
      <c r="BU283" s="1149"/>
      <c r="BV283" s="226"/>
      <c r="BW283" s="1100"/>
      <c r="BX283" s="1130"/>
      <c r="BY283" s="251"/>
      <c r="BZ283" s="1100"/>
      <c r="CA283" s="1084"/>
      <c r="CB283" s="1103"/>
      <c r="CC283" s="1087"/>
      <c r="CD283" s="1103"/>
      <c r="CE283" s="1090"/>
      <c r="CF283" s="1103"/>
      <c r="CG283" s="1068"/>
      <c r="CH283" s="1093"/>
      <c r="CI283" s="1122"/>
      <c r="CJ283" s="1109"/>
      <c r="CK283" s="1093"/>
      <c r="CL283" s="252" t="s">
        <v>988</v>
      </c>
      <c r="CM283" s="253">
        <v>3900</v>
      </c>
      <c r="CN283" s="254">
        <v>4400</v>
      </c>
      <c r="CO283" s="1100"/>
      <c r="CP283" s="1112"/>
      <c r="CQ283" s="1100"/>
      <c r="CR283" s="1084"/>
      <c r="CS283" s="1103"/>
      <c r="CT283" s="1087"/>
      <c r="CU283" s="1087"/>
      <c r="CV283" s="1090"/>
      <c r="CW283" s="1103"/>
      <c r="CX283" s="1106"/>
      <c r="CY283" s="1092"/>
      <c r="CZ283" s="202"/>
      <c r="DA283" s="127"/>
      <c r="DB283" s="1096"/>
      <c r="DC283" s="230"/>
      <c r="DD283" s="1096"/>
      <c r="DE283" s="1099"/>
      <c r="DF283" s="1100"/>
      <c r="DG283" s="1084"/>
      <c r="DH283" s="1087"/>
      <c r="DI283" s="1087"/>
      <c r="DJ283" s="1087"/>
      <c r="DK283" s="1090"/>
      <c r="DL283" s="1087"/>
      <c r="DM283" s="1068"/>
      <c r="DN283" s="1069"/>
      <c r="DO283" s="1077"/>
      <c r="DP283" s="1079"/>
      <c r="DQ283" s="1079"/>
      <c r="DR283" s="1081"/>
      <c r="DS283" s="202"/>
      <c r="DT283" s="1143"/>
      <c r="DU283" s="160"/>
      <c r="DV283" s="160"/>
    </row>
    <row r="284" spans="1:138" ht="18.600000000000001" customHeight="1">
      <c r="A284" s="263" t="s">
        <v>295</v>
      </c>
      <c r="B284" s="1147"/>
      <c r="C284" s="1137" t="s">
        <v>996</v>
      </c>
      <c r="D284" s="1116" t="s">
        <v>972</v>
      </c>
      <c r="E284" s="164" t="s">
        <v>52</v>
      </c>
      <c r="F284" s="165"/>
      <c r="G284" s="166">
        <v>74400</v>
      </c>
      <c r="H284" s="167">
        <v>82940</v>
      </c>
      <c r="I284" s="166">
        <v>62990</v>
      </c>
      <c r="J284" s="167">
        <v>71530</v>
      </c>
      <c r="K284" s="141" t="s">
        <v>973</v>
      </c>
      <c r="L284" s="168">
        <v>720</v>
      </c>
      <c r="M284" s="169">
        <v>800</v>
      </c>
      <c r="N284" s="170" t="s">
        <v>974</v>
      </c>
      <c r="O284" s="171" t="s">
        <v>975</v>
      </c>
      <c r="P284" s="172" t="s">
        <v>973</v>
      </c>
      <c r="Q284" s="173" t="s">
        <v>976</v>
      </c>
      <c r="R284" s="172" t="s">
        <v>973</v>
      </c>
      <c r="S284" s="174">
        <v>2.8</v>
      </c>
      <c r="T284" s="175">
        <v>2.8</v>
      </c>
      <c r="U284" s="168">
        <v>610</v>
      </c>
      <c r="V284" s="169">
        <v>690</v>
      </c>
      <c r="W284" s="176" t="s">
        <v>974</v>
      </c>
      <c r="X284" s="171" t="s">
        <v>975</v>
      </c>
      <c r="Y284" s="176" t="s">
        <v>973</v>
      </c>
      <c r="Z284" s="173" t="s">
        <v>976</v>
      </c>
      <c r="AA284" s="176" t="s">
        <v>973</v>
      </c>
      <c r="AB284" s="174">
        <v>2.7</v>
      </c>
      <c r="AC284" s="177">
        <v>2.7</v>
      </c>
      <c r="AD284" s="141" t="s">
        <v>973</v>
      </c>
      <c r="AE284" s="178">
        <v>8540</v>
      </c>
      <c r="AF284" s="141" t="s">
        <v>973</v>
      </c>
      <c r="AG284" s="179">
        <v>80</v>
      </c>
      <c r="AH284" s="180" t="s">
        <v>974</v>
      </c>
      <c r="AI284" s="171" t="s">
        <v>975</v>
      </c>
      <c r="AJ284" s="176" t="s">
        <v>973</v>
      </c>
      <c r="AK284" s="173" t="s">
        <v>976</v>
      </c>
      <c r="AL284" s="176" t="s">
        <v>973</v>
      </c>
      <c r="AM284" s="181">
        <v>2.8</v>
      </c>
      <c r="AN284" s="182" t="s">
        <v>977</v>
      </c>
      <c r="AO284" s="141" t="s">
        <v>973</v>
      </c>
      <c r="AP284" s="183">
        <v>3410</v>
      </c>
      <c r="AQ284" s="141" t="s">
        <v>973</v>
      </c>
      <c r="AR284" s="184">
        <v>30</v>
      </c>
      <c r="AS284" s="185" t="s">
        <v>974</v>
      </c>
      <c r="AT284" s="186" t="s">
        <v>975</v>
      </c>
      <c r="AU284" s="187" t="s">
        <v>973</v>
      </c>
      <c r="AV284" s="188" t="s">
        <v>976</v>
      </c>
      <c r="AW284" s="187" t="s">
        <v>973</v>
      </c>
      <c r="AX284" s="189">
        <v>3.7</v>
      </c>
      <c r="AZ284" s="126"/>
      <c r="BA284" s="126"/>
      <c r="BB284" s="190"/>
      <c r="BC284" s="130"/>
      <c r="BD284" s="126"/>
      <c r="BE284" s="130"/>
      <c r="BF284" s="126"/>
      <c r="BG284" s="130"/>
      <c r="BH284" s="126"/>
      <c r="BI284" s="1119"/>
      <c r="BK284" s="224" t="s">
        <v>997</v>
      </c>
      <c r="BL284" s="1118"/>
      <c r="BM284" s="202" t="s">
        <v>997</v>
      </c>
      <c r="BS284" s="225"/>
      <c r="BT284" s="127"/>
      <c r="BU284" s="1149"/>
      <c r="BV284" s="262"/>
      <c r="BW284" s="1100" t="s">
        <v>973</v>
      </c>
      <c r="BX284" s="1131">
        <v>16990</v>
      </c>
      <c r="BY284" s="197"/>
      <c r="BZ284" s="1100" t="s">
        <v>973</v>
      </c>
      <c r="CA284" s="1082">
        <v>90</v>
      </c>
      <c r="CB284" s="1101" t="s">
        <v>974</v>
      </c>
      <c r="CC284" s="1085" t="s">
        <v>975</v>
      </c>
      <c r="CD284" s="1101" t="s">
        <v>973</v>
      </c>
      <c r="CE284" s="1088" t="s">
        <v>979</v>
      </c>
      <c r="CF284" s="1101" t="s">
        <v>973</v>
      </c>
      <c r="CG284" s="1066">
        <v>6.6</v>
      </c>
      <c r="CH284" s="1093" t="s">
        <v>973</v>
      </c>
      <c r="CI284" s="1120">
        <v>4900</v>
      </c>
      <c r="CJ284" s="1107">
        <v>5400</v>
      </c>
      <c r="CK284" s="1093" t="s">
        <v>973</v>
      </c>
      <c r="CL284" s="198" t="s">
        <v>980</v>
      </c>
      <c r="CM284" s="199">
        <v>8800</v>
      </c>
      <c r="CN284" s="200">
        <v>9800</v>
      </c>
      <c r="CO284" s="1100" t="s">
        <v>973</v>
      </c>
      <c r="CP284" s="1110">
        <v>10250</v>
      </c>
      <c r="CQ284" s="1100" t="s">
        <v>973</v>
      </c>
      <c r="CR284" s="1082">
        <v>100</v>
      </c>
      <c r="CS284" s="1101" t="s">
        <v>974</v>
      </c>
      <c r="CT284" s="1085" t="s">
        <v>975</v>
      </c>
      <c r="CU284" s="1085" t="s">
        <v>973</v>
      </c>
      <c r="CV284" s="1088" t="s">
        <v>979</v>
      </c>
      <c r="CW284" s="1101" t="s">
        <v>973</v>
      </c>
      <c r="CX284" s="1104">
        <v>2.9</v>
      </c>
      <c r="CY284" s="1091" t="s">
        <v>981</v>
      </c>
      <c r="CZ284" s="1093" t="s">
        <v>973</v>
      </c>
      <c r="DA284" s="1094">
        <v>4900</v>
      </c>
      <c r="DB284" s="1096"/>
      <c r="DC284" s="230"/>
      <c r="DD284" s="1096" t="s">
        <v>982</v>
      </c>
      <c r="DE284" s="1097">
        <v>11230</v>
      </c>
      <c r="DF284" s="1100" t="s">
        <v>973</v>
      </c>
      <c r="DG284" s="1082">
        <v>110</v>
      </c>
      <c r="DH284" s="1085" t="s">
        <v>974</v>
      </c>
      <c r="DI284" s="1085" t="s">
        <v>975</v>
      </c>
      <c r="DJ284" s="1085" t="s">
        <v>973</v>
      </c>
      <c r="DK284" s="1088" t="s">
        <v>979</v>
      </c>
      <c r="DL284" s="1085" t="s">
        <v>973</v>
      </c>
      <c r="DM284" s="1066">
        <v>2</v>
      </c>
      <c r="DN284" s="1069" t="s">
        <v>982</v>
      </c>
      <c r="DO284" s="1070" t="s">
        <v>912</v>
      </c>
      <c r="DP284" s="1072" t="s">
        <v>912</v>
      </c>
      <c r="DQ284" s="1072" t="s">
        <v>912</v>
      </c>
      <c r="DR284" s="1074" t="s">
        <v>912</v>
      </c>
      <c r="DS284" s="202"/>
      <c r="DT284" s="1143"/>
      <c r="DU284" s="160"/>
      <c r="DV284" s="160"/>
    </row>
    <row r="285" spans="1:138" ht="18.600000000000001" customHeight="1">
      <c r="A285" s="263" t="s">
        <v>296</v>
      </c>
      <c r="B285" s="1147"/>
      <c r="C285" s="1136"/>
      <c r="D285" s="1117"/>
      <c r="E285" s="203" t="s">
        <v>53</v>
      </c>
      <c r="F285" s="165"/>
      <c r="G285" s="204">
        <v>82940</v>
      </c>
      <c r="H285" s="205">
        <v>151610</v>
      </c>
      <c r="I285" s="204">
        <v>71530</v>
      </c>
      <c r="J285" s="205">
        <v>140200</v>
      </c>
      <c r="K285" s="141" t="s">
        <v>973</v>
      </c>
      <c r="L285" s="206">
        <v>800</v>
      </c>
      <c r="M285" s="207">
        <v>1390</v>
      </c>
      <c r="N285" s="208" t="s">
        <v>974</v>
      </c>
      <c r="O285" s="209" t="s">
        <v>975</v>
      </c>
      <c r="P285" s="209" t="s">
        <v>910</v>
      </c>
      <c r="Q285" s="209" t="s">
        <v>976</v>
      </c>
      <c r="R285" s="209" t="s">
        <v>973</v>
      </c>
      <c r="S285" s="210">
        <v>2.8</v>
      </c>
      <c r="T285" s="211">
        <v>2.8</v>
      </c>
      <c r="U285" s="206">
        <v>690</v>
      </c>
      <c r="V285" s="207">
        <v>1280</v>
      </c>
      <c r="W285" s="212" t="s">
        <v>974</v>
      </c>
      <c r="X285" s="209" t="s">
        <v>975</v>
      </c>
      <c r="Y285" s="212" t="s">
        <v>910</v>
      </c>
      <c r="Z285" s="209" t="s">
        <v>976</v>
      </c>
      <c r="AA285" s="212" t="s">
        <v>973</v>
      </c>
      <c r="AB285" s="210">
        <v>2.7</v>
      </c>
      <c r="AC285" s="213">
        <v>2.8</v>
      </c>
      <c r="AD285" s="141" t="s">
        <v>973</v>
      </c>
      <c r="AE285" s="214">
        <v>8540</v>
      </c>
      <c r="AF285" s="141" t="s">
        <v>973</v>
      </c>
      <c r="AG285" s="215">
        <v>80</v>
      </c>
      <c r="AH285" s="216" t="s">
        <v>974</v>
      </c>
      <c r="AI285" s="158" t="s">
        <v>975</v>
      </c>
      <c r="AJ285" s="159" t="s">
        <v>973</v>
      </c>
      <c r="AK285" s="217" t="s">
        <v>976</v>
      </c>
      <c r="AL285" s="218" t="s">
        <v>973</v>
      </c>
      <c r="AM285" s="219">
        <v>2.8</v>
      </c>
      <c r="AN285" s="220"/>
      <c r="AP285" s="221"/>
      <c r="AQ285" s="115"/>
      <c r="AR285" s="222"/>
      <c r="AS285" s="223"/>
      <c r="AT285" s="221"/>
      <c r="AU285" s="223"/>
      <c r="AV285" s="221"/>
      <c r="AW285" s="223"/>
      <c r="AX285" s="221"/>
      <c r="AZ285" s="126"/>
      <c r="BA285" s="126"/>
      <c r="BB285" s="190"/>
      <c r="BC285" s="130"/>
      <c r="BD285" s="126"/>
      <c r="BE285" s="130"/>
      <c r="BF285" s="126"/>
      <c r="BG285" s="130"/>
      <c r="BH285" s="126"/>
      <c r="BI285" s="1119"/>
      <c r="BK285" s="224">
        <v>308700</v>
      </c>
      <c r="BL285" s="1118"/>
      <c r="BM285" s="256">
        <v>3080</v>
      </c>
      <c r="BN285" s="195" t="s">
        <v>911</v>
      </c>
      <c r="BO285" s="122" t="s">
        <v>975</v>
      </c>
      <c r="BP285" s="129" t="s">
        <v>973</v>
      </c>
      <c r="BQ285" s="257" t="s">
        <v>976</v>
      </c>
      <c r="BR285" s="143" t="s">
        <v>973</v>
      </c>
      <c r="BS285" s="258">
        <v>1.8</v>
      </c>
      <c r="BT285" s="127"/>
      <c r="BU285" s="1149"/>
      <c r="BV285" s="262"/>
      <c r="BW285" s="1100"/>
      <c r="BX285" s="1132"/>
      <c r="BY285" s="227">
        <v>15110</v>
      </c>
      <c r="BZ285" s="1100"/>
      <c r="CA285" s="1083"/>
      <c r="CB285" s="1102"/>
      <c r="CC285" s="1086"/>
      <c r="CD285" s="1102"/>
      <c r="CE285" s="1089"/>
      <c r="CF285" s="1102"/>
      <c r="CG285" s="1067"/>
      <c r="CH285" s="1093"/>
      <c r="CI285" s="1121"/>
      <c r="CJ285" s="1108"/>
      <c r="CK285" s="1093"/>
      <c r="CL285" s="123" t="s">
        <v>985</v>
      </c>
      <c r="CM285" s="228">
        <v>4800</v>
      </c>
      <c r="CN285" s="229">
        <v>5400</v>
      </c>
      <c r="CO285" s="1100"/>
      <c r="CP285" s="1111"/>
      <c r="CQ285" s="1100"/>
      <c r="CR285" s="1083"/>
      <c r="CS285" s="1102"/>
      <c r="CT285" s="1086"/>
      <c r="CU285" s="1086"/>
      <c r="CV285" s="1089"/>
      <c r="CW285" s="1102"/>
      <c r="CX285" s="1105"/>
      <c r="CY285" s="1091"/>
      <c r="CZ285" s="1093"/>
      <c r="DA285" s="1095"/>
      <c r="DB285" s="1096"/>
      <c r="DC285" s="230"/>
      <c r="DD285" s="1096"/>
      <c r="DE285" s="1098"/>
      <c r="DF285" s="1100"/>
      <c r="DG285" s="1083"/>
      <c r="DH285" s="1086"/>
      <c r="DI285" s="1086"/>
      <c r="DJ285" s="1086"/>
      <c r="DK285" s="1089"/>
      <c r="DL285" s="1086"/>
      <c r="DM285" s="1067"/>
      <c r="DN285" s="1069"/>
      <c r="DO285" s="1071"/>
      <c r="DP285" s="1073"/>
      <c r="DQ285" s="1073"/>
      <c r="DR285" s="1075"/>
      <c r="DS285" s="202"/>
      <c r="DT285" s="1143"/>
      <c r="DU285" s="160"/>
      <c r="DV285" s="160"/>
    </row>
    <row r="286" spans="1:138" ht="18.600000000000001" customHeight="1">
      <c r="A286" s="263" t="s">
        <v>297</v>
      </c>
      <c r="B286" s="1147"/>
      <c r="C286" s="1136"/>
      <c r="D286" s="1123" t="s">
        <v>986</v>
      </c>
      <c r="E286" s="203" t="s">
        <v>54</v>
      </c>
      <c r="F286" s="165"/>
      <c r="G286" s="204">
        <v>151610</v>
      </c>
      <c r="H286" s="205">
        <v>237100</v>
      </c>
      <c r="I286" s="204">
        <v>140200</v>
      </c>
      <c r="J286" s="205">
        <v>225690</v>
      </c>
      <c r="K286" s="141" t="s">
        <v>973</v>
      </c>
      <c r="L286" s="206">
        <v>1390</v>
      </c>
      <c r="M286" s="207">
        <v>2240</v>
      </c>
      <c r="N286" s="208" t="s">
        <v>974</v>
      </c>
      <c r="O286" s="209" t="s">
        <v>975</v>
      </c>
      <c r="P286" s="209" t="s">
        <v>910</v>
      </c>
      <c r="Q286" s="209" t="s">
        <v>976</v>
      </c>
      <c r="R286" s="209" t="s">
        <v>973</v>
      </c>
      <c r="S286" s="210">
        <v>2.8</v>
      </c>
      <c r="T286" s="211">
        <v>2.8</v>
      </c>
      <c r="U286" s="206">
        <v>1280</v>
      </c>
      <c r="V286" s="207">
        <v>2130</v>
      </c>
      <c r="W286" s="212" t="s">
        <v>974</v>
      </c>
      <c r="X286" s="209" t="s">
        <v>975</v>
      </c>
      <c r="Y286" s="212" t="s">
        <v>910</v>
      </c>
      <c r="Z286" s="209" t="s">
        <v>976</v>
      </c>
      <c r="AA286" s="212" t="s">
        <v>973</v>
      </c>
      <c r="AB286" s="210">
        <v>2.8</v>
      </c>
      <c r="AC286" s="213">
        <v>2.8</v>
      </c>
      <c r="AD286" s="231"/>
      <c r="AF286" s="233"/>
      <c r="AO286" s="231"/>
      <c r="AQ286" s="233"/>
      <c r="AY286" s="141" t="s">
        <v>973</v>
      </c>
      <c r="AZ286" s="236">
        <v>17090</v>
      </c>
      <c r="BA286" s="141" t="s">
        <v>973</v>
      </c>
      <c r="BB286" s="184">
        <v>170</v>
      </c>
      <c r="BC286" s="185" t="s">
        <v>974</v>
      </c>
      <c r="BD286" s="186" t="s">
        <v>975</v>
      </c>
      <c r="BE286" s="187" t="s">
        <v>973</v>
      </c>
      <c r="BF286" s="188" t="s">
        <v>976</v>
      </c>
      <c r="BG286" s="185" t="s">
        <v>973</v>
      </c>
      <c r="BH286" s="189">
        <v>2.6</v>
      </c>
      <c r="BI286" s="1119"/>
      <c r="BK286" s="259"/>
      <c r="BL286" s="1118"/>
      <c r="BM286" s="260"/>
      <c r="BN286" s="163"/>
      <c r="BO286" s="163"/>
      <c r="BP286" s="163"/>
      <c r="BQ286" s="163"/>
      <c r="BR286" s="163"/>
      <c r="BS286" s="261"/>
      <c r="BT286" s="127"/>
      <c r="BU286" s="1149"/>
      <c r="BV286" s="262"/>
      <c r="BW286" s="1100" t="s">
        <v>973</v>
      </c>
      <c r="BX286" s="1129">
        <v>15110</v>
      </c>
      <c r="BY286" s="237"/>
      <c r="BZ286" s="1100"/>
      <c r="CA286" s="1083">
        <v>0</v>
      </c>
      <c r="CB286" s="1102"/>
      <c r="CC286" s="1086"/>
      <c r="CD286" s="1102"/>
      <c r="CE286" s="1089"/>
      <c r="CF286" s="1102"/>
      <c r="CG286" s="1067"/>
      <c r="CH286" s="1093"/>
      <c r="CI286" s="1121"/>
      <c r="CJ286" s="1108"/>
      <c r="CK286" s="1093"/>
      <c r="CL286" s="123" t="s">
        <v>987</v>
      </c>
      <c r="CM286" s="228">
        <v>4200</v>
      </c>
      <c r="CN286" s="229">
        <v>4700</v>
      </c>
      <c r="CO286" s="1100"/>
      <c r="CP286" s="1111"/>
      <c r="CQ286" s="1100"/>
      <c r="CR286" s="1083"/>
      <c r="CS286" s="1102"/>
      <c r="CT286" s="1086"/>
      <c r="CU286" s="1086"/>
      <c r="CV286" s="1089"/>
      <c r="CW286" s="1102"/>
      <c r="CX286" s="1105"/>
      <c r="CY286" s="1091"/>
      <c r="CZ286" s="202"/>
      <c r="DA286" s="127"/>
      <c r="DB286" s="1096"/>
      <c r="DC286" s="230"/>
      <c r="DD286" s="1096"/>
      <c r="DE286" s="1098"/>
      <c r="DF286" s="1100"/>
      <c r="DG286" s="1083"/>
      <c r="DH286" s="1086"/>
      <c r="DI286" s="1086"/>
      <c r="DJ286" s="1086"/>
      <c r="DK286" s="1089"/>
      <c r="DL286" s="1086"/>
      <c r="DM286" s="1067"/>
      <c r="DN286" s="1069"/>
      <c r="DO286" s="1076">
        <v>0.01</v>
      </c>
      <c r="DP286" s="1078">
        <v>0.03</v>
      </c>
      <c r="DQ286" s="1078">
        <v>0.04</v>
      </c>
      <c r="DR286" s="1080">
        <v>0.05</v>
      </c>
      <c r="DS286" s="202"/>
      <c r="DT286" s="1143"/>
      <c r="DU286" s="160"/>
      <c r="DV286" s="160"/>
    </row>
    <row r="287" spans="1:138" ht="18.600000000000001" customHeight="1">
      <c r="A287" s="263" t="s">
        <v>298</v>
      </c>
      <c r="B287" s="1147"/>
      <c r="C287" s="1136"/>
      <c r="D287" s="1124"/>
      <c r="E287" s="238" t="s">
        <v>55</v>
      </c>
      <c r="F287" s="165"/>
      <c r="G287" s="239">
        <v>237100</v>
      </c>
      <c r="H287" s="240"/>
      <c r="I287" s="239">
        <v>225690</v>
      </c>
      <c r="J287" s="240"/>
      <c r="K287" s="141" t="s">
        <v>973</v>
      </c>
      <c r="L287" s="241">
        <v>2240</v>
      </c>
      <c r="M287" s="242"/>
      <c r="N287" s="243" t="s">
        <v>974</v>
      </c>
      <c r="O287" s="244" t="s">
        <v>975</v>
      </c>
      <c r="P287" s="244" t="s">
        <v>910</v>
      </c>
      <c r="Q287" s="244" t="s">
        <v>976</v>
      </c>
      <c r="R287" s="244" t="s">
        <v>973</v>
      </c>
      <c r="S287" s="245">
        <v>2.8</v>
      </c>
      <c r="T287" s="246"/>
      <c r="U287" s="241">
        <v>2130</v>
      </c>
      <c r="V287" s="242"/>
      <c r="W287" s="247" t="s">
        <v>974</v>
      </c>
      <c r="X287" s="244" t="s">
        <v>975</v>
      </c>
      <c r="Y287" s="248" t="s">
        <v>910</v>
      </c>
      <c r="Z287" s="244" t="s">
        <v>976</v>
      </c>
      <c r="AA287" s="248" t="s">
        <v>973</v>
      </c>
      <c r="AB287" s="245">
        <v>2.8</v>
      </c>
      <c r="AC287" s="249"/>
      <c r="AD287" s="231"/>
      <c r="AF287" s="233"/>
      <c r="AG287" s="250"/>
      <c r="AO287" s="231"/>
      <c r="AQ287" s="233"/>
      <c r="AR287" s="250"/>
      <c r="AY287" s="231"/>
      <c r="BI287" s="1119"/>
      <c r="BK287" s="224" t="s">
        <v>998</v>
      </c>
      <c r="BL287" s="1118"/>
      <c r="BM287" s="202" t="s">
        <v>998</v>
      </c>
      <c r="BS287" s="225"/>
      <c r="BT287" s="232"/>
      <c r="BU287" s="1149"/>
      <c r="BV287" s="224"/>
      <c r="BW287" s="1100"/>
      <c r="BX287" s="1130"/>
      <c r="BY287" s="251"/>
      <c r="BZ287" s="1100"/>
      <c r="CA287" s="1084"/>
      <c r="CB287" s="1103"/>
      <c r="CC287" s="1087"/>
      <c r="CD287" s="1103"/>
      <c r="CE287" s="1090"/>
      <c r="CF287" s="1103"/>
      <c r="CG287" s="1068"/>
      <c r="CH287" s="1093"/>
      <c r="CI287" s="1122"/>
      <c r="CJ287" s="1109"/>
      <c r="CK287" s="1093"/>
      <c r="CL287" s="252" t="s">
        <v>988</v>
      </c>
      <c r="CM287" s="253">
        <v>3800</v>
      </c>
      <c r="CN287" s="254">
        <v>4200</v>
      </c>
      <c r="CO287" s="1100"/>
      <c r="CP287" s="1112"/>
      <c r="CQ287" s="1100"/>
      <c r="CR287" s="1084"/>
      <c r="CS287" s="1103"/>
      <c r="CT287" s="1087"/>
      <c r="CU287" s="1087"/>
      <c r="CV287" s="1090"/>
      <c r="CW287" s="1103"/>
      <c r="CX287" s="1106"/>
      <c r="CY287" s="1092"/>
      <c r="CZ287" s="202"/>
      <c r="DA287" s="127"/>
      <c r="DB287" s="1096"/>
      <c r="DC287" s="230"/>
      <c r="DD287" s="1096"/>
      <c r="DE287" s="1099"/>
      <c r="DF287" s="1100"/>
      <c r="DG287" s="1084"/>
      <c r="DH287" s="1087"/>
      <c r="DI287" s="1087"/>
      <c r="DJ287" s="1087"/>
      <c r="DK287" s="1090"/>
      <c r="DL287" s="1087"/>
      <c r="DM287" s="1068"/>
      <c r="DN287" s="1069"/>
      <c r="DO287" s="1077"/>
      <c r="DP287" s="1079"/>
      <c r="DQ287" s="1079"/>
      <c r="DR287" s="1081"/>
      <c r="DS287" s="202"/>
      <c r="DT287" s="1143"/>
      <c r="DU287" s="160"/>
      <c r="DV287" s="160"/>
    </row>
    <row r="288" spans="1:138" ht="18.600000000000001" customHeight="1">
      <c r="A288" s="263" t="s">
        <v>299</v>
      </c>
      <c r="B288" s="1147"/>
      <c r="C288" s="1137" t="s">
        <v>999</v>
      </c>
      <c r="D288" s="1116" t="s">
        <v>972</v>
      </c>
      <c r="E288" s="164" t="s">
        <v>52</v>
      </c>
      <c r="F288" s="165"/>
      <c r="G288" s="166">
        <v>69290</v>
      </c>
      <c r="H288" s="167">
        <v>77830</v>
      </c>
      <c r="I288" s="166">
        <v>58920</v>
      </c>
      <c r="J288" s="167">
        <v>67460</v>
      </c>
      <c r="K288" s="141" t="s">
        <v>973</v>
      </c>
      <c r="L288" s="168">
        <v>670</v>
      </c>
      <c r="M288" s="169">
        <v>750</v>
      </c>
      <c r="N288" s="170" t="s">
        <v>974</v>
      </c>
      <c r="O288" s="171" t="s">
        <v>975</v>
      </c>
      <c r="P288" s="172" t="s">
        <v>973</v>
      </c>
      <c r="Q288" s="173" t="s">
        <v>976</v>
      </c>
      <c r="R288" s="172" t="s">
        <v>973</v>
      </c>
      <c r="S288" s="174">
        <v>2.8</v>
      </c>
      <c r="T288" s="175">
        <v>2.8</v>
      </c>
      <c r="U288" s="168">
        <v>560</v>
      </c>
      <c r="V288" s="169">
        <v>640</v>
      </c>
      <c r="W288" s="176" t="s">
        <v>974</v>
      </c>
      <c r="X288" s="171" t="s">
        <v>975</v>
      </c>
      <c r="Y288" s="176" t="s">
        <v>973</v>
      </c>
      <c r="Z288" s="173" t="s">
        <v>976</v>
      </c>
      <c r="AA288" s="176" t="s">
        <v>973</v>
      </c>
      <c r="AB288" s="174">
        <v>2.8</v>
      </c>
      <c r="AC288" s="177">
        <v>2.8</v>
      </c>
      <c r="AD288" s="141" t="s">
        <v>973</v>
      </c>
      <c r="AE288" s="178">
        <v>8540</v>
      </c>
      <c r="AF288" s="141" t="s">
        <v>973</v>
      </c>
      <c r="AG288" s="179">
        <v>80</v>
      </c>
      <c r="AH288" s="180" t="s">
        <v>974</v>
      </c>
      <c r="AI288" s="171" t="s">
        <v>975</v>
      </c>
      <c r="AJ288" s="176" t="s">
        <v>973</v>
      </c>
      <c r="AK288" s="173" t="s">
        <v>976</v>
      </c>
      <c r="AL288" s="176" t="s">
        <v>973</v>
      </c>
      <c r="AM288" s="181">
        <v>2.8</v>
      </c>
      <c r="AN288" s="182" t="s">
        <v>977</v>
      </c>
      <c r="AO288" s="141" t="s">
        <v>973</v>
      </c>
      <c r="AP288" s="183">
        <v>3410</v>
      </c>
      <c r="AQ288" s="141" t="s">
        <v>973</v>
      </c>
      <c r="AR288" s="184">
        <v>30</v>
      </c>
      <c r="AS288" s="185" t="s">
        <v>974</v>
      </c>
      <c r="AT288" s="186" t="s">
        <v>975</v>
      </c>
      <c r="AU288" s="187" t="s">
        <v>973</v>
      </c>
      <c r="AV288" s="188" t="s">
        <v>976</v>
      </c>
      <c r="AW288" s="187" t="s">
        <v>973</v>
      </c>
      <c r="AX288" s="189">
        <v>3.7</v>
      </c>
      <c r="AZ288" s="126"/>
      <c r="BA288" s="126"/>
      <c r="BB288" s="190"/>
      <c r="BC288" s="130"/>
      <c r="BD288" s="126"/>
      <c r="BE288" s="130"/>
      <c r="BF288" s="126"/>
      <c r="BG288" s="130"/>
      <c r="BH288" s="126"/>
      <c r="BI288" s="1119"/>
      <c r="BK288" s="224">
        <v>350100</v>
      </c>
      <c r="BL288" s="1118"/>
      <c r="BM288" s="256">
        <v>3500</v>
      </c>
      <c r="BN288" s="195" t="s">
        <v>911</v>
      </c>
      <c r="BO288" s="122" t="s">
        <v>975</v>
      </c>
      <c r="BP288" s="129" t="s">
        <v>973</v>
      </c>
      <c r="BQ288" s="257" t="s">
        <v>976</v>
      </c>
      <c r="BR288" s="143" t="s">
        <v>973</v>
      </c>
      <c r="BS288" s="258">
        <v>1.9</v>
      </c>
      <c r="BT288" s="232"/>
      <c r="BU288" s="1149"/>
      <c r="BV288" s="224"/>
      <c r="BW288" s="1100" t="s">
        <v>973</v>
      </c>
      <c r="BX288" s="1131">
        <v>16130</v>
      </c>
      <c r="BY288" s="197"/>
      <c r="BZ288" s="1100" t="s">
        <v>973</v>
      </c>
      <c r="CA288" s="1082">
        <v>80</v>
      </c>
      <c r="CB288" s="1101" t="s">
        <v>974</v>
      </c>
      <c r="CC288" s="1085" t="s">
        <v>975</v>
      </c>
      <c r="CD288" s="1101" t="s">
        <v>973</v>
      </c>
      <c r="CE288" s="1088" t="s">
        <v>979</v>
      </c>
      <c r="CF288" s="1101" t="s">
        <v>973</v>
      </c>
      <c r="CG288" s="1066">
        <v>6.8</v>
      </c>
      <c r="CH288" s="1093" t="s">
        <v>973</v>
      </c>
      <c r="CI288" s="1120">
        <v>4500</v>
      </c>
      <c r="CJ288" s="1107">
        <v>4900</v>
      </c>
      <c r="CK288" s="1093" t="s">
        <v>973</v>
      </c>
      <c r="CL288" s="198" t="s">
        <v>980</v>
      </c>
      <c r="CM288" s="199">
        <v>8000</v>
      </c>
      <c r="CN288" s="200">
        <v>8900</v>
      </c>
      <c r="CO288" s="1100" t="s">
        <v>973</v>
      </c>
      <c r="CP288" s="1110">
        <v>9320</v>
      </c>
      <c r="CQ288" s="1100" t="s">
        <v>973</v>
      </c>
      <c r="CR288" s="1082">
        <v>90</v>
      </c>
      <c r="CS288" s="1101" t="s">
        <v>974</v>
      </c>
      <c r="CT288" s="1085" t="s">
        <v>975</v>
      </c>
      <c r="CU288" s="1085" t="s">
        <v>973</v>
      </c>
      <c r="CV288" s="1088" t="s">
        <v>979</v>
      </c>
      <c r="CW288" s="1101" t="s">
        <v>973</v>
      </c>
      <c r="CX288" s="1104">
        <v>2.9</v>
      </c>
      <c r="CY288" s="1091" t="s">
        <v>981</v>
      </c>
      <c r="CZ288" s="1093" t="s">
        <v>973</v>
      </c>
      <c r="DA288" s="1094">
        <v>4900</v>
      </c>
      <c r="DB288" s="1096"/>
      <c r="DC288" s="230"/>
      <c r="DD288" s="1096" t="s">
        <v>982</v>
      </c>
      <c r="DE288" s="1097">
        <v>10210</v>
      </c>
      <c r="DF288" s="1100" t="s">
        <v>973</v>
      </c>
      <c r="DG288" s="1082">
        <v>100</v>
      </c>
      <c r="DH288" s="1085" t="s">
        <v>974</v>
      </c>
      <c r="DI288" s="1085" t="s">
        <v>975</v>
      </c>
      <c r="DJ288" s="1085" t="s">
        <v>973</v>
      </c>
      <c r="DK288" s="1088" t="s">
        <v>979</v>
      </c>
      <c r="DL288" s="1085" t="s">
        <v>973</v>
      </c>
      <c r="DM288" s="1066">
        <v>2</v>
      </c>
      <c r="DN288" s="1069" t="s">
        <v>982</v>
      </c>
      <c r="DO288" s="1070" t="s">
        <v>912</v>
      </c>
      <c r="DP288" s="1072" t="s">
        <v>912</v>
      </c>
      <c r="DQ288" s="1072" t="s">
        <v>912</v>
      </c>
      <c r="DR288" s="1074" t="s">
        <v>912</v>
      </c>
      <c r="DS288" s="202"/>
      <c r="DT288" s="1143"/>
      <c r="DU288" s="160"/>
      <c r="DV288" s="160"/>
    </row>
    <row r="289" spans="1:126" s="263" customFormat="1" ht="18.600000000000001" customHeight="1">
      <c r="A289" s="263" t="s">
        <v>300</v>
      </c>
      <c r="B289" s="1147"/>
      <c r="C289" s="1136"/>
      <c r="D289" s="1117"/>
      <c r="E289" s="203" t="s">
        <v>53</v>
      </c>
      <c r="F289" s="165"/>
      <c r="G289" s="204">
        <v>77830</v>
      </c>
      <c r="H289" s="205">
        <v>146500</v>
      </c>
      <c r="I289" s="204">
        <v>67460</v>
      </c>
      <c r="J289" s="205">
        <v>136130</v>
      </c>
      <c r="K289" s="141" t="s">
        <v>973</v>
      </c>
      <c r="L289" s="206">
        <v>750</v>
      </c>
      <c r="M289" s="207">
        <v>1340</v>
      </c>
      <c r="N289" s="208" t="s">
        <v>974</v>
      </c>
      <c r="O289" s="209" t="s">
        <v>975</v>
      </c>
      <c r="P289" s="209" t="s">
        <v>910</v>
      </c>
      <c r="Q289" s="209" t="s">
        <v>976</v>
      </c>
      <c r="R289" s="209" t="s">
        <v>973</v>
      </c>
      <c r="S289" s="210">
        <v>2.8</v>
      </c>
      <c r="T289" s="211">
        <v>2.8</v>
      </c>
      <c r="U289" s="206">
        <v>640</v>
      </c>
      <c r="V289" s="207">
        <v>1240</v>
      </c>
      <c r="W289" s="212" t="s">
        <v>974</v>
      </c>
      <c r="X289" s="209" t="s">
        <v>975</v>
      </c>
      <c r="Y289" s="212" t="s">
        <v>910</v>
      </c>
      <c r="Z289" s="209" t="s">
        <v>976</v>
      </c>
      <c r="AA289" s="212" t="s">
        <v>973</v>
      </c>
      <c r="AB289" s="210">
        <v>2.8</v>
      </c>
      <c r="AC289" s="213">
        <v>2.8</v>
      </c>
      <c r="AD289" s="141" t="s">
        <v>973</v>
      </c>
      <c r="AE289" s="214">
        <v>8540</v>
      </c>
      <c r="AF289" s="141" t="s">
        <v>973</v>
      </c>
      <c r="AG289" s="215">
        <v>80</v>
      </c>
      <c r="AH289" s="216" t="s">
        <v>974</v>
      </c>
      <c r="AI289" s="158" t="s">
        <v>975</v>
      </c>
      <c r="AJ289" s="159" t="s">
        <v>973</v>
      </c>
      <c r="AK289" s="217" t="s">
        <v>976</v>
      </c>
      <c r="AL289" s="218" t="s">
        <v>973</v>
      </c>
      <c r="AM289" s="219">
        <v>2.8</v>
      </c>
      <c r="AN289" s="220"/>
      <c r="AO289" s="115"/>
      <c r="AP289" s="221"/>
      <c r="AQ289" s="115"/>
      <c r="AR289" s="222"/>
      <c r="AS289" s="223"/>
      <c r="AT289" s="221"/>
      <c r="AU289" s="223"/>
      <c r="AV289" s="221"/>
      <c r="AW289" s="223"/>
      <c r="AX289" s="221"/>
      <c r="AY289" s="115"/>
      <c r="AZ289" s="126"/>
      <c r="BA289" s="126"/>
      <c r="BB289" s="190"/>
      <c r="BC289" s="130"/>
      <c r="BD289" s="126"/>
      <c r="BE289" s="130"/>
      <c r="BF289" s="126"/>
      <c r="BG289" s="130"/>
      <c r="BH289" s="126"/>
      <c r="BI289" s="1119"/>
      <c r="BJ289" s="115"/>
      <c r="BK289" s="259"/>
      <c r="BL289" s="1118"/>
      <c r="BM289" s="260"/>
      <c r="BN289" s="163"/>
      <c r="BO289" s="163"/>
      <c r="BP289" s="163"/>
      <c r="BQ289" s="163"/>
      <c r="BR289" s="163"/>
      <c r="BS289" s="261"/>
      <c r="BT289" s="232"/>
      <c r="BU289" s="1149"/>
      <c r="BV289" s="224"/>
      <c r="BW289" s="1100"/>
      <c r="BX289" s="1132"/>
      <c r="BY289" s="227">
        <v>14250</v>
      </c>
      <c r="BZ289" s="1100"/>
      <c r="CA289" s="1083"/>
      <c r="CB289" s="1102"/>
      <c r="CC289" s="1086"/>
      <c r="CD289" s="1102"/>
      <c r="CE289" s="1089"/>
      <c r="CF289" s="1102"/>
      <c r="CG289" s="1067"/>
      <c r="CH289" s="1093"/>
      <c r="CI289" s="1121"/>
      <c r="CJ289" s="1108"/>
      <c r="CK289" s="1093"/>
      <c r="CL289" s="123" t="s">
        <v>985</v>
      </c>
      <c r="CM289" s="228">
        <v>4400</v>
      </c>
      <c r="CN289" s="229">
        <v>4900</v>
      </c>
      <c r="CO289" s="1100"/>
      <c r="CP289" s="1111"/>
      <c r="CQ289" s="1100"/>
      <c r="CR289" s="1083"/>
      <c r="CS289" s="1102"/>
      <c r="CT289" s="1086"/>
      <c r="CU289" s="1086"/>
      <c r="CV289" s="1089"/>
      <c r="CW289" s="1102"/>
      <c r="CX289" s="1105"/>
      <c r="CY289" s="1091"/>
      <c r="CZ289" s="1093"/>
      <c r="DA289" s="1095"/>
      <c r="DB289" s="1096"/>
      <c r="DC289" s="230"/>
      <c r="DD289" s="1096"/>
      <c r="DE289" s="1098"/>
      <c r="DF289" s="1100"/>
      <c r="DG289" s="1083"/>
      <c r="DH289" s="1086"/>
      <c r="DI289" s="1086"/>
      <c r="DJ289" s="1086"/>
      <c r="DK289" s="1089"/>
      <c r="DL289" s="1086"/>
      <c r="DM289" s="1067"/>
      <c r="DN289" s="1069"/>
      <c r="DO289" s="1071"/>
      <c r="DP289" s="1073"/>
      <c r="DQ289" s="1073"/>
      <c r="DR289" s="1075"/>
      <c r="DS289" s="202"/>
      <c r="DT289" s="1143"/>
      <c r="DU289" s="160"/>
      <c r="DV289" s="160"/>
    </row>
    <row r="290" spans="1:126" s="263" customFormat="1" ht="18.600000000000001" customHeight="1">
      <c r="A290" s="263" t="s">
        <v>301</v>
      </c>
      <c r="B290" s="1147"/>
      <c r="C290" s="1136"/>
      <c r="D290" s="1123" t="s">
        <v>986</v>
      </c>
      <c r="E290" s="203" t="s">
        <v>54</v>
      </c>
      <c r="F290" s="165"/>
      <c r="G290" s="204">
        <v>146500</v>
      </c>
      <c r="H290" s="205">
        <v>231990</v>
      </c>
      <c r="I290" s="204">
        <v>136130</v>
      </c>
      <c r="J290" s="205">
        <v>221620</v>
      </c>
      <c r="K290" s="141" t="s">
        <v>973</v>
      </c>
      <c r="L290" s="206">
        <v>1340</v>
      </c>
      <c r="M290" s="207">
        <v>2190</v>
      </c>
      <c r="N290" s="208" t="s">
        <v>974</v>
      </c>
      <c r="O290" s="209" t="s">
        <v>975</v>
      </c>
      <c r="P290" s="209" t="s">
        <v>910</v>
      </c>
      <c r="Q290" s="209" t="s">
        <v>976</v>
      </c>
      <c r="R290" s="209" t="s">
        <v>973</v>
      </c>
      <c r="S290" s="210">
        <v>2.8</v>
      </c>
      <c r="T290" s="211">
        <v>2.8</v>
      </c>
      <c r="U290" s="206">
        <v>1240</v>
      </c>
      <c r="V290" s="207">
        <v>2090</v>
      </c>
      <c r="W290" s="212" t="s">
        <v>974</v>
      </c>
      <c r="X290" s="209" t="s">
        <v>975</v>
      </c>
      <c r="Y290" s="212" t="s">
        <v>910</v>
      </c>
      <c r="Z290" s="209" t="s">
        <v>976</v>
      </c>
      <c r="AA290" s="212" t="s">
        <v>973</v>
      </c>
      <c r="AB290" s="210">
        <v>2.8</v>
      </c>
      <c r="AC290" s="213">
        <v>2.8</v>
      </c>
      <c r="AD290" s="231"/>
      <c r="AE290" s="232"/>
      <c r="AF290" s="233"/>
      <c r="AG290" s="234"/>
      <c r="AH290" s="235"/>
      <c r="AI290" s="195"/>
      <c r="AJ290" s="235"/>
      <c r="AK290" s="195"/>
      <c r="AL290" s="235"/>
      <c r="AM290" s="195"/>
      <c r="AN290" s="195"/>
      <c r="AO290" s="231"/>
      <c r="AP290" s="232"/>
      <c r="AQ290" s="233"/>
      <c r="AR290" s="234"/>
      <c r="AS290" s="235"/>
      <c r="AT290" s="195"/>
      <c r="AU290" s="235"/>
      <c r="AV290" s="195"/>
      <c r="AW290" s="235"/>
      <c r="AX290" s="195"/>
      <c r="AY290" s="141" t="s">
        <v>973</v>
      </c>
      <c r="AZ290" s="236">
        <v>17090</v>
      </c>
      <c r="BA290" s="141" t="s">
        <v>973</v>
      </c>
      <c r="BB290" s="184">
        <v>170</v>
      </c>
      <c r="BC290" s="185" t="s">
        <v>974</v>
      </c>
      <c r="BD290" s="186" t="s">
        <v>975</v>
      </c>
      <c r="BE290" s="187" t="s">
        <v>973</v>
      </c>
      <c r="BF290" s="188" t="s">
        <v>976</v>
      </c>
      <c r="BG290" s="185" t="s">
        <v>973</v>
      </c>
      <c r="BH290" s="189">
        <v>2.6</v>
      </c>
      <c r="BI290" s="1119"/>
      <c r="BJ290" s="115"/>
      <c r="BK290" s="224" t="s">
        <v>1000</v>
      </c>
      <c r="BL290" s="1118"/>
      <c r="BM290" s="202" t="s">
        <v>1000</v>
      </c>
      <c r="BN290" s="195"/>
      <c r="BO290" s="195"/>
      <c r="BP290" s="195"/>
      <c r="BQ290" s="195"/>
      <c r="BR290" s="195"/>
      <c r="BS290" s="225"/>
      <c r="BT290" s="232"/>
      <c r="BU290" s="1149"/>
      <c r="BV290" s="224"/>
      <c r="BW290" s="1100" t="s">
        <v>973</v>
      </c>
      <c r="BX290" s="1129">
        <v>14250</v>
      </c>
      <c r="BY290" s="237"/>
      <c r="BZ290" s="1100"/>
      <c r="CA290" s="1083"/>
      <c r="CB290" s="1102"/>
      <c r="CC290" s="1086"/>
      <c r="CD290" s="1102"/>
      <c r="CE290" s="1089"/>
      <c r="CF290" s="1102"/>
      <c r="CG290" s="1067"/>
      <c r="CH290" s="1093"/>
      <c r="CI290" s="1121"/>
      <c r="CJ290" s="1108"/>
      <c r="CK290" s="1093"/>
      <c r="CL290" s="123" t="s">
        <v>987</v>
      </c>
      <c r="CM290" s="228">
        <v>3800</v>
      </c>
      <c r="CN290" s="229">
        <v>4200</v>
      </c>
      <c r="CO290" s="1100"/>
      <c r="CP290" s="1111"/>
      <c r="CQ290" s="1100"/>
      <c r="CR290" s="1083"/>
      <c r="CS290" s="1102"/>
      <c r="CT290" s="1086"/>
      <c r="CU290" s="1086"/>
      <c r="CV290" s="1089"/>
      <c r="CW290" s="1102"/>
      <c r="CX290" s="1105"/>
      <c r="CY290" s="1091"/>
      <c r="CZ290" s="202"/>
      <c r="DA290" s="127"/>
      <c r="DB290" s="1096"/>
      <c r="DC290" s="230"/>
      <c r="DD290" s="1096"/>
      <c r="DE290" s="1098"/>
      <c r="DF290" s="1100"/>
      <c r="DG290" s="1083"/>
      <c r="DH290" s="1086"/>
      <c r="DI290" s="1086"/>
      <c r="DJ290" s="1086"/>
      <c r="DK290" s="1089"/>
      <c r="DL290" s="1086"/>
      <c r="DM290" s="1067"/>
      <c r="DN290" s="1069"/>
      <c r="DO290" s="1076">
        <v>0.01</v>
      </c>
      <c r="DP290" s="1078">
        <v>0.03</v>
      </c>
      <c r="DQ290" s="1078">
        <v>0.04</v>
      </c>
      <c r="DR290" s="1080">
        <v>0.05</v>
      </c>
      <c r="DS290" s="202"/>
      <c r="DT290" s="1143"/>
      <c r="DU290" s="160"/>
      <c r="DV290" s="160"/>
    </row>
    <row r="291" spans="1:126" s="263" customFormat="1" ht="18.600000000000001" customHeight="1">
      <c r="A291" s="263" t="s">
        <v>302</v>
      </c>
      <c r="B291" s="1147"/>
      <c r="C291" s="1136"/>
      <c r="D291" s="1124"/>
      <c r="E291" s="238" t="s">
        <v>55</v>
      </c>
      <c r="F291" s="165"/>
      <c r="G291" s="239">
        <v>231990</v>
      </c>
      <c r="H291" s="240"/>
      <c r="I291" s="239">
        <v>221620</v>
      </c>
      <c r="J291" s="240"/>
      <c r="K291" s="141" t="s">
        <v>973</v>
      </c>
      <c r="L291" s="241">
        <v>2190</v>
      </c>
      <c r="M291" s="242"/>
      <c r="N291" s="243" t="s">
        <v>974</v>
      </c>
      <c r="O291" s="244" t="s">
        <v>975</v>
      </c>
      <c r="P291" s="244" t="s">
        <v>910</v>
      </c>
      <c r="Q291" s="244" t="s">
        <v>976</v>
      </c>
      <c r="R291" s="244" t="s">
        <v>973</v>
      </c>
      <c r="S291" s="245">
        <v>2.8</v>
      </c>
      <c r="T291" s="246"/>
      <c r="U291" s="241">
        <v>2090</v>
      </c>
      <c r="V291" s="242"/>
      <c r="W291" s="247" t="s">
        <v>974</v>
      </c>
      <c r="X291" s="244" t="s">
        <v>975</v>
      </c>
      <c r="Y291" s="248" t="s">
        <v>910</v>
      </c>
      <c r="Z291" s="244" t="s">
        <v>976</v>
      </c>
      <c r="AA291" s="248" t="s">
        <v>973</v>
      </c>
      <c r="AB291" s="245">
        <v>2.8</v>
      </c>
      <c r="AC291" s="249"/>
      <c r="AD291" s="231"/>
      <c r="AE291" s="232"/>
      <c r="AF291" s="233"/>
      <c r="AG291" s="250"/>
      <c r="AH291" s="235"/>
      <c r="AI291" s="195"/>
      <c r="AJ291" s="235"/>
      <c r="AK291" s="195"/>
      <c r="AL291" s="235"/>
      <c r="AM291" s="195"/>
      <c r="AN291" s="195"/>
      <c r="AO291" s="231"/>
      <c r="AP291" s="232"/>
      <c r="AQ291" s="233"/>
      <c r="AR291" s="250"/>
      <c r="AS291" s="235"/>
      <c r="AT291" s="195"/>
      <c r="AU291" s="235"/>
      <c r="AV291" s="195"/>
      <c r="AW291" s="235"/>
      <c r="AX291" s="195"/>
      <c r="AY291" s="231"/>
      <c r="AZ291" s="232"/>
      <c r="BA291" s="232"/>
      <c r="BB291" s="234"/>
      <c r="BC291" s="235"/>
      <c r="BD291" s="195"/>
      <c r="BE291" s="235"/>
      <c r="BF291" s="195"/>
      <c r="BG291" s="235"/>
      <c r="BH291" s="195"/>
      <c r="BI291" s="1119"/>
      <c r="BJ291" s="115"/>
      <c r="BK291" s="224">
        <v>391500</v>
      </c>
      <c r="BL291" s="1118"/>
      <c r="BM291" s="256">
        <v>3910</v>
      </c>
      <c r="BN291" s="195" t="s">
        <v>911</v>
      </c>
      <c r="BO291" s="122" t="s">
        <v>975</v>
      </c>
      <c r="BP291" s="129" t="s">
        <v>973</v>
      </c>
      <c r="BQ291" s="257" t="s">
        <v>976</v>
      </c>
      <c r="BR291" s="143" t="s">
        <v>973</v>
      </c>
      <c r="BS291" s="258">
        <v>2</v>
      </c>
      <c r="BT291" s="232"/>
      <c r="BU291" s="1149"/>
      <c r="BV291" s="224"/>
      <c r="BW291" s="1100"/>
      <c r="BX291" s="1130"/>
      <c r="BY291" s="251"/>
      <c r="BZ291" s="1100"/>
      <c r="CA291" s="1084"/>
      <c r="CB291" s="1103"/>
      <c r="CC291" s="1087"/>
      <c r="CD291" s="1103"/>
      <c r="CE291" s="1090"/>
      <c r="CF291" s="1103"/>
      <c r="CG291" s="1068"/>
      <c r="CH291" s="1093"/>
      <c r="CI291" s="1122"/>
      <c r="CJ291" s="1109"/>
      <c r="CK291" s="1093"/>
      <c r="CL291" s="252" t="s">
        <v>988</v>
      </c>
      <c r="CM291" s="253">
        <v>3400</v>
      </c>
      <c r="CN291" s="254">
        <v>3800</v>
      </c>
      <c r="CO291" s="1100"/>
      <c r="CP291" s="1112"/>
      <c r="CQ291" s="1100"/>
      <c r="CR291" s="1084"/>
      <c r="CS291" s="1103"/>
      <c r="CT291" s="1087"/>
      <c r="CU291" s="1087"/>
      <c r="CV291" s="1090"/>
      <c r="CW291" s="1103"/>
      <c r="CX291" s="1106"/>
      <c r="CY291" s="1092"/>
      <c r="CZ291" s="202"/>
      <c r="DA291" s="127"/>
      <c r="DB291" s="1096"/>
      <c r="DC291" s="230"/>
      <c r="DD291" s="1096"/>
      <c r="DE291" s="1099"/>
      <c r="DF291" s="1100"/>
      <c r="DG291" s="1084"/>
      <c r="DH291" s="1087"/>
      <c r="DI291" s="1087"/>
      <c r="DJ291" s="1087"/>
      <c r="DK291" s="1090"/>
      <c r="DL291" s="1087"/>
      <c r="DM291" s="1068"/>
      <c r="DN291" s="1069"/>
      <c r="DO291" s="1077"/>
      <c r="DP291" s="1079"/>
      <c r="DQ291" s="1079"/>
      <c r="DR291" s="1081"/>
      <c r="DS291" s="202"/>
      <c r="DT291" s="1143"/>
      <c r="DU291" s="160"/>
      <c r="DV291" s="160"/>
    </row>
    <row r="292" spans="1:126" s="263" customFormat="1" ht="18.600000000000001" customHeight="1">
      <c r="A292" s="263" t="s">
        <v>303</v>
      </c>
      <c r="B292" s="1147"/>
      <c r="C292" s="1128" t="s">
        <v>1001</v>
      </c>
      <c r="D292" s="1116" t="s">
        <v>972</v>
      </c>
      <c r="E292" s="164" t="s">
        <v>52</v>
      </c>
      <c r="F292" s="165"/>
      <c r="G292" s="166">
        <v>65210</v>
      </c>
      <c r="H292" s="167">
        <v>73750</v>
      </c>
      <c r="I292" s="166">
        <v>55700</v>
      </c>
      <c r="J292" s="167">
        <v>64240</v>
      </c>
      <c r="K292" s="141" t="s">
        <v>973</v>
      </c>
      <c r="L292" s="168">
        <v>630</v>
      </c>
      <c r="M292" s="169">
        <v>710</v>
      </c>
      <c r="N292" s="170" t="s">
        <v>974</v>
      </c>
      <c r="O292" s="171" t="s">
        <v>975</v>
      </c>
      <c r="P292" s="172" t="s">
        <v>973</v>
      </c>
      <c r="Q292" s="173" t="s">
        <v>976</v>
      </c>
      <c r="R292" s="172" t="s">
        <v>973</v>
      </c>
      <c r="S292" s="174">
        <v>2.8</v>
      </c>
      <c r="T292" s="175">
        <v>2.8</v>
      </c>
      <c r="U292" s="168">
        <v>530</v>
      </c>
      <c r="V292" s="169">
        <v>610</v>
      </c>
      <c r="W292" s="176" t="s">
        <v>974</v>
      </c>
      <c r="X292" s="171" t="s">
        <v>975</v>
      </c>
      <c r="Y292" s="176" t="s">
        <v>973</v>
      </c>
      <c r="Z292" s="173" t="s">
        <v>976</v>
      </c>
      <c r="AA292" s="176" t="s">
        <v>973</v>
      </c>
      <c r="AB292" s="174">
        <v>2.8</v>
      </c>
      <c r="AC292" s="177">
        <v>2.8</v>
      </c>
      <c r="AD292" s="141" t="s">
        <v>973</v>
      </c>
      <c r="AE292" s="178">
        <v>8540</v>
      </c>
      <c r="AF292" s="141" t="s">
        <v>973</v>
      </c>
      <c r="AG292" s="179">
        <v>80</v>
      </c>
      <c r="AH292" s="180" t="s">
        <v>974</v>
      </c>
      <c r="AI292" s="171" t="s">
        <v>975</v>
      </c>
      <c r="AJ292" s="176" t="s">
        <v>973</v>
      </c>
      <c r="AK292" s="173" t="s">
        <v>976</v>
      </c>
      <c r="AL292" s="176" t="s">
        <v>973</v>
      </c>
      <c r="AM292" s="181">
        <v>2.8</v>
      </c>
      <c r="AN292" s="182" t="s">
        <v>977</v>
      </c>
      <c r="AO292" s="141" t="s">
        <v>973</v>
      </c>
      <c r="AP292" s="183">
        <v>3410</v>
      </c>
      <c r="AQ292" s="141" t="s">
        <v>973</v>
      </c>
      <c r="AR292" s="184">
        <v>30</v>
      </c>
      <c r="AS292" s="185" t="s">
        <v>974</v>
      </c>
      <c r="AT292" s="186" t="s">
        <v>975</v>
      </c>
      <c r="AU292" s="187" t="s">
        <v>973</v>
      </c>
      <c r="AV292" s="188" t="s">
        <v>976</v>
      </c>
      <c r="AW292" s="187" t="s">
        <v>973</v>
      </c>
      <c r="AX292" s="189">
        <v>3.7</v>
      </c>
      <c r="AY292" s="115"/>
      <c r="AZ292" s="126"/>
      <c r="BA292" s="126"/>
      <c r="BB292" s="190"/>
      <c r="BC292" s="130"/>
      <c r="BD292" s="126"/>
      <c r="BE292" s="130"/>
      <c r="BF292" s="126"/>
      <c r="BG292" s="130"/>
      <c r="BH292" s="126"/>
      <c r="BI292" s="1119"/>
      <c r="BJ292" s="115"/>
      <c r="BK292" s="259"/>
      <c r="BL292" s="1118"/>
      <c r="BM292" s="260"/>
      <c r="BN292" s="163"/>
      <c r="BO292" s="163"/>
      <c r="BP292" s="163"/>
      <c r="BQ292" s="163"/>
      <c r="BR292" s="163"/>
      <c r="BS292" s="261"/>
      <c r="BT292" s="195"/>
      <c r="BU292" s="1149"/>
      <c r="BV292" s="226"/>
      <c r="BW292" s="1100" t="s">
        <v>973</v>
      </c>
      <c r="BX292" s="1131">
        <v>15410</v>
      </c>
      <c r="BY292" s="197"/>
      <c r="BZ292" s="1100" t="s">
        <v>973</v>
      </c>
      <c r="CA292" s="1082">
        <v>70</v>
      </c>
      <c r="CB292" s="1101" t="s">
        <v>974</v>
      </c>
      <c r="CC292" s="1085" t="s">
        <v>975</v>
      </c>
      <c r="CD292" s="1101" t="s">
        <v>973</v>
      </c>
      <c r="CE292" s="1088" t="s">
        <v>979</v>
      </c>
      <c r="CF292" s="1101" t="s">
        <v>973</v>
      </c>
      <c r="CG292" s="1066">
        <v>7.1</v>
      </c>
      <c r="CH292" s="1093" t="s">
        <v>973</v>
      </c>
      <c r="CI292" s="1120">
        <v>4100</v>
      </c>
      <c r="CJ292" s="1107">
        <v>4500</v>
      </c>
      <c r="CK292" s="1093" t="s">
        <v>973</v>
      </c>
      <c r="CL292" s="198" t="s">
        <v>980</v>
      </c>
      <c r="CM292" s="199">
        <v>7200</v>
      </c>
      <c r="CN292" s="200">
        <v>8100</v>
      </c>
      <c r="CO292" s="1100" t="s">
        <v>973</v>
      </c>
      <c r="CP292" s="1110">
        <v>8540</v>
      </c>
      <c r="CQ292" s="1100" t="s">
        <v>973</v>
      </c>
      <c r="CR292" s="1082">
        <v>80</v>
      </c>
      <c r="CS292" s="1101" t="s">
        <v>974</v>
      </c>
      <c r="CT292" s="1085" t="s">
        <v>975</v>
      </c>
      <c r="CU292" s="1085" t="s">
        <v>973</v>
      </c>
      <c r="CV292" s="1088" t="s">
        <v>979</v>
      </c>
      <c r="CW292" s="1101" t="s">
        <v>973</v>
      </c>
      <c r="CX292" s="1104">
        <v>3</v>
      </c>
      <c r="CY292" s="1091" t="s">
        <v>981</v>
      </c>
      <c r="CZ292" s="1093" t="s">
        <v>973</v>
      </c>
      <c r="DA292" s="1094">
        <v>4900</v>
      </c>
      <c r="DB292" s="1096"/>
      <c r="DC292" s="230"/>
      <c r="DD292" s="1096" t="s">
        <v>982</v>
      </c>
      <c r="DE292" s="1097">
        <v>9350</v>
      </c>
      <c r="DF292" s="1100" t="s">
        <v>973</v>
      </c>
      <c r="DG292" s="1082">
        <v>90</v>
      </c>
      <c r="DH292" s="1085" t="s">
        <v>974</v>
      </c>
      <c r="DI292" s="1085" t="s">
        <v>975</v>
      </c>
      <c r="DJ292" s="1085" t="s">
        <v>973</v>
      </c>
      <c r="DK292" s="1088" t="s">
        <v>979</v>
      </c>
      <c r="DL292" s="1085" t="s">
        <v>973</v>
      </c>
      <c r="DM292" s="1066">
        <v>2</v>
      </c>
      <c r="DN292" s="1069" t="s">
        <v>982</v>
      </c>
      <c r="DO292" s="1070" t="s">
        <v>912</v>
      </c>
      <c r="DP292" s="1072" t="s">
        <v>912</v>
      </c>
      <c r="DQ292" s="1072" t="s">
        <v>912</v>
      </c>
      <c r="DR292" s="1074" t="s">
        <v>912</v>
      </c>
      <c r="DS292" s="202"/>
      <c r="DT292" s="1143"/>
      <c r="DU292" s="160"/>
      <c r="DV292" s="160"/>
    </row>
    <row r="293" spans="1:126" s="263" customFormat="1" ht="18.600000000000001" customHeight="1">
      <c r="A293" s="263" t="s">
        <v>304</v>
      </c>
      <c r="B293" s="1147"/>
      <c r="C293" s="1113"/>
      <c r="D293" s="1117"/>
      <c r="E293" s="203" t="s">
        <v>53</v>
      </c>
      <c r="F293" s="165"/>
      <c r="G293" s="204">
        <v>73750</v>
      </c>
      <c r="H293" s="205">
        <v>142420</v>
      </c>
      <c r="I293" s="204">
        <v>64240</v>
      </c>
      <c r="J293" s="205">
        <v>132910</v>
      </c>
      <c r="K293" s="141" t="s">
        <v>973</v>
      </c>
      <c r="L293" s="206">
        <v>710</v>
      </c>
      <c r="M293" s="207">
        <v>1300</v>
      </c>
      <c r="N293" s="208" t="s">
        <v>974</v>
      </c>
      <c r="O293" s="209" t="s">
        <v>975</v>
      </c>
      <c r="P293" s="209" t="s">
        <v>910</v>
      </c>
      <c r="Q293" s="209" t="s">
        <v>976</v>
      </c>
      <c r="R293" s="209" t="s">
        <v>973</v>
      </c>
      <c r="S293" s="210">
        <v>2.8</v>
      </c>
      <c r="T293" s="211">
        <v>2.8</v>
      </c>
      <c r="U293" s="206">
        <v>610</v>
      </c>
      <c r="V293" s="207">
        <v>1210</v>
      </c>
      <c r="W293" s="212" t="s">
        <v>974</v>
      </c>
      <c r="X293" s="209" t="s">
        <v>975</v>
      </c>
      <c r="Y293" s="212" t="s">
        <v>910</v>
      </c>
      <c r="Z293" s="209" t="s">
        <v>976</v>
      </c>
      <c r="AA293" s="212" t="s">
        <v>973</v>
      </c>
      <c r="AB293" s="210">
        <v>2.8</v>
      </c>
      <c r="AC293" s="213">
        <v>2.8</v>
      </c>
      <c r="AD293" s="141" t="s">
        <v>973</v>
      </c>
      <c r="AE293" s="214">
        <v>8540</v>
      </c>
      <c r="AF293" s="141" t="s">
        <v>973</v>
      </c>
      <c r="AG293" s="215">
        <v>80</v>
      </c>
      <c r="AH293" s="216" t="s">
        <v>974</v>
      </c>
      <c r="AI293" s="158" t="s">
        <v>975</v>
      </c>
      <c r="AJ293" s="159" t="s">
        <v>973</v>
      </c>
      <c r="AK293" s="217" t="s">
        <v>976</v>
      </c>
      <c r="AL293" s="218" t="s">
        <v>973</v>
      </c>
      <c r="AM293" s="219">
        <v>2.8</v>
      </c>
      <c r="AN293" s="220"/>
      <c r="AO293" s="115"/>
      <c r="AP293" s="221"/>
      <c r="AQ293" s="115"/>
      <c r="AR293" s="222"/>
      <c r="AS293" s="223"/>
      <c r="AT293" s="221"/>
      <c r="AU293" s="223"/>
      <c r="AV293" s="221"/>
      <c r="AW293" s="223"/>
      <c r="AX293" s="221"/>
      <c r="AY293" s="115"/>
      <c r="AZ293" s="126"/>
      <c r="BA293" s="126"/>
      <c r="BB293" s="190"/>
      <c r="BC293" s="130"/>
      <c r="BD293" s="126"/>
      <c r="BE293" s="130"/>
      <c r="BF293" s="126"/>
      <c r="BG293" s="130"/>
      <c r="BH293" s="126"/>
      <c r="BI293" s="1119"/>
      <c r="BJ293" s="115"/>
      <c r="BK293" s="224" t="s">
        <v>1002</v>
      </c>
      <c r="BL293" s="1118"/>
      <c r="BM293" s="202" t="s">
        <v>1002</v>
      </c>
      <c r="BN293" s="195"/>
      <c r="BO293" s="195"/>
      <c r="BP293" s="195"/>
      <c r="BQ293" s="195"/>
      <c r="BR293" s="195"/>
      <c r="BS293" s="225"/>
      <c r="BU293" s="1149"/>
      <c r="BV293" s="259"/>
      <c r="BW293" s="1100"/>
      <c r="BX293" s="1132"/>
      <c r="BY293" s="227">
        <v>13530</v>
      </c>
      <c r="BZ293" s="1100"/>
      <c r="CA293" s="1083"/>
      <c r="CB293" s="1102"/>
      <c r="CC293" s="1086"/>
      <c r="CD293" s="1102"/>
      <c r="CE293" s="1089"/>
      <c r="CF293" s="1102"/>
      <c r="CG293" s="1067"/>
      <c r="CH293" s="1093"/>
      <c r="CI293" s="1121" t="e">
        <v>#REF!</v>
      </c>
      <c r="CJ293" s="1108" t="e">
        <v>#REF!</v>
      </c>
      <c r="CK293" s="1093"/>
      <c r="CL293" s="123" t="s">
        <v>985</v>
      </c>
      <c r="CM293" s="228">
        <v>4000</v>
      </c>
      <c r="CN293" s="229">
        <v>4400</v>
      </c>
      <c r="CO293" s="1100"/>
      <c r="CP293" s="1111"/>
      <c r="CQ293" s="1100"/>
      <c r="CR293" s="1083"/>
      <c r="CS293" s="1102"/>
      <c r="CT293" s="1086"/>
      <c r="CU293" s="1086"/>
      <c r="CV293" s="1089"/>
      <c r="CW293" s="1102"/>
      <c r="CX293" s="1105"/>
      <c r="CY293" s="1091"/>
      <c r="CZ293" s="1093"/>
      <c r="DA293" s="1095"/>
      <c r="DB293" s="1096"/>
      <c r="DC293" s="230"/>
      <c r="DD293" s="1096"/>
      <c r="DE293" s="1098"/>
      <c r="DF293" s="1100"/>
      <c r="DG293" s="1083"/>
      <c r="DH293" s="1086"/>
      <c r="DI293" s="1086"/>
      <c r="DJ293" s="1086"/>
      <c r="DK293" s="1089"/>
      <c r="DL293" s="1086"/>
      <c r="DM293" s="1067"/>
      <c r="DN293" s="1069"/>
      <c r="DO293" s="1071"/>
      <c r="DP293" s="1073"/>
      <c r="DQ293" s="1073"/>
      <c r="DR293" s="1075"/>
      <c r="DS293" s="202"/>
      <c r="DT293" s="1143"/>
      <c r="DU293" s="160"/>
      <c r="DV293" s="160"/>
    </row>
    <row r="294" spans="1:126" s="263" customFormat="1" ht="18.600000000000001" customHeight="1">
      <c r="A294" s="263" t="s">
        <v>305</v>
      </c>
      <c r="B294" s="1147"/>
      <c r="C294" s="1113"/>
      <c r="D294" s="1123" t="s">
        <v>986</v>
      </c>
      <c r="E294" s="203" t="s">
        <v>54</v>
      </c>
      <c r="F294" s="165"/>
      <c r="G294" s="204">
        <v>142420</v>
      </c>
      <c r="H294" s="205">
        <v>227910</v>
      </c>
      <c r="I294" s="204">
        <v>132910</v>
      </c>
      <c r="J294" s="205">
        <v>218400</v>
      </c>
      <c r="K294" s="141" t="s">
        <v>973</v>
      </c>
      <c r="L294" s="206">
        <v>1300</v>
      </c>
      <c r="M294" s="207">
        <v>2150</v>
      </c>
      <c r="N294" s="208" t="s">
        <v>974</v>
      </c>
      <c r="O294" s="209" t="s">
        <v>975</v>
      </c>
      <c r="P294" s="209" t="s">
        <v>910</v>
      </c>
      <c r="Q294" s="209" t="s">
        <v>976</v>
      </c>
      <c r="R294" s="209" t="s">
        <v>973</v>
      </c>
      <c r="S294" s="210">
        <v>2.8</v>
      </c>
      <c r="T294" s="211">
        <v>2.8</v>
      </c>
      <c r="U294" s="206">
        <v>1210</v>
      </c>
      <c r="V294" s="207">
        <v>2060</v>
      </c>
      <c r="W294" s="212" t="s">
        <v>974</v>
      </c>
      <c r="X294" s="209" t="s">
        <v>975</v>
      </c>
      <c r="Y294" s="212" t="s">
        <v>910</v>
      </c>
      <c r="Z294" s="209" t="s">
        <v>976</v>
      </c>
      <c r="AA294" s="212" t="s">
        <v>973</v>
      </c>
      <c r="AB294" s="210">
        <v>2.8</v>
      </c>
      <c r="AC294" s="213">
        <v>2.8</v>
      </c>
      <c r="AD294" s="231"/>
      <c r="AE294" s="232"/>
      <c r="AF294" s="233"/>
      <c r="AG294" s="234"/>
      <c r="AH294" s="235"/>
      <c r="AI294" s="195"/>
      <c r="AJ294" s="235"/>
      <c r="AK294" s="195"/>
      <c r="AL294" s="235"/>
      <c r="AM294" s="195"/>
      <c r="AN294" s="195"/>
      <c r="AO294" s="231"/>
      <c r="AP294" s="232"/>
      <c r="AQ294" s="233"/>
      <c r="AR294" s="234"/>
      <c r="AS294" s="235"/>
      <c r="AT294" s="195"/>
      <c r="AU294" s="235"/>
      <c r="AV294" s="195"/>
      <c r="AW294" s="235"/>
      <c r="AX294" s="195"/>
      <c r="AY294" s="141" t="s">
        <v>973</v>
      </c>
      <c r="AZ294" s="236">
        <v>17090</v>
      </c>
      <c r="BA294" s="141" t="s">
        <v>973</v>
      </c>
      <c r="BB294" s="184">
        <v>170</v>
      </c>
      <c r="BC294" s="185" t="s">
        <v>974</v>
      </c>
      <c r="BD294" s="186" t="s">
        <v>975</v>
      </c>
      <c r="BE294" s="187" t="s">
        <v>973</v>
      </c>
      <c r="BF294" s="188" t="s">
        <v>976</v>
      </c>
      <c r="BG294" s="185" t="s">
        <v>973</v>
      </c>
      <c r="BH294" s="189">
        <v>2.6</v>
      </c>
      <c r="BI294" s="1119"/>
      <c r="BJ294" s="115"/>
      <c r="BK294" s="224">
        <v>432900</v>
      </c>
      <c r="BL294" s="1118"/>
      <c r="BM294" s="256">
        <v>4320</v>
      </c>
      <c r="BN294" s="195" t="s">
        <v>911</v>
      </c>
      <c r="BO294" s="122" t="s">
        <v>975</v>
      </c>
      <c r="BP294" s="129" t="s">
        <v>973</v>
      </c>
      <c r="BQ294" s="257" t="s">
        <v>976</v>
      </c>
      <c r="BR294" s="143" t="s">
        <v>973</v>
      </c>
      <c r="BS294" s="258">
        <v>2</v>
      </c>
      <c r="BT294" s="232"/>
      <c r="BU294" s="1149"/>
      <c r="BV294" s="224"/>
      <c r="BW294" s="1100" t="s">
        <v>973</v>
      </c>
      <c r="BX294" s="1129">
        <v>13530</v>
      </c>
      <c r="BY294" s="237"/>
      <c r="BZ294" s="1100"/>
      <c r="CA294" s="1083">
        <v>0</v>
      </c>
      <c r="CB294" s="1102"/>
      <c r="CC294" s="1086"/>
      <c r="CD294" s="1102"/>
      <c r="CE294" s="1089"/>
      <c r="CF294" s="1102"/>
      <c r="CG294" s="1067"/>
      <c r="CH294" s="1093"/>
      <c r="CI294" s="1121" t="e">
        <v>#REF!</v>
      </c>
      <c r="CJ294" s="1108" t="e">
        <v>#REF!</v>
      </c>
      <c r="CK294" s="1093"/>
      <c r="CL294" s="123" t="s">
        <v>987</v>
      </c>
      <c r="CM294" s="228">
        <v>3500</v>
      </c>
      <c r="CN294" s="229">
        <v>3800</v>
      </c>
      <c r="CO294" s="1100"/>
      <c r="CP294" s="1111"/>
      <c r="CQ294" s="1100"/>
      <c r="CR294" s="1083"/>
      <c r="CS294" s="1102"/>
      <c r="CT294" s="1086"/>
      <c r="CU294" s="1086"/>
      <c r="CV294" s="1089"/>
      <c r="CW294" s="1102"/>
      <c r="CX294" s="1105"/>
      <c r="CY294" s="1091"/>
      <c r="CZ294" s="202"/>
      <c r="DA294" s="127"/>
      <c r="DB294" s="1096"/>
      <c r="DC294" s="230"/>
      <c r="DD294" s="1096"/>
      <c r="DE294" s="1098"/>
      <c r="DF294" s="1100"/>
      <c r="DG294" s="1083"/>
      <c r="DH294" s="1086"/>
      <c r="DI294" s="1086"/>
      <c r="DJ294" s="1086"/>
      <c r="DK294" s="1089"/>
      <c r="DL294" s="1086"/>
      <c r="DM294" s="1067"/>
      <c r="DN294" s="1069"/>
      <c r="DO294" s="1076">
        <v>0.01</v>
      </c>
      <c r="DP294" s="1078">
        <v>0.03</v>
      </c>
      <c r="DQ294" s="1078">
        <v>0.04</v>
      </c>
      <c r="DR294" s="1080">
        <v>0.05</v>
      </c>
      <c r="DS294" s="202"/>
      <c r="DT294" s="1143"/>
      <c r="DU294" s="160"/>
      <c r="DV294" s="160"/>
    </row>
    <row r="295" spans="1:126" s="263" customFormat="1" ht="18.600000000000001" customHeight="1">
      <c r="A295" s="263" t="s">
        <v>306</v>
      </c>
      <c r="B295" s="1147"/>
      <c r="C295" s="1113"/>
      <c r="D295" s="1124"/>
      <c r="E295" s="238" t="s">
        <v>55</v>
      </c>
      <c r="F295" s="165"/>
      <c r="G295" s="239">
        <v>227910</v>
      </c>
      <c r="H295" s="240"/>
      <c r="I295" s="239">
        <v>218400</v>
      </c>
      <c r="J295" s="240"/>
      <c r="K295" s="141" t="s">
        <v>973</v>
      </c>
      <c r="L295" s="241">
        <v>2150</v>
      </c>
      <c r="M295" s="242"/>
      <c r="N295" s="243" t="s">
        <v>974</v>
      </c>
      <c r="O295" s="244" t="s">
        <v>975</v>
      </c>
      <c r="P295" s="244" t="s">
        <v>910</v>
      </c>
      <c r="Q295" s="244" t="s">
        <v>976</v>
      </c>
      <c r="R295" s="244" t="s">
        <v>973</v>
      </c>
      <c r="S295" s="245">
        <v>2.8</v>
      </c>
      <c r="T295" s="246"/>
      <c r="U295" s="241">
        <v>2060</v>
      </c>
      <c r="V295" s="242"/>
      <c r="W295" s="247" t="s">
        <v>974</v>
      </c>
      <c r="X295" s="244" t="s">
        <v>975</v>
      </c>
      <c r="Y295" s="248" t="s">
        <v>910</v>
      </c>
      <c r="Z295" s="244" t="s">
        <v>976</v>
      </c>
      <c r="AA295" s="248" t="s">
        <v>973</v>
      </c>
      <c r="AB295" s="245">
        <v>2.8</v>
      </c>
      <c r="AC295" s="249"/>
      <c r="AD295" s="231"/>
      <c r="AE295" s="232"/>
      <c r="AF295" s="233"/>
      <c r="AG295" s="250"/>
      <c r="AH295" s="235"/>
      <c r="AI295" s="195"/>
      <c r="AJ295" s="235"/>
      <c r="AK295" s="195"/>
      <c r="AL295" s="235"/>
      <c r="AM295" s="195"/>
      <c r="AN295" s="195"/>
      <c r="AO295" s="231"/>
      <c r="AP295" s="232"/>
      <c r="AQ295" s="233"/>
      <c r="AR295" s="250"/>
      <c r="AS295" s="235"/>
      <c r="AT295" s="195"/>
      <c r="AU295" s="235"/>
      <c r="AV295" s="195"/>
      <c r="AW295" s="235"/>
      <c r="AX295" s="195"/>
      <c r="AY295" s="231"/>
      <c r="AZ295" s="232"/>
      <c r="BA295" s="232"/>
      <c r="BB295" s="234"/>
      <c r="BC295" s="235"/>
      <c r="BD295" s="195"/>
      <c r="BE295" s="235"/>
      <c r="BF295" s="195"/>
      <c r="BG295" s="235"/>
      <c r="BH295" s="195"/>
      <c r="BI295" s="1119"/>
      <c r="BJ295" s="115"/>
      <c r="BK295" s="259"/>
      <c r="BL295" s="1118"/>
      <c r="BM295" s="260"/>
      <c r="BN295" s="163"/>
      <c r="BO295" s="163"/>
      <c r="BP295" s="163"/>
      <c r="BQ295" s="163"/>
      <c r="BR295" s="163"/>
      <c r="BS295" s="261"/>
      <c r="BT295" s="195"/>
      <c r="BU295" s="1149"/>
      <c r="BV295" s="226"/>
      <c r="BW295" s="1100"/>
      <c r="BX295" s="1130"/>
      <c r="BY295" s="251"/>
      <c r="BZ295" s="1100"/>
      <c r="CA295" s="1084"/>
      <c r="CB295" s="1103"/>
      <c r="CC295" s="1087"/>
      <c r="CD295" s="1103"/>
      <c r="CE295" s="1090"/>
      <c r="CF295" s="1103"/>
      <c r="CG295" s="1068"/>
      <c r="CH295" s="1093"/>
      <c r="CI295" s="1122" t="e">
        <v>#REF!</v>
      </c>
      <c r="CJ295" s="1109" t="e">
        <v>#REF!</v>
      </c>
      <c r="CK295" s="1093"/>
      <c r="CL295" s="252" t="s">
        <v>988</v>
      </c>
      <c r="CM295" s="253">
        <v>3100</v>
      </c>
      <c r="CN295" s="254">
        <v>3400</v>
      </c>
      <c r="CO295" s="1100"/>
      <c r="CP295" s="1112"/>
      <c r="CQ295" s="1100"/>
      <c r="CR295" s="1084"/>
      <c r="CS295" s="1103"/>
      <c r="CT295" s="1087"/>
      <c r="CU295" s="1087"/>
      <c r="CV295" s="1090"/>
      <c r="CW295" s="1103"/>
      <c r="CX295" s="1106"/>
      <c r="CY295" s="1092"/>
      <c r="CZ295" s="202"/>
      <c r="DA295" s="127"/>
      <c r="DB295" s="1096"/>
      <c r="DC295" s="230"/>
      <c r="DD295" s="1096"/>
      <c r="DE295" s="1099"/>
      <c r="DF295" s="1100"/>
      <c r="DG295" s="1084"/>
      <c r="DH295" s="1087"/>
      <c r="DI295" s="1087"/>
      <c r="DJ295" s="1087"/>
      <c r="DK295" s="1090"/>
      <c r="DL295" s="1087"/>
      <c r="DM295" s="1068"/>
      <c r="DN295" s="1069"/>
      <c r="DO295" s="1077"/>
      <c r="DP295" s="1079"/>
      <c r="DQ295" s="1079"/>
      <c r="DR295" s="1081"/>
      <c r="DS295" s="202"/>
      <c r="DT295" s="1143"/>
      <c r="DU295" s="160"/>
      <c r="DV295" s="160"/>
    </row>
    <row r="296" spans="1:126" s="263" customFormat="1" ht="18.600000000000001" customHeight="1">
      <c r="A296" s="263" t="s">
        <v>307</v>
      </c>
      <c r="B296" s="1147"/>
      <c r="C296" s="1135" t="s">
        <v>1003</v>
      </c>
      <c r="D296" s="1116" t="s">
        <v>972</v>
      </c>
      <c r="E296" s="164" t="s">
        <v>52</v>
      </c>
      <c r="F296" s="165"/>
      <c r="G296" s="166">
        <v>58720</v>
      </c>
      <c r="H296" s="167">
        <v>67260</v>
      </c>
      <c r="I296" s="166">
        <v>50560</v>
      </c>
      <c r="J296" s="167">
        <v>59100</v>
      </c>
      <c r="K296" s="141" t="s">
        <v>973</v>
      </c>
      <c r="L296" s="168">
        <v>560</v>
      </c>
      <c r="M296" s="169">
        <v>640</v>
      </c>
      <c r="N296" s="170" t="s">
        <v>974</v>
      </c>
      <c r="O296" s="171" t="s">
        <v>975</v>
      </c>
      <c r="P296" s="172" t="s">
        <v>973</v>
      </c>
      <c r="Q296" s="173" t="s">
        <v>976</v>
      </c>
      <c r="R296" s="172" t="s">
        <v>973</v>
      </c>
      <c r="S296" s="174">
        <v>2.9</v>
      </c>
      <c r="T296" s="175">
        <v>2.8</v>
      </c>
      <c r="U296" s="168">
        <v>480</v>
      </c>
      <c r="V296" s="169">
        <v>560</v>
      </c>
      <c r="W296" s="176" t="s">
        <v>974</v>
      </c>
      <c r="X296" s="171" t="s">
        <v>975</v>
      </c>
      <c r="Y296" s="176" t="s">
        <v>973</v>
      </c>
      <c r="Z296" s="173" t="s">
        <v>976</v>
      </c>
      <c r="AA296" s="176" t="s">
        <v>973</v>
      </c>
      <c r="AB296" s="174">
        <v>2.8</v>
      </c>
      <c r="AC296" s="177">
        <v>2.8</v>
      </c>
      <c r="AD296" s="141" t="s">
        <v>973</v>
      </c>
      <c r="AE296" s="178">
        <v>8540</v>
      </c>
      <c r="AF296" s="141" t="s">
        <v>973</v>
      </c>
      <c r="AG296" s="179">
        <v>80</v>
      </c>
      <c r="AH296" s="180" t="s">
        <v>974</v>
      </c>
      <c r="AI296" s="171" t="s">
        <v>975</v>
      </c>
      <c r="AJ296" s="176" t="s">
        <v>973</v>
      </c>
      <c r="AK296" s="173" t="s">
        <v>976</v>
      </c>
      <c r="AL296" s="176" t="s">
        <v>973</v>
      </c>
      <c r="AM296" s="181">
        <v>2.8</v>
      </c>
      <c r="AN296" s="182" t="s">
        <v>977</v>
      </c>
      <c r="AO296" s="141" t="s">
        <v>973</v>
      </c>
      <c r="AP296" s="183">
        <v>3410</v>
      </c>
      <c r="AQ296" s="141" t="s">
        <v>973</v>
      </c>
      <c r="AR296" s="184">
        <v>30</v>
      </c>
      <c r="AS296" s="185" t="s">
        <v>974</v>
      </c>
      <c r="AT296" s="186" t="s">
        <v>975</v>
      </c>
      <c r="AU296" s="187" t="s">
        <v>973</v>
      </c>
      <c r="AV296" s="188" t="s">
        <v>976</v>
      </c>
      <c r="AW296" s="187" t="s">
        <v>973</v>
      </c>
      <c r="AX296" s="189">
        <v>3.7</v>
      </c>
      <c r="AY296" s="115"/>
      <c r="AZ296" s="126"/>
      <c r="BA296" s="126"/>
      <c r="BB296" s="190"/>
      <c r="BC296" s="130"/>
      <c r="BD296" s="126"/>
      <c r="BE296" s="130"/>
      <c r="BF296" s="126"/>
      <c r="BG296" s="130"/>
      <c r="BH296" s="126"/>
      <c r="BI296" s="1119"/>
      <c r="BJ296" s="115"/>
      <c r="BK296" s="224" t="s">
        <v>1004</v>
      </c>
      <c r="BL296" s="1118"/>
      <c r="BM296" s="202" t="s">
        <v>1004</v>
      </c>
      <c r="BN296" s="195"/>
      <c r="BO296" s="195"/>
      <c r="BP296" s="195"/>
      <c r="BQ296" s="195"/>
      <c r="BR296" s="195"/>
      <c r="BS296" s="225"/>
      <c r="BU296" s="1149"/>
      <c r="BV296" s="259"/>
      <c r="BW296" s="1100" t="s">
        <v>973</v>
      </c>
      <c r="BX296" s="1131">
        <v>14280</v>
      </c>
      <c r="BY296" s="197"/>
      <c r="BZ296" s="1100" t="s">
        <v>973</v>
      </c>
      <c r="CA296" s="1082">
        <v>60</v>
      </c>
      <c r="CB296" s="1101" t="s">
        <v>974</v>
      </c>
      <c r="CC296" s="1085" t="s">
        <v>975</v>
      </c>
      <c r="CD296" s="1101" t="s">
        <v>973</v>
      </c>
      <c r="CE296" s="1088" t="s">
        <v>979</v>
      </c>
      <c r="CF296" s="1101" t="s">
        <v>973</v>
      </c>
      <c r="CG296" s="1066">
        <v>7.1</v>
      </c>
      <c r="CH296" s="1093" t="s">
        <v>973</v>
      </c>
      <c r="CI296" s="1120">
        <v>3500</v>
      </c>
      <c r="CJ296" s="1107">
        <v>3900</v>
      </c>
      <c r="CK296" s="1093" t="s">
        <v>973</v>
      </c>
      <c r="CL296" s="198" t="s">
        <v>980</v>
      </c>
      <c r="CM296" s="199">
        <v>6300</v>
      </c>
      <c r="CN296" s="200">
        <v>7100</v>
      </c>
      <c r="CO296" s="1100" t="s">
        <v>973</v>
      </c>
      <c r="CP296" s="1110">
        <v>7320</v>
      </c>
      <c r="CQ296" s="1100" t="s">
        <v>973</v>
      </c>
      <c r="CR296" s="1082">
        <v>70</v>
      </c>
      <c r="CS296" s="1101" t="s">
        <v>974</v>
      </c>
      <c r="CT296" s="1085" t="s">
        <v>975</v>
      </c>
      <c r="CU296" s="1085" t="s">
        <v>973</v>
      </c>
      <c r="CV296" s="1088" t="s">
        <v>979</v>
      </c>
      <c r="CW296" s="1101" t="s">
        <v>973</v>
      </c>
      <c r="CX296" s="1104">
        <v>2.9</v>
      </c>
      <c r="CY296" s="1091" t="s">
        <v>981</v>
      </c>
      <c r="CZ296" s="1093" t="s">
        <v>973</v>
      </c>
      <c r="DA296" s="1094">
        <v>4900</v>
      </c>
      <c r="DB296" s="1096"/>
      <c r="DC296" s="230"/>
      <c r="DD296" s="1096" t="s">
        <v>982</v>
      </c>
      <c r="DE296" s="1097">
        <v>8020</v>
      </c>
      <c r="DF296" s="1100" t="s">
        <v>973</v>
      </c>
      <c r="DG296" s="1082">
        <v>80</v>
      </c>
      <c r="DH296" s="1085" t="s">
        <v>974</v>
      </c>
      <c r="DI296" s="1085" t="s">
        <v>975</v>
      </c>
      <c r="DJ296" s="1085" t="s">
        <v>973</v>
      </c>
      <c r="DK296" s="1088" t="s">
        <v>979</v>
      </c>
      <c r="DL296" s="1085" t="s">
        <v>973</v>
      </c>
      <c r="DM296" s="1066">
        <v>2</v>
      </c>
      <c r="DN296" s="1069" t="s">
        <v>982</v>
      </c>
      <c r="DO296" s="1070" t="s">
        <v>912</v>
      </c>
      <c r="DP296" s="1072" t="s">
        <v>912</v>
      </c>
      <c r="DQ296" s="1072" t="s">
        <v>912</v>
      </c>
      <c r="DR296" s="1074" t="s">
        <v>912</v>
      </c>
      <c r="DS296" s="202"/>
      <c r="DT296" s="1143"/>
      <c r="DU296" s="160"/>
      <c r="DV296" s="160"/>
    </row>
    <row r="297" spans="1:126" s="263" customFormat="1" ht="18.600000000000001" customHeight="1">
      <c r="A297" s="263" t="s">
        <v>308</v>
      </c>
      <c r="B297" s="1147"/>
      <c r="C297" s="1136"/>
      <c r="D297" s="1117"/>
      <c r="E297" s="203" t="s">
        <v>53</v>
      </c>
      <c r="F297" s="165"/>
      <c r="G297" s="204">
        <v>67260</v>
      </c>
      <c r="H297" s="205">
        <v>135930</v>
      </c>
      <c r="I297" s="204">
        <v>59100</v>
      </c>
      <c r="J297" s="205">
        <v>127770</v>
      </c>
      <c r="K297" s="141" t="s">
        <v>973</v>
      </c>
      <c r="L297" s="206">
        <v>640</v>
      </c>
      <c r="M297" s="207">
        <v>1240</v>
      </c>
      <c r="N297" s="208" t="s">
        <v>974</v>
      </c>
      <c r="O297" s="209" t="s">
        <v>975</v>
      </c>
      <c r="P297" s="209" t="s">
        <v>910</v>
      </c>
      <c r="Q297" s="209" t="s">
        <v>976</v>
      </c>
      <c r="R297" s="209" t="s">
        <v>973</v>
      </c>
      <c r="S297" s="210">
        <v>2.8</v>
      </c>
      <c r="T297" s="211">
        <v>2.8</v>
      </c>
      <c r="U297" s="206">
        <v>560</v>
      </c>
      <c r="V297" s="207">
        <v>1150</v>
      </c>
      <c r="W297" s="212" t="s">
        <v>974</v>
      </c>
      <c r="X297" s="209" t="s">
        <v>975</v>
      </c>
      <c r="Y297" s="212" t="s">
        <v>910</v>
      </c>
      <c r="Z297" s="209" t="s">
        <v>976</v>
      </c>
      <c r="AA297" s="212" t="s">
        <v>973</v>
      </c>
      <c r="AB297" s="210">
        <v>2.8</v>
      </c>
      <c r="AC297" s="213">
        <v>2.8</v>
      </c>
      <c r="AD297" s="141" t="s">
        <v>973</v>
      </c>
      <c r="AE297" s="214">
        <v>8540</v>
      </c>
      <c r="AF297" s="141" t="s">
        <v>973</v>
      </c>
      <c r="AG297" s="215">
        <v>80</v>
      </c>
      <c r="AH297" s="216" t="s">
        <v>974</v>
      </c>
      <c r="AI297" s="158" t="s">
        <v>975</v>
      </c>
      <c r="AJ297" s="159" t="s">
        <v>973</v>
      </c>
      <c r="AK297" s="217" t="s">
        <v>976</v>
      </c>
      <c r="AL297" s="218" t="s">
        <v>973</v>
      </c>
      <c r="AM297" s="219">
        <v>2.8</v>
      </c>
      <c r="AN297" s="220"/>
      <c r="AO297" s="115"/>
      <c r="AP297" s="221"/>
      <c r="AQ297" s="115"/>
      <c r="AR297" s="222"/>
      <c r="AS297" s="223"/>
      <c r="AT297" s="221"/>
      <c r="AU297" s="223"/>
      <c r="AV297" s="221"/>
      <c r="AW297" s="223"/>
      <c r="AX297" s="221"/>
      <c r="AY297" s="115"/>
      <c r="AZ297" s="126"/>
      <c r="BA297" s="126"/>
      <c r="BB297" s="190"/>
      <c r="BC297" s="130"/>
      <c r="BD297" s="126"/>
      <c r="BE297" s="130"/>
      <c r="BF297" s="126"/>
      <c r="BG297" s="130"/>
      <c r="BH297" s="126"/>
      <c r="BI297" s="1119"/>
      <c r="BJ297" s="115"/>
      <c r="BK297" s="224">
        <v>474300</v>
      </c>
      <c r="BL297" s="1118"/>
      <c r="BM297" s="256">
        <v>4740</v>
      </c>
      <c r="BN297" s="195" t="s">
        <v>911</v>
      </c>
      <c r="BO297" s="122" t="s">
        <v>975</v>
      </c>
      <c r="BP297" s="129" t="s">
        <v>973</v>
      </c>
      <c r="BQ297" s="257" t="s">
        <v>976</v>
      </c>
      <c r="BR297" s="143" t="s">
        <v>973</v>
      </c>
      <c r="BS297" s="258">
        <v>1.9</v>
      </c>
      <c r="BT297" s="232"/>
      <c r="BU297" s="1149"/>
      <c r="BV297" s="224"/>
      <c r="BW297" s="1100"/>
      <c r="BX297" s="1132"/>
      <c r="BY297" s="227">
        <v>12400</v>
      </c>
      <c r="BZ297" s="1100"/>
      <c r="CA297" s="1083"/>
      <c r="CB297" s="1102"/>
      <c r="CC297" s="1086"/>
      <c r="CD297" s="1102"/>
      <c r="CE297" s="1089"/>
      <c r="CF297" s="1102"/>
      <c r="CG297" s="1067"/>
      <c r="CH297" s="1093"/>
      <c r="CI297" s="1121" t="e">
        <v>#REF!</v>
      </c>
      <c r="CJ297" s="1108" t="e">
        <v>#REF!</v>
      </c>
      <c r="CK297" s="1093"/>
      <c r="CL297" s="123" t="s">
        <v>985</v>
      </c>
      <c r="CM297" s="228">
        <v>3500</v>
      </c>
      <c r="CN297" s="229">
        <v>3900</v>
      </c>
      <c r="CO297" s="1100"/>
      <c r="CP297" s="1111"/>
      <c r="CQ297" s="1100"/>
      <c r="CR297" s="1083"/>
      <c r="CS297" s="1102"/>
      <c r="CT297" s="1086"/>
      <c r="CU297" s="1086"/>
      <c r="CV297" s="1089"/>
      <c r="CW297" s="1102"/>
      <c r="CX297" s="1105"/>
      <c r="CY297" s="1091"/>
      <c r="CZ297" s="1093"/>
      <c r="DA297" s="1095"/>
      <c r="DB297" s="1096"/>
      <c r="DC297" s="230"/>
      <c r="DD297" s="1096"/>
      <c r="DE297" s="1098"/>
      <c r="DF297" s="1100"/>
      <c r="DG297" s="1083"/>
      <c r="DH297" s="1086"/>
      <c r="DI297" s="1086"/>
      <c r="DJ297" s="1086"/>
      <c r="DK297" s="1089"/>
      <c r="DL297" s="1086"/>
      <c r="DM297" s="1067"/>
      <c r="DN297" s="1069"/>
      <c r="DO297" s="1071"/>
      <c r="DP297" s="1073"/>
      <c r="DQ297" s="1073"/>
      <c r="DR297" s="1075"/>
      <c r="DS297" s="202"/>
      <c r="DT297" s="1143"/>
      <c r="DU297" s="160"/>
      <c r="DV297" s="160"/>
    </row>
    <row r="298" spans="1:126" s="263" customFormat="1" ht="18.600000000000001" customHeight="1">
      <c r="A298" s="263" t="s">
        <v>309</v>
      </c>
      <c r="B298" s="1147"/>
      <c r="C298" s="1136"/>
      <c r="D298" s="1123" t="s">
        <v>986</v>
      </c>
      <c r="E298" s="203" t="s">
        <v>54</v>
      </c>
      <c r="F298" s="165"/>
      <c r="G298" s="204">
        <v>135930</v>
      </c>
      <c r="H298" s="205">
        <v>221420</v>
      </c>
      <c r="I298" s="204">
        <v>127770</v>
      </c>
      <c r="J298" s="205">
        <v>213260</v>
      </c>
      <c r="K298" s="141" t="s">
        <v>973</v>
      </c>
      <c r="L298" s="206">
        <v>1240</v>
      </c>
      <c r="M298" s="207">
        <v>2090</v>
      </c>
      <c r="N298" s="208" t="s">
        <v>974</v>
      </c>
      <c r="O298" s="209" t="s">
        <v>975</v>
      </c>
      <c r="P298" s="209" t="s">
        <v>910</v>
      </c>
      <c r="Q298" s="209" t="s">
        <v>976</v>
      </c>
      <c r="R298" s="209" t="s">
        <v>973</v>
      </c>
      <c r="S298" s="210">
        <v>2.8</v>
      </c>
      <c r="T298" s="211">
        <v>2.8</v>
      </c>
      <c r="U298" s="206">
        <v>1150</v>
      </c>
      <c r="V298" s="207">
        <v>2000</v>
      </c>
      <c r="W298" s="212" t="s">
        <v>974</v>
      </c>
      <c r="X298" s="209" t="s">
        <v>975</v>
      </c>
      <c r="Y298" s="212" t="s">
        <v>910</v>
      </c>
      <c r="Z298" s="209" t="s">
        <v>976</v>
      </c>
      <c r="AA298" s="212" t="s">
        <v>973</v>
      </c>
      <c r="AB298" s="210">
        <v>2.8</v>
      </c>
      <c r="AC298" s="213">
        <v>2.8</v>
      </c>
      <c r="AD298" s="231"/>
      <c r="AE298" s="232"/>
      <c r="AF298" s="233"/>
      <c r="AG298" s="234"/>
      <c r="AH298" s="235"/>
      <c r="AI298" s="195"/>
      <c r="AJ298" s="235"/>
      <c r="AK298" s="195"/>
      <c r="AL298" s="235"/>
      <c r="AM298" s="195"/>
      <c r="AN298" s="195"/>
      <c r="AO298" s="231"/>
      <c r="AP298" s="232"/>
      <c r="AQ298" s="233"/>
      <c r="AR298" s="234"/>
      <c r="AS298" s="235"/>
      <c r="AT298" s="195"/>
      <c r="AU298" s="235"/>
      <c r="AV298" s="195"/>
      <c r="AW298" s="235"/>
      <c r="AX298" s="195"/>
      <c r="AY298" s="141" t="s">
        <v>973</v>
      </c>
      <c r="AZ298" s="236">
        <v>17090</v>
      </c>
      <c r="BA298" s="141" t="s">
        <v>973</v>
      </c>
      <c r="BB298" s="184">
        <v>170</v>
      </c>
      <c r="BC298" s="185" t="s">
        <v>974</v>
      </c>
      <c r="BD298" s="186" t="s">
        <v>975</v>
      </c>
      <c r="BE298" s="187" t="s">
        <v>973</v>
      </c>
      <c r="BF298" s="188" t="s">
        <v>976</v>
      </c>
      <c r="BG298" s="185" t="s">
        <v>973</v>
      </c>
      <c r="BH298" s="189">
        <v>2.6</v>
      </c>
      <c r="BI298" s="1119"/>
      <c r="BJ298" s="115"/>
      <c r="BK298" s="259"/>
      <c r="BL298" s="1118"/>
      <c r="BM298" s="260"/>
      <c r="BN298" s="163"/>
      <c r="BO298" s="163"/>
      <c r="BP298" s="163"/>
      <c r="BQ298" s="163"/>
      <c r="BR298" s="163"/>
      <c r="BS298" s="261"/>
      <c r="BT298" s="195"/>
      <c r="BU298" s="1149"/>
      <c r="BV298" s="226"/>
      <c r="BW298" s="1100" t="s">
        <v>973</v>
      </c>
      <c r="BX298" s="1129">
        <v>12400</v>
      </c>
      <c r="BY298" s="237"/>
      <c r="BZ298" s="1100"/>
      <c r="CA298" s="1083">
        <v>0</v>
      </c>
      <c r="CB298" s="1102"/>
      <c r="CC298" s="1086"/>
      <c r="CD298" s="1102"/>
      <c r="CE298" s="1089"/>
      <c r="CF298" s="1102"/>
      <c r="CG298" s="1067"/>
      <c r="CH298" s="1093"/>
      <c r="CI298" s="1121" t="e">
        <v>#REF!</v>
      </c>
      <c r="CJ298" s="1108" t="e">
        <v>#REF!</v>
      </c>
      <c r="CK298" s="1093"/>
      <c r="CL298" s="123" t="s">
        <v>987</v>
      </c>
      <c r="CM298" s="228">
        <v>3000</v>
      </c>
      <c r="CN298" s="229">
        <v>3400</v>
      </c>
      <c r="CO298" s="1100"/>
      <c r="CP298" s="1111"/>
      <c r="CQ298" s="1100"/>
      <c r="CR298" s="1083"/>
      <c r="CS298" s="1102"/>
      <c r="CT298" s="1086"/>
      <c r="CU298" s="1086"/>
      <c r="CV298" s="1089"/>
      <c r="CW298" s="1102"/>
      <c r="CX298" s="1105"/>
      <c r="CY298" s="1091"/>
      <c r="CZ298" s="202"/>
      <c r="DA298" s="127"/>
      <c r="DB298" s="1096"/>
      <c r="DC298" s="230"/>
      <c r="DD298" s="1096"/>
      <c r="DE298" s="1098"/>
      <c r="DF298" s="1100"/>
      <c r="DG298" s="1083"/>
      <c r="DH298" s="1086"/>
      <c r="DI298" s="1086"/>
      <c r="DJ298" s="1086"/>
      <c r="DK298" s="1089"/>
      <c r="DL298" s="1086"/>
      <c r="DM298" s="1067"/>
      <c r="DN298" s="1069"/>
      <c r="DO298" s="1076">
        <v>0.01</v>
      </c>
      <c r="DP298" s="1078">
        <v>0.03</v>
      </c>
      <c r="DQ298" s="1078">
        <v>0.04</v>
      </c>
      <c r="DR298" s="1080">
        <v>0.05</v>
      </c>
      <c r="DS298" s="202"/>
      <c r="DT298" s="1143"/>
      <c r="DU298" s="160"/>
      <c r="DV298" s="160"/>
    </row>
    <row r="299" spans="1:126" s="263" customFormat="1" ht="18.600000000000001" customHeight="1">
      <c r="A299" s="263" t="s">
        <v>310</v>
      </c>
      <c r="B299" s="1147"/>
      <c r="C299" s="1136"/>
      <c r="D299" s="1124"/>
      <c r="E299" s="238" t="s">
        <v>55</v>
      </c>
      <c r="F299" s="165"/>
      <c r="G299" s="239">
        <v>221420</v>
      </c>
      <c r="H299" s="240"/>
      <c r="I299" s="239">
        <v>213260</v>
      </c>
      <c r="J299" s="240"/>
      <c r="K299" s="141" t="s">
        <v>973</v>
      </c>
      <c r="L299" s="241">
        <v>2090</v>
      </c>
      <c r="M299" s="242"/>
      <c r="N299" s="243" t="s">
        <v>974</v>
      </c>
      <c r="O299" s="244" t="s">
        <v>975</v>
      </c>
      <c r="P299" s="244" t="s">
        <v>910</v>
      </c>
      <c r="Q299" s="244" t="s">
        <v>976</v>
      </c>
      <c r="R299" s="244" t="s">
        <v>973</v>
      </c>
      <c r="S299" s="245">
        <v>2.8</v>
      </c>
      <c r="T299" s="246"/>
      <c r="U299" s="241">
        <v>2000</v>
      </c>
      <c r="V299" s="242"/>
      <c r="W299" s="247" t="s">
        <v>974</v>
      </c>
      <c r="X299" s="244" t="s">
        <v>975</v>
      </c>
      <c r="Y299" s="248" t="s">
        <v>910</v>
      </c>
      <c r="Z299" s="244" t="s">
        <v>976</v>
      </c>
      <c r="AA299" s="248" t="s">
        <v>973</v>
      </c>
      <c r="AB299" s="245">
        <v>2.8</v>
      </c>
      <c r="AC299" s="249"/>
      <c r="AD299" s="231"/>
      <c r="AE299" s="232"/>
      <c r="AF299" s="233"/>
      <c r="AG299" s="250"/>
      <c r="AH299" s="235"/>
      <c r="AI299" s="195"/>
      <c r="AJ299" s="235"/>
      <c r="AK299" s="195"/>
      <c r="AL299" s="235"/>
      <c r="AM299" s="195"/>
      <c r="AN299" s="195"/>
      <c r="AO299" s="231"/>
      <c r="AP299" s="232"/>
      <c r="AQ299" s="233"/>
      <c r="AR299" s="250"/>
      <c r="AS299" s="235"/>
      <c r="AT299" s="195"/>
      <c r="AU299" s="235"/>
      <c r="AV299" s="195"/>
      <c r="AW299" s="235"/>
      <c r="AX299" s="195"/>
      <c r="AY299" s="231"/>
      <c r="AZ299" s="232"/>
      <c r="BA299" s="232"/>
      <c r="BB299" s="234"/>
      <c r="BC299" s="235"/>
      <c r="BD299" s="195"/>
      <c r="BE299" s="235"/>
      <c r="BF299" s="195"/>
      <c r="BG299" s="235"/>
      <c r="BH299" s="195"/>
      <c r="BI299" s="1119"/>
      <c r="BJ299" s="115"/>
      <c r="BK299" s="224" t="s">
        <v>1005</v>
      </c>
      <c r="BL299" s="1118"/>
      <c r="BM299" s="202" t="s">
        <v>1005</v>
      </c>
      <c r="BN299" s="195"/>
      <c r="BO299" s="195"/>
      <c r="BP299" s="195"/>
      <c r="BQ299" s="195"/>
      <c r="BR299" s="195"/>
      <c r="BS299" s="225"/>
      <c r="BU299" s="1149"/>
      <c r="BV299" s="259"/>
      <c r="BW299" s="1100"/>
      <c r="BX299" s="1130"/>
      <c r="BY299" s="251"/>
      <c r="BZ299" s="1100"/>
      <c r="CA299" s="1084"/>
      <c r="CB299" s="1103"/>
      <c r="CC299" s="1087"/>
      <c r="CD299" s="1103"/>
      <c r="CE299" s="1090"/>
      <c r="CF299" s="1103"/>
      <c r="CG299" s="1068"/>
      <c r="CH299" s="1093"/>
      <c r="CI299" s="1122" t="e">
        <v>#REF!</v>
      </c>
      <c r="CJ299" s="1109" t="e">
        <v>#REF!</v>
      </c>
      <c r="CK299" s="1093"/>
      <c r="CL299" s="252" t="s">
        <v>988</v>
      </c>
      <c r="CM299" s="253">
        <v>2700</v>
      </c>
      <c r="CN299" s="254">
        <v>3000</v>
      </c>
      <c r="CO299" s="1100"/>
      <c r="CP299" s="1112"/>
      <c r="CQ299" s="1100"/>
      <c r="CR299" s="1084"/>
      <c r="CS299" s="1103"/>
      <c r="CT299" s="1087"/>
      <c r="CU299" s="1087"/>
      <c r="CV299" s="1090"/>
      <c r="CW299" s="1103"/>
      <c r="CX299" s="1106"/>
      <c r="CY299" s="1092"/>
      <c r="CZ299" s="202"/>
      <c r="DA299" s="127"/>
      <c r="DB299" s="1096"/>
      <c r="DC299" s="230"/>
      <c r="DD299" s="1096"/>
      <c r="DE299" s="1099"/>
      <c r="DF299" s="1100"/>
      <c r="DG299" s="1084"/>
      <c r="DH299" s="1087"/>
      <c r="DI299" s="1087"/>
      <c r="DJ299" s="1087"/>
      <c r="DK299" s="1090"/>
      <c r="DL299" s="1087"/>
      <c r="DM299" s="1068"/>
      <c r="DN299" s="1069"/>
      <c r="DO299" s="1077"/>
      <c r="DP299" s="1079"/>
      <c r="DQ299" s="1079"/>
      <c r="DR299" s="1081"/>
      <c r="DS299" s="202"/>
      <c r="DT299" s="1143"/>
      <c r="DU299" s="160"/>
      <c r="DV299" s="160"/>
    </row>
    <row r="300" spans="1:126" s="263" customFormat="1" ht="18.600000000000001" customHeight="1">
      <c r="A300" s="263" t="s">
        <v>311</v>
      </c>
      <c r="B300" s="1147"/>
      <c r="C300" s="1128" t="s">
        <v>1006</v>
      </c>
      <c r="D300" s="1116" t="s">
        <v>972</v>
      </c>
      <c r="E300" s="164" t="s">
        <v>52</v>
      </c>
      <c r="F300" s="165"/>
      <c r="G300" s="166">
        <v>53910</v>
      </c>
      <c r="H300" s="167">
        <v>62450</v>
      </c>
      <c r="I300" s="166">
        <v>46780</v>
      </c>
      <c r="J300" s="167">
        <v>55320</v>
      </c>
      <c r="K300" s="141" t="s">
        <v>973</v>
      </c>
      <c r="L300" s="168">
        <v>510</v>
      </c>
      <c r="M300" s="169">
        <v>590</v>
      </c>
      <c r="N300" s="170" t="s">
        <v>974</v>
      </c>
      <c r="O300" s="171" t="s">
        <v>975</v>
      </c>
      <c r="P300" s="172" t="s">
        <v>973</v>
      </c>
      <c r="Q300" s="173" t="s">
        <v>976</v>
      </c>
      <c r="R300" s="172" t="s">
        <v>973</v>
      </c>
      <c r="S300" s="174">
        <v>2.9</v>
      </c>
      <c r="T300" s="175">
        <v>2.8</v>
      </c>
      <c r="U300" s="168">
        <v>440</v>
      </c>
      <c r="V300" s="169">
        <v>520</v>
      </c>
      <c r="W300" s="176" t="s">
        <v>974</v>
      </c>
      <c r="X300" s="171" t="s">
        <v>975</v>
      </c>
      <c r="Y300" s="176" t="s">
        <v>973</v>
      </c>
      <c r="Z300" s="173" t="s">
        <v>976</v>
      </c>
      <c r="AA300" s="176" t="s">
        <v>973</v>
      </c>
      <c r="AB300" s="174">
        <v>2.8</v>
      </c>
      <c r="AC300" s="177">
        <v>2.8</v>
      </c>
      <c r="AD300" s="141" t="s">
        <v>973</v>
      </c>
      <c r="AE300" s="178">
        <v>8540</v>
      </c>
      <c r="AF300" s="141" t="s">
        <v>973</v>
      </c>
      <c r="AG300" s="179">
        <v>80</v>
      </c>
      <c r="AH300" s="180" t="s">
        <v>974</v>
      </c>
      <c r="AI300" s="171" t="s">
        <v>975</v>
      </c>
      <c r="AJ300" s="176" t="s">
        <v>973</v>
      </c>
      <c r="AK300" s="173" t="s">
        <v>976</v>
      </c>
      <c r="AL300" s="176" t="s">
        <v>973</v>
      </c>
      <c r="AM300" s="181">
        <v>2.8</v>
      </c>
      <c r="AN300" s="182" t="s">
        <v>977</v>
      </c>
      <c r="AO300" s="141" t="s">
        <v>973</v>
      </c>
      <c r="AP300" s="183">
        <v>3410</v>
      </c>
      <c r="AQ300" s="141" t="s">
        <v>973</v>
      </c>
      <c r="AR300" s="184">
        <v>30</v>
      </c>
      <c r="AS300" s="185" t="s">
        <v>974</v>
      </c>
      <c r="AT300" s="186" t="s">
        <v>975</v>
      </c>
      <c r="AU300" s="187" t="s">
        <v>973</v>
      </c>
      <c r="AV300" s="188" t="s">
        <v>976</v>
      </c>
      <c r="AW300" s="187" t="s">
        <v>973</v>
      </c>
      <c r="AX300" s="189">
        <v>3.7</v>
      </c>
      <c r="AY300" s="115"/>
      <c r="AZ300" s="126"/>
      <c r="BA300" s="126"/>
      <c r="BB300" s="190"/>
      <c r="BC300" s="130"/>
      <c r="BD300" s="126"/>
      <c r="BE300" s="130"/>
      <c r="BF300" s="126"/>
      <c r="BG300" s="130"/>
      <c r="BH300" s="126"/>
      <c r="BI300" s="1119"/>
      <c r="BJ300" s="115"/>
      <c r="BK300" s="224">
        <v>515700</v>
      </c>
      <c r="BL300" s="1118"/>
      <c r="BM300" s="256">
        <v>5150</v>
      </c>
      <c r="BN300" s="195" t="s">
        <v>911</v>
      </c>
      <c r="BO300" s="122" t="s">
        <v>975</v>
      </c>
      <c r="BP300" s="129" t="s">
        <v>973</v>
      </c>
      <c r="BQ300" s="257" t="s">
        <v>976</v>
      </c>
      <c r="BR300" s="143" t="s">
        <v>973</v>
      </c>
      <c r="BS300" s="258">
        <v>1.9</v>
      </c>
      <c r="BT300" s="232"/>
      <c r="BU300" s="1149"/>
      <c r="BV300" s="224"/>
      <c r="BW300" s="1100" t="s">
        <v>973</v>
      </c>
      <c r="BX300" s="1131">
        <v>13430</v>
      </c>
      <c r="BY300" s="197"/>
      <c r="BZ300" s="1100" t="s">
        <v>973</v>
      </c>
      <c r="CA300" s="1082">
        <v>50</v>
      </c>
      <c r="CB300" s="1101" t="s">
        <v>974</v>
      </c>
      <c r="CC300" s="1085" t="s">
        <v>975</v>
      </c>
      <c r="CD300" s="1101" t="s">
        <v>973</v>
      </c>
      <c r="CE300" s="1088" t="s">
        <v>979</v>
      </c>
      <c r="CF300" s="1101" t="s">
        <v>973</v>
      </c>
      <c r="CG300" s="1066">
        <v>7.4</v>
      </c>
      <c r="CH300" s="1093" t="s">
        <v>973</v>
      </c>
      <c r="CI300" s="1120">
        <v>4000</v>
      </c>
      <c r="CJ300" s="1107">
        <v>4400</v>
      </c>
      <c r="CK300" s="1093" t="s">
        <v>973</v>
      </c>
      <c r="CL300" s="198" t="s">
        <v>980</v>
      </c>
      <c r="CM300" s="199">
        <v>7100</v>
      </c>
      <c r="CN300" s="200">
        <v>7900</v>
      </c>
      <c r="CO300" s="1100" t="s">
        <v>973</v>
      </c>
      <c r="CP300" s="1110">
        <v>6410</v>
      </c>
      <c r="CQ300" s="1100" t="s">
        <v>973</v>
      </c>
      <c r="CR300" s="1082">
        <v>60</v>
      </c>
      <c r="CS300" s="1101" t="s">
        <v>974</v>
      </c>
      <c r="CT300" s="1085" t="s">
        <v>975</v>
      </c>
      <c r="CU300" s="1085" t="s">
        <v>973</v>
      </c>
      <c r="CV300" s="1088" t="s">
        <v>979</v>
      </c>
      <c r="CW300" s="1101" t="s">
        <v>973</v>
      </c>
      <c r="CX300" s="1104">
        <v>3</v>
      </c>
      <c r="CY300" s="1091" t="s">
        <v>981</v>
      </c>
      <c r="CZ300" s="1093" t="s">
        <v>973</v>
      </c>
      <c r="DA300" s="1094">
        <v>4900</v>
      </c>
      <c r="DB300" s="1096"/>
      <c r="DC300" s="1134" t="s">
        <v>914</v>
      </c>
      <c r="DD300" s="1096" t="s">
        <v>982</v>
      </c>
      <c r="DE300" s="1097">
        <v>7010</v>
      </c>
      <c r="DF300" s="1100" t="s">
        <v>973</v>
      </c>
      <c r="DG300" s="1082">
        <v>70</v>
      </c>
      <c r="DH300" s="1085" t="s">
        <v>974</v>
      </c>
      <c r="DI300" s="1085" t="s">
        <v>975</v>
      </c>
      <c r="DJ300" s="1085" t="s">
        <v>973</v>
      </c>
      <c r="DK300" s="1088" t="s">
        <v>979</v>
      </c>
      <c r="DL300" s="1085" t="s">
        <v>973</v>
      </c>
      <c r="DM300" s="1066">
        <v>2</v>
      </c>
      <c r="DN300" s="1069" t="s">
        <v>982</v>
      </c>
      <c r="DO300" s="1070" t="s">
        <v>912</v>
      </c>
      <c r="DP300" s="1072" t="s">
        <v>912</v>
      </c>
      <c r="DQ300" s="1072" t="s">
        <v>912</v>
      </c>
      <c r="DR300" s="1074" t="s">
        <v>912</v>
      </c>
      <c r="DS300" s="202"/>
      <c r="DT300" s="1143"/>
      <c r="DU300" s="160"/>
      <c r="DV300" s="160"/>
    </row>
    <row r="301" spans="1:126" s="263" customFormat="1" ht="18.600000000000001" customHeight="1">
      <c r="A301" s="263" t="s">
        <v>312</v>
      </c>
      <c r="B301" s="1147"/>
      <c r="C301" s="1114"/>
      <c r="D301" s="1117"/>
      <c r="E301" s="203" t="s">
        <v>53</v>
      </c>
      <c r="F301" s="165"/>
      <c r="G301" s="204">
        <v>62450</v>
      </c>
      <c r="H301" s="205">
        <v>131120</v>
      </c>
      <c r="I301" s="204">
        <v>55320</v>
      </c>
      <c r="J301" s="205">
        <v>123990</v>
      </c>
      <c r="K301" s="141" t="s">
        <v>973</v>
      </c>
      <c r="L301" s="206">
        <v>590</v>
      </c>
      <c r="M301" s="207">
        <v>1190</v>
      </c>
      <c r="N301" s="208" t="s">
        <v>974</v>
      </c>
      <c r="O301" s="209" t="s">
        <v>975</v>
      </c>
      <c r="P301" s="209" t="s">
        <v>910</v>
      </c>
      <c r="Q301" s="209" t="s">
        <v>976</v>
      </c>
      <c r="R301" s="209" t="s">
        <v>973</v>
      </c>
      <c r="S301" s="210">
        <v>2.8</v>
      </c>
      <c r="T301" s="211">
        <v>2.8</v>
      </c>
      <c r="U301" s="206">
        <v>520</v>
      </c>
      <c r="V301" s="207">
        <v>1120</v>
      </c>
      <c r="W301" s="212" t="s">
        <v>974</v>
      </c>
      <c r="X301" s="209" t="s">
        <v>975</v>
      </c>
      <c r="Y301" s="212" t="s">
        <v>910</v>
      </c>
      <c r="Z301" s="209" t="s">
        <v>976</v>
      </c>
      <c r="AA301" s="212" t="s">
        <v>973</v>
      </c>
      <c r="AB301" s="210">
        <v>2.8</v>
      </c>
      <c r="AC301" s="213">
        <v>2.8</v>
      </c>
      <c r="AD301" s="141" t="s">
        <v>973</v>
      </c>
      <c r="AE301" s="214">
        <v>8540</v>
      </c>
      <c r="AF301" s="141" t="s">
        <v>973</v>
      </c>
      <c r="AG301" s="215">
        <v>80</v>
      </c>
      <c r="AH301" s="216" t="s">
        <v>974</v>
      </c>
      <c r="AI301" s="158" t="s">
        <v>975</v>
      </c>
      <c r="AJ301" s="159" t="s">
        <v>973</v>
      </c>
      <c r="AK301" s="217" t="s">
        <v>976</v>
      </c>
      <c r="AL301" s="218" t="s">
        <v>973</v>
      </c>
      <c r="AM301" s="219">
        <v>2.8</v>
      </c>
      <c r="AN301" s="220"/>
      <c r="AO301" s="115"/>
      <c r="AP301" s="221"/>
      <c r="AQ301" s="115"/>
      <c r="AR301" s="222"/>
      <c r="AS301" s="223"/>
      <c r="AT301" s="221"/>
      <c r="AU301" s="223"/>
      <c r="AV301" s="221"/>
      <c r="AW301" s="223"/>
      <c r="AX301" s="221"/>
      <c r="AY301" s="115"/>
      <c r="AZ301" s="126"/>
      <c r="BA301" s="126"/>
      <c r="BB301" s="190"/>
      <c r="BC301" s="130"/>
      <c r="BD301" s="126"/>
      <c r="BE301" s="130"/>
      <c r="BF301" s="126"/>
      <c r="BG301" s="130"/>
      <c r="BH301" s="126"/>
      <c r="BI301" s="1119"/>
      <c r="BJ301" s="115"/>
      <c r="BK301" s="259"/>
      <c r="BL301" s="1118"/>
      <c r="BM301" s="260"/>
      <c r="BN301" s="163"/>
      <c r="BO301" s="163"/>
      <c r="BP301" s="163"/>
      <c r="BQ301" s="163"/>
      <c r="BR301" s="163"/>
      <c r="BS301" s="261"/>
      <c r="BT301" s="195"/>
      <c r="BU301" s="1149"/>
      <c r="BV301" s="224" t="s">
        <v>1008</v>
      </c>
      <c r="BW301" s="1100"/>
      <c r="BX301" s="1132"/>
      <c r="BY301" s="227">
        <v>11560</v>
      </c>
      <c r="BZ301" s="1100"/>
      <c r="CA301" s="1083"/>
      <c r="CB301" s="1102"/>
      <c r="CC301" s="1086"/>
      <c r="CD301" s="1102"/>
      <c r="CE301" s="1089"/>
      <c r="CF301" s="1102"/>
      <c r="CG301" s="1067"/>
      <c r="CH301" s="1093"/>
      <c r="CI301" s="1121" t="e">
        <v>#REF!</v>
      </c>
      <c r="CJ301" s="1108" t="e">
        <v>#REF!</v>
      </c>
      <c r="CK301" s="1093"/>
      <c r="CL301" s="123" t="s">
        <v>985</v>
      </c>
      <c r="CM301" s="228">
        <v>3900</v>
      </c>
      <c r="CN301" s="229">
        <v>4300</v>
      </c>
      <c r="CO301" s="1100"/>
      <c r="CP301" s="1111"/>
      <c r="CQ301" s="1100"/>
      <c r="CR301" s="1083"/>
      <c r="CS301" s="1102"/>
      <c r="CT301" s="1086"/>
      <c r="CU301" s="1086"/>
      <c r="CV301" s="1089"/>
      <c r="CW301" s="1102"/>
      <c r="CX301" s="1105"/>
      <c r="CY301" s="1091"/>
      <c r="CZ301" s="1093"/>
      <c r="DA301" s="1095"/>
      <c r="DB301" s="1096"/>
      <c r="DC301" s="1134"/>
      <c r="DD301" s="1096"/>
      <c r="DE301" s="1098"/>
      <c r="DF301" s="1100"/>
      <c r="DG301" s="1083"/>
      <c r="DH301" s="1086"/>
      <c r="DI301" s="1086"/>
      <c r="DJ301" s="1086"/>
      <c r="DK301" s="1089"/>
      <c r="DL301" s="1086"/>
      <c r="DM301" s="1067"/>
      <c r="DN301" s="1069"/>
      <c r="DO301" s="1071"/>
      <c r="DP301" s="1073"/>
      <c r="DQ301" s="1073"/>
      <c r="DR301" s="1075"/>
      <c r="DS301" s="202"/>
      <c r="DT301" s="1143"/>
      <c r="DU301" s="160"/>
      <c r="DV301" s="160"/>
    </row>
    <row r="302" spans="1:126" s="263" customFormat="1" ht="18.600000000000001" customHeight="1">
      <c r="A302" s="263" t="s">
        <v>313</v>
      </c>
      <c r="B302" s="1147"/>
      <c r="C302" s="1114"/>
      <c r="D302" s="1123" t="s">
        <v>986</v>
      </c>
      <c r="E302" s="203" t="s">
        <v>54</v>
      </c>
      <c r="F302" s="165"/>
      <c r="G302" s="204">
        <v>131120</v>
      </c>
      <c r="H302" s="205">
        <v>216610</v>
      </c>
      <c r="I302" s="204">
        <v>123990</v>
      </c>
      <c r="J302" s="205">
        <v>209480</v>
      </c>
      <c r="K302" s="141" t="s">
        <v>973</v>
      </c>
      <c r="L302" s="206">
        <v>1190</v>
      </c>
      <c r="M302" s="207">
        <v>2040</v>
      </c>
      <c r="N302" s="208" t="s">
        <v>974</v>
      </c>
      <c r="O302" s="209" t="s">
        <v>975</v>
      </c>
      <c r="P302" s="209" t="s">
        <v>910</v>
      </c>
      <c r="Q302" s="209" t="s">
        <v>976</v>
      </c>
      <c r="R302" s="209" t="s">
        <v>973</v>
      </c>
      <c r="S302" s="210">
        <v>2.8</v>
      </c>
      <c r="T302" s="211">
        <v>2.8</v>
      </c>
      <c r="U302" s="206">
        <v>1120</v>
      </c>
      <c r="V302" s="207">
        <v>1970</v>
      </c>
      <c r="W302" s="212" t="s">
        <v>974</v>
      </c>
      <c r="X302" s="209" t="s">
        <v>975</v>
      </c>
      <c r="Y302" s="212" t="s">
        <v>910</v>
      </c>
      <c r="Z302" s="209" t="s">
        <v>976</v>
      </c>
      <c r="AA302" s="212" t="s">
        <v>973</v>
      </c>
      <c r="AB302" s="210">
        <v>2.8</v>
      </c>
      <c r="AC302" s="213">
        <v>2.8</v>
      </c>
      <c r="AD302" s="231"/>
      <c r="AE302" s="232"/>
      <c r="AF302" s="233"/>
      <c r="AG302" s="234"/>
      <c r="AH302" s="235"/>
      <c r="AI302" s="195"/>
      <c r="AJ302" s="235"/>
      <c r="AK302" s="195"/>
      <c r="AL302" s="235"/>
      <c r="AM302" s="195"/>
      <c r="AN302" s="195"/>
      <c r="AO302" s="231"/>
      <c r="AP302" s="232"/>
      <c r="AQ302" s="233"/>
      <c r="AR302" s="234"/>
      <c r="AS302" s="235"/>
      <c r="AT302" s="195"/>
      <c r="AU302" s="235"/>
      <c r="AV302" s="195"/>
      <c r="AW302" s="235"/>
      <c r="AX302" s="195"/>
      <c r="AY302" s="141" t="s">
        <v>973</v>
      </c>
      <c r="AZ302" s="236">
        <v>17090</v>
      </c>
      <c r="BA302" s="141" t="s">
        <v>973</v>
      </c>
      <c r="BB302" s="184">
        <v>170</v>
      </c>
      <c r="BC302" s="185" t="s">
        <v>974</v>
      </c>
      <c r="BD302" s="186" t="s">
        <v>975</v>
      </c>
      <c r="BE302" s="187" t="s">
        <v>973</v>
      </c>
      <c r="BF302" s="188" t="s">
        <v>976</v>
      </c>
      <c r="BG302" s="185" t="s">
        <v>973</v>
      </c>
      <c r="BH302" s="189">
        <v>2.6</v>
      </c>
      <c r="BI302" s="1119"/>
      <c r="BJ302" s="115"/>
      <c r="BK302" s="224" t="s">
        <v>1009</v>
      </c>
      <c r="BL302" s="1118"/>
      <c r="BM302" s="202" t="s">
        <v>1009</v>
      </c>
      <c r="BN302" s="195"/>
      <c r="BO302" s="195"/>
      <c r="BP302" s="195"/>
      <c r="BQ302" s="195"/>
      <c r="BR302" s="195"/>
      <c r="BS302" s="225"/>
      <c r="BU302" s="1149"/>
      <c r="BV302" s="264" t="s">
        <v>1010</v>
      </c>
      <c r="BW302" s="1100" t="s">
        <v>973</v>
      </c>
      <c r="BX302" s="1129">
        <v>11560</v>
      </c>
      <c r="BY302" s="237"/>
      <c r="BZ302" s="1100"/>
      <c r="CA302" s="1083">
        <v>0</v>
      </c>
      <c r="CB302" s="1102"/>
      <c r="CC302" s="1086"/>
      <c r="CD302" s="1102"/>
      <c r="CE302" s="1089"/>
      <c r="CF302" s="1102"/>
      <c r="CG302" s="1067"/>
      <c r="CH302" s="1093"/>
      <c r="CI302" s="1121" t="e">
        <v>#REF!</v>
      </c>
      <c r="CJ302" s="1108" t="e">
        <v>#REF!</v>
      </c>
      <c r="CK302" s="1093"/>
      <c r="CL302" s="123" t="s">
        <v>987</v>
      </c>
      <c r="CM302" s="228">
        <v>3400</v>
      </c>
      <c r="CN302" s="229">
        <v>3800</v>
      </c>
      <c r="CO302" s="1100"/>
      <c r="CP302" s="1111"/>
      <c r="CQ302" s="1100"/>
      <c r="CR302" s="1083"/>
      <c r="CS302" s="1102"/>
      <c r="CT302" s="1086"/>
      <c r="CU302" s="1086"/>
      <c r="CV302" s="1089"/>
      <c r="CW302" s="1102"/>
      <c r="CX302" s="1105"/>
      <c r="CY302" s="1091"/>
      <c r="CZ302" s="202"/>
      <c r="DA302" s="127"/>
      <c r="DB302" s="1096"/>
      <c r="DC302" s="1133">
        <v>0.1</v>
      </c>
      <c r="DD302" s="1096"/>
      <c r="DE302" s="1098"/>
      <c r="DF302" s="1100"/>
      <c r="DG302" s="1083"/>
      <c r="DH302" s="1086"/>
      <c r="DI302" s="1086"/>
      <c r="DJ302" s="1086"/>
      <c r="DK302" s="1089"/>
      <c r="DL302" s="1086"/>
      <c r="DM302" s="1067"/>
      <c r="DN302" s="1069"/>
      <c r="DO302" s="1076">
        <v>0.01</v>
      </c>
      <c r="DP302" s="1078">
        <v>0.03</v>
      </c>
      <c r="DQ302" s="1078">
        <v>0.04</v>
      </c>
      <c r="DR302" s="1080">
        <v>0.06</v>
      </c>
      <c r="DS302" s="202"/>
      <c r="DT302" s="1143"/>
      <c r="DU302" s="160"/>
      <c r="DV302" s="160"/>
    </row>
    <row r="303" spans="1:126" s="263" customFormat="1" ht="18.600000000000001" customHeight="1">
      <c r="A303" s="263" t="s">
        <v>314</v>
      </c>
      <c r="B303" s="1147"/>
      <c r="C303" s="1114"/>
      <c r="D303" s="1124"/>
      <c r="E303" s="238" t="s">
        <v>55</v>
      </c>
      <c r="F303" s="165"/>
      <c r="G303" s="239">
        <v>216610</v>
      </c>
      <c r="H303" s="240"/>
      <c r="I303" s="239">
        <v>209480</v>
      </c>
      <c r="J303" s="240"/>
      <c r="K303" s="141" t="s">
        <v>973</v>
      </c>
      <c r="L303" s="241">
        <v>2040</v>
      </c>
      <c r="M303" s="242"/>
      <c r="N303" s="243" t="s">
        <v>974</v>
      </c>
      <c r="O303" s="244" t="s">
        <v>975</v>
      </c>
      <c r="P303" s="244" t="s">
        <v>910</v>
      </c>
      <c r="Q303" s="244" t="s">
        <v>976</v>
      </c>
      <c r="R303" s="244" t="s">
        <v>973</v>
      </c>
      <c r="S303" s="245">
        <v>2.8</v>
      </c>
      <c r="T303" s="246"/>
      <c r="U303" s="241">
        <v>1970</v>
      </c>
      <c r="V303" s="242"/>
      <c r="W303" s="247" t="s">
        <v>974</v>
      </c>
      <c r="X303" s="244" t="s">
        <v>975</v>
      </c>
      <c r="Y303" s="248" t="s">
        <v>910</v>
      </c>
      <c r="Z303" s="244" t="s">
        <v>976</v>
      </c>
      <c r="AA303" s="248" t="s">
        <v>973</v>
      </c>
      <c r="AB303" s="245">
        <v>2.8</v>
      </c>
      <c r="AC303" s="249"/>
      <c r="AD303" s="231"/>
      <c r="AE303" s="232"/>
      <c r="AF303" s="233"/>
      <c r="AG303" s="250"/>
      <c r="AH303" s="235"/>
      <c r="AI303" s="195"/>
      <c r="AJ303" s="235"/>
      <c r="AK303" s="195"/>
      <c r="AL303" s="235"/>
      <c r="AM303" s="195"/>
      <c r="AN303" s="195"/>
      <c r="AO303" s="231"/>
      <c r="AP303" s="232"/>
      <c r="AQ303" s="233"/>
      <c r="AR303" s="250"/>
      <c r="AS303" s="235"/>
      <c r="AT303" s="195"/>
      <c r="AU303" s="235"/>
      <c r="AV303" s="195"/>
      <c r="AW303" s="235"/>
      <c r="AX303" s="195"/>
      <c r="AY303" s="231"/>
      <c r="AZ303" s="232"/>
      <c r="BA303" s="232"/>
      <c r="BB303" s="234"/>
      <c r="BC303" s="235"/>
      <c r="BD303" s="195"/>
      <c r="BE303" s="235"/>
      <c r="BF303" s="195"/>
      <c r="BG303" s="235"/>
      <c r="BH303" s="195"/>
      <c r="BI303" s="1119"/>
      <c r="BJ303" s="115"/>
      <c r="BK303" s="224">
        <v>557200</v>
      </c>
      <c r="BL303" s="1118"/>
      <c r="BM303" s="256">
        <v>5570</v>
      </c>
      <c r="BN303" s="195" t="s">
        <v>911</v>
      </c>
      <c r="BO303" s="122" t="s">
        <v>975</v>
      </c>
      <c r="BP303" s="129" t="s">
        <v>973</v>
      </c>
      <c r="BQ303" s="257" t="s">
        <v>976</v>
      </c>
      <c r="BR303" s="143" t="s">
        <v>973</v>
      </c>
      <c r="BS303" s="258">
        <v>2</v>
      </c>
      <c r="BT303" s="232"/>
      <c r="BU303" s="1149"/>
      <c r="BV303" s="224"/>
      <c r="BW303" s="1100"/>
      <c r="BX303" s="1130"/>
      <c r="BY303" s="251"/>
      <c r="BZ303" s="1100"/>
      <c r="CA303" s="1084"/>
      <c r="CB303" s="1103"/>
      <c r="CC303" s="1087"/>
      <c r="CD303" s="1103"/>
      <c r="CE303" s="1090"/>
      <c r="CF303" s="1103"/>
      <c r="CG303" s="1068"/>
      <c r="CH303" s="1093"/>
      <c r="CI303" s="1122" t="e">
        <v>#REF!</v>
      </c>
      <c r="CJ303" s="1109" t="e">
        <v>#REF!</v>
      </c>
      <c r="CK303" s="1093"/>
      <c r="CL303" s="252" t="s">
        <v>988</v>
      </c>
      <c r="CM303" s="253">
        <v>3000</v>
      </c>
      <c r="CN303" s="254">
        <v>3400</v>
      </c>
      <c r="CO303" s="1100"/>
      <c r="CP303" s="1112"/>
      <c r="CQ303" s="1100"/>
      <c r="CR303" s="1084"/>
      <c r="CS303" s="1103"/>
      <c r="CT303" s="1087"/>
      <c r="CU303" s="1087"/>
      <c r="CV303" s="1090"/>
      <c r="CW303" s="1103"/>
      <c r="CX303" s="1106"/>
      <c r="CY303" s="1092"/>
      <c r="CZ303" s="202"/>
      <c r="DA303" s="127"/>
      <c r="DB303" s="1096"/>
      <c r="DC303" s="1133"/>
      <c r="DD303" s="1096"/>
      <c r="DE303" s="1099"/>
      <c r="DF303" s="1100"/>
      <c r="DG303" s="1084"/>
      <c r="DH303" s="1087"/>
      <c r="DI303" s="1087"/>
      <c r="DJ303" s="1087"/>
      <c r="DK303" s="1090"/>
      <c r="DL303" s="1087"/>
      <c r="DM303" s="1068"/>
      <c r="DN303" s="1069"/>
      <c r="DO303" s="1077"/>
      <c r="DP303" s="1079"/>
      <c r="DQ303" s="1079"/>
      <c r="DR303" s="1081"/>
      <c r="DS303" s="202"/>
      <c r="DT303" s="1143"/>
      <c r="DU303" s="160"/>
      <c r="DV303" s="160"/>
    </row>
    <row r="304" spans="1:126" s="263" customFormat="1" ht="18.600000000000001" customHeight="1">
      <c r="A304" s="263" t="s">
        <v>315</v>
      </c>
      <c r="B304" s="1147"/>
      <c r="C304" s="1128" t="s">
        <v>1011</v>
      </c>
      <c r="D304" s="1116" t="s">
        <v>972</v>
      </c>
      <c r="E304" s="164" t="s">
        <v>52</v>
      </c>
      <c r="F304" s="165"/>
      <c r="G304" s="166">
        <v>50110</v>
      </c>
      <c r="H304" s="167">
        <v>58650</v>
      </c>
      <c r="I304" s="166">
        <v>43770</v>
      </c>
      <c r="J304" s="167">
        <v>52310</v>
      </c>
      <c r="K304" s="141" t="s">
        <v>973</v>
      </c>
      <c r="L304" s="168">
        <v>480</v>
      </c>
      <c r="M304" s="169">
        <v>560</v>
      </c>
      <c r="N304" s="170" t="s">
        <v>974</v>
      </c>
      <c r="O304" s="171" t="s">
        <v>975</v>
      </c>
      <c r="P304" s="172" t="s">
        <v>973</v>
      </c>
      <c r="Q304" s="173" t="s">
        <v>976</v>
      </c>
      <c r="R304" s="172" t="s">
        <v>973</v>
      </c>
      <c r="S304" s="174">
        <v>2.8</v>
      </c>
      <c r="T304" s="175">
        <v>2.8</v>
      </c>
      <c r="U304" s="168">
        <v>410</v>
      </c>
      <c r="V304" s="169">
        <v>490</v>
      </c>
      <c r="W304" s="176" t="s">
        <v>974</v>
      </c>
      <c r="X304" s="171" t="s">
        <v>975</v>
      </c>
      <c r="Y304" s="176" t="s">
        <v>973</v>
      </c>
      <c r="Z304" s="173" t="s">
        <v>976</v>
      </c>
      <c r="AA304" s="176" t="s">
        <v>973</v>
      </c>
      <c r="AB304" s="174">
        <v>2.8</v>
      </c>
      <c r="AC304" s="177">
        <v>2.8</v>
      </c>
      <c r="AD304" s="141" t="s">
        <v>973</v>
      </c>
      <c r="AE304" s="178">
        <v>8540</v>
      </c>
      <c r="AF304" s="141" t="s">
        <v>973</v>
      </c>
      <c r="AG304" s="179">
        <v>80</v>
      </c>
      <c r="AH304" s="180" t="s">
        <v>974</v>
      </c>
      <c r="AI304" s="171" t="s">
        <v>975</v>
      </c>
      <c r="AJ304" s="176" t="s">
        <v>973</v>
      </c>
      <c r="AK304" s="173" t="s">
        <v>976</v>
      </c>
      <c r="AL304" s="176" t="s">
        <v>973</v>
      </c>
      <c r="AM304" s="181">
        <v>2.8</v>
      </c>
      <c r="AN304" s="182" t="s">
        <v>977</v>
      </c>
      <c r="AO304" s="141" t="s">
        <v>973</v>
      </c>
      <c r="AP304" s="183">
        <v>3410</v>
      </c>
      <c r="AQ304" s="141" t="s">
        <v>973</v>
      </c>
      <c r="AR304" s="184">
        <v>30</v>
      </c>
      <c r="AS304" s="185" t="s">
        <v>974</v>
      </c>
      <c r="AT304" s="186" t="s">
        <v>975</v>
      </c>
      <c r="AU304" s="187" t="s">
        <v>973</v>
      </c>
      <c r="AV304" s="188" t="s">
        <v>976</v>
      </c>
      <c r="AW304" s="187" t="s">
        <v>973</v>
      </c>
      <c r="AX304" s="189">
        <v>3.7</v>
      </c>
      <c r="AY304" s="115"/>
      <c r="AZ304" s="126"/>
      <c r="BA304" s="126"/>
      <c r="BB304" s="190"/>
      <c r="BC304" s="130"/>
      <c r="BD304" s="126"/>
      <c r="BE304" s="130"/>
      <c r="BF304" s="126"/>
      <c r="BG304" s="130"/>
      <c r="BH304" s="126"/>
      <c r="BI304" s="1119"/>
      <c r="BJ304" s="115"/>
      <c r="BK304" s="259"/>
      <c r="BL304" s="1118"/>
      <c r="BM304" s="260"/>
      <c r="BN304" s="163"/>
      <c r="BO304" s="163"/>
      <c r="BP304" s="163"/>
      <c r="BQ304" s="163"/>
      <c r="BR304" s="163"/>
      <c r="BS304" s="261"/>
      <c r="BT304" s="195"/>
      <c r="BU304" s="1149"/>
      <c r="BV304" s="226"/>
      <c r="BW304" s="1100" t="s">
        <v>973</v>
      </c>
      <c r="BX304" s="1131">
        <v>12780</v>
      </c>
      <c r="BY304" s="197"/>
      <c r="BZ304" s="1100" t="s">
        <v>973</v>
      </c>
      <c r="CA304" s="1082">
        <v>50</v>
      </c>
      <c r="CB304" s="1101" t="s">
        <v>974</v>
      </c>
      <c r="CC304" s="1085" t="s">
        <v>975</v>
      </c>
      <c r="CD304" s="1101" t="s">
        <v>973</v>
      </c>
      <c r="CE304" s="1088" t="s">
        <v>979</v>
      </c>
      <c r="CF304" s="1101" t="s">
        <v>973</v>
      </c>
      <c r="CG304" s="1066">
        <v>6.6</v>
      </c>
      <c r="CH304" s="1093" t="s">
        <v>973</v>
      </c>
      <c r="CI304" s="1120">
        <v>3500</v>
      </c>
      <c r="CJ304" s="1107">
        <v>3900</v>
      </c>
      <c r="CK304" s="1093" t="s">
        <v>973</v>
      </c>
      <c r="CL304" s="198" t="s">
        <v>980</v>
      </c>
      <c r="CM304" s="199">
        <v>6300</v>
      </c>
      <c r="CN304" s="200">
        <v>7100</v>
      </c>
      <c r="CO304" s="1100" t="s">
        <v>973</v>
      </c>
      <c r="CP304" s="1110">
        <v>5690</v>
      </c>
      <c r="CQ304" s="1100" t="s">
        <v>973</v>
      </c>
      <c r="CR304" s="1082">
        <v>50</v>
      </c>
      <c r="CS304" s="1101" t="s">
        <v>974</v>
      </c>
      <c r="CT304" s="1085" t="s">
        <v>975</v>
      </c>
      <c r="CU304" s="1085" t="s">
        <v>973</v>
      </c>
      <c r="CV304" s="1088" t="s">
        <v>979</v>
      </c>
      <c r="CW304" s="1101" t="s">
        <v>973</v>
      </c>
      <c r="CX304" s="1104">
        <v>3.2</v>
      </c>
      <c r="CY304" s="1091" t="s">
        <v>981</v>
      </c>
      <c r="CZ304" s="1093" t="s">
        <v>973</v>
      </c>
      <c r="DA304" s="1094">
        <v>4900</v>
      </c>
      <c r="DB304" s="1096"/>
      <c r="DC304" s="265"/>
      <c r="DD304" s="1096" t="s">
        <v>982</v>
      </c>
      <c r="DE304" s="1097">
        <v>6230</v>
      </c>
      <c r="DF304" s="1100" t="s">
        <v>973</v>
      </c>
      <c r="DG304" s="1082">
        <v>60</v>
      </c>
      <c r="DH304" s="1085" t="s">
        <v>974</v>
      </c>
      <c r="DI304" s="1085" t="s">
        <v>975</v>
      </c>
      <c r="DJ304" s="1085" t="s">
        <v>973</v>
      </c>
      <c r="DK304" s="1088" t="s">
        <v>979</v>
      </c>
      <c r="DL304" s="1085" t="s">
        <v>973</v>
      </c>
      <c r="DM304" s="1066">
        <v>2</v>
      </c>
      <c r="DN304" s="1069" t="s">
        <v>982</v>
      </c>
      <c r="DO304" s="1070" t="s">
        <v>912</v>
      </c>
      <c r="DP304" s="1072" t="s">
        <v>912</v>
      </c>
      <c r="DQ304" s="1072" t="s">
        <v>912</v>
      </c>
      <c r="DR304" s="1074" t="s">
        <v>912</v>
      </c>
      <c r="DS304" s="202"/>
      <c r="DT304" s="1143"/>
      <c r="DU304" s="160"/>
      <c r="DV304" s="160"/>
    </row>
    <row r="305" spans="1:126" s="263" customFormat="1" ht="18.600000000000001" customHeight="1">
      <c r="A305" s="263" t="s">
        <v>316</v>
      </c>
      <c r="B305" s="1147"/>
      <c r="C305" s="1114"/>
      <c r="D305" s="1117"/>
      <c r="E305" s="203" t="s">
        <v>53</v>
      </c>
      <c r="F305" s="165"/>
      <c r="G305" s="204">
        <v>58650</v>
      </c>
      <c r="H305" s="205">
        <v>127320</v>
      </c>
      <c r="I305" s="204">
        <v>52310</v>
      </c>
      <c r="J305" s="205">
        <v>120980</v>
      </c>
      <c r="K305" s="141" t="s">
        <v>973</v>
      </c>
      <c r="L305" s="206">
        <v>560</v>
      </c>
      <c r="M305" s="207">
        <v>1150</v>
      </c>
      <c r="N305" s="208" t="s">
        <v>974</v>
      </c>
      <c r="O305" s="209" t="s">
        <v>975</v>
      </c>
      <c r="P305" s="209" t="s">
        <v>910</v>
      </c>
      <c r="Q305" s="209" t="s">
        <v>976</v>
      </c>
      <c r="R305" s="209" t="s">
        <v>973</v>
      </c>
      <c r="S305" s="210">
        <v>2.8</v>
      </c>
      <c r="T305" s="211">
        <v>2.8</v>
      </c>
      <c r="U305" s="206">
        <v>490</v>
      </c>
      <c r="V305" s="207">
        <v>1090</v>
      </c>
      <c r="W305" s="212" t="s">
        <v>974</v>
      </c>
      <c r="X305" s="209" t="s">
        <v>975</v>
      </c>
      <c r="Y305" s="212" t="s">
        <v>910</v>
      </c>
      <c r="Z305" s="209" t="s">
        <v>976</v>
      </c>
      <c r="AA305" s="212" t="s">
        <v>973</v>
      </c>
      <c r="AB305" s="210">
        <v>2.8</v>
      </c>
      <c r="AC305" s="213">
        <v>2.8</v>
      </c>
      <c r="AD305" s="141" t="s">
        <v>973</v>
      </c>
      <c r="AE305" s="214">
        <v>8540</v>
      </c>
      <c r="AF305" s="141" t="s">
        <v>973</v>
      </c>
      <c r="AG305" s="215">
        <v>80</v>
      </c>
      <c r="AH305" s="216" t="s">
        <v>974</v>
      </c>
      <c r="AI305" s="158" t="s">
        <v>975</v>
      </c>
      <c r="AJ305" s="159" t="s">
        <v>973</v>
      </c>
      <c r="AK305" s="217" t="s">
        <v>976</v>
      </c>
      <c r="AL305" s="218" t="s">
        <v>973</v>
      </c>
      <c r="AM305" s="219">
        <v>2.8</v>
      </c>
      <c r="AN305" s="220"/>
      <c r="AO305" s="115"/>
      <c r="AP305" s="221"/>
      <c r="AQ305" s="115"/>
      <c r="AR305" s="222"/>
      <c r="AS305" s="223"/>
      <c r="AT305" s="221"/>
      <c r="AU305" s="223"/>
      <c r="AV305" s="221"/>
      <c r="AW305" s="223"/>
      <c r="AX305" s="221"/>
      <c r="AY305" s="115"/>
      <c r="AZ305" s="126"/>
      <c r="BA305" s="126"/>
      <c r="BB305" s="190"/>
      <c r="BC305" s="130"/>
      <c r="BD305" s="126"/>
      <c r="BE305" s="130"/>
      <c r="BF305" s="126"/>
      <c r="BG305" s="130"/>
      <c r="BH305" s="126"/>
      <c r="BI305" s="1119"/>
      <c r="BJ305" s="115"/>
      <c r="BK305" s="224" t="s">
        <v>1012</v>
      </c>
      <c r="BL305" s="1118"/>
      <c r="BM305" s="202" t="s">
        <v>1012</v>
      </c>
      <c r="BN305" s="195"/>
      <c r="BO305" s="195"/>
      <c r="BP305" s="195"/>
      <c r="BQ305" s="195"/>
      <c r="BR305" s="195"/>
      <c r="BS305" s="225"/>
      <c r="BU305" s="1149"/>
      <c r="BV305" s="259"/>
      <c r="BW305" s="1100"/>
      <c r="BX305" s="1132"/>
      <c r="BY305" s="227">
        <v>10900</v>
      </c>
      <c r="BZ305" s="1100"/>
      <c r="CA305" s="1083"/>
      <c r="CB305" s="1102"/>
      <c r="CC305" s="1086"/>
      <c r="CD305" s="1102"/>
      <c r="CE305" s="1089"/>
      <c r="CF305" s="1102"/>
      <c r="CG305" s="1067"/>
      <c r="CH305" s="1093"/>
      <c r="CI305" s="1121" t="e">
        <v>#REF!</v>
      </c>
      <c r="CJ305" s="1108" t="e">
        <v>#REF!</v>
      </c>
      <c r="CK305" s="1093"/>
      <c r="CL305" s="123" t="s">
        <v>985</v>
      </c>
      <c r="CM305" s="228">
        <v>3500</v>
      </c>
      <c r="CN305" s="229">
        <v>3900</v>
      </c>
      <c r="CO305" s="1100"/>
      <c r="CP305" s="1111"/>
      <c r="CQ305" s="1100"/>
      <c r="CR305" s="1083"/>
      <c r="CS305" s="1102"/>
      <c r="CT305" s="1086"/>
      <c r="CU305" s="1086"/>
      <c r="CV305" s="1089"/>
      <c r="CW305" s="1102"/>
      <c r="CX305" s="1105"/>
      <c r="CY305" s="1091"/>
      <c r="CZ305" s="1093"/>
      <c r="DA305" s="1095"/>
      <c r="DB305" s="1096"/>
      <c r="DC305" s="265"/>
      <c r="DD305" s="1096"/>
      <c r="DE305" s="1098"/>
      <c r="DF305" s="1100"/>
      <c r="DG305" s="1083"/>
      <c r="DH305" s="1086"/>
      <c r="DI305" s="1086"/>
      <c r="DJ305" s="1086"/>
      <c r="DK305" s="1089"/>
      <c r="DL305" s="1086"/>
      <c r="DM305" s="1067"/>
      <c r="DN305" s="1069"/>
      <c r="DO305" s="1071"/>
      <c r="DP305" s="1073"/>
      <c r="DQ305" s="1073"/>
      <c r="DR305" s="1075"/>
      <c r="DS305" s="202"/>
      <c r="DT305" s="1143"/>
      <c r="DU305" s="160"/>
      <c r="DV305" s="160"/>
    </row>
    <row r="306" spans="1:126" s="263" customFormat="1" ht="18.600000000000001" customHeight="1">
      <c r="A306" s="263" t="s">
        <v>317</v>
      </c>
      <c r="B306" s="1147"/>
      <c r="C306" s="1114"/>
      <c r="D306" s="1123" t="s">
        <v>986</v>
      </c>
      <c r="E306" s="203" t="s">
        <v>54</v>
      </c>
      <c r="F306" s="165"/>
      <c r="G306" s="204">
        <v>127320</v>
      </c>
      <c r="H306" s="205">
        <v>212810</v>
      </c>
      <c r="I306" s="204">
        <v>120980</v>
      </c>
      <c r="J306" s="205">
        <v>206470</v>
      </c>
      <c r="K306" s="141" t="s">
        <v>973</v>
      </c>
      <c r="L306" s="206">
        <v>1150</v>
      </c>
      <c r="M306" s="207">
        <v>2000</v>
      </c>
      <c r="N306" s="208" t="s">
        <v>974</v>
      </c>
      <c r="O306" s="209" t="s">
        <v>975</v>
      </c>
      <c r="P306" s="209" t="s">
        <v>910</v>
      </c>
      <c r="Q306" s="209" t="s">
        <v>976</v>
      </c>
      <c r="R306" s="209" t="s">
        <v>973</v>
      </c>
      <c r="S306" s="210">
        <v>2.8</v>
      </c>
      <c r="T306" s="211">
        <v>2.8</v>
      </c>
      <c r="U306" s="206">
        <v>1090</v>
      </c>
      <c r="V306" s="207">
        <v>1940</v>
      </c>
      <c r="W306" s="212" t="s">
        <v>974</v>
      </c>
      <c r="X306" s="209" t="s">
        <v>975</v>
      </c>
      <c r="Y306" s="212" t="s">
        <v>910</v>
      </c>
      <c r="Z306" s="209" t="s">
        <v>976</v>
      </c>
      <c r="AA306" s="212" t="s">
        <v>973</v>
      </c>
      <c r="AB306" s="210">
        <v>2.8</v>
      </c>
      <c r="AC306" s="213">
        <v>2.8</v>
      </c>
      <c r="AD306" s="231"/>
      <c r="AE306" s="232"/>
      <c r="AF306" s="233"/>
      <c r="AG306" s="234"/>
      <c r="AH306" s="235"/>
      <c r="AI306" s="195"/>
      <c r="AJ306" s="235"/>
      <c r="AK306" s="195"/>
      <c r="AL306" s="235"/>
      <c r="AM306" s="195"/>
      <c r="AN306" s="195"/>
      <c r="AO306" s="231"/>
      <c r="AP306" s="232"/>
      <c r="AQ306" s="233"/>
      <c r="AR306" s="234"/>
      <c r="AS306" s="235"/>
      <c r="AT306" s="195"/>
      <c r="AU306" s="235"/>
      <c r="AV306" s="195"/>
      <c r="AW306" s="235"/>
      <c r="AX306" s="195"/>
      <c r="AY306" s="141" t="s">
        <v>973</v>
      </c>
      <c r="AZ306" s="236">
        <v>17090</v>
      </c>
      <c r="BA306" s="141" t="s">
        <v>973</v>
      </c>
      <c r="BB306" s="184">
        <v>170</v>
      </c>
      <c r="BC306" s="185" t="s">
        <v>974</v>
      </c>
      <c r="BD306" s="186" t="s">
        <v>975</v>
      </c>
      <c r="BE306" s="187" t="s">
        <v>973</v>
      </c>
      <c r="BF306" s="188" t="s">
        <v>976</v>
      </c>
      <c r="BG306" s="185" t="s">
        <v>973</v>
      </c>
      <c r="BH306" s="189">
        <v>2.6</v>
      </c>
      <c r="BI306" s="1119"/>
      <c r="BJ306" s="115"/>
      <c r="BK306" s="224">
        <v>598600</v>
      </c>
      <c r="BL306" s="1118"/>
      <c r="BM306" s="256">
        <v>5980</v>
      </c>
      <c r="BN306" s="195" t="s">
        <v>911</v>
      </c>
      <c r="BO306" s="122" t="s">
        <v>975</v>
      </c>
      <c r="BP306" s="129" t="s">
        <v>973</v>
      </c>
      <c r="BQ306" s="257" t="s">
        <v>976</v>
      </c>
      <c r="BR306" s="143" t="s">
        <v>973</v>
      </c>
      <c r="BS306" s="258">
        <v>2</v>
      </c>
      <c r="BT306" s="232"/>
      <c r="BU306" s="1149"/>
      <c r="BV306" s="224"/>
      <c r="BW306" s="1100" t="s">
        <v>973</v>
      </c>
      <c r="BX306" s="1129">
        <v>10900</v>
      </c>
      <c r="BY306" s="237"/>
      <c r="BZ306" s="1100"/>
      <c r="CA306" s="1083">
        <v>0</v>
      </c>
      <c r="CB306" s="1102"/>
      <c r="CC306" s="1086"/>
      <c r="CD306" s="1102"/>
      <c r="CE306" s="1089"/>
      <c r="CF306" s="1102"/>
      <c r="CG306" s="1067"/>
      <c r="CH306" s="1093"/>
      <c r="CI306" s="1121" t="e">
        <v>#REF!</v>
      </c>
      <c r="CJ306" s="1108" t="e">
        <v>#REF!</v>
      </c>
      <c r="CK306" s="1093"/>
      <c r="CL306" s="123" t="s">
        <v>987</v>
      </c>
      <c r="CM306" s="228">
        <v>3000</v>
      </c>
      <c r="CN306" s="229">
        <v>3400</v>
      </c>
      <c r="CO306" s="1100"/>
      <c r="CP306" s="1111"/>
      <c r="CQ306" s="1100"/>
      <c r="CR306" s="1083"/>
      <c r="CS306" s="1102"/>
      <c r="CT306" s="1086"/>
      <c r="CU306" s="1086"/>
      <c r="CV306" s="1089"/>
      <c r="CW306" s="1102"/>
      <c r="CX306" s="1105"/>
      <c r="CY306" s="1091"/>
      <c r="CZ306" s="202"/>
      <c r="DA306" s="127"/>
      <c r="DB306" s="1096"/>
      <c r="DC306" s="266"/>
      <c r="DD306" s="1096"/>
      <c r="DE306" s="1098"/>
      <c r="DF306" s="1100"/>
      <c r="DG306" s="1083"/>
      <c r="DH306" s="1086"/>
      <c r="DI306" s="1086"/>
      <c r="DJ306" s="1086"/>
      <c r="DK306" s="1089"/>
      <c r="DL306" s="1086"/>
      <c r="DM306" s="1067"/>
      <c r="DN306" s="1069"/>
      <c r="DO306" s="1076">
        <v>0.01</v>
      </c>
      <c r="DP306" s="1078">
        <v>0.03</v>
      </c>
      <c r="DQ306" s="1078">
        <v>0.04</v>
      </c>
      <c r="DR306" s="1080">
        <v>0.06</v>
      </c>
      <c r="DS306" s="202"/>
      <c r="DT306" s="1143"/>
      <c r="DU306" s="160"/>
      <c r="DV306" s="160"/>
    </row>
    <row r="307" spans="1:126" s="263" customFormat="1" ht="18.600000000000001" customHeight="1">
      <c r="A307" s="263" t="s">
        <v>318</v>
      </c>
      <c r="B307" s="1147"/>
      <c r="C307" s="1114"/>
      <c r="D307" s="1124"/>
      <c r="E307" s="238" t="s">
        <v>55</v>
      </c>
      <c r="F307" s="165"/>
      <c r="G307" s="239">
        <v>212810</v>
      </c>
      <c r="H307" s="240"/>
      <c r="I307" s="239">
        <v>206470</v>
      </c>
      <c r="J307" s="240"/>
      <c r="K307" s="141" t="s">
        <v>973</v>
      </c>
      <c r="L307" s="241">
        <v>2000</v>
      </c>
      <c r="M307" s="242"/>
      <c r="N307" s="243" t="s">
        <v>974</v>
      </c>
      <c r="O307" s="244" t="s">
        <v>975</v>
      </c>
      <c r="P307" s="244" t="s">
        <v>910</v>
      </c>
      <c r="Q307" s="244" t="s">
        <v>976</v>
      </c>
      <c r="R307" s="244" t="s">
        <v>973</v>
      </c>
      <c r="S307" s="245">
        <v>2.8</v>
      </c>
      <c r="T307" s="246"/>
      <c r="U307" s="241">
        <v>1940</v>
      </c>
      <c r="V307" s="242"/>
      <c r="W307" s="247" t="s">
        <v>974</v>
      </c>
      <c r="X307" s="244" t="s">
        <v>975</v>
      </c>
      <c r="Y307" s="248" t="s">
        <v>910</v>
      </c>
      <c r="Z307" s="244" t="s">
        <v>976</v>
      </c>
      <c r="AA307" s="248" t="s">
        <v>973</v>
      </c>
      <c r="AB307" s="245">
        <v>2.8</v>
      </c>
      <c r="AC307" s="249"/>
      <c r="AD307" s="231"/>
      <c r="AE307" s="232"/>
      <c r="AF307" s="233"/>
      <c r="AG307" s="250"/>
      <c r="AH307" s="235"/>
      <c r="AI307" s="195"/>
      <c r="AJ307" s="235"/>
      <c r="AK307" s="195"/>
      <c r="AL307" s="235"/>
      <c r="AM307" s="195"/>
      <c r="AN307" s="195"/>
      <c r="AO307" s="231"/>
      <c r="AP307" s="232"/>
      <c r="AQ307" s="233"/>
      <c r="AR307" s="250"/>
      <c r="AS307" s="235"/>
      <c r="AT307" s="195"/>
      <c r="AU307" s="235"/>
      <c r="AV307" s="195"/>
      <c r="AW307" s="235"/>
      <c r="AX307" s="195"/>
      <c r="AY307" s="231"/>
      <c r="AZ307" s="232"/>
      <c r="BA307" s="232"/>
      <c r="BB307" s="234"/>
      <c r="BC307" s="235"/>
      <c r="BD307" s="195"/>
      <c r="BE307" s="235"/>
      <c r="BF307" s="195"/>
      <c r="BG307" s="235"/>
      <c r="BH307" s="195"/>
      <c r="BI307" s="1119"/>
      <c r="BJ307" s="115"/>
      <c r="BK307" s="259"/>
      <c r="BL307" s="1118"/>
      <c r="BM307" s="260"/>
      <c r="BN307" s="163"/>
      <c r="BO307" s="163"/>
      <c r="BP307" s="163"/>
      <c r="BQ307" s="163"/>
      <c r="BR307" s="163"/>
      <c r="BS307" s="261"/>
      <c r="BT307" s="195"/>
      <c r="BU307" s="1149"/>
      <c r="BV307" s="226"/>
      <c r="BW307" s="1100"/>
      <c r="BX307" s="1130"/>
      <c r="BY307" s="251"/>
      <c r="BZ307" s="1100"/>
      <c r="CA307" s="1084"/>
      <c r="CB307" s="1103"/>
      <c r="CC307" s="1087"/>
      <c r="CD307" s="1103"/>
      <c r="CE307" s="1090"/>
      <c r="CF307" s="1103"/>
      <c r="CG307" s="1068"/>
      <c r="CH307" s="1093"/>
      <c r="CI307" s="1122" t="e">
        <v>#REF!</v>
      </c>
      <c r="CJ307" s="1109" t="e">
        <v>#REF!</v>
      </c>
      <c r="CK307" s="1093"/>
      <c r="CL307" s="252" t="s">
        <v>988</v>
      </c>
      <c r="CM307" s="253">
        <v>2700</v>
      </c>
      <c r="CN307" s="254">
        <v>3000</v>
      </c>
      <c r="CO307" s="1100"/>
      <c r="CP307" s="1112"/>
      <c r="CQ307" s="1100"/>
      <c r="CR307" s="1084"/>
      <c r="CS307" s="1103"/>
      <c r="CT307" s="1087"/>
      <c r="CU307" s="1087"/>
      <c r="CV307" s="1090"/>
      <c r="CW307" s="1103"/>
      <c r="CX307" s="1106"/>
      <c r="CY307" s="1092"/>
      <c r="CZ307" s="202"/>
      <c r="DA307" s="127"/>
      <c r="DB307" s="1096"/>
      <c r="DC307" s="266"/>
      <c r="DD307" s="1096"/>
      <c r="DE307" s="1099"/>
      <c r="DF307" s="1100"/>
      <c r="DG307" s="1084"/>
      <c r="DH307" s="1087"/>
      <c r="DI307" s="1087"/>
      <c r="DJ307" s="1087"/>
      <c r="DK307" s="1090"/>
      <c r="DL307" s="1087"/>
      <c r="DM307" s="1068"/>
      <c r="DN307" s="1069"/>
      <c r="DO307" s="1077"/>
      <c r="DP307" s="1079"/>
      <c r="DQ307" s="1079"/>
      <c r="DR307" s="1081"/>
      <c r="DS307" s="202"/>
      <c r="DT307" s="1143"/>
      <c r="DU307" s="160"/>
      <c r="DV307" s="160"/>
    </row>
    <row r="308" spans="1:126" s="263" customFormat="1" ht="18.600000000000001" customHeight="1">
      <c r="A308" s="263" t="s">
        <v>319</v>
      </c>
      <c r="B308" s="1147"/>
      <c r="C308" s="1128" t="s">
        <v>1013</v>
      </c>
      <c r="D308" s="1116" t="s">
        <v>972</v>
      </c>
      <c r="E308" s="164" t="s">
        <v>52</v>
      </c>
      <c r="F308" s="165"/>
      <c r="G308" s="166">
        <v>43170</v>
      </c>
      <c r="H308" s="167">
        <v>51710</v>
      </c>
      <c r="I308" s="166">
        <v>37470</v>
      </c>
      <c r="J308" s="167">
        <v>46010</v>
      </c>
      <c r="K308" s="141" t="s">
        <v>973</v>
      </c>
      <c r="L308" s="168">
        <v>410</v>
      </c>
      <c r="M308" s="169">
        <v>490</v>
      </c>
      <c r="N308" s="170" t="s">
        <v>974</v>
      </c>
      <c r="O308" s="171" t="s">
        <v>975</v>
      </c>
      <c r="P308" s="172" t="s">
        <v>973</v>
      </c>
      <c r="Q308" s="173" t="s">
        <v>976</v>
      </c>
      <c r="R308" s="172" t="s">
        <v>973</v>
      </c>
      <c r="S308" s="174">
        <v>3</v>
      </c>
      <c r="T308" s="175">
        <v>3</v>
      </c>
      <c r="U308" s="168">
        <v>350</v>
      </c>
      <c r="V308" s="169">
        <v>430</v>
      </c>
      <c r="W308" s="176" t="s">
        <v>974</v>
      </c>
      <c r="X308" s="171" t="s">
        <v>975</v>
      </c>
      <c r="Y308" s="176" t="s">
        <v>973</v>
      </c>
      <c r="Z308" s="173" t="s">
        <v>976</v>
      </c>
      <c r="AA308" s="176" t="s">
        <v>973</v>
      </c>
      <c r="AB308" s="174">
        <v>3</v>
      </c>
      <c r="AC308" s="177">
        <v>2.9</v>
      </c>
      <c r="AD308" s="141" t="s">
        <v>973</v>
      </c>
      <c r="AE308" s="178">
        <v>8540</v>
      </c>
      <c r="AF308" s="141" t="s">
        <v>973</v>
      </c>
      <c r="AG308" s="179">
        <v>80</v>
      </c>
      <c r="AH308" s="180" t="s">
        <v>974</v>
      </c>
      <c r="AI308" s="171" t="s">
        <v>975</v>
      </c>
      <c r="AJ308" s="176" t="s">
        <v>973</v>
      </c>
      <c r="AK308" s="173" t="s">
        <v>976</v>
      </c>
      <c r="AL308" s="176" t="s">
        <v>973</v>
      </c>
      <c r="AM308" s="181">
        <v>2.8</v>
      </c>
      <c r="AN308" s="182" t="s">
        <v>977</v>
      </c>
      <c r="AO308" s="141" t="s">
        <v>973</v>
      </c>
      <c r="AP308" s="183">
        <v>3410</v>
      </c>
      <c r="AQ308" s="141" t="s">
        <v>973</v>
      </c>
      <c r="AR308" s="184">
        <v>30</v>
      </c>
      <c r="AS308" s="185" t="s">
        <v>974</v>
      </c>
      <c r="AT308" s="186" t="s">
        <v>975</v>
      </c>
      <c r="AU308" s="187" t="s">
        <v>973</v>
      </c>
      <c r="AV308" s="188" t="s">
        <v>976</v>
      </c>
      <c r="AW308" s="187" t="s">
        <v>973</v>
      </c>
      <c r="AX308" s="189">
        <v>3.7</v>
      </c>
      <c r="AY308" s="115"/>
      <c r="AZ308" s="126"/>
      <c r="BA308" s="126"/>
      <c r="BB308" s="190"/>
      <c r="BC308" s="130"/>
      <c r="BD308" s="126"/>
      <c r="BE308" s="130"/>
      <c r="BF308" s="126"/>
      <c r="BG308" s="130"/>
      <c r="BH308" s="126"/>
      <c r="BI308" s="1119"/>
      <c r="BJ308" s="115"/>
      <c r="BK308" s="224" t="s">
        <v>1014</v>
      </c>
      <c r="BL308" s="1118"/>
      <c r="BM308" s="202" t="s">
        <v>1014</v>
      </c>
      <c r="BN308" s="195"/>
      <c r="BO308" s="195"/>
      <c r="BP308" s="195"/>
      <c r="BQ308" s="195"/>
      <c r="BR308" s="195"/>
      <c r="BS308" s="225"/>
      <c r="BU308" s="1149"/>
      <c r="BV308" s="259"/>
      <c r="BW308" s="1118"/>
      <c r="BX308" s="232"/>
      <c r="BY308" s="232"/>
      <c r="BZ308" s="1119"/>
      <c r="CA308" s="267"/>
      <c r="CB308" s="268"/>
      <c r="CC308" s="269"/>
      <c r="CD308" s="268"/>
      <c r="CE308" s="269"/>
      <c r="CF308" s="268"/>
      <c r="CG308" s="269"/>
      <c r="CH308" s="1096" t="s">
        <v>973</v>
      </c>
      <c r="CI308" s="1120">
        <v>3200</v>
      </c>
      <c r="CJ308" s="1107">
        <v>3500</v>
      </c>
      <c r="CK308" s="1093" t="s">
        <v>973</v>
      </c>
      <c r="CL308" s="198" t="s">
        <v>980</v>
      </c>
      <c r="CM308" s="199">
        <v>5500</v>
      </c>
      <c r="CN308" s="200">
        <v>6200</v>
      </c>
      <c r="CO308" s="1100" t="s">
        <v>973</v>
      </c>
      <c r="CP308" s="1110">
        <v>5120</v>
      </c>
      <c r="CQ308" s="1100" t="s">
        <v>973</v>
      </c>
      <c r="CR308" s="1082">
        <v>50</v>
      </c>
      <c r="CS308" s="1101" t="s">
        <v>974</v>
      </c>
      <c r="CT308" s="1085" t="s">
        <v>975</v>
      </c>
      <c r="CU308" s="1085" t="s">
        <v>973</v>
      </c>
      <c r="CV308" s="1088" t="s">
        <v>979</v>
      </c>
      <c r="CW308" s="1101" t="s">
        <v>973</v>
      </c>
      <c r="CX308" s="1104">
        <v>2.9</v>
      </c>
      <c r="CY308" s="1091" t="s">
        <v>981</v>
      </c>
      <c r="CZ308" s="1093" t="s">
        <v>973</v>
      </c>
      <c r="DA308" s="1094">
        <v>4900</v>
      </c>
      <c r="DB308" s="1096"/>
      <c r="DC308" s="270"/>
      <c r="DD308" s="1096" t="s">
        <v>982</v>
      </c>
      <c r="DE308" s="1097">
        <v>5610</v>
      </c>
      <c r="DF308" s="1100" t="s">
        <v>973</v>
      </c>
      <c r="DG308" s="1082">
        <v>50</v>
      </c>
      <c r="DH308" s="1085" t="s">
        <v>974</v>
      </c>
      <c r="DI308" s="1085" t="s">
        <v>975</v>
      </c>
      <c r="DJ308" s="1085" t="s">
        <v>973</v>
      </c>
      <c r="DK308" s="1088" t="s">
        <v>979</v>
      </c>
      <c r="DL308" s="1085" t="s">
        <v>973</v>
      </c>
      <c r="DM308" s="1066">
        <v>2.2000000000000002</v>
      </c>
      <c r="DN308" s="1069" t="s">
        <v>982</v>
      </c>
      <c r="DO308" s="1070" t="s">
        <v>912</v>
      </c>
      <c r="DP308" s="1072" t="s">
        <v>912</v>
      </c>
      <c r="DQ308" s="1072" t="s">
        <v>912</v>
      </c>
      <c r="DR308" s="1074" t="s">
        <v>912</v>
      </c>
      <c r="DS308" s="202"/>
      <c r="DT308" s="1143"/>
      <c r="DU308" s="160"/>
      <c r="DV308" s="160"/>
    </row>
    <row r="309" spans="1:126" s="263" customFormat="1" ht="18.600000000000001" customHeight="1">
      <c r="A309" s="263" t="s">
        <v>320</v>
      </c>
      <c r="B309" s="1147"/>
      <c r="C309" s="1114"/>
      <c r="D309" s="1117"/>
      <c r="E309" s="203" t="s">
        <v>53</v>
      </c>
      <c r="F309" s="165"/>
      <c r="G309" s="204">
        <v>51710</v>
      </c>
      <c r="H309" s="205">
        <v>120380</v>
      </c>
      <c r="I309" s="204">
        <v>46010</v>
      </c>
      <c r="J309" s="205">
        <v>114680</v>
      </c>
      <c r="K309" s="141" t="s">
        <v>973</v>
      </c>
      <c r="L309" s="206">
        <v>490</v>
      </c>
      <c r="M309" s="207">
        <v>1080</v>
      </c>
      <c r="N309" s="208" t="s">
        <v>974</v>
      </c>
      <c r="O309" s="209" t="s">
        <v>975</v>
      </c>
      <c r="P309" s="209" t="s">
        <v>910</v>
      </c>
      <c r="Q309" s="209" t="s">
        <v>976</v>
      </c>
      <c r="R309" s="209" t="s">
        <v>973</v>
      </c>
      <c r="S309" s="210">
        <v>3</v>
      </c>
      <c r="T309" s="211">
        <v>2.9</v>
      </c>
      <c r="U309" s="206">
        <v>430</v>
      </c>
      <c r="V309" s="207">
        <v>1020</v>
      </c>
      <c r="W309" s="212" t="s">
        <v>974</v>
      </c>
      <c r="X309" s="209" t="s">
        <v>975</v>
      </c>
      <c r="Y309" s="212" t="s">
        <v>910</v>
      </c>
      <c r="Z309" s="209" t="s">
        <v>976</v>
      </c>
      <c r="AA309" s="212" t="s">
        <v>973</v>
      </c>
      <c r="AB309" s="210">
        <v>2.9</v>
      </c>
      <c r="AC309" s="213">
        <v>2.9</v>
      </c>
      <c r="AD309" s="141" t="s">
        <v>973</v>
      </c>
      <c r="AE309" s="214">
        <v>8540</v>
      </c>
      <c r="AF309" s="141" t="s">
        <v>973</v>
      </c>
      <c r="AG309" s="215">
        <v>80</v>
      </c>
      <c r="AH309" s="216" t="s">
        <v>974</v>
      </c>
      <c r="AI309" s="158" t="s">
        <v>975</v>
      </c>
      <c r="AJ309" s="159" t="s">
        <v>973</v>
      </c>
      <c r="AK309" s="217" t="s">
        <v>976</v>
      </c>
      <c r="AL309" s="218" t="s">
        <v>973</v>
      </c>
      <c r="AM309" s="219">
        <v>2.8</v>
      </c>
      <c r="AN309" s="220"/>
      <c r="AO309" s="115"/>
      <c r="AP309" s="221"/>
      <c r="AQ309" s="115"/>
      <c r="AR309" s="222"/>
      <c r="AS309" s="223"/>
      <c r="AT309" s="221"/>
      <c r="AU309" s="223"/>
      <c r="AV309" s="221"/>
      <c r="AW309" s="223"/>
      <c r="AX309" s="221"/>
      <c r="AY309" s="115"/>
      <c r="AZ309" s="126"/>
      <c r="BA309" s="126"/>
      <c r="BB309" s="190"/>
      <c r="BC309" s="130"/>
      <c r="BD309" s="126"/>
      <c r="BE309" s="130"/>
      <c r="BF309" s="126"/>
      <c r="BG309" s="130"/>
      <c r="BH309" s="126"/>
      <c r="BI309" s="1119"/>
      <c r="BJ309" s="115"/>
      <c r="BK309" s="224">
        <v>640000</v>
      </c>
      <c r="BL309" s="1118"/>
      <c r="BM309" s="256">
        <v>6400</v>
      </c>
      <c r="BN309" s="195" t="s">
        <v>911</v>
      </c>
      <c r="BO309" s="122" t="s">
        <v>975</v>
      </c>
      <c r="BP309" s="129" t="s">
        <v>973</v>
      </c>
      <c r="BQ309" s="257" t="s">
        <v>976</v>
      </c>
      <c r="BR309" s="143" t="s">
        <v>973</v>
      </c>
      <c r="BS309" s="258">
        <v>1.9</v>
      </c>
      <c r="BT309" s="232"/>
      <c r="BU309" s="1149"/>
      <c r="BV309" s="195"/>
      <c r="BW309" s="1118"/>
      <c r="BX309" s="232"/>
      <c r="BY309" s="232"/>
      <c r="BZ309" s="1119"/>
      <c r="CA309" s="271"/>
      <c r="CB309" s="268"/>
      <c r="CC309" s="269"/>
      <c r="CD309" s="268"/>
      <c r="CE309" s="269"/>
      <c r="CF309" s="268"/>
      <c r="CG309" s="269"/>
      <c r="CH309" s="1096"/>
      <c r="CI309" s="1121" t="e">
        <v>#REF!</v>
      </c>
      <c r="CJ309" s="1108" t="e">
        <v>#REF!</v>
      </c>
      <c r="CK309" s="1093"/>
      <c r="CL309" s="123" t="s">
        <v>985</v>
      </c>
      <c r="CM309" s="228">
        <v>3000</v>
      </c>
      <c r="CN309" s="229">
        <v>3400</v>
      </c>
      <c r="CO309" s="1100"/>
      <c r="CP309" s="1111"/>
      <c r="CQ309" s="1100"/>
      <c r="CR309" s="1083"/>
      <c r="CS309" s="1102"/>
      <c r="CT309" s="1086"/>
      <c r="CU309" s="1086"/>
      <c r="CV309" s="1089"/>
      <c r="CW309" s="1102"/>
      <c r="CX309" s="1105"/>
      <c r="CY309" s="1091"/>
      <c r="CZ309" s="1093"/>
      <c r="DA309" s="1095"/>
      <c r="DB309" s="1096"/>
      <c r="DC309" s="270"/>
      <c r="DD309" s="1096"/>
      <c r="DE309" s="1098"/>
      <c r="DF309" s="1100"/>
      <c r="DG309" s="1083"/>
      <c r="DH309" s="1086"/>
      <c r="DI309" s="1086"/>
      <c r="DJ309" s="1086"/>
      <c r="DK309" s="1089"/>
      <c r="DL309" s="1086"/>
      <c r="DM309" s="1067"/>
      <c r="DN309" s="1069"/>
      <c r="DO309" s="1071"/>
      <c r="DP309" s="1073"/>
      <c r="DQ309" s="1073"/>
      <c r="DR309" s="1075"/>
      <c r="DS309" s="202"/>
      <c r="DT309" s="1143"/>
      <c r="DU309" s="160"/>
      <c r="DV309" s="160"/>
    </row>
    <row r="310" spans="1:126" s="263" customFormat="1" ht="18.600000000000001" customHeight="1">
      <c r="A310" s="263" t="s">
        <v>321</v>
      </c>
      <c r="B310" s="1147"/>
      <c r="C310" s="1114"/>
      <c r="D310" s="1123" t="s">
        <v>986</v>
      </c>
      <c r="E310" s="203" t="s">
        <v>54</v>
      </c>
      <c r="F310" s="165"/>
      <c r="G310" s="204">
        <v>120380</v>
      </c>
      <c r="H310" s="205">
        <v>205870</v>
      </c>
      <c r="I310" s="204">
        <v>114680</v>
      </c>
      <c r="J310" s="205">
        <v>200170</v>
      </c>
      <c r="K310" s="141" t="s">
        <v>973</v>
      </c>
      <c r="L310" s="206">
        <v>1080</v>
      </c>
      <c r="M310" s="207">
        <v>1930</v>
      </c>
      <c r="N310" s="208" t="s">
        <v>974</v>
      </c>
      <c r="O310" s="209" t="s">
        <v>975</v>
      </c>
      <c r="P310" s="209" t="s">
        <v>910</v>
      </c>
      <c r="Q310" s="209" t="s">
        <v>976</v>
      </c>
      <c r="R310" s="209" t="s">
        <v>973</v>
      </c>
      <c r="S310" s="210">
        <v>2.9</v>
      </c>
      <c r="T310" s="211">
        <v>2.9</v>
      </c>
      <c r="U310" s="206">
        <v>1020</v>
      </c>
      <c r="V310" s="207">
        <v>1870</v>
      </c>
      <c r="W310" s="212" t="s">
        <v>974</v>
      </c>
      <c r="X310" s="209" t="s">
        <v>975</v>
      </c>
      <c r="Y310" s="212" t="s">
        <v>910</v>
      </c>
      <c r="Z310" s="209" t="s">
        <v>976</v>
      </c>
      <c r="AA310" s="212" t="s">
        <v>973</v>
      </c>
      <c r="AB310" s="210">
        <v>2.9</v>
      </c>
      <c r="AC310" s="213">
        <v>2.9</v>
      </c>
      <c r="AD310" s="231"/>
      <c r="AE310" s="232"/>
      <c r="AF310" s="233"/>
      <c r="AG310" s="234"/>
      <c r="AH310" s="235"/>
      <c r="AI310" s="195"/>
      <c r="AJ310" s="235"/>
      <c r="AK310" s="195"/>
      <c r="AL310" s="235"/>
      <c r="AM310" s="195"/>
      <c r="AN310" s="195"/>
      <c r="AO310" s="231"/>
      <c r="AP310" s="232"/>
      <c r="AQ310" s="233"/>
      <c r="AR310" s="234"/>
      <c r="AS310" s="235"/>
      <c r="AT310" s="195"/>
      <c r="AU310" s="235"/>
      <c r="AV310" s="195"/>
      <c r="AW310" s="235"/>
      <c r="AX310" s="195"/>
      <c r="AY310" s="141" t="s">
        <v>973</v>
      </c>
      <c r="AZ310" s="236">
        <v>17090</v>
      </c>
      <c r="BA310" s="141" t="s">
        <v>973</v>
      </c>
      <c r="BB310" s="184">
        <v>170</v>
      </c>
      <c r="BC310" s="185" t="s">
        <v>974</v>
      </c>
      <c r="BD310" s="186" t="s">
        <v>975</v>
      </c>
      <c r="BE310" s="187" t="s">
        <v>973</v>
      </c>
      <c r="BF310" s="188" t="s">
        <v>976</v>
      </c>
      <c r="BG310" s="185" t="s">
        <v>973</v>
      </c>
      <c r="BH310" s="189">
        <v>2.6</v>
      </c>
      <c r="BI310" s="1119"/>
      <c r="BJ310" s="115"/>
      <c r="BK310" s="259"/>
      <c r="BL310" s="1118"/>
      <c r="BM310" s="260"/>
      <c r="BN310" s="163"/>
      <c r="BO310" s="163"/>
      <c r="BP310" s="163"/>
      <c r="BQ310" s="163"/>
      <c r="BR310" s="163"/>
      <c r="BS310" s="261"/>
      <c r="BT310" s="195"/>
      <c r="BU310" s="1149"/>
      <c r="BV310" s="195"/>
      <c r="BW310" s="1118"/>
      <c r="BX310" s="232"/>
      <c r="BY310" s="232"/>
      <c r="BZ310" s="1119"/>
      <c r="CA310" s="271"/>
      <c r="CB310" s="268"/>
      <c r="CC310" s="269"/>
      <c r="CD310" s="268"/>
      <c r="CE310" s="269"/>
      <c r="CF310" s="268"/>
      <c r="CG310" s="269"/>
      <c r="CH310" s="1096"/>
      <c r="CI310" s="1121" t="e">
        <v>#REF!</v>
      </c>
      <c r="CJ310" s="1108" t="e">
        <v>#REF!</v>
      </c>
      <c r="CK310" s="1093"/>
      <c r="CL310" s="123" t="s">
        <v>987</v>
      </c>
      <c r="CM310" s="228">
        <v>2600</v>
      </c>
      <c r="CN310" s="229">
        <v>2900</v>
      </c>
      <c r="CO310" s="1100"/>
      <c r="CP310" s="1111"/>
      <c r="CQ310" s="1100"/>
      <c r="CR310" s="1083"/>
      <c r="CS310" s="1102"/>
      <c r="CT310" s="1086"/>
      <c r="CU310" s="1086"/>
      <c r="CV310" s="1089"/>
      <c r="CW310" s="1102"/>
      <c r="CX310" s="1105"/>
      <c r="CY310" s="1091"/>
      <c r="CZ310" s="202"/>
      <c r="DA310" s="127"/>
      <c r="DB310" s="1096"/>
      <c r="DC310" s="270"/>
      <c r="DD310" s="1096"/>
      <c r="DE310" s="1098"/>
      <c r="DF310" s="1100"/>
      <c r="DG310" s="1083"/>
      <c r="DH310" s="1086"/>
      <c r="DI310" s="1086"/>
      <c r="DJ310" s="1086"/>
      <c r="DK310" s="1089"/>
      <c r="DL310" s="1086"/>
      <c r="DM310" s="1067"/>
      <c r="DN310" s="1069"/>
      <c r="DO310" s="1076">
        <v>0.01</v>
      </c>
      <c r="DP310" s="1078">
        <v>0.03</v>
      </c>
      <c r="DQ310" s="1078">
        <v>0.04</v>
      </c>
      <c r="DR310" s="1080">
        <v>0.06</v>
      </c>
      <c r="DS310" s="202"/>
      <c r="DT310" s="1143"/>
      <c r="DU310" s="160"/>
      <c r="DV310" s="160"/>
    </row>
    <row r="311" spans="1:126" s="263" customFormat="1" ht="18.600000000000001" customHeight="1">
      <c r="A311" s="263" t="s">
        <v>322</v>
      </c>
      <c r="B311" s="1147"/>
      <c r="C311" s="1114"/>
      <c r="D311" s="1124"/>
      <c r="E311" s="238" t="s">
        <v>55</v>
      </c>
      <c r="F311" s="165"/>
      <c r="G311" s="239">
        <v>205870</v>
      </c>
      <c r="H311" s="240"/>
      <c r="I311" s="239">
        <v>200170</v>
      </c>
      <c r="J311" s="240"/>
      <c r="K311" s="141" t="s">
        <v>973</v>
      </c>
      <c r="L311" s="241">
        <v>1930</v>
      </c>
      <c r="M311" s="242"/>
      <c r="N311" s="243" t="s">
        <v>974</v>
      </c>
      <c r="O311" s="244" t="s">
        <v>975</v>
      </c>
      <c r="P311" s="244" t="s">
        <v>910</v>
      </c>
      <c r="Q311" s="244" t="s">
        <v>976</v>
      </c>
      <c r="R311" s="244" t="s">
        <v>973</v>
      </c>
      <c r="S311" s="245">
        <v>2.9</v>
      </c>
      <c r="T311" s="246"/>
      <c r="U311" s="241">
        <v>1870</v>
      </c>
      <c r="V311" s="242"/>
      <c r="W311" s="247" t="s">
        <v>974</v>
      </c>
      <c r="X311" s="244" t="s">
        <v>975</v>
      </c>
      <c r="Y311" s="248" t="s">
        <v>910</v>
      </c>
      <c r="Z311" s="244" t="s">
        <v>976</v>
      </c>
      <c r="AA311" s="248" t="s">
        <v>973</v>
      </c>
      <c r="AB311" s="245">
        <v>2.9</v>
      </c>
      <c r="AC311" s="249"/>
      <c r="AD311" s="231"/>
      <c r="AE311" s="232"/>
      <c r="AF311" s="233"/>
      <c r="AG311" s="250"/>
      <c r="AH311" s="235"/>
      <c r="AI311" s="195"/>
      <c r="AJ311" s="235"/>
      <c r="AK311" s="195"/>
      <c r="AL311" s="235"/>
      <c r="AM311" s="195"/>
      <c r="AN311" s="195"/>
      <c r="AO311" s="231"/>
      <c r="AP311" s="232"/>
      <c r="AQ311" s="233"/>
      <c r="AR311" s="250"/>
      <c r="AS311" s="235"/>
      <c r="AT311" s="195"/>
      <c r="AU311" s="235"/>
      <c r="AV311" s="195"/>
      <c r="AW311" s="235"/>
      <c r="AX311" s="195"/>
      <c r="AY311" s="231"/>
      <c r="AZ311" s="232"/>
      <c r="BA311" s="232"/>
      <c r="BB311" s="234"/>
      <c r="BC311" s="235"/>
      <c r="BD311" s="195"/>
      <c r="BE311" s="235"/>
      <c r="BF311" s="195"/>
      <c r="BG311" s="235"/>
      <c r="BH311" s="195"/>
      <c r="BI311" s="1119"/>
      <c r="BJ311" s="115"/>
      <c r="BK311" s="224" t="s">
        <v>1015</v>
      </c>
      <c r="BL311" s="1118"/>
      <c r="BM311" s="202" t="s">
        <v>1015</v>
      </c>
      <c r="BN311" s="195"/>
      <c r="BO311" s="195"/>
      <c r="BP311" s="195"/>
      <c r="BQ311" s="195"/>
      <c r="BR311" s="195"/>
      <c r="BS311" s="225"/>
      <c r="BU311" s="1149"/>
      <c r="BV311" s="259"/>
      <c r="BW311" s="1118"/>
      <c r="BX311" s="232"/>
      <c r="BY311" s="232"/>
      <c r="BZ311" s="1119"/>
      <c r="CA311" s="271"/>
      <c r="CB311" s="268"/>
      <c r="CC311" s="269"/>
      <c r="CD311" s="268"/>
      <c r="CE311" s="269"/>
      <c r="CF311" s="268"/>
      <c r="CG311" s="269"/>
      <c r="CH311" s="1096"/>
      <c r="CI311" s="1122" t="e">
        <v>#REF!</v>
      </c>
      <c r="CJ311" s="1109" t="e">
        <v>#REF!</v>
      </c>
      <c r="CK311" s="1093"/>
      <c r="CL311" s="252" t="s">
        <v>988</v>
      </c>
      <c r="CM311" s="253">
        <v>2400</v>
      </c>
      <c r="CN311" s="254">
        <v>2600</v>
      </c>
      <c r="CO311" s="1100"/>
      <c r="CP311" s="1112"/>
      <c r="CQ311" s="1100"/>
      <c r="CR311" s="1084"/>
      <c r="CS311" s="1103"/>
      <c r="CT311" s="1087"/>
      <c r="CU311" s="1087"/>
      <c r="CV311" s="1090"/>
      <c r="CW311" s="1103"/>
      <c r="CX311" s="1106"/>
      <c r="CY311" s="1092"/>
      <c r="CZ311" s="202"/>
      <c r="DA311" s="127"/>
      <c r="DB311" s="1096"/>
      <c r="DC311" s="270"/>
      <c r="DD311" s="1096"/>
      <c r="DE311" s="1099"/>
      <c r="DF311" s="1100"/>
      <c r="DG311" s="1084"/>
      <c r="DH311" s="1087"/>
      <c r="DI311" s="1087"/>
      <c r="DJ311" s="1087"/>
      <c r="DK311" s="1090"/>
      <c r="DL311" s="1087"/>
      <c r="DM311" s="1068"/>
      <c r="DN311" s="1069"/>
      <c r="DO311" s="1077"/>
      <c r="DP311" s="1079"/>
      <c r="DQ311" s="1079"/>
      <c r="DR311" s="1081"/>
      <c r="DS311" s="202"/>
      <c r="DT311" s="1143"/>
      <c r="DU311" s="160"/>
      <c r="DV311" s="160"/>
    </row>
    <row r="312" spans="1:126" s="263" customFormat="1" ht="18.600000000000001" customHeight="1">
      <c r="A312" s="263" t="s">
        <v>323</v>
      </c>
      <c r="B312" s="1147"/>
      <c r="C312" s="1128" t="s">
        <v>1016</v>
      </c>
      <c r="D312" s="1116" t="s">
        <v>972</v>
      </c>
      <c r="E312" s="164" t="s">
        <v>52</v>
      </c>
      <c r="F312" s="165"/>
      <c r="G312" s="166">
        <v>41090</v>
      </c>
      <c r="H312" s="167">
        <v>49630</v>
      </c>
      <c r="I312" s="166">
        <v>35900</v>
      </c>
      <c r="J312" s="167">
        <v>44440</v>
      </c>
      <c r="K312" s="141" t="s">
        <v>973</v>
      </c>
      <c r="L312" s="168">
        <v>390</v>
      </c>
      <c r="M312" s="169">
        <v>470</v>
      </c>
      <c r="N312" s="170" t="s">
        <v>974</v>
      </c>
      <c r="O312" s="171" t="s">
        <v>975</v>
      </c>
      <c r="P312" s="172" t="s">
        <v>973</v>
      </c>
      <c r="Q312" s="173" t="s">
        <v>976</v>
      </c>
      <c r="R312" s="172" t="s">
        <v>973</v>
      </c>
      <c r="S312" s="174">
        <v>3</v>
      </c>
      <c r="T312" s="175">
        <v>2.9</v>
      </c>
      <c r="U312" s="168">
        <v>330</v>
      </c>
      <c r="V312" s="169">
        <v>410</v>
      </c>
      <c r="W312" s="176" t="s">
        <v>974</v>
      </c>
      <c r="X312" s="171" t="s">
        <v>975</v>
      </c>
      <c r="Y312" s="176" t="s">
        <v>973</v>
      </c>
      <c r="Z312" s="173" t="s">
        <v>976</v>
      </c>
      <c r="AA312" s="176" t="s">
        <v>973</v>
      </c>
      <c r="AB312" s="174">
        <v>3</v>
      </c>
      <c r="AC312" s="177">
        <v>3</v>
      </c>
      <c r="AD312" s="141" t="s">
        <v>973</v>
      </c>
      <c r="AE312" s="178">
        <v>8540</v>
      </c>
      <c r="AF312" s="141" t="s">
        <v>973</v>
      </c>
      <c r="AG312" s="179">
        <v>80</v>
      </c>
      <c r="AH312" s="180" t="s">
        <v>974</v>
      </c>
      <c r="AI312" s="171" t="s">
        <v>975</v>
      </c>
      <c r="AJ312" s="176" t="s">
        <v>973</v>
      </c>
      <c r="AK312" s="173" t="s">
        <v>976</v>
      </c>
      <c r="AL312" s="176" t="s">
        <v>973</v>
      </c>
      <c r="AM312" s="181">
        <v>2.8</v>
      </c>
      <c r="AN312" s="182" t="s">
        <v>977</v>
      </c>
      <c r="AO312" s="141" t="s">
        <v>973</v>
      </c>
      <c r="AP312" s="183">
        <v>3410</v>
      </c>
      <c r="AQ312" s="141" t="s">
        <v>973</v>
      </c>
      <c r="AR312" s="184">
        <v>30</v>
      </c>
      <c r="AS312" s="185" t="s">
        <v>974</v>
      </c>
      <c r="AT312" s="186" t="s">
        <v>975</v>
      </c>
      <c r="AU312" s="187" t="s">
        <v>973</v>
      </c>
      <c r="AV312" s="188" t="s">
        <v>976</v>
      </c>
      <c r="AW312" s="187" t="s">
        <v>973</v>
      </c>
      <c r="AX312" s="189">
        <v>3.7</v>
      </c>
      <c r="AY312" s="115"/>
      <c r="AZ312" s="126"/>
      <c r="BA312" s="126"/>
      <c r="BB312" s="190"/>
      <c r="BC312" s="130"/>
      <c r="BD312" s="126"/>
      <c r="BE312" s="130"/>
      <c r="BF312" s="126"/>
      <c r="BG312" s="130"/>
      <c r="BH312" s="126"/>
      <c r="BI312" s="1119"/>
      <c r="BJ312" s="115"/>
      <c r="BK312" s="224">
        <v>681400</v>
      </c>
      <c r="BL312" s="1118"/>
      <c r="BM312" s="256">
        <v>6810</v>
      </c>
      <c r="BN312" s="195" t="s">
        <v>911</v>
      </c>
      <c r="BO312" s="122" t="s">
        <v>975</v>
      </c>
      <c r="BP312" s="129" t="s">
        <v>973</v>
      </c>
      <c r="BQ312" s="257" t="s">
        <v>976</v>
      </c>
      <c r="BR312" s="143" t="s">
        <v>973</v>
      </c>
      <c r="BS312" s="258">
        <v>1.9</v>
      </c>
      <c r="BT312" s="232"/>
      <c r="BU312" s="1149"/>
      <c r="BV312" s="224"/>
      <c r="BW312" s="1118"/>
      <c r="BX312" s="232"/>
      <c r="BY312" s="232"/>
      <c r="BZ312" s="1119"/>
      <c r="CA312" s="271"/>
      <c r="CB312" s="268"/>
      <c r="CC312" s="269"/>
      <c r="CD312" s="268"/>
      <c r="CE312" s="269"/>
      <c r="CF312" s="268"/>
      <c r="CG312" s="269"/>
      <c r="CH312" s="1096" t="s">
        <v>973</v>
      </c>
      <c r="CI312" s="1120">
        <v>3500</v>
      </c>
      <c r="CJ312" s="1107">
        <v>3800</v>
      </c>
      <c r="CK312" s="1093" t="s">
        <v>973</v>
      </c>
      <c r="CL312" s="198" t="s">
        <v>980</v>
      </c>
      <c r="CM312" s="199">
        <v>6100</v>
      </c>
      <c r="CN312" s="200">
        <v>6800</v>
      </c>
      <c r="CO312" s="1100" t="s">
        <v>973</v>
      </c>
      <c r="CP312" s="1110">
        <v>4660</v>
      </c>
      <c r="CQ312" s="1100" t="s">
        <v>973</v>
      </c>
      <c r="CR312" s="1082">
        <v>40</v>
      </c>
      <c r="CS312" s="1101" t="s">
        <v>974</v>
      </c>
      <c r="CT312" s="1085" t="s">
        <v>975</v>
      </c>
      <c r="CU312" s="1085" t="s">
        <v>973</v>
      </c>
      <c r="CV312" s="1088" t="s">
        <v>979</v>
      </c>
      <c r="CW312" s="1101" t="s">
        <v>973</v>
      </c>
      <c r="CX312" s="1104">
        <v>3.3</v>
      </c>
      <c r="CY312" s="1091" t="s">
        <v>981</v>
      </c>
      <c r="CZ312" s="1093" t="s">
        <v>973</v>
      </c>
      <c r="DA312" s="1094">
        <v>4900</v>
      </c>
      <c r="DB312" s="1096"/>
      <c r="DC312" s="266"/>
      <c r="DD312" s="1096" t="s">
        <v>982</v>
      </c>
      <c r="DE312" s="1097">
        <v>5100</v>
      </c>
      <c r="DF312" s="1100" t="s">
        <v>973</v>
      </c>
      <c r="DG312" s="1082">
        <v>50</v>
      </c>
      <c r="DH312" s="1085" t="s">
        <v>974</v>
      </c>
      <c r="DI312" s="1085" t="s">
        <v>975</v>
      </c>
      <c r="DJ312" s="1085" t="s">
        <v>973</v>
      </c>
      <c r="DK312" s="1088" t="s">
        <v>979</v>
      </c>
      <c r="DL312" s="1085" t="s">
        <v>973</v>
      </c>
      <c r="DM312" s="1066">
        <v>2</v>
      </c>
      <c r="DN312" s="1069" t="s">
        <v>982</v>
      </c>
      <c r="DO312" s="1070" t="s">
        <v>912</v>
      </c>
      <c r="DP312" s="1072" t="s">
        <v>912</v>
      </c>
      <c r="DQ312" s="1072" t="s">
        <v>912</v>
      </c>
      <c r="DR312" s="1074" t="s">
        <v>912</v>
      </c>
      <c r="DS312" s="202"/>
      <c r="DT312" s="1143"/>
      <c r="DU312" s="160"/>
      <c r="DV312" s="160"/>
    </row>
    <row r="313" spans="1:126" s="263" customFormat="1" ht="18.600000000000001" customHeight="1">
      <c r="A313" s="263" t="s">
        <v>324</v>
      </c>
      <c r="B313" s="1147"/>
      <c r="C313" s="1114"/>
      <c r="D313" s="1117"/>
      <c r="E313" s="203" t="s">
        <v>53</v>
      </c>
      <c r="F313" s="165"/>
      <c r="G313" s="204">
        <v>49630</v>
      </c>
      <c r="H313" s="205">
        <v>118300</v>
      </c>
      <c r="I313" s="204">
        <v>44440</v>
      </c>
      <c r="J313" s="205">
        <v>113110</v>
      </c>
      <c r="K313" s="141" t="s">
        <v>973</v>
      </c>
      <c r="L313" s="206">
        <v>470</v>
      </c>
      <c r="M313" s="207">
        <v>1060</v>
      </c>
      <c r="N313" s="208" t="s">
        <v>974</v>
      </c>
      <c r="O313" s="209" t="s">
        <v>975</v>
      </c>
      <c r="P313" s="209" t="s">
        <v>910</v>
      </c>
      <c r="Q313" s="209" t="s">
        <v>976</v>
      </c>
      <c r="R313" s="209" t="s">
        <v>973</v>
      </c>
      <c r="S313" s="210">
        <v>2.9</v>
      </c>
      <c r="T313" s="211">
        <v>2.9</v>
      </c>
      <c r="U313" s="206">
        <v>410</v>
      </c>
      <c r="V313" s="207">
        <v>1010</v>
      </c>
      <c r="W313" s="212" t="s">
        <v>974</v>
      </c>
      <c r="X313" s="209" t="s">
        <v>975</v>
      </c>
      <c r="Y313" s="212" t="s">
        <v>910</v>
      </c>
      <c r="Z313" s="209" t="s">
        <v>976</v>
      </c>
      <c r="AA313" s="212" t="s">
        <v>973</v>
      </c>
      <c r="AB313" s="210">
        <v>3</v>
      </c>
      <c r="AC313" s="213">
        <v>2.8</v>
      </c>
      <c r="AD313" s="141" t="s">
        <v>973</v>
      </c>
      <c r="AE313" s="214">
        <v>8540</v>
      </c>
      <c r="AF313" s="141" t="s">
        <v>973</v>
      </c>
      <c r="AG313" s="215">
        <v>80</v>
      </c>
      <c r="AH313" s="216" t="s">
        <v>974</v>
      </c>
      <c r="AI313" s="158" t="s">
        <v>975</v>
      </c>
      <c r="AJ313" s="159" t="s">
        <v>973</v>
      </c>
      <c r="AK313" s="217" t="s">
        <v>976</v>
      </c>
      <c r="AL313" s="218" t="s">
        <v>973</v>
      </c>
      <c r="AM313" s="219">
        <v>2.8</v>
      </c>
      <c r="AN313" s="220"/>
      <c r="AO313" s="115"/>
      <c r="AP313" s="221"/>
      <c r="AQ313" s="115"/>
      <c r="AR313" s="222"/>
      <c r="AS313" s="223"/>
      <c r="AT313" s="221"/>
      <c r="AU313" s="223"/>
      <c r="AV313" s="221"/>
      <c r="AW313" s="223"/>
      <c r="AX313" s="221"/>
      <c r="AY313" s="115"/>
      <c r="AZ313" s="126"/>
      <c r="BA313" s="126"/>
      <c r="BB313" s="190"/>
      <c r="BC313" s="130"/>
      <c r="BD313" s="126"/>
      <c r="BE313" s="130"/>
      <c r="BF313" s="126"/>
      <c r="BG313" s="130"/>
      <c r="BH313" s="126"/>
      <c r="BI313" s="1119"/>
      <c r="BJ313" s="115"/>
      <c r="BK313" s="259"/>
      <c r="BL313" s="1118"/>
      <c r="BM313" s="260"/>
      <c r="BN313" s="163"/>
      <c r="BO313" s="163"/>
      <c r="BP313" s="163"/>
      <c r="BQ313" s="163"/>
      <c r="BR313" s="163"/>
      <c r="BS313" s="261"/>
      <c r="BT313" s="195"/>
      <c r="BU313" s="1149"/>
      <c r="BV313" s="226"/>
      <c r="BW313" s="1118"/>
      <c r="BX313" s="232"/>
      <c r="BY313" s="232"/>
      <c r="BZ313" s="1119"/>
      <c r="CA313" s="271"/>
      <c r="CB313" s="268"/>
      <c r="CC313" s="269"/>
      <c r="CD313" s="268"/>
      <c r="CE313" s="269"/>
      <c r="CF313" s="268"/>
      <c r="CG313" s="269"/>
      <c r="CH313" s="1096"/>
      <c r="CI313" s="1121" t="e">
        <v>#REF!</v>
      </c>
      <c r="CJ313" s="1108" t="e">
        <v>#REF!</v>
      </c>
      <c r="CK313" s="1093"/>
      <c r="CL313" s="123" t="s">
        <v>985</v>
      </c>
      <c r="CM313" s="228">
        <v>3300</v>
      </c>
      <c r="CN313" s="229">
        <v>3700</v>
      </c>
      <c r="CO313" s="1100"/>
      <c r="CP313" s="1111"/>
      <c r="CQ313" s="1100"/>
      <c r="CR313" s="1083"/>
      <c r="CS313" s="1102"/>
      <c r="CT313" s="1086"/>
      <c r="CU313" s="1086"/>
      <c r="CV313" s="1089"/>
      <c r="CW313" s="1102"/>
      <c r="CX313" s="1105"/>
      <c r="CY313" s="1091"/>
      <c r="CZ313" s="1093"/>
      <c r="DA313" s="1095"/>
      <c r="DB313" s="1096"/>
      <c r="DC313" s="266"/>
      <c r="DD313" s="1096"/>
      <c r="DE313" s="1098"/>
      <c r="DF313" s="1100"/>
      <c r="DG313" s="1083"/>
      <c r="DH313" s="1086"/>
      <c r="DI313" s="1086"/>
      <c r="DJ313" s="1086"/>
      <c r="DK313" s="1089"/>
      <c r="DL313" s="1086"/>
      <c r="DM313" s="1067"/>
      <c r="DN313" s="1069"/>
      <c r="DO313" s="1071"/>
      <c r="DP313" s="1073"/>
      <c r="DQ313" s="1073"/>
      <c r="DR313" s="1075"/>
      <c r="DS313" s="202"/>
      <c r="DT313" s="1143"/>
      <c r="DU313" s="160"/>
      <c r="DV313" s="160"/>
    </row>
    <row r="314" spans="1:126" s="263" customFormat="1" ht="18.600000000000001" customHeight="1">
      <c r="A314" s="263" t="s">
        <v>325</v>
      </c>
      <c r="B314" s="1147"/>
      <c r="C314" s="1114"/>
      <c r="D314" s="1123" t="s">
        <v>986</v>
      </c>
      <c r="E314" s="203" t="s">
        <v>54</v>
      </c>
      <c r="F314" s="165"/>
      <c r="G314" s="204">
        <v>118300</v>
      </c>
      <c r="H314" s="205">
        <v>203790</v>
      </c>
      <c r="I314" s="204">
        <v>113110</v>
      </c>
      <c r="J314" s="205">
        <v>198600</v>
      </c>
      <c r="K314" s="141" t="s">
        <v>973</v>
      </c>
      <c r="L314" s="206">
        <v>1060</v>
      </c>
      <c r="M314" s="207">
        <v>1910</v>
      </c>
      <c r="N314" s="208" t="s">
        <v>974</v>
      </c>
      <c r="O314" s="209" t="s">
        <v>975</v>
      </c>
      <c r="P314" s="209" t="s">
        <v>910</v>
      </c>
      <c r="Q314" s="209" t="s">
        <v>976</v>
      </c>
      <c r="R314" s="209" t="s">
        <v>973</v>
      </c>
      <c r="S314" s="210">
        <v>2.9</v>
      </c>
      <c r="T314" s="211">
        <v>2.9</v>
      </c>
      <c r="U314" s="206">
        <v>1010</v>
      </c>
      <c r="V314" s="207">
        <v>1860</v>
      </c>
      <c r="W314" s="212" t="s">
        <v>974</v>
      </c>
      <c r="X314" s="209" t="s">
        <v>975</v>
      </c>
      <c r="Y314" s="212" t="s">
        <v>910</v>
      </c>
      <c r="Z314" s="209" t="s">
        <v>976</v>
      </c>
      <c r="AA314" s="212" t="s">
        <v>973</v>
      </c>
      <c r="AB314" s="210">
        <v>2.8</v>
      </c>
      <c r="AC314" s="213">
        <v>2.8</v>
      </c>
      <c r="AD314" s="231"/>
      <c r="AE314" s="232"/>
      <c r="AF314" s="233"/>
      <c r="AG314" s="234"/>
      <c r="AH314" s="235"/>
      <c r="AI314" s="195"/>
      <c r="AJ314" s="235"/>
      <c r="AK314" s="195"/>
      <c r="AL314" s="235"/>
      <c r="AM314" s="195"/>
      <c r="AN314" s="195"/>
      <c r="AO314" s="231"/>
      <c r="AP314" s="232"/>
      <c r="AQ314" s="233"/>
      <c r="AR314" s="234"/>
      <c r="AS314" s="235"/>
      <c r="AT314" s="195"/>
      <c r="AU314" s="235"/>
      <c r="AV314" s="195"/>
      <c r="AW314" s="235"/>
      <c r="AX314" s="195"/>
      <c r="AY314" s="141" t="s">
        <v>973</v>
      </c>
      <c r="AZ314" s="236">
        <v>17090</v>
      </c>
      <c r="BA314" s="141" t="s">
        <v>973</v>
      </c>
      <c r="BB314" s="184">
        <v>170</v>
      </c>
      <c r="BC314" s="185" t="s">
        <v>974</v>
      </c>
      <c r="BD314" s="186" t="s">
        <v>975</v>
      </c>
      <c r="BE314" s="187" t="s">
        <v>973</v>
      </c>
      <c r="BF314" s="188" t="s">
        <v>976</v>
      </c>
      <c r="BG314" s="185" t="s">
        <v>973</v>
      </c>
      <c r="BH314" s="189">
        <v>2.6</v>
      </c>
      <c r="BI314" s="1119"/>
      <c r="BJ314" s="115"/>
      <c r="BK314" s="224" t="s">
        <v>1017</v>
      </c>
      <c r="BL314" s="1118"/>
      <c r="BM314" s="202" t="s">
        <v>1017</v>
      </c>
      <c r="BN314" s="195"/>
      <c r="BO314" s="195"/>
      <c r="BP314" s="195"/>
      <c r="BQ314" s="195"/>
      <c r="BR314" s="195"/>
      <c r="BS314" s="225"/>
      <c r="BU314" s="1149"/>
      <c r="BV314" s="259"/>
      <c r="BW314" s="1118"/>
      <c r="BX314" s="232"/>
      <c r="BY314" s="232"/>
      <c r="BZ314" s="1119"/>
      <c r="CA314" s="271"/>
      <c r="CB314" s="268"/>
      <c r="CC314" s="269"/>
      <c r="CD314" s="268"/>
      <c r="CE314" s="269"/>
      <c r="CF314" s="268"/>
      <c r="CG314" s="269"/>
      <c r="CH314" s="1096"/>
      <c r="CI314" s="1121" t="e">
        <v>#REF!</v>
      </c>
      <c r="CJ314" s="1108" t="e">
        <v>#REF!</v>
      </c>
      <c r="CK314" s="1093"/>
      <c r="CL314" s="123" t="s">
        <v>987</v>
      </c>
      <c r="CM314" s="228">
        <v>2900</v>
      </c>
      <c r="CN314" s="229">
        <v>3200</v>
      </c>
      <c r="CO314" s="1100"/>
      <c r="CP314" s="1111"/>
      <c r="CQ314" s="1100"/>
      <c r="CR314" s="1083"/>
      <c r="CS314" s="1102"/>
      <c r="CT314" s="1086"/>
      <c r="CU314" s="1086"/>
      <c r="CV314" s="1089"/>
      <c r="CW314" s="1102"/>
      <c r="CX314" s="1105"/>
      <c r="CY314" s="1091"/>
      <c r="CZ314" s="202"/>
      <c r="DA314" s="127"/>
      <c r="DB314" s="1096"/>
      <c r="DC314" s="266"/>
      <c r="DD314" s="1096"/>
      <c r="DE314" s="1098"/>
      <c r="DF314" s="1100"/>
      <c r="DG314" s="1083"/>
      <c r="DH314" s="1086"/>
      <c r="DI314" s="1086"/>
      <c r="DJ314" s="1086"/>
      <c r="DK314" s="1089"/>
      <c r="DL314" s="1086"/>
      <c r="DM314" s="1067"/>
      <c r="DN314" s="1069"/>
      <c r="DO314" s="1076">
        <v>0.01</v>
      </c>
      <c r="DP314" s="1078">
        <v>0.03</v>
      </c>
      <c r="DQ314" s="1078">
        <v>0.04</v>
      </c>
      <c r="DR314" s="1080">
        <v>0.06</v>
      </c>
      <c r="DS314" s="202"/>
      <c r="DT314" s="1143"/>
      <c r="DU314" s="160"/>
      <c r="DV314" s="160"/>
    </row>
    <row r="315" spans="1:126" s="263" customFormat="1" ht="18.600000000000001" customHeight="1">
      <c r="A315" s="263" t="s">
        <v>326</v>
      </c>
      <c r="B315" s="1147"/>
      <c r="C315" s="1114"/>
      <c r="D315" s="1124"/>
      <c r="E315" s="238" t="s">
        <v>55</v>
      </c>
      <c r="F315" s="165"/>
      <c r="G315" s="239">
        <v>203790</v>
      </c>
      <c r="H315" s="240"/>
      <c r="I315" s="239">
        <v>198600</v>
      </c>
      <c r="J315" s="240"/>
      <c r="K315" s="141" t="s">
        <v>973</v>
      </c>
      <c r="L315" s="241">
        <v>1910</v>
      </c>
      <c r="M315" s="242"/>
      <c r="N315" s="243" t="s">
        <v>974</v>
      </c>
      <c r="O315" s="244" t="s">
        <v>975</v>
      </c>
      <c r="P315" s="244" t="s">
        <v>910</v>
      </c>
      <c r="Q315" s="244" t="s">
        <v>976</v>
      </c>
      <c r="R315" s="244" t="s">
        <v>973</v>
      </c>
      <c r="S315" s="245">
        <v>2.9</v>
      </c>
      <c r="T315" s="246"/>
      <c r="U315" s="241">
        <v>1860</v>
      </c>
      <c r="V315" s="242"/>
      <c r="W315" s="247" t="s">
        <v>974</v>
      </c>
      <c r="X315" s="244" t="s">
        <v>975</v>
      </c>
      <c r="Y315" s="248" t="s">
        <v>910</v>
      </c>
      <c r="Z315" s="244" t="s">
        <v>976</v>
      </c>
      <c r="AA315" s="248" t="s">
        <v>973</v>
      </c>
      <c r="AB315" s="245">
        <v>2.8</v>
      </c>
      <c r="AC315" s="249"/>
      <c r="AD315" s="231"/>
      <c r="AE315" s="232"/>
      <c r="AF315" s="233"/>
      <c r="AG315" s="250"/>
      <c r="AH315" s="235"/>
      <c r="AI315" s="195"/>
      <c r="AJ315" s="235"/>
      <c r="AK315" s="195"/>
      <c r="AL315" s="235"/>
      <c r="AM315" s="195"/>
      <c r="AN315" s="195"/>
      <c r="AO315" s="231"/>
      <c r="AP315" s="232"/>
      <c r="AQ315" s="233"/>
      <c r="AR315" s="250"/>
      <c r="AS315" s="235"/>
      <c r="AT315" s="195"/>
      <c r="AU315" s="235"/>
      <c r="AV315" s="195"/>
      <c r="AW315" s="235"/>
      <c r="AX315" s="195"/>
      <c r="AY315" s="231"/>
      <c r="AZ315" s="232"/>
      <c r="BA315" s="232"/>
      <c r="BB315" s="234"/>
      <c r="BC315" s="235"/>
      <c r="BD315" s="195"/>
      <c r="BE315" s="235"/>
      <c r="BF315" s="195"/>
      <c r="BG315" s="235"/>
      <c r="BH315" s="195"/>
      <c r="BI315" s="1119"/>
      <c r="BJ315" s="115"/>
      <c r="BK315" s="224">
        <v>722800</v>
      </c>
      <c r="BL315" s="1118"/>
      <c r="BM315" s="256">
        <v>7220</v>
      </c>
      <c r="BN315" s="195" t="s">
        <v>911</v>
      </c>
      <c r="BO315" s="122" t="s">
        <v>975</v>
      </c>
      <c r="BP315" s="129" t="s">
        <v>973</v>
      </c>
      <c r="BQ315" s="257" t="s">
        <v>976</v>
      </c>
      <c r="BR315" s="143" t="s">
        <v>973</v>
      </c>
      <c r="BS315" s="258">
        <v>2</v>
      </c>
      <c r="BT315" s="232"/>
      <c r="BU315" s="1149"/>
      <c r="BV315" s="224"/>
      <c r="BW315" s="1118"/>
      <c r="BX315" s="232"/>
      <c r="BY315" s="232"/>
      <c r="BZ315" s="1119"/>
      <c r="CA315" s="271"/>
      <c r="CB315" s="268"/>
      <c r="CC315" s="269"/>
      <c r="CD315" s="268"/>
      <c r="CE315" s="269"/>
      <c r="CF315" s="268"/>
      <c r="CG315" s="269"/>
      <c r="CH315" s="1096"/>
      <c r="CI315" s="1122" t="e">
        <v>#REF!</v>
      </c>
      <c r="CJ315" s="1109" t="e">
        <v>#REF!</v>
      </c>
      <c r="CK315" s="1093"/>
      <c r="CL315" s="252" t="s">
        <v>988</v>
      </c>
      <c r="CM315" s="253">
        <v>2600</v>
      </c>
      <c r="CN315" s="254">
        <v>2900</v>
      </c>
      <c r="CO315" s="1100"/>
      <c r="CP315" s="1112"/>
      <c r="CQ315" s="1100"/>
      <c r="CR315" s="1084"/>
      <c r="CS315" s="1103"/>
      <c r="CT315" s="1087"/>
      <c r="CU315" s="1087"/>
      <c r="CV315" s="1090"/>
      <c r="CW315" s="1103"/>
      <c r="CX315" s="1106"/>
      <c r="CY315" s="1092"/>
      <c r="CZ315" s="202"/>
      <c r="DA315" s="127"/>
      <c r="DB315" s="1096"/>
      <c r="DC315" s="266"/>
      <c r="DD315" s="1096"/>
      <c r="DE315" s="1099"/>
      <c r="DF315" s="1100"/>
      <c r="DG315" s="1084"/>
      <c r="DH315" s="1087"/>
      <c r="DI315" s="1087"/>
      <c r="DJ315" s="1087"/>
      <c r="DK315" s="1090"/>
      <c r="DL315" s="1087"/>
      <c r="DM315" s="1068"/>
      <c r="DN315" s="1069"/>
      <c r="DO315" s="1077"/>
      <c r="DP315" s="1079"/>
      <c r="DQ315" s="1079"/>
      <c r="DR315" s="1081"/>
      <c r="DS315" s="202"/>
      <c r="DT315" s="1143"/>
      <c r="DU315" s="160"/>
      <c r="DV315" s="160"/>
    </row>
    <row r="316" spans="1:126" s="263" customFormat="1" ht="18.600000000000001" customHeight="1">
      <c r="A316" s="263" t="s">
        <v>327</v>
      </c>
      <c r="B316" s="1147"/>
      <c r="C316" s="1125" t="s">
        <v>1018</v>
      </c>
      <c r="D316" s="1116" t="s">
        <v>972</v>
      </c>
      <c r="E316" s="164" t="s">
        <v>52</v>
      </c>
      <c r="F316" s="165"/>
      <c r="G316" s="166">
        <v>39310</v>
      </c>
      <c r="H316" s="167">
        <v>47850</v>
      </c>
      <c r="I316" s="166">
        <v>34560</v>
      </c>
      <c r="J316" s="167">
        <v>43100</v>
      </c>
      <c r="K316" s="141" t="s">
        <v>973</v>
      </c>
      <c r="L316" s="168">
        <v>370</v>
      </c>
      <c r="M316" s="169">
        <v>450</v>
      </c>
      <c r="N316" s="170" t="s">
        <v>974</v>
      </c>
      <c r="O316" s="171" t="s">
        <v>975</v>
      </c>
      <c r="P316" s="172" t="s">
        <v>973</v>
      </c>
      <c r="Q316" s="173" t="s">
        <v>976</v>
      </c>
      <c r="R316" s="172" t="s">
        <v>973</v>
      </c>
      <c r="S316" s="174">
        <v>3</v>
      </c>
      <c r="T316" s="175">
        <v>2.9</v>
      </c>
      <c r="U316" s="168">
        <v>320</v>
      </c>
      <c r="V316" s="169">
        <v>400</v>
      </c>
      <c r="W316" s="176" t="s">
        <v>974</v>
      </c>
      <c r="X316" s="171" t="s">
        <v>975</v>
      </c>
      <c r="Y316" s="176" t="s">
        <v>973</v>
      </c>
      <c r="Z316" s="173" t="s">
        <v>976</v>
      </c>
      <c r="AA316" s="176" t="s">
        <v>973</v>
      </c>
      <c r="AB316" s="174">
        <v>3</v>
      </c>
      <c r="AC316" s="177">
        <v>2.9</v>
      </c>
      <c r="AD316" s="141" t="s">
        <v>973</v>
      </c>
      <c r="AE316" s="178">
        <v>8540</v>
      </c>
      <c r="AF316" s="141" t="s">
        <v>973</v>
      </c>
      <c r="AG316" s="179">
        <v>80</v>
      </c>
      <c r="AH316" s="180" t="s">
        <v>974</v>
      </c>
      <c r="AI316" s="171" t="s">
        <v>975</v>
      </c>
      <c r="AJ316" s="176" t="s">
        <v>973</v>
      </c>
      <c r="AK316" s="173" t="s">
        <v>976</v>
      </c>
      <c r="AL316" s="176" t="s">
        <v>973</v>
      </c>
      <c r="AM316" s="181">
        <v>2.8</v>
      </c>
      <c r="AN316" s="182" t="s">
        <v>977</v>
      </c>
      <c r="AO316" s="141" t="s">
        <v>973</v>
      </c>
      <c r="AP316" s="183">
        <v>3410</v>
      </c>
      <c r="AQ316" s="141" t="s">
        <v>973</v>
      </c>
      <c r="AR316" s="184">
        <v>30</v>
      </c>
      <c r="AS316" s="185" t="s">
        <v>974</v>
      </c>
      <c r="AT316" s="186" t="s">
        <v>975</v>
      </c>
      <c r="AU316" s="187" t="s">
        <v>973</v>
      </c>
      <c r="AV316" s="188" t="s">
        <v>976</v>
      </c>
      <c r="AW316" s="187" t="s">
        <v>973</v>
      </c>
      <c r="AX316" s="189">
        <v>3.7</v>
      </c>
      <c r="AY316" s="115"/>
      <c r="AZ316" s="126"/>
      <c r="BA316" s="126"/>
      <c r="BB316" s="190"/>
      <c r="BC316" s="130"/>
      <c r="BD316" s="126"/>
      <c r="BE316" s="130"/>
      <c r="BF316" s="126"/>
      <c r="BG316" s="130"/>
      <c r="BH316" s="126"/>
      <c r="BI316" s="1119"/>
      <c r="BJ316" s="115"/>
      <c r="BK316" s="259"/>
      <c r="BL316" s="1118"/>
      <c r="BM316" s="260"/>
      <c r="BN316" s="163"/>
      <c r="BO316" s="163"/>
      <c r="BP316" s="163"/>
      <c r="BQ316" s="163"/>
      <c r="BR316" s="163"/>
      <c r="BS316" s="261"/>
      <c r="BT316" s="195"/>
      <c r="BU316" s="1149"/>
      <c r="BV316" s="226"/>
      <c r="BW316" s="1118"/>
      <c r="BX316" s="232"/>
      <c r="BY316" s="232"/>
      <c r="BZ316" s="1119"/>
      <c r="CA316" s="271"/>
      <c r="CB316" s="268"/>
      <c r="CC316" s="269"/>
      <c r="CD316" s="268"/>
      <c r="CE316" s="269"/>
      <c r="CF316" s="268"/>
      <c r="CG316" s="269"/>
      <c r="CH316" s="1096" t="s">
        <v>973</v>
      </c>
      <c r="CI316" s="1120">
        <v>3200</v>
      </c>
      <c r="CJ316" s="1107">
        <v>3500</v>
      </c>
      <c r="CK316" s="1093" t="s">
        <v>973</v>
      </c>
      <c r="CL316" s="198" t="s">
        <v>980</v>
      </c>
      <c r="CM316" s="199">
        <v>5500</v>
      </c>
      <c r="CN316" s="200">
        <v>6200</v>
      </c>
      <c r="CO316" s="1100" t="s">
        <v>973</v>
      </c>
      <c r="CP316" s="1110">
        <v>4270</v>
      </c>
      <c r="CQ316" s="1100" t="s">
        <v>973</v>
      </c>
      <c r="CR316" s="1082">
        <v>40</v>
      </c>
      <c r="CS316" s="1101" t="s">
        <v>974</v>
      </c>
      <c r="CT316" s="1085" t="s">
        <v>975</v>
      </c>
      <c r="CU316" s="1085" t="s">
        <v>973</v>
      </c>
      <c r="CV316" s="1088" t="s">
        <v>979</v>
      </c>
      <c r="CW316" s="1101" t="s">
        <v>973</v>
      </c>
      <c r="CX316" s="1104">
        <v>3</v>
      </c>
      <c r="CY316" s="1091" t="s">
        <v>981</v>
      </c>
      <c r="CZ316" s="1093" t="s">
        <v>973</v>
      </c>
      <c r="DA316" s="1094">
        <v>4900</v>
      </c>
      <c r="DB316" s="1096"/>
      <c r="DC316" s="266"/>
      <c r="DD316" s="1096" t="s">
        <v>982</v>
      </c>
      <c r="DE316" s="1097">
        <v>4670</v>
      </c>
      <c r="DF316" s="1100" t="s">
        <v>973</v>
      </c>
      <c r="DG316" s="1082">
        <v>40</v>
      </c>
      <c r="DH316" s="1085" t="s">
        <v>974</v>
      </c>
      <c r="DI316" s="1085" t="s">
        <v>975</v>
      </c>
      <c r="DJ316" s="1085" t="s">
        <v>973</v>
      </c>
      <c r="DK316" s="1088" t="s">
        <v>979</v>
      </c>
      <c r="DL316" s="1085" t="s">
        <v>973</v>
      </c>
      <c r="DM316" s="1066">
        <v>2.2999999999999998</v>
      </c>
      <c r="DN316" s="1069" t="s">
        <v>982</v>
      </c>
      <c r="DO316" s="1070" t="s">
        <v>912</v>
      </c>
      <c r="DP316" s="1072" t="s">
        <v>912</v>
      </c>
      <c r="DQ316" s="1072" t="s">
        <v>912</v>
      </c>
      <c r="DR316" s="1074" t="s">
        <v>912</v>
      </c>
      <c r="DS316" s="202"/>
      <c r="DT316" s="1143"/>
      <c r="DU316" s="160"/>
      <c r="DV316" s="160"/>
    </row>
    <row r="317" spans="1:126" s="263" customFormat="1" ht="18.600000000000001" customHeight="1">
      <c r="A317" s="263" t="s">
        <v>328</v>
      </c>
      <c r="B317" s="1147"/>
      <c r="C317" s="1126"/>
      <c r="D317" s="1117"/>
      <c r="E317" s="203" t="s">
        <v>53</v>
      </c>
      <c r="F317" s="165"/>
      <c r="G317" s="204">
        <v>47850</v>
      </c>
      <c r="H317" s="205">
        <v>116520</v>
      </c>
      <c r="I317" s="204">
        <v>43100</v>
      </c>
      <c r="J317" s="205">
        <v>111770</v>
      </c>
      <c r="K317" s="141" t="s">
        <v>973</v>
      </c>
      <c r="L317" s="206">
        <v>450</v>
      </c>
      <c r="M317" s="207">
        <v>1040</v>
      </c>
      <c r="N317" s="208" t="s">
        <v>974</v>
      </c>
      <c r="O317" s="209" t="s">
        <v>975</v>
      </c>
      <c r="P317" s="209" t="s">
        <v>910</v>
      </c>
      <c r="Q317" s="209" t="s">
        <v>976</v>
      </c>
      <c r="R317" s="209" t="s">
        <v>973</v>
      </c>
      <c r="S317" s="210">
        <v>2.9</v>
      </c>
      <c r="T317" s="211">
        <v>2.9</v>
      </c>
      <c r="U317" s="206">
        <v>400</v>
      </c>
      <c r="V317" s="207">
        <v>990</v>
      </c>
      <c r="W317" s="212" t="s">
        <v>974</v>
      </c>
      <c r="X317" s="209" t="s">
        <v>975</v>
      </c>
      <c r="Y317" s="212" t="s">
        <v>910</v>
      </c>
      <c r="Z317" s="209" t="s">
        <v>976</v>
      </c>
      <c r="AA317" s="212" t="s">
        <v>973</v>
      </c>
      <c r="AB317" s="210">
        <v>2.9</v>
      </c>
      <c r="AC317" s="213">
        <v>2.9</v>
      </c>
      <c r="AD317" s="141" t="s">
        <v>973</v>
      </c>
      <c r="AE317" s="214">
        <v>8540</v>
      </c>
      <c r="AF317" s="141" t="s">
        <v>973</v>
      </c>
      <c r="AG317" s="215">
        <v>80</v>
      </c>
      <c r="AH317" s="216" t="s">
        <v>974</v>
      </c>
      <c r="AI317" s="158" t="s">
        <v>975</v>
      </c>
      <c r="AJ317" s="159" t="s">
        <v>973</v>
      </c>
      <c r="AK317" s="217" t="s">
        <v>976</v>
      </c>
      <c r="AL317" s="218" t="s">
        <v>973</v>
      </c>
      <c r="AM317" s="219">
        <v>2.8</v>
      </c>
      <c r="AN317" s="220"/>
      <c r="AO317" s="115"/>
      <c r="AP317" s="221"/>
      <c r="AQ317" s="115"/>
      <c r="AR317" s="222"/>
      <c r="AS317" s="223"/>
      <c r="AT317" s="221"/>
      <c r="AU317" s="223"/>
      <c r="AV317" s="221"/>
      <c r="AW317" s="223"/>
      <c r="AX317" s="221"/>
      <c r="AY317" s="115"/>
      <c r="AZ317" s="126"/>
      <c r="BA317" s="126"/>
      <c r="BB317" s="190"/>
      <c r="BC317" s="130"/>
      <c r="BD317" s="126"/>
      <c r="BE317" s="130"/>
      <c r="BF317" s="126"/>
      <c r="BG317" s="130"/>
      <c r="BH317" s="126"/>
      <c r="BI317" s="1119"/>
      <c r="BJ317" s="115"/>
      <c r="BK317" s="224" t="s">
        <v>1019</v>
      </c>
      <c r="BL317" s="1118"/>
      <c r="BM317" s="202" t="s">
        <v>1019</v>
      </c>
      <c r="BN317" s="195"/>
      <c r="BO317" s="195"/>
      <c r="BP317" s="195"/>
      <c r="BQ317" s="195"/>
      <c r="BR317" s="195"/>
      <c r="BS317" s="225"/>
      <c r="BU317" s="1149"/>
      <c r="BV317" s="259"/>
      <c r="BW317" s="1118"/>
      <c r="BX317" s="232"/>
      <c r="BY317" s="232"/>
      <c r="BZ317" s="1119"/>
      <c r="CA317" s="271"/>
      <c r="CB317" s="268"/>
      <c r="CC317" s="269"/>
      <c r="CD317" s="268"/>
      <c r="CE317" s="269"/>
      <c r="CF317" s="268"/>
      <c r="CG317" s="269"/>
      <c r="CH317" s="1096"/>
      <c r="CI317" s="1121" t="e">
        <v>#REF!</v>
      </c>
      <c r="CJ317" s="1108" t="e">
        <v>#REF!</v>
      </c>
      <c r="CK317" s="1093"/>
      <c r="CL317" s="123" t="s">
        <v>985</v>
      </c>
      <c r="CM317" s="228">
        <v>3000</v>
      </c>
      <c r="CN317" s="229">
        <v>3400</v>
      </c>
      <c r="CO317" s="1100"/>
      <c r="CP317" s="1111"/>
      <c r="CQ317" s="1100"/>
      <c r="CR317" s="1083"/>
      <c r="CS317" s="1102"/>
      <c r="CT317" s="1086"/>
      <c r="CU317" s="1086"/>
      <c r="CV317" s="1089"/>
      <c r="CW317" s="1102"/>
      <c r="CX317" s="1105"/>
      <c r="CY317" s="1091"/>
      <c r="CZ317" s="1093"/>
      <c r="DA317" s="1095"/>
      <c r="DB317" s="1096"/>
      <c r="DC317" s="266"/>
      <c r="DD317" s="1096"/>
      <c r="DE317" s="1098"/>
      <c r="DF317" s="1100"/>
      <c r="DG317" s="1083"/>
      <c r="DH317" s="1086"/>
      <c r="DI317" s="1086"/>
      <c r="DJ317" s="1086"/>
      <c r="DK317" s="1089"/>
      <c r="DL317" s="1086"/>
      <c r="DM317" s="1067"/>
      <c r="DN317" s="1069"/>
      <c r="DO317" s="1071"/>
      <c r="DP317" s="1073"/>
      <c r="DQ317" s="1073"/>
      <c r="DR317" s="1075"/>
      <c r="DS317" s="202"/>
      <c r="DT317" s="1143"/>
      <c r="DU317" s="160"/>
      <c r="DV317" s="160"/>
    </row>
    <row r="318" spans="1:126" s="263" customFormat="1" ht="18.600000000000001" customHeight="1">
      <c r="A318" s="263" t="s">
        <v>329</v>
      </c>
      <c r="B318" s="1147"/>
      <c r="C318" s="1126"/>
      <c r="D318" s="1123" t="s">
        <v>986</v>
      </c>
      <c r="E318" s="203" t="s">
        <v>54</v>
      </c>
      <c r="F318" s="165"/>
      <c r="G318" s="204">
        <v>116520</v>
      </c>
      <c r="H318" s="205">
        <v>202010</v>
      </c>
      <c r="I318" s="204">
        <v>111770</v>
      </c>
      <c r="J318" s="205">
        <v>197260</v>
      </c>
      <c r="K318" s="141" t="s">
        <v>973</v>
      </c>
      <c r="L318" s="206">
        <v>1040</v>
      </c>
      <c r="M318" s="207">
        <v>1890</v>
      </c>
      <c r="N318" s="208" t="s">
        <v>974</v>
      </c>
      <c r="O318" s="209" t="s">
        <v>975</v>
      </c>
      <c r="P318" s="209" t="s">
        <v>910</v>
      </c>
      <c r="Q318" s="209" t="s">
        <v>976</v>
      </c>
      <c r="R318" s="209" t="s">
        <v>973</v>
      </c>
      <c r="S318" s="210">
        <v>2.9</v>
      </c>
      <c r="T318" s="211">
        <v>2.9</v>
      </c>
      <c r="U318" s="206">
        <v>990</v>
      </c>
      <c r="V318" s="207">
        <v>1840</v>
      </c>
      <c r="W318" s="212" t="s">
        <v>974</v>
      </c>
      <c r="X318" s="209" t="s">
        <v>975</v>
      </c>
      <c r="Y318" s="212" t="s">
        <v>910</v>
      </c>
      <c r="Z318" s="209" t="s">
        <v>976</v>
      </c>
      <c r="AA318" s="212" t="s">
        <v>973</v>
      </c>
      <c r="AB318" s="210">
        <v>2.9</v>
      </c>
      <c r="AC318" s="213">
        <v>2.9</v>
      </c>
      <c r="AD318" s="231"/>
      <c r="AE318" s="232"/>
      <c r="AF318" s="233"/>
      <c r="AG318" s="234"/>
      <c r="AH318" s="235"/>
      <c r="AI318" s="195"/>
      <c r="AJ318" s="235"/>
      <c r="AK318" s="195"/>
      <c r="AL318" s="235"/>
      <c r="AM318" s="195"/>
      <c r="AN318" s="195"/>
      <c r="AO318" s="231"/>
      <c r="AP318" s="232"/>
      <c r="AQ318" s="233"/>
      <c r="AR318" s="234"/>
      <c r="AS318" s="235"/>
      <c r="AT318" s="195"/>
      <c r="AU318" s="235"/>
      <c r="AV318" s="195"/>
      <c r="AW318" s="235"/>
      <c r="AX318" s="195"/>
      <c r="AY318" s="141" t="s">
        <v>973</v>
      </c>
      <c r="AZ318" s="236">
        <v>17090</v>
      </c>
      <c r="BA318" s="141" t="s">
        <v>973</v>
      </c>
      <c r="BB318" s="184">
        <v>170</v>
      </c>
      <c r="BC318" s="185" t="s">
        <v>974</v>
      </c>
      <c r="BD318" s="186" t="s">
        <v>975</v>
      </c>
      <c r="BE318" s="187" t="s">
        <v>973</v>
      </c>
      <c r="BF318" s="188" t="s">
        <v>976</v>
      </c>
      <c r="BG318" s="185" t="s">
        <v>973</v>
      </c>
      <c r="BH318" s="189">
        <v>2.6</v>
      </c>
      <c r="BI318" s="1119"/>
      <c r="BJ318" s="115"/>
      <c r="BK318" s="224">
        <v>764200</v>
      </c>
      <c r="BL318" s="1118"/>
      <c r="BM318" s="256">
        <v>7640</v>
      </c>
      <c r="BN318" s="195" t="s">
        <v>911</v>
      </c>
      <c r="BO318" s="122" t="s">
        <v>975</v>
      </c>
      <c r="BP318" s="129" t="s">
        <v>973</v>
      </c>
      <c r="BQ318" s="257" t="s">
        <v>976</v>
      </c>
      <c r="BR318" s="143" t="s">
        <v>973</v>
      </c>
      <c r="BS318" s="258">
        <v>2</v>
      </c>
      <c r="BT318" s="232"/>
      <c r="BU318" s="1149"/>
      <c r="BV318" s="224"/>
      <c r="BW318" s="1118"/>
      <c r="BX318" s="232"/>
      <c r="BY318" s="232"/>
      <c r="BZ318" s="1119"/>
      <c r="CA318" s="271"/>
      <c r="CB318" s="268"/>
      <c r="CC318" s="269"/>
      <c r="CD318" s="268"/>
      <c r="CE318" s="269"/>
      <c r="CF318" s="268"/>
      <c r="CG318" s="269"/>
      <c r="CH318" s="1096"/>
      <c r="CI318" s="1121" t="e">
        <v>#REF!</v>
      </c>
      <c r="CJ318" s="1108" t="e">
        <v>#REF!</v>
      </c>
      <c r="CK318" s="1093"/>
      <c r="CL318" s="123" t="s">
        <v>987</v>
      </c>
      <c r="CM318" s="228">
        <v>2600</v>
      </c>
      <c r="CN318" s="229">
        <v>2900</v>
      </c>
      <c r="CO318" s="1100"/>
      <c r="CP318" s="1111"/>
      <c r="CQ318" s="1100"/>
      <c r="CR318" s="1083"/>
      <c r="CS318" s="1102"/>
      <c r="CT318" s="1086"/>
      <c r="CU318" s="1086"/>
      <c r="CV318" s="1089"/>
      <c r="CW318" s="1102"/>
      <c r="CX318" s="1105"/>
      <c r="CY318" s="1091"/>
      <c r="CZ318" s="202"/>
      <c r="DA318" s="127"/>
      <c r="DB318" s="1096"/>
      <c r="DC318" s="266"/>
      <c r="DD318" s="1096"/>
      <c r="DE318" s="1098"/>
      <c r="DF318" s="1100"/>
      <c r="DG318" s="1083"/>
      <c r="DH318" s="1086"/>
      <c r="DI318" s="1086"/>
      <c r="DJ318" s="1086"/>
      <c r="DK318" s="1089"/>
      <c r="DL318" s="1086"/>
      <c r="DM318" s="1067"/>
      <c r="DN318" s="1069"/>
      <c r="DO318" s="1076">
        <v>0.01</v>
      </c>
      <c r="DP318" s="1078">
        <v>0.03</v>
      </c>
      <c r="DQ318" s="1078">
        <v>0.04</v>
      </c>
      <c r="DR318" s="1080">
        <v>0.06</v>
      </c>
      <c r="DS318" s="202"/>
      <c r="DT318" s="1143"/>
      <c r="DU318" s="160"/>
      <c r="DV318" s="160"/>
    </row>
    <row r="319" spans="1:126" s="263" customFormat="1" ht="18.600000000000001" customHeight="1">
      <c r="A319" s="263" t="s">
        <v>330</v>
      </c>
      <c r="B319" s="1147"/>
      <c r="C319" s="1127"/>
      <c r="D319" s="1124"/>
      <c r="E319" s="238" t="s">
        <v>55</v>
      </c>
      <c r="F319" s="165"/>
      <c r="G319" s="239">
        <v>202010</v>
      </c>
      <c r="H319" s="240"/>
      <c r="I319" s="239">
        <v>197260</v>
      </c>
      <c r="J319" s="240"/>
      <c r="K319" s="141" t="s">
        <v>973</v>
      </c>
      <c r="L319" s="241">
        <v>1890</v>
      </c>
      <c r="M319" s="242"/>
      <c r="N319" s="243" t="s">
        <v>974</v>
      </c>
      <c r="O319" s="244" t="s">
        <v>975</v>
      </c>
      <c r="P319" s="244" t="s">
        <v>910</v>
      </c>
      <c r="Q319" s="244" t="s">
        <v>976</v>
      </c>
      <c r="R319" s="244" t="s">
        <v>973</v>
      </c>
      <c r="S319" s="245">
        <v>2.9</v>
      </c>
      <c r="T319" s="246"/>
      <c r="U319" s="241">
        <v>1840</v>
      </c>
      <c r="V319" s="242"/>
      <c r="W319" s="247" t="s">
        <v>974</v>
      </c>
      <c r="X319" s="244" t="s">
        <v>975</v>
      </c>
      <c r="Y319" s="248" t="s">
        <v>910</v>
      </c>
      <c r="Z319" s="244" t="s">
        <v>976</v>
      </c>
      <c r="AA319" s="248" t="s">
        <v>973</v>
      </c>
      <c r="AB319" s="245">
        <v>2.9</v>
      </c>
      <c r="AC319" s="249"/>
      <c r="AD319" s="231"/>
      <c r="AE319" s="232"/>
      <c r="AF319" s="233"/>
      <c r="AG319" s="250"/>
      <c r="AH319" s="235"/>
      <c r="AI319" s="195"/>
      <c r="AJ319" s="235"/>
      <c r="AK319" s="195"/>
      <c r="AL319" s="235"/>
      <c r="AM319" s="195"/>
      <c r="AN319" s="195"/>
      <c r="AO319" s="231"/>
      <c r="AP319" s="232"/>
      <c r="AQ319" s="233"/>
      <c r="AR319" s="250"/>
      <c r="AS319" s="235"/>
      <c r="AT319" s="195"/>
      <c r="AU319" s="235"/>
      <c r="AV319" s="195"/>
      <c r="AW319" s="235"/>
      <c r="AX319" s="195"/>
      <c r="AY319" s="231"/>
      <c r="AZ319" s="232"/>
      <c r="BA319" s="232"/>
      <c r="BB319" s="234"/>
      <c r="BC319" s="235"/>
      <c r="BD319" s="195"/>
      <c r="BE319" s="235"/>
      <c r="BF319" s="195"/>
      <c r="BG319" s="235"/>
      <c r="BH319" s="195"/>
      <c r="BI319" s="1119"/>
      <c r="BJ319" s="115"/>
      <c r="BK319" s="259"/>
      <c r="BL319" s="1118"/>
      <c r="BM319" s="260"/>
      <c r="BN319" s="163"/>
      <c r="BO319" s="163"/>
      <c r="BP319" s="163"/>
      <c r="BQ319" s="163"/>
      <c r="BR319" s="163"/>
      <c r="BS319" s="261"/>
      <c r="BT319" s="195"/>
      <c r="BU319" s="1149"/>
      <c r="BV319" s="226"/>
      <c r="BW319" s="1118"/>
      <c r="BX319" s="232"/>
      <c r="BY319" s="232"/>
      <c r="BZ319" s="1119"/>
      <c r="CA319" s="271"/>
      <c r="CB319" s="268"/>
      <c r="CC319" s="269"/>
      <c r="CD319" s="268"/>
      <c r="CE319" s="269"/>
      <c r="CF319" s="268"/>
      <c r="CG319" s="269"/>
      <c r="CH319" s="1096"/>
      <c r="CI319" s="1122" t="e">
        <v>#REF!</v>
      </c>
      <c r="CJ319" s="1109" t="e">
        <v>#REF!</v>
      </c>
      <c r="CK319" s="1093"/>
      <c r="CL319" s="252" t="s">
        <v>988</v>
      </c>
      <c r="CM319" s="253">
        <v>2400</v>
      </c>
      <c r="CN319" s="254">
        <v>2600</v>
      </c>
      <c r="CO319" s="1100"/>
      <c r="CP319" s="1112"/>
      <c r="CQ319" s="1100"/>
      <c r="CR319" s="1084"/>
      <c r="CS319" s="1103"/>
      <c r="CT319" s="1087"/>
      <c r="CU319" s="1087"/>
      <c r="CV319" s="1090"/>
      <c r="CW319" s="1103"/>
      <c r="CX319" s="1106"/>
      <c r="CY319" s="1092"/>
      <c r="CZ319" s="202"/>
      <c r="DA319" s="127"/>
      <c r="DB319" s="1096"/>
      <c r="DC319" s="266"/>
      <c r="DD319" s="1096"/>
      <c r="DE319" s="1099"/>
      <c r="DF319" s="1100"/>
      <c r="DG319" s="1084"/>
      <c r="DH319" s="1087"/>
      <c r="DI319" s="1087"/>
      <c r="DJ319" s="1087"/>
      <c r="DK319" s="1090"/>
      <c r="DL319" s="1087"/>
      <c r="DM319" s="1068"/>
      <c r="DN319" s="1069"/>
      <c r="DO319" s="1077"/>
      <c r="DP319" s="1079"/>
      <c r="DQ319" s="1079"/>
      <c r="DR319" s="1081"/>
      <c r="DS319" s="202"/>
      <c r="DT319" s="1143"/>
      <c r="DU319" s="160"/>
      <c r="DV319" s="160"/>
    </row>
    <row r="320" spans="1:126" s="263" customFormat="1" ht="18.600000000000001" customHeight="1">
      <c r="A320" s="263" t="s">
        <v>331</v>
      </c>
      <c r="B320" s="1147"/>
      <c r="C320" s="1113" t="s">
        <v>1020</v>
      </c>
      <c r="D320" s="1116" t="s">
        <v>972</v>
      </c>
      <c r="E320" s="164" t="s">
        <v>52</v>
      </c>
      <c r="F320" s="165"/>
      <c r="G320" s="166">
        <v>37810</v>
      </c>
      <c r="H320" s="167">
        <v>46350</v>
      </c>
      <c r="I320" s="166">
        <v>33420</v>
      </c>
      <c r="J320" s="167">
        <v>41960</v>
      </c>
      <c r="K320" s="141" t="s">
        <v>973</v>
      </c>
      <c r="L320" s="168">
        <v>350</v>
      </c>
      <c r="M320" s="169">
        <v>430</v>
      </c>
      <c r="N320" s="170" t="s">
        <v>974</v>
      </c>
      <c r="O320" s="171" t="s">
        <v>975</v>
      </c>
      <c r="P320" s="172" t="s">
        <v>973</v>
      </c>
      <c r="Q320" s="173" t="s">
        <v>976</v>
      </c>
      <c r="R320" s="172" t="s">
        <v>973</v>
      </c>
      <c r="S320" s="174">
        <v>3</v>
      </c>
      <c r="T320" s="175">
        <v>3</v>
      </c>
      <c r="U320" s="168">
        <v>310</v>
      </c>
      <c r="V320" s="169">
        <v>390</v>
      </c>
      <c r="W320" s="176" t="s">
        <v>974</v>
      </c>
      <c r="X320" s="171" t="s">
        <v>975</v>
      </c>
      <c r="Y320" s="176" t="s">
        <v>973</v>
      </c>
      <c r="Z320" s="173" t="s">
        <v>976</v>
      </c>
      <c r="AA320" s="176" t="s">
        <v>973</v>
      </c>
      <c r="AB320" s="174">
        <v>2.9</v>
      </c>
      <c r="AC320" s="177">
        <v>2.9</v>
      </c>
      <c r="AD320" s="141" t="s">
        <v>973</v>
      </c>
      <c r="AE320" s="178">
        <v>8540</v>
      </c>
      <c r="AF320" s="141" t="s">
        <v>973</v>
      </c>
      <c r="AG320" s="179">
        <v>80</v>
      </c>
      <c r="AH320" s="180" t="s">
        <v>974</v>
      </c>
      <c r="AI320" s="171" t="s">
        <v>975</v>
      </c>
      <c r="AJ320" s="176" t="s">
        <v>973</v>
      </c>
      <c r="AK320" s="173" t="s">
        <v>976</v>
      </c>
      <c r="AL320" s="176" t="s">
        <v>973</v>
      </c>
      <c r="AM320" s="181">
        <v>2.8</v>
      </c>
      <c r="AN320" s="182" t="s">
        <v>977</v>
      </c>
      <c r="AO320" s="141" t="s">
        <v>973</v>
      </c>
      <c r="AP320" s="183">
        <v>3410</v>
      </c>
      <c r="AQ320" s="141" t="s">
        <v>973</v>
      </c>
      <c r="AR320" s="184">
        <v>30</v>
      </c>
      <c r="AS320" s="185" t="s">
        <v>974</v>
      </c>
      <c r="AT320" s="186" t="s">
        <v>975</v>
      </c>
      <c r="AU320" s="187" t="s">
        <v>973</v>
      </c>
      <c r="AV320" s="188" t="s">
        <v>976</v>
      </c>
      <c r="AW320" s="187" t="s">
        <v>973</v>
      </c>
      <c r="AX320" s="189">
        <v>3.7</v>
      </c>
      <c r="AY320" s="115"/>
      <c r="AZ320" s="126"/>
      <c r="BA320" s="126"/>
      <c r="BB320" s="190"/>
      <c r="BC320" s="130"/>
      <c r="BD320" s="126"/>
      <c r="BE320" s="130"/>
      <c r="BF320" s="126"/>
      <c r="BG320" s="130"/>
      <c r="BH320" s="126"/>
      <c r="BI320" s="1119"/>
      <c r="BJ320" s="115"/>
      <c r="BK320" s="224" t="s">
        <v>1021</v>
      </c>
      <c r="BL320" s="1118"/>
      <c r="BM320" s="202" t="s">
        <v>1021</v>
      </c>
      <c r="BN320" s="195"/>
      <c r="BO320" s="195"/>
      <c r="BP320" s="195"/>
      <c r="BQ320" s="195"/>
      <c r="BR320" s="195"/>
      <c r="BS320" s="225"/>
      <c r="BU320" s="1149"/>
      <c r="BV320" s="259"/>
      <c r="BW320" s="1118"/>
      <c r="BX320" s="232"/>
      <c r="BY320" s="232"/>
      <c r="BZ320" s="1119"/>
      <c r="CA320" s="271"/>
      <c r="CB320" s="268"/>
      <c r="CC320" s="269"/>
      <c r="CD320" s="268"/>
      <c r="CE320" s="269"/>
      <c r="CF320" s="268"/>
      <c r="CG320" s="269"/>
      <c r="CH320" s="1096" t="s">
        <v>973</v>
      </c>
      <c r="CI320" s="1120">
        <v>2900</v>
      </c>
      <c r="CJ320" s="1107">
        <v>3200</v>
      </c>
      <c r="CK320" s="1093" t="s">
        <v>973</v>
      </c>
      <c r="CL320" s="198" t="s">
        <v>980</v>
      </c>
      <c r="CM320" s="199">
        <v>5100</v>
      </c>
      <c r="CN320" s="200">
        <v>5700</v>
      </c>
      <c r="CO320" s="1100" t="s">
        <v>973</v>
      </c>
      <c r="CP320" s="1110">
        <v>3940</v>
      </c>
      <c r="CQ320" s="1100" t="s">
        <v>973</v>
      </c>
      <c r="CR320" s="1082">
        <v>30</v>
      </c>
      <c r="CS320" s="1101" t="s">
        <v>974</v>
      </c>
      <c r="CT320" s="1085" t="s">
        <v>975</v>
      </c>
      <c r="CU320" s="1085" t="s">
        <v>973</v>
      </c>
      <c r="CV320" s="1088" t="s">
        <v>979</v>
      </c>
      <c r="CW320" s="1101" t="s">
        <v>973</v>
      </c>
      <c r="CX320" s="1104">
        <v>3.7</v>
      </c>
      <c r="CY320" s="1091" t="s">
        <v>981</v>
      </c>
      <c r="CZ320" s="1093" t="s">
        <v>973</v>
      </c>
      <c r="DA320" s="1094">
        <v>4900</v>
      </c>
      <c r="DB320" s="1096"/>
      <c r="DC320" s="266"/>
      <c r="DD320" s="1096" t="s">
        <v>982</v>
      </c>
      <c r="DE320" s="1097">
        <v>4310</v>
      </c>
      <c r="DF320" s="1100" t="s">
        <v>973</v>
      </c>
      <c r="DG320" s="1082">
        <v>40</v>
      </c>
      <c r="DH320" s="1085" t="s">
        <v>974</v>
      </c>
      <c r="DI320" s="1085" t="s">
        <v>975</v>
      </c>
      <c r="DJ320" s="1085" t="s">
        <v>973</v>
      </c>
      <c r="DK320" s="1088" t="s">
        <v>979</v>
      </c>
      <c r="DL320" s="1085" t="s">
        <v>973</v>
      </c>
      <c r="DM320" s="1066">
        <v>2.1</v>
      </c>
      <c r="DN320" s="1069" t="s">
        <v>982</v>
      </c>
      <c r="DO320" s="1070" t="s">
        <v>912</v>
      </c>
      <c r="DP320" s="1072" t="s">
        <v>912</v>
      </c>
      <c r="DQ320" s="1072" t="s">
        <v>912</v>
      </c>
      <c r="DR320" s="1074" t="s">
        <v>912</v>
      </c>
      <c r="DS320" s="202"/>
      <c r="DT320" s="1143"/>
      <c r="DU320" s="160"/>
      <c r="DV320" s="160"/>
    </row>
    <row r="321" spans="1:126" s="263" customFormat="1" ht="18.600000000000001" customHeight="1">
      <c r="A321" s="263" t="s">
        <v>332</v>
      </c>
      <c r="B321" s="1147"/>
      <c r="C321" s="1114"/>
      <c r="D321" s="1117"/>
      <c r="E321" s="203" t="s">
        <v>53</v>
      </c>
      <c r="F321" s="165"/>
      <c r="G321" s="204">
        <v>46350</v>
      </c>
      <c r="H321" s="205">
        <v>115020</v>
      </c>
      <c r="I321" s="204">
        <v>41960</v>
      </c>
      <c r="J321" s="205">
        <v>110630</v>
      </c>
      <c r="K321" s="141" t="s">
        <v>973</v>
      </c>
      <c r="L321" s="206">
        <v>430</v>
      </c>
      <c r="M321" s="207">
        <v>1030</v>
      </c>
      <c r="N321" s="208" t="s">
        <v>974</v>
      </c>
      <c r="O321" s="209" t="s">
        <v>975</v>
      </c>
      <c r="P321" s="209" t="s">
        <v>910</v>
      </c>
      <c r="Q321" s="209" t="s">
        <v>976</v>
      </c>
      <c r="R321" s="209" t="s">
        <v>973</v>
      </c>
      <c r="S321" s="210">
        <v>3</v>
      </c>
      <c r="T321" s="211">
        <v>2.8</v>
      </c>
      <c r="U321" s="206">
        <v>390</v>
      </c>
      <c r="V321" s="207">
        <v>980</v>
      </c>
      <c r="W321" s="212" t="s">
        <v>974</v>
      </c>
      <c r="X321" s="209" t="s">
        <v>975</v>
      </c>
      <c r="Y321" s="212" t="s">
        <v>910</v>
      </c>
      <c r="Z321" s="209" t="s">
        <v>976</v>
      </c>
      <c r="AA321" s="212" t="s">
        <v>973</v>
      </c>
      <c r="AB321" s="210">
        <v>2.9</v>
      </c>
      <c r="AC321" s="213">
        <v>2.8</v>
      </c>
      <c r="AD321" s="141" t="s">
        <v>973</v>
      </c>
      <c r="AE321" s="214">
        <v>8540</v>
      </c>
      <c r="AF321" s="141" t="s">
        <v>973</v>
      </c>
      <c r="AG321" s="215">
        <v>80</v>
      </c>
      <c r="AH321" s="216" t="s">
        <v>974</v>
      </c>
      <c r="AI321" s="158" t="s">
        <v>975</v>
      </c>
      <c r="AJ321" s="159" t="s">
        <v>973</v>
      </c>
      <c r="AK321" s="217" t="s">
        <v>976</v>
      </c>
      <c r="AL321" s="218" t="s">
        <v>973</v>
      </c>
      <c r="AM321" s="219">
        <v>2.8</v>
      </c>
      <c r="AN321" s="220"/>
      <c r="AO321" s="115"/>
      <c r="AP321" s="221"/>
      <c r="AQ321" s="115"/>
      <c r="AR321" s="222"/>
      <c r="AS321" s="223"/>
      <c r="AT321" s="221"/>
      <c r="AU321" s="223"/>
      <c r="AV321" s="221"/>
      <c r="AW321" s="223"/>
      <c r="AX321" s="221"/>
      <c r="AY321" s="115"/>
      <c r="AZ321" s="126"/>
      <c r="BA321" s="126"/>
      <c r="BB321" s="190"/>
      <c r="BC321" s="130"/>
      <c r="BD321" s="126"/>
      <c r="BE321" s="130"/>
      <c r="BF321" s="126"/>
      <c r="BG321" s="130"/>
      <c r="BH321" s="126"/>
      <c r="BI321" s="1119"/>
      <c r="BJ321" s="115"/>
      <c r="BK321" s="224">
        <v>805700</v>
      </c>
      <c r="BL321" s="1118"/>
      <c r="BM321" s="256">
        <v>8050</v>
      </c>
      <c r="BN321" s="195" t="s">
        <v>911</v>
      </c>
      <c r="BO321" s="122" t="s">
        <v>975</v>
      </c>
      <c r="BP321" s="129" t="s">
        <v>973</v>
      </c>
      <c r="BQ321" s="257" t="s">
        <v>976</v>
      </c>
      <c r="BR321" s="143" t="s">
        <v>973</v>
      </c>
      <c r="BS321" s="258">
        <v>2.1</v>
      </c>
      <c r="BT321" s="232"/>
      <c r="BU321" s="1149"/>
      <c r="BV321" s="224"/>
      <c r="BW321" s="1118"/>
      <c r="BX321" s="232"/>
      <c r="BY321" s="232"/>
      <c r="BZ321" s="1119"/>
      <c r="CA321" s="271"/>
      <c r="CB321" s="268"/>
      <c r="CC321" s="269"/>
      <c r="CD321" s="268"/>
      <c r="CE321" s="269"/>
      <c r="CF321" s="268"/>
      <c r="CG321" s="269"/>
      <c r="CH321" s="1096"/>
      <c r="CI321" s="1121" t="e">
        <v>#REF!</v>
      </c>
      <c r="CJ321" s="1108" t="e">
        <v>#REF!</v>
      </c>
      <c r="CK321" s="1093"/>
      <c r="CL321" s="123" t="s">
        <v>985</v>
      </c>
      <c r="CM321" s="228">
        <v>2800</v>
      </c>
      <c r="CN321" s="229">
        <v>3100</v>
      </c>
      <c r="CO321" s="1100"/>
      <c r="CP321" s="1111"/>
      <c r="CQ321" s="1100"/>
      <c r="CR321" s="1083"/>
      <c r="CS321" s="1102"/>
      <c r="CT321" s="1086"/>
      <c r="CU321" s="1086"/>
      <c r="CV321" s="1089"/>
      <c r="CW321" s="1102"/>
      <c r="CX321" s="1105"/>
      <c r="CY321" s="1091"/>
      <c r="CZ321" s="1093"/>
      <c r="DA321" s="1095"/>
      <c r="DB321" s="1096"/>
      <c r="DC321" s="266"/>
      <c r="DD321" s="1096"/>
      <c r="DE321" s="1098"/>
      <c r="DF321" s="1100"/>
      <c r="DG321" s="1083"/>
      <c r="DH321" s="1086"/>
      <c r="DI321" s="1086"/>
      <c r="DJ321" s="1086"/>
      <c r="DK321" s="1089"/>
      <c r="DL321" s="1086"/>
      <c r="DM321" s="1067"/>
      <c r="DN321" s="1069"/>
      <c r="DO321" s="1071"/>
      <c r="DP321" s="1073"/>
      <c r="DQ321" s="1073"/>
      <c r="DR321" s="1075"/>
      <c r="DS321" s="202"/>
      <c r="DT321" s="1143"/>
      <c r="DU321" s="160"/>
      <c r="DV321" s="160"/>
    </row>
    <row r="322" spans="1:126" s="263" customFormat="1" ht="18.600000000000001" customHeight="1">
      <c r="A322" s="263" t="s">
        <v>333</v>
      </c>
      <c r="B322" s="1147"/>
      <c r="C322" s="1114"/>
      <c r="D322" s="1123" t="s">
        <v>986</v>
      </c>
      <c r="E322" s="203" t="s">
        <v>54</v>
      </c>
      <c r="F322" s="165"/>
      <c r="G322" s="204">
        <v>115020</v>
      </c>
      <c r="H322" s="205">
        <v>200510</v>
      </c>
      <c r="I322" s="204">
        <v>110630</v>
      </c>
      <c r="J322" s="205">
        <v>196120</v>
      </c>
      <c r="K322" s="141" t="s">
        <v>973</v>
      </c>
      <c r="L322" s="206">
        <v>1030</v>
      </c>
      <c r="M322" s="207">
        <v>1880</v>
      </c>
      <c r="N322" s="208" t="s">
        <v>974</v>
      </c>
      <c r="O322" s="209" t="s">
        <v>975</v>
      </c>
      <c r="P322" s="209" t="s">
        <v>910</v>
      </c>
      <c r="Q322" s="209" t="s">
        <v>976</v>
      </c>
      <c r="R322" s="209" t="s">
        <v>973</v>
      </c>
      <c r="S322" s="210">
        <v>2.8</v>
      </c>
      <c r="T322" s="211">
        <v>2.8</v>
      </c>
      <c r="U322" s="206">
        <v>980</v>
      </c>
      <c r="V322" s="207">
        <v>1830</v>
      </c>
      <c r="W322" s="212" t="s">
        <v>974</v>
      </c>
      <c r="X322" s="209" t="s">
        <v>975</v>
      </c>
      <c r="Y322" s="212" t="s">
        <v>910</v>
      </c>
      <c r="Z322" s="209" t="s">
        <v>976</v>
      </c>
      <c r="AA322" s="212" t="s">
        <v>973</v>
      </c>
      <c r="AB322" s="210">
        <v>2.8</v>
      </c>
      <c r="AC322" s="213">
        <v>2.8</v>
      </c>
      <c r="AD322" s="231"/>
      <c r="AE322" s="232"/>
      <c r="AF322" s="233"/>
      <c r="AG322" s="234"/>
      <c r="AH322" s="235"/>
      <c r="AI322" s="195"/>
      <c r="AJ322" s="235"/>
      <c r="AK322" s="195"/>
      <c r="AL322" s="235"/>
      <c r="AM322" s="195"/>
      <c r="AN322" s="195"/>
      <c r="AO322" s="231"/>
      <c r="AP322" s="232"/>
      <c r="AQ322" s="233"/>
      <c r="AR322" s="234"/>
      <c r="AS322" s="235"/>
      <c r="AT322" s="195"/>
      <c r="AU322" s="235"/>
      <c r="AV322" s="195"/>
      <c r="AW322" s="235"/>
      <c r="AX322" s="195"/>
      <c r="AY322" s="141" t="s">
        <v>973</v>
      </c>
      <c r="AZ322" s="236">
        <v>17090</v>
      </c>
      <c r="BA322" s="141" t="s">
        <v>973</v>
      </c>
      <c r="BB322" s="184">
        <v>170</v>
      </c>
      <c r="BC322" s="185" t="s">
        <v>974</v>
      </c>
      <c r="BD322" s="186" t="s">
        <v>975</v>
      </c>
      <c r="BE322" s="187" t="s">
        <v>973</v>
      </c>
      <c r="BF322" s="188" t="s">
        <v>976</v>
      </c>
      <c r="BG322" s="185" t="s">
        <v>973</v>
      </c>
      <c r="BH322" s="189">
        <v>2.6</v>
      </c>
      <c r="BI322" s="1119"/>
      <c r="BJ322" s="115"/>
      <c r="BK322" s="272"/>
      <c r="BL322" s="1118"/>
      <c r="BM322" s="260"/>
      <c r="BN322" s="163"/>
      <c r="BO322" s="163"/>
      <c r="BP322" s="163"/>
      <c r="BQ322" s="163"/>
      <c r="BR322" s="163"/>
      <c r="BS322" s="261"/>
      <c r="BT322" s="195"/>
      <c r="BU322" s="1149"/>
      <c r="BV322" s="226"/>
      <c r="BW322" s="1118"/>
      <c r="BX322" s="232"/>
      <c r="BY322" s="232"/>
      <c r="BZ322" s="1119"/>
      <c r="CA322" s="271"/>
      <c r="CB322" s="268"/>
      <c r="CC322" s="269"/>
      <c r="CD322" s="268"/>
      <c r="CE322" s="269"/>
      <c r="CF322" s="268"/>
      <c r="CG322" s="269"/>
      <c r="CH322" s="1096"/>
      <c r="CI322" s="1121" t="e">
        <v>#REF!</v>
      </c>
      <c r="CJ322" s="1108" t="e">
        <v>#REF!</v>
      </c>
      <c r="CK322" s="1093"/>
      <c r="CL322" s="123" t="s">
        <v>987</v>
      </c>
      <c r="CM322" s="228">
        <v>2400</v>
      </c>
      <c r="CN322" s="229">
        <v>2700</v>
      </c>
      <c r="CO322" s="1100"/>
      <c r="CP322" s="1111"/>
      <c r="CQ322" s="1100"/>
      <c r="CR322" s="1083"/>
      <c r="CS322" s="1102"/>
      <c r="CT322" s="1086"/>
      <c r="CU322" s="1086"/>
      <c r="CV322" s="1089"/>
      <c r="CW322" s="1102"/>
      <c r="CX322" s="1105"/>
      <c r="CY322" s="1091"/>
      <c r="CZ322" s="202"/>
      <c r="DA322" s="127"/>
      <c r="DB322" s="1096"/>
      <c r="DC322" s="266"/>
      <c r="DD322" s="1096"/>
      <c r="DE322" s="1098"/>
      <c r="DF322" s="1100"/>
      <c r="DG322" s="1083"/>
      <c r="DH322" s="1086"/>
      <c r="DI322" s="1086"/>
      <c r="DJ322" s="1086"/>
      <c r="DK322" s="1089"/>
      <c r="DL322" s="1086"/>
      <c r="DM322" s="1067"/>
      <c r="DN322" s="1069"/>
      <c r="DO322" s="1076">
        <v>0.01</v>
      </c>
      <c r="DP322" s="1078">
        <v>0.03</v>
      </c>
      <c r="DQ322" s="1078">
        <v>0.04</v>
      </c>
      <c r="DR322" s="1080">
        <v>0.06</v>
      </c>
      <c r="DS322" s="202"/>
      <c r="DT322" s="1143"/>
      <c r="DU322" s="160"/>
      <c r="DV322" s="160"/>
    </row>
    <row r="323" spans="1:126" s="263" customFormat="1" ht="18.600000000000001" customHeight="1">
      <c r="A323" s="263" t="s">
        <v>334</v>
      </c>
      <c r="B323" s="1147"/>
      <c r="C323" s="1114"/>
      <c r="D323" s="1124"/>
      <c r="E323" s="238" t="s">
        <v>55</v>
      </c>
      <c r="F323" s="165"/>
      <c r="G323" s="239">
        <v>200510</v>
      </c>
      <c r="H323" s="240"/>
      <c r="I323" s="239">
        <v>196120</v>
      </c>
      <c r="J323" s="240"/>
      <c r="K323" s="141" t="s">
        <v>973</v>
      </c>
      <c r="L323" s="241">
        <v>1880</v>
      </c>
      <c r="M323" s="242"/>
      <c r="N323" s="243" t="s">
        <v>974</v>
      </c>
      <c r="O323" s="244" t="s">
        <v>975</v>
      </c>
      <c r="P323" s="244" t="s">
        <v>910</v>
      </c>
      <c r="Q323" s="244" t="s">
        <v>976</v>
      </c>
      <c r="R323" s="244" t="s">
        <v>973</v>
      </c>
      <c r="S323" s="245">
        <v>2.8</v>
      </c>
      <c r="T323" s="246"/>
      <c r="U323" s="241">
        <v>1830</v>
      </c>
      <c r="V323" s="242"/>
      <c r="W323" s="247" t="s">
        <v>974</v>
      </c>
      <c r="X323" s="244" t="s">
        <v>975</v>
      </c>
      <c r="Y323" s="248" t="s">
        <v>910</v>
      </c>
      <c r="Z323" s="244" t="s">
        <v>976</v>
      </c>
      <c r="AA323" s="248" t="s">
        <v>973</v>
      </c>
      <c r="AB323" s="245">
        <v>2.8</v>
      </c>
      <c r="AC323" s="249"/>
      <c r="AD323" s="231"/>
      <c r="AE323" s="232"/>
      <c r="AF323" s="233"/>
      <c r="AG323" s="250"/>
      <c r="AH323" s="235"/>
      <c r="AI323" s="195"/>
      <c r="AJ323" s="235"/>
      <c r="AK323" s="195"/>
      <c r="AL323" s="235"/>
      <c r="AM323" s="195"/>
      <c r="AN323" s="195"/>
      <c r="AO323" s="231"/>
      <c r="AP323" s="232"/>
      <c r="AQ323" s="233"/>
      <c r="AR323" s="250"/>
      <c r="AS323" s="235"/>
      <c r="AT323" s="195"/>
      <c r="AU323" s="235"/>
      <c r="AV323" s="195"/>
      <c r="AW323" s="235"/>
      <c r="AX323" s="195"/>
      <c r="AY323" s="231"/>
      <c r="AZ323" s="232"/>
      <c r="BA323" s="232"/>
      <c r="BB323" s="234"/>
      <c r="BC323" s="235"/>
      <c r="BD323" s="195"/>
      <c r="BE323" s="235"/>
      <c r="BF323" s="195"/>
      <c r="BG323" s="235"/>
      <c r="BH323" s="195"/>
      <c r="BI323" s="1119"/>
      <c r="BJ323" s="115"/>
      <c r="BK323" s="272"/>
      <c r="BL323" s="1118"/>
      <c r="BM323" s="202"/>
      <c r="BN323" s="195"/>
      <c r="BO323" s="195"/>
      <c r="BP323" s="195"/>
      <c r="BQ323" s="195"/>
      <c r="BR323" s="195"/>
      <c r="BS323" s="225"/>
      <c r="BU323" s="1149"/>
      <c r="BV323" s="259"/>
      <c r="BW323" s="1118"/>
      <c r="BX323" s="232"/>
      <c r="BY323" s="232"/>
      <c r="BZ323" s="1119"/>
      <c r="CA323" s="271"/>
      <c r="CB323" s="268"/>
      <c r="CC323" s="269"/>
      <c r="CD323" s="268"/>
      <c r="CE323" s="269"/>
      <c r="CF323" s="268"/>
      <c r="CG323" s="269"/>
      <c r="CH323" s="1096"/>
      <c r="CI323" s="1122" t="e">
        <v>#REF!</v>
      </c>
      <c r="CJ323" s="1109" t="e">
        <v>#REF!</v>
      </c>
      <c r="CK323" s="1093"/>
      <c r="CL323" s="252" t="s">
        <v>988</v>
      </c>
      <c r="CM323" s="253">
        <v>2200</v>
      </c>
      <c r="CN323" s="254">
        <v>2400</v>
      </c>
      <c r="CO323" s="1100"/>
      <c r="CP323" s="1112"/>
      <c r="CQ323" s="1100"/>
      <c r="CR323" s="1084"/>
      <c r="CS323" s="1103"/>
      <c r="CT323" s="1087"/>
      <c r="CU323" s="1087"/>
      <c r="CV323" s="1090"/>
      <c r="CW323" s="1103"/>
      <c r="CX323" s="1106"/>
      <c r="CY323" s="1092"/>
      <c r="CZ323" s="202"/>
      <c r="DA323" s="127"/>
      <c r="DB323" s="1096"/>
      <c r="DC323" s="266"/>
      <c r="DD323" s="1096"/>
      <c r="DE323" s="1099"/>
      <c r="DF323" s="1100"/>
      <c r="DG323" s="1084"/>
      <c r="DH323" s="1087"/>
      <c r="DI323" s="1087"/>
      <c r="DJ323" s="1087"/>
      <c r="DK323" s="1090"/>
      <c r="DL323" s="1087"/>
      <c r="DM323" s="1068"/>
      <c r="DN323" s="1069"/>
      <c r="DO323" s="1077"/>
      <c r="DP323" s="1079"/>
      <c r="DQ323" s="1079"/>
      <c r="DR323" s="1081"/>
      <c r="DS323" s="202"/>
      <c r="DT323" s="1143"/>
      <c r="DU323" s="160"/>
      <c r="DV323" s="160"/>
    </row>
    <row r="324" spans="1:126" s="263" customFormat="1" ht="18.600000000000001" customHeight="1">
      <c r="A324" s="263" t="s">
        <v>335</v>
      </c>
      <c r="B324" s="1147"/>
      <c r="C324" s="1128" t="s">
        <v>1022</v>
      </c>
      <c r="D324" s="1116" t="s">
        <v>972</v>
      </c>
      <c r="E324" s="164" t="s">
        <v>52</v>
      </c>
      <c r="F324" s="165"/>
      <c r="G324" s="166">
        <v>36560</v>
      </c>
      <c r="H324" s="167">
        <v>45100</v>
      </c>
      <c r="I324" s="166">
        <v>32480</v>
      </c>
      <c r="J324" s="167">
        <v>41020</v>
      </c>
      <c r="K324" s="141" t="s">
        <v>973</v>
      </c>
      <c r="L324" s="168">
        <v>340</v>
      </c>
      <c r="M324" s="169">
        <v>420</v>
      </c>
      <c r="N324" s="170" t="s">
        <v>974</v>
      </c>
      <c r="O324" s="171" t="s">
        <v>975</v>
      </c>
      <c r="P324" s="172" t="s">
        <v>973</v>
      </c>
      <c r="Q324" s="173" t="s">
        <v>976</v>
      </c>
      <c r="R324" s="172" t="s">
        <v>973</v>
      </c>
      <c r="S324" s="174">
        <v>3</v>
      </c>
      <c r="T324" s="175">
        <v>2.9</v>
      </c>
      <c r="U324" s="168">
        <v>300</v>
      </c>
      <c r="V324" s="169">
        <v>380</v>
      </c>
      <c r="W324" s="176" t="s">
        <v>974</v>
      </c>
      <c r="X324" s="171" t="s">
        <v>975</v>
      </c>
      <c r="Y324" s="176" t="s">
        <v>973</v>
      </c>
      <c r="Z324" s="173" t="s">
        <v>976</v>
      </c>
      <c r="AA324" s="176" t="s">
        <v>973</v>
      </c>
      <c r="AB324" s="174">
        <v>2.9</v>
      </c>
      <c r="AC324" s="177">
        <v>2.9</v>
      </c>
      <c r="AD324" s="141" t="s">
        <v>973</v>
      </c>
      <c r="AE324" s="178">
        <v>8540</v>
      </c>
      <c r="AF324" s="141" t="s">
        <v>973</v>
      </c>
      <c r="AG324" s="179">
        <v>80</v>
      </c>
      <c r="AH324" s="180" t="s">
        <v>974</v>
      </c>
      <c r="AI324" s="171" t="s">
        <v>975</v>
      </c>
      <c r="AJ324" s="176" t="s">
        <v>973</v>
      </c>
      <c r="AK324" s="173" t="s">
        <v>976</v>
      </c>
      <c r="AL324" s="176" t="s">
        <v>973</v>
      </c>
      <c r="AM324" s="181">
        <v>2.8</v>
      </c>
      <c r="AN324" s="182" t="s">
        <v>977</v>
      </c>
      <c r="AO324" s="141" t="s">
        <v>973</v>
      </c>
      <c r="AP324" s="183">
        <v>3410</v>
      </c>
      <c r="AQ324" s="141" t="s">
        <v>973</v>
      </c>
      <c r="AR324" s="184">
        <v>30</v>
      </c>
      <c r="AS324" s="185" t="s">
        <v>974</v>
      </c>
      <c r="AT324" s="186" t="s">
        <v>975</v>
      </c>
      <c r="AU324" s="187" t="s">
        <v>973</v>
      </c>
      <c r="AV324" s="188" t="s">
        <v>976</v>
      </c>
      <c r="AW324" s="187" t="s">
        <v>973</v>
      </c>
      <c r="AX324" s="189">
        <v>3.7</v>
      </c>
      <c r="AY324" s="115"/>
      <c r="AZ324" s="126"/>
      <c r="BA324" s="126"/>
      <c r="BB324" s="190"/>
      <c r="BC324" s="130"/>
      <c r="BD324" s="126"/>
      <c r="BE324" s="130"/>
      <c r="BF324" s="126"/>
      <c r="BG324" s="130"/>
      <c r="BH324" s="126"/>
      <c r="BI324" s="1119"/>
      <c r="BJ324" s="115"/>
      <c r="BK324" s="272"/>
      <c r="BL324" s="1118"/>
      <c r="BM324" s="202"/>
      <c r="BN324" s="195"/>
      <c r="BO324" s="195"/>
      <c r="BP324" s="195"/>
      <c r="BQ324" s="195"/>
      <c r="BR324" s="195"/>
      <c r="BS324" s="225"/>
      <c r="BT324" s="232"/>
      <c r="BU324" s="1149"/>
      <c r="BV324" s="224"/>
      <c r="BW324" s="1118"/>
      <c r="BX324" s="232"/>
      <c r="BY324" s="232"/>
      <c r="BZ324" s="1119"/>
      <c r="CA324" s="271"/>
      <c r="CB324" s="268"/>
      <c r="CC324" s="269"/>
      <c r="CD324" s="268"/>
      <c r="CE324" s="269"/>
      <c r="CF324" s="268"/>
      <c r="CG324" s="269"/>
      <c r="CH324" s="1096" t="s">
        <v>973</v>
      </c>
      <c r="CI324" s="1120">
        <v>3200</v>
      </c>
      <c r="CJ324" s="1107">
        <v>3500</v>
      </c>
      <c r="CK324" s="1093" t="s">
        <v>973</v>
      </c>
      <c r="CL324" s="198" t="s">
        <v>980</v>
      </c>
      <c r="CM324" s="199">
        <v>5500</v>
      </c>
      <c r="CN324" s="200">
        <v>6200</v>
      </c>
      <c r="CO324" s="1100" t="s">
        <v>973</v>
      </c>
      <c r="CP324" s="1110">
        <v>3660</v>
      </c>
      <c r="CQ324" s="1100" t="s">
        <v>973</v>
      </c>
      <c r="CR324" s="1082">
        <v>30</v>
      </c>
      <c r="CS324" s="1101" t="s">
        <v>974</v>
      </c>
      <c r="CT324" s="1085" t="s">
        <v>975</v>
      </c>
      <c r="CU324" s="1085" t="s">
        <v>973</v>
      </c>
      <c r="CV324" s="1088" t="s">
        <v>979</v>
      </c>
      <c r="CW324" s="1101" t="s">
        <v>973</v>
      </c>
      <c r="CX324" s="1104">
        <v>3.4</v>
      </c>
      <c r="CY324" s="1091" t="s">
        <v>981</v>
      </c>
      <c r="CZ324" s="1093" t="s">
        <v>973</v>
      </c>
      <c r="DA324" s="1094">
        <v>4900</v>
      </c>
      <c r="DB324" s="1096"/>
      <c r="DC324" s="266"/>
      <c r="DD324" s="1096" t="s">
        <v>982</v>
      </c>
      <c r="DE324" s="1097">
        <v>4010</v>
      </c>
      <c r="DF324" s="1100" t="s">
        <v>973</v>
      </c>
      <c r="DG324" s="1082">
        <v>40</v>
      </c>
      <c r="DH324" s="1085" t="s">
        <v>974</v>
      </c>
      <c r="DI324" s="1085" t="s">
        <v>975</v>
      </c>
      <c r="DJ324" s="1085" t="s">
        <v>973</v>
      </c>
      <c r="DK324" s="1088" t="s">
        <v>979</v>
      </c>
      <c r="DL324" s="1085" t="s">
        <v>973</v>
      </c>
      <c r="DM324" s="1066">
        <v>2</v>
      </c>
      <c r="DN324" s="1069" t="s">
        <v>982</v>
      </c>
      <c r="DO324" s="1070" t="s">
        <v>912</v>
      </c>
      <c r="DP324" s="1072" t="s">
        <v>912</v>
      </c>
      <c r="DQ324" s="1072" t="s">
        <v>912</v>
      </c>
      <c r="DR324" s="1074" t="s">
        <v>912</v>
      </c>
      <c r="DS324" s="202"/>
      <c r="DT324" s="1143"/>
      <c r="DU324" s="160"/>
      <c r="DV324" s="160"/>
    </row>
    <row r="325" spans="1:126" s="263" customFormat="1" ht="18.600000000000001" customHeight="1">
      <c r="A325" s="263" t="s">
        <v>336</v>
      </c>
      <c r="B325" s="1147"/>
      <c r="C325" s="1114"/>
      <c r="D325" s="1117"/>
      <c r="E325" s="203" t="s">
        <v>53</v>
      </c>
      <c r="F325" s="165"/>
      <c r="G325" s="204">
        <v>45100</v>
      </c>
      <c r="H325" s="205">
        <v>113770</v>
      </c>
      <c r="I325" s="204">
        <v>41020</v>
      </c>
      <c r="J325" s="205">
        <v>109690</v>
      </c>
      <c r="K325" s="141" t="s">
        <v>973</v>
      </c>
      <c r="L325" s="206">
        <v>420</v>
      </c>
      <c r="M325" s="207">
        <v>1010</v>
      </c>
      <c r="N325" s="208" t="s">
        <v>974</v>
      </c>
      <c r="O325" s="209" t="s">
        <v>975</v>
      </c>
      <c r="P325" s="209" t="s">
        <v>910</v>
      </c>
      <c r="Q325" s="209" t="s">
        <v>976</v>
      </c>
      <c r="R325" s="209" t="s">
        <v>973</v>
      </c>
      <c r="S325" s="210">
        <v>2.9</v>
      </c>
      <c r="T325" s="211">
        <v>2.9</v>
      </c>
      <c r="U325" s="206">
        <v>380</v>
      </c>
      <c r="V325" s="207">
        <v>970</v>
      </c>
      <c r="W325" s="212" t="s">
        <v>974</v>
      </c>
      <c r="X325" s="209" t="s">
        <v>975</v>
      </c>
      <c r="Y325" s="212" t="s">
        <v>910</v>
      </c>
      <c r="Z325" s="209" t="s">
        <v>976</v>
      </c>
      <c r="AA325" s="212" t="s">
        <v>973</v>
      </c>
      <c r="AB325" s="210">
        <v>2.9</v>
      </c>
      <c r="AC325" s="213">
        <v>2.8</v>
      </c>
      <c r="AD325" s="141" t="s">
        <v>973</v>
      </c>
      <c r="AE325" s="214">
        <v>8540</v>
      </c>
      <c r="AF325" s="141" t="s">
        <v>973</v>
      </c>
      <c r="AG325" s="215">
        <v>80</v>
      </c>
      <c r="AH325" s="216" t="s">
        <v>974</v>
      </c>
      <c r="AI325" s="158" t="s">
        <v>975</v>
      </c>
      <c r="AJ325" s="159" t="s">
        <v>973</v>
      </c>
      <c r="AK325" s="217" t="s">
        <v>976</v>
      </c>
      <c r="AL325" s="218" t="s">
        <v>973</v>
      </c>
      <c r="AM325" s="219">
        <v>2.8</v>
      </c>
      <c r="AN325" s="220"/>
      <c r="AO325" s="115"/>
      <c r="AP325" s="221"/>
      <c r="AQ325" s="115"/>
      <c r="AR325" s="222"/>
      <c r="AS325" s="223"/>
      <c r="AT325" s="221"/>
      <c r="AU325" s="223"/>
      <c r="AV325" s="221"/>
      <c r="AW325" s="223"/>
      <c r="AX325" s="221"/>
      <c r="AY325" s="115"/>
      <c r="AZ325" s="126"/>
      <c r="BA325" s="126"/>
      <c r="BB325" s="190"/>
      <c r="BC325" s="130"/>
      <c r="BD325" s="126"/>
      <c r="BE325" s="130"/>
      <c r="BF325" s="126"/>
      <c r="BG325" s="130"/>
      <c r="BH325" s="126"/>
      <c r="BI325" s="1119"/>
      <c r="BJ325" s="115"/>
      <c r="BK325" s="272"/>
      <c r="BL325" s="1118"/>
      <c r="BM325" s="202"/>
      <c r="BN325" s="195"/>
      <c r="BO325" s="195"/>
      <c r="BP325" s="195"/>
      <c r="BQ325" s="195"/>
      <c r="BR325" s="195"/>
      <c r="BS325" s="225"/>
      <c r="BT325" s="195"/>
      <c r="BU325" s="1149"/>
      <c r="BV325" s="226"/>
      <c r="BW325" s="1118"/>
      <c r="BX325" s="232"/>
      <c r="BY325" s="232"/>
      <c r="BZ325" s="1119"/>
      <c r="CA325" s="271"/>
      <c r="CB325" s="268"/>
      <c r="CC325" s="269"/>
      <c r="CD325" s="268"/>
      <c r="CE325" s="269"/>
      <c r="CF325" s="268"/>
      <c r="CG325" s="269"/>
      <c r="CH325" s="1096"/>
      <c r="CI325" s="1121" t="e">
        <v>#REF!</v>
      </c>
      <c r="CJ325" s="1108" t="e">
        <v>#REF!</v>
      </c>
      <c r="CK325" s="1093"/>
      <c r="CL325" s="123" t="s">
        <v>985</v>
      </c>
      <c r="CM325" s="228">
        <v>3000</v>
      </c>
      <c r="CN325" s="229">
        <v>3400</v>
      </c>
      <c r="CO325" s="1100"/>
      <c r="CP325" s="1111"/>
      <c r="CQ325" s="1100"/>
      <c r="CR325" s="1083"/>
      <c r="CS325" s="1102"/>
      <c r="CT325" s="1086"/>
      <c r="CU325" s="1086"/>
      <c r="CV325" s="1089"/>
      <c r="CW325" s="1102"/>
      <c r="CX325" s="1105"/>
      <c r="CY325" s="1091"/>
      <c r="CZ325" s="1093"/>
      <c r="DA325" s="1095"/>
      <c r="DB325" s="1096"/>
      <c r="DC325" s="266"/>
      <c r="DD325" s="1096"/>
      <c r="DE325" s="1098"/>
      <c r="DF325" s="1100"/>
      <c r="DG325" s="1083"/>
      <c r="DH325" s="1086"/>
      <c r="DI325" s="1086"/>
      <c r="DJ325" s="1086"/>
      <c r="DK325" s="1089"/>
      <c r="DL325" s="1086"/>
      <c r="DM325" s="1067"/>
      <c r="DN325" s="1069"/>
      <c r="DO325" s="1071"/>
      <c r="DP325" s="1073"/>
      <c r="DQ325" s="1073"/>
      <c r="DR325" s="1075"/>
      <c r="DS325" s="202"/>
      <c r="DT325" s="1143"/>
      <c r="DU325" s="160"/>
      <c r="DV325" s="160"/>
    </row>
    <row r="326" spans="1:126" s="263" customFormat="1" ht="18.600000000000001" customHeight="1">
      <c r="A326" s="263" t="s">
        <v>337</v>
      </c>
      <c r="B326" s="1147"/>
      <c r="C326" s="1114"/>
      <c r="D326" s="1123" t="s">
        <v>986</v>
      </c>
      <c r="E326" s="203" t="s">
        <v>54</v>
      </c>
      <c r="F326" s="165"/>
      <c r="G326" s="204">
        <v>113770</v>
      </c>
      <c r="H326" s="205">
        <v>199260</v>
      </c>
      <c r="I326" s="204">
        <v>109690</v>
      </c>
      <c r="J326" s="205">
        <v>195180</v>
      </c>
      <c r="K326" s="141" t="s">
        <v>973</v>
      </c>
      <c r="L326" s="206">
        <v>1010</v>
      </c>
      <c r="M326" s="207">
        <v>1860</v>
      </c>
      <c r="N326" s="208" t="s">
        <v>974</v>
      </c>
      <c r="O326" s="209" t="s">
        <v>975</v>
      </c>
      <c r="P326" s="209" t="s">
        <v>910</v>
      </c>
      <c r="Q326" s="209" t="s">
        <v>976</v>
      </c>
      <c r="R326" s="209" t="s">
        <v>973</v>
      </c>
      <c r="S326" s="210">
        <v>2.9</v>
      </c>
      <c r="T326" s="211">
        <v>2.9</v>
      </c>
      <c r="U326" s="206">
        <v>970</v>
      </c>
      <c r="V326" s="207">
        <v>1820</v>
      </c>
      <c r="W326" s="212" t="s">
        <v>974</v>
      </c>
      <c r="X326" s="209" t="s">
        <v>975</v>
      </c>
      <c r="Y326" s="212" t="s">
        <v>910</v>
      </c>
      <c r="Z326" s="209" t="s">
        <v>976</v>
      </c>
      <c r="AA326" s="212" t="s">
        <v>973</v>
      </c>
      <c r="AB326" s="210">
        <v>2.8</v>
      </c>
      <c r="AC326" s="213">
        <v>2.8</v>
      </c>
      <c r="AD326" s="231"/>
      <c r="AE326" s="232"/>
      <c r="AF326" s="233"/>
      <c r="AG326" s="234"/>
      <c r="AH326" s="235"/>
      <c r="AI326" s="195"/>
      <c r="AJ326" s="235"/>
      <c r="AK326" s="195"/>
      <c r="AL326" s="235"/>
      <c r="AM326" s="195"/>
      <c r="AN326" s="195"/>
      <c r="AO326" s="231"/>
      <c r="AP326" s="232"/>
      <c r="AQ326" s="233"/>
      <c r="AR326" s="234"/>
      <c r="AS326" s="235"/>
      <c r="AT326" s="195"/>
      <c r="AU326" s="235"/>
      <c r="AV326" s="195"/>
      <c r="AW326" s="235"/>
      <c r="AX326" s="195"/>
      <c r="AY326" s="141" t="s">
        <v>973</v>
      </c>
      <c r="AZ326" s="236">
        <v>17090</v>
      </c>
      <c r="BA326" s="141" t="s">
        <v>973</v>
      </c>
      <c r="BB326" s="184">
        <v>170</v>
      </c>
      <c r="BC326" s="185" t="s">
        <v>974</v>
      </c>
      <c r="BD326" s="186" t="s">
        <v>975</v>
      </c>
      <c r="BE326" s="187" t="s">
        <v>973</v>
      </c>
      <c r="BF326" s="188" t="s">
        <v>976</v>
      </c>
      <c r="BG326" s="185" t="s">
        <v>973</v>
      </c>
      <c r="BH326" s="189">
        <v>2.6</v>
      </c>
      <c r="BI326" s="1119"/>
      <c r="BJ326" s="115"/>
      <c r="BK326" s="272"/>
      <c r="BL326" s="1118"/>
      <c r="BM326" s="202"/>
      <c r="BN326" s="195"/>
      <c r="BO326" s="195"/>
      <c r="BP326" s="195"/>
      <c r="BQ326" s="195"/>
      <c r="BR326" s="195"/>
      <c r="BS326" s="225"/>
      <c r="BU326" s="1149"/>
      <c r="BV326" s="259"/>
      <c r="BW326" s="1118"/>
      <c r="BX326" s="232"/>
      <c r="BY326" s="232"/>
      <c r="BZ326" s="1119"/>
      <c r="CA326" s="271"/>
      <c r="CB326" s="268"/>
      <c r="CC326" s="269"/>
      <c r="CD326" s="268"/>
      <c r="CE326" s="269"/>
      <c r="CF326" s="268"/>
      <c r="CG326" s="269"/>
      <c r="CH326" s="1096"/>
      <c r="CI326" s="1121" t="e">
        <v>#REF!</v>
      </c>
      <c r="CJ326" s="1108" t="e">
        <v>#REF!</v>
      </c>
      <c r="CK326" s="1093"/>
      <c r="CL326" s="123" t="s">
        <v>987</v>
      </c>
      <c r="CM326" s="228">
        <v>2600</v>
      </c>
      <c r="CN326" s="229">
        <v>2900</v>
      </c>
      <c r="CO326" s="1100"/>
      <c r="CP326" s="1111"/>
      <c r="CQ326" s="1100"/>
      <c r="CR326" s="1083"/>
      <c r="CS326" s="1102"/>
      <c r="CT326" s="1086"/>
      <c r="CU326" s="1086"/>
      <c r="CV326" s="1089"/>
      <c r="CW326" s="1102"/>
      <c r="CX326" s="1105"/>
      <c r="CY326" s="1091"/>
      <c r="CZ326" s="202"/>
      <c r="DA326" s="127"/>
      <c r="DB326" s="1096"/>
      <c r="DC326" s="266"/>
      <c r="DD326" s="1096"/>
      <c r="DE326" s="1098"/>
      <c r="DF326" s="1100"/>
      <c r="DG326" s="1083"/>
      <c r="DH326" s="1086"/>
      <c r="DI326" s="1086"/>
      <c r="DJ326" s="1086"/>
      <c r="DK326" s="1089"/>
      <c r="DL326" s="1086"/>
      <c r="DM326" s="1067"/>
      <c r="DN326" s="1069"/>
      <c r="DO326" s="1076">
        <v>0.01</v>
      </c>
      <c r="DP326" s="1078">
        <v>0.03</v>
      </c>
      <c r="DQ326" s="1078">
        <v>0.04</v>
      </c>
      <c r="DR326" s="1080">
        <v>0.06</v>
      </c>
      <c r="DS326" s="202"/>
      <c r="DT326" s="1143"/>
      <c r="DU326" s="160"/>
      <c r="DV326" s="160"/>
    </row>
    <row r="327" spans="1:126" s="263" customFormat="1" ht="18.600000000000001" customHeight="1">
      <c r="A327" s="263" t="s">
        <v>338</v>
      </c>
      <c r="B327" s="1147"/>
      <c r="C327" s="1114"/>
      <c r="D327" s="1124"/>
      <c r="E327" s="238" t="s">
        <v>55</v>
      </c>
      <c r="F327" s="165"/>
      <c r="G327" s="239">
        <v>199260</v>
      </c>
      <c r="H327" s="240"/>
      <c r="I327" s="239">
        <v>195180</v>
      </c>
      <c r="J327" s="240"/>
      <c r="K327" s="141" t="s">
        <v>973</v>
      </c>
      <c r="L327" s="241">
        <v>1860</v>
      </c>
      <c r="M327" s="242"/>
      <c r="N327" s="243" t="s">
        <v>974</v>
      </c>
      <c r="O327" s="244" t="s">
        <v>975</v>
      </c>
      <c r="P327" s="244" t="s">
        <v>910</v>
      </c>
      <c r="Q327" s="244" t="s">
        <v>976</v>
      </c>
      <c r="R327" s="244" t="s">
        <v>973</v>
      </c>
      <c r="S327" s="245">
        <v>2.9</v>
      </c>
      <c r="T327" s="246"/>
      <c r="U327" s="241">
        <v>1820</v>
      </c>
      <c r="V327" s="242"/>
      <c r="W327" s="247" t="s">
        <v>974</v>
      </c>
      <c r="X327" s="244" t="s">
        <v>975</v>
      </c>
      <c r="Y327" s="248" t="s">
        <v>910</v>
      </c>
      <c r="Z327" s="244" t="s">
        <v>976</v>
      </c>
      <c r="AA327" s="248" t="s">
        <v>973</v>
      </c>
      <c r="AB327" s="245">
        <v>2.8</v>
      </c>
      <c r="AC327" s="249"/>
      <c r="AD327" s="231"/>
      <c r="AE327" s="232"/>
      <c r="AF327" s="233"/>
      <c r="AG327" s="250"/>
      <c r="AH327" s="235"/>
      <c r="AI327" s="195"/>
      <c r="AJ327" s="235"/>
      <c r="AK327" s="195"/>
      <c r="AL327" s="235"/>
      <c r="AM327" s="195"/>
      <c r="AN327" s="195"/>
      <c r="AO327" s="231"/>
      <c r="AP327" s="232"/>
      <c r="AQ327" s="233"/>
      <c r="AR327" s="250"/>
      <c r="AS327" s="235"/>
      <c r="AT327" s="195"/>
      <c r="AU327" s="235"/>
      <c r="AV327" s="195"/>
      <c r="AW327" s="235"/>
      <c r="AX327" s="195"/>
      <c r="AY327" s="231"/>
      <c r="AZ327" s="232"/>
      <c r="BA327" s="232"/>
      <c r="BB327" s="234"/>
      <c r="BC327" s="235"/>
      <c r="BD327" s="195"/>
      <c r="BE327" s="235"/>
      <c r="BF327" s="195"/>
      <c r="BG327" s="235"/>
      <c r="BH327" s="195"/>
      <c r="BI327" s="1119"/>
      <c r="BJ327" s="115"/>
      <c r="BK327" s="272"/>
      <c r="BL327" s="1118"/>
      <c r="BM327" s="202"/>
      <c r="BN327" s="195"/>
      <c r="BO327" s="195"/>
      <c r="BP327" s="195"/>
      <c r="BQ327" s="195"/>
      <c r="BR327" s="195"/>
      <c r="BS327" s="225"/>
      <c r="BT327" s="232"/>
      <c r="BU327" s="1149"/>
      <c r="BV327" s="224"/>
      <c r="BW327" s="1118"/>
      <c r="BX327" s="232"/>
      <c r="BY327" s="232"/>
      <c r="BZ327" s="1119"/>
      <c r="CA327" s="271"/>
      <c r="CB327" s="268"/>
      <c r="CC327" s="269"/>
      <c r="CD327" s="268"/>
      <c r="CE327" s="269"/>
      <c r="CF327" s="268"/>
      <c r="CG327" s="269"/>
      <c r="CH327" s="1096"/>
      <c r="CI327" s="1122" t="e">
        <v>#REF!</v>
      </c>
      <c r="CJ327" s="1109" t="e">
        <v>#REF!</v>
      </c>
      <c r="CK327" s="1093"/>
      <c r="CL327" s="252" t="s">
        <v>988</v>
      </c>
      <c r="CM327" s="253">
        <v>2400</v>
      </c>
      <c r="CN327" s="254">
        <v>2600</v>
      </c>
      <c r="CO327" s="1100"/>
      <c r="CP327" s="1112"/>
      <c r="CQ327" s="1100"/>
      <c r="CR327" s="1084"/>
      <c r="CS327" s="1103"/>
      <c r="CT327" s="1087"/>
      <c r="CU327" s="1087"/>
      <c r="CV327" s="1090"/>
      <c r="CW327" s="1103"/>
      <c r="CX327" s="1106"/>
      <c r="CY327" s="1092"/>
      <c r="CZ327" s="202"/>
      <c r="DA327" s="127"/>
      <c r="DB327" s="1096"/>
      <c r="DC327" s="266"/>
      <c r="DD327" s="1096"/>
      <c r="DE327" s="1099"/>
      <c r="DF327" s="1100"/>
      <c r="DG327" s="1084"/>
      <c r="DH327" s="1087"/>
      <c r="DI327" s="1087"/>
      <c r="DJ327" s="1087"/>
      <c r="DK327" s="1090"/>
      <c r="DL327" s="1087"/>
      <c r="DM327" s="1068"/>
      <c r="DN327" s="1069"/>
      <c r="DO327" s="1077"/>
      <c r="DP327" s="1079"/>
      <c r="DQ327" s="1079"/>
      <c r="DR327" s="1081"/>
      <c r="DS327" s="202"/>
      <c r="DT327" s="1143"/>
      <c r="DU327" s="160"/>
      <c r="DV327" s="160"/>
    </row>
    <row r="328" spans="1:126" s="263" customFormat="1" ht="18.600000000000001" customHeight="1">
      <c r="A328" s="263" t="s">
        <v>339</v>
      </c>
      <c r="B328" s="1147"/>
      <c r="C328" s="1128" t="s">
        <v>1023</v>
      </c>
      <c r="D328" s="1116" t="s">
        <v>972</v>
      </c>
      <c r="E328" s="164" t="s">
        <v>52</v>
      </c>
      <c r="F328" s="165"/>
      <c r="G328" s="166">
        <v>35440</v>
      </c>
      <c r="H328" s="167">
        <v>43980</v>
      </c>
      <c r="I328" s="166">
        <v>31640</v>
      </c>
      <c r="J328" s="167">
        <v>40180</v>
      </c>
      <c r="K328" s="141" t="s">
        <v>973</v>
      </c>
      <c r="L328" s="168">
        <v>330</v>
      </c>
      <c r="M328" s="169">
        <v>410</v>
      </c>
      <c r="N328" s="170" t="s">
        <v>974</v>
      </c>
      <c r="O328" s="171" t="s">
        <v>975</v>
      </c>
      <c r="P328" s="172" t="s">
        <v>973</v>
      </c>
      <c r="Q328" s="173" t="s">
        <v>976</v>
      </c>
      <c r="R328" s="172" t="s">
        <v>973</v>
      </c>
      <c r="S328" s="174">
        <v>3</v>
      </c>
      <c r="T328" s="175">
        <v>2.9</v>
      </c>
      <c r="U328" s="168">
        <v>290</v>
      </c>
      <c r="V328" s="169">
        <v>370</v>
      </c>
      <c r="W328" s="176" t="s">
        <v>974</v>
      </c>
      <c r="X328" s="171" t="s">
        <v>975</v>
      </c>
      <c r="Y328" s="176" t="s">
        <v>973</v>
      </c>
      <c r="Z328" s="173" t="s">
        <v>976</v>
      </c>
      <c r="AA328" s="176" t="s">
        <v>973</v>
      </c>
      <c r="AB328" s="174">
        <v>2.9</v>
      </c>
      <c r="AC328" s="177">
        <v>2.9</v>
      </c>
      <c r="AD328" s="141" t="s">
        <v>973</v>
      </c>
      <c r="AE328" s="178">
        <v>8540</v>
      </c>
      <c r="AF328" s="141" t="s">
        <v>973</v>
      </c>
      <c r="AG328" s="179">
        <v>80</v>
      </c>
      <c r="AH328" s="180" t="s">
        <v>974</v>
      </c>
      <c r="AI328" s="171" t="s">
        <v>975</v>
      </c>
      <c r="AJ328" s="176" t="s">
        <v>973</v>
      </c>
      <c r="AK328" s="173" t="s">
        <v>976</v>
      </c>
      <c r="AL328" s="176" t="s">
        <v>973</v>
      </c>
      <c r="AM328" s="181">
        <v>2.8</v>
      </c>
      <c r="AN328" s="182" t="s">
        <v>977</v>
      </c>
      <c r="AO328" s="141" t="s">
        <v>973</v>
      </c>
      <c r="AP328" s="183">
        <v>3410</v>
      </c>
      <c r="AQ328" s="141" t="s">
        <v>973</v>
      </c>
      <c r="AR328" s="184">
        <v>30</v>
      </c>
      <c r="AS328" s="185" t="s">
        <v>974</v>
      </c>
      <c r="AT328" s="186" t="s">
        <v>975</v>
      </c>
      <c r="AU328" s="187" t="s">
        <v>973</v>
      </c>
      <c r="AV328" s="188" t="s">
        <v>976</v>
      </c>
      <c r="AW328" s="187" t="s">
        <v>973</v>
      </c>
      <c r="AX328" s="189">
        <v>3.7</v>
      </c>
      <c r="AY328" s="115"/>
      <c r="AZ328" s="126"/>
      <c r="BA328" s="126"/>
      <c r="BB328" s="190"/>
      <c r="BC328" s="130"/>
      <c r="BD328" s="126"/>
      <c r="BE328" s="130"/>
      <c r="BF328" s="126"/>
      <c r="BG328" s="130"/>
      <c r="BH328" s="126"/>
      <c r="BI328" s="1119"/>
      <c r="BJ328" s="115"/>
      <c r="BK328" s="272"/>
      <c r="BL328" s="1118"/>
      <c r="BM328" s="202"/>
      <c r="BN328" s="195"/>
      <c r="BO328" s="195"/>
      <c r="BP328" s="195"/>
      <c r="BQ328" s="195"/>
      <c r="BR328" s="195"/>
      <c r="BS328" s="225"/>
      <c r="BT328" s="195"/>
      <c r="BU328" s="1149"/>
      <c r="BV328" s="226"/>
      <c r="BW328" s="1118"/>
      <c r="BX328" s="232"/>
      <c r="BY328" s="232"/>
      <c r="BZ328" s="1119"/>
      <c r="CA328" s="271"/>
      <c r="CB328" s="268"/>
      <c r="CC328" s="269"/>
      <c r="CD328" s="268"/>
      <c r="CE328" s="269"/>
      <c r="CF328" s="268"/>
      <c r="CG328" s="269"/>
      <c r="CH328" s="1096" t="s">
        <v>973</v>
      </c>
      <c r="CI328" s="1120">
        <v>3000</v>
      </c>
      <c r="CJ328" s="1107">
        <v>3300</v>
      </c>
      <c r="CK328" s="1093" t="s">
        <v>973</v>
      </c>
      <c r="CL328" s="198" t="s">
        <v>980</v>
      </c>
      <c r="CM328" s="199">
        <v>5400</v>
      </c>
      <c r="CN328" s="200">
        <v>6000</v>
      </c>
      <c r="CO328" s="1100" t="s">
        <v>973</v>
      </c>
      <c r="CP328" s="1110">
        <v>3410</v>
      </c>
      <c r="CQ328" s="1100" t="s">
        <v>973</v>
      </c>
      <c r="CR328" s="1082">
        <v>30</v>
      </c>
      <c r="CS328" s="1101" t="s">
        <v>974</v>
      </c>
      <c r="CT328" s="1085" t="s">
        <v>975</v>
      </c>
      <c r="CU328" s="1085" t="s">
        <v>973</v>
      </c>
      <c r="CV328" s="1088" t="s">
        <v>979</v>
      </c>
      <c r="CW328" s="1101" t="s">
        <v>973</v>
      </c>
      <c r="CX328" s="1104">
        <v>3.2</v>
      </c>
      <c r="CY328" s="1091" t="s">
        <v>981</v>
      </c>
      <c r="CZ328" s="1093" t="s">
        <v>973</v>
      </c>
      <c r="DA328" s="1094">
        <v>4900</v>
      </c>
      <c r="DB328" s="1096"/>
      <c r="DC328" s="266"/>
      <c r="DD328" s="1096" t="s">
        <v>982</v>
      </c>
      <c r="DE328" s="1097">
        <v>3740</v>
      </c>
      <c r="DF328" s="1100" t="s">
        <v>973</v>
      </c>
      <c r="DG328" s="1082">
        <v>30</v>
      </c>
      <c r="DH328" s="1085" t="s">
        <v>974</v>
      </c>
      <c r="DI328" s="1085" t="s">
        <v>975</v>
      </c>
      <c r="DJ328" s="1085" t="s">
        <v>973</v>
      </c>
      <c r="DK328" s="1088" t="s">
        <v>979</v>
      </c>
      <c r="DL328" s="1085" t="s">
        <v>973</v>
      </c>
      <c r="DM328" s="1066">
        <v>2.5</v>
      </c>
      <c r="DN328" s="1069" t="s">
        <v>982</v>
      </c>
      <c r="DO328" s="1070" t="s">
        <v>912</v>
      </c>
      <c r="DP328" s="1072" t="s">
        <v>912</v>
      </c>
      <c r="DQ328" s="1072" t="s">
        <v>912</v>
      </c>
      <c r="DR328" s="1074" t="s">
        <v>912</v>
      </c>
      <c r="DS328" s="202"/>
      <c r="DT328" s="1143"/>
      <c r="DU328" s="160"/>
      <c r="DV328" s="160"/>
    </row>
    <row r="329" spans="1:126" s="263" customFormat="1" ht="18.600000000000001" customHeight="1">
      <c r="A329" s="263" t="s">
        <v>340</v>
      </c>
      <c r="B329" s="1147"/>
      <c r="C329" s="1114"/>
      <c r="D329" s="1117"/>
      <c r="E329" s="203" t="s">
        <v>53</v>
      </c>
      <c r="F329" s="165"/>
      <c r="G329" s="204">
        <v>43980</v>
      </c>
      <c r="H329" s="205">
        <v>112650</v>
      </c>
      <c r="I329" s="204">
        <v>40180</v>
      </c>
      <c r="J329" s="205">
        <v>108850</v>
      </c>
      <c r="K329" s="141" t="s">
        <v>973</v>
      </c>
      <c r="L329" s="206">
        <v>410</v>
      </c>
      <c r="M329" s="207">
        <v>1000</v>
      </c>
      <c r="N329" s="208" t="s">
        <v>974</v>
      </c>
      <c r="O329" s="209" t="s">
        <v>975</v>
      </c>
      <c r="P329" s="209" t="s">
        <v>910</v>
      </c>
      <c r="Q329" s="209" t="s">
        <v>976</v>
      </c>
      <c r="R329" s="209" t="s">
        <v>973</v>
      </c>
      <c r="S329" s="210">
        <v>2.9</v>
      </c>
      <c r="T329" s="211">
        <v>2.9</v>
      </c>
      <c r="U329" s="206">
        <v>370</v>
      </c>
      <c r="V329" s="207">
        <v>960</v>
      </c>
      <c r="W329" s="212" t="s">
        <v>974</v>
      </c>
      <c r="X329" s="209" t="s">
        <v>975</v>
      </c>
      <c r="Y329" s="212" t="s">
        <v>910</v>
      </c>
      <c r="Z329" s="209" t="s">
        <v>976</v>
      </c>
      <c r="AA329" s="212" t="s">
        <v>973</v>
      </c>
      <c r="AB329" s="210">
        <v>2.9</v>
      </c>
      <c r="AC329" s="213">
        <v>2.8</v>
      </c>
      <c r="AD329" s="141" t="s">
        <v>973</v>
      </c>
      <c r="AE329" s="214">
        <v>8540</v>
      </c>
      <c r="AF329" s="141" t="s">
        <v>973</v>
      </c>
      <c r="AG329" s="215">
        <v>80</v>
      </c>
      <c r="AH329" s="216" t="s">
        <v>974</v>
      </c>
      <c r="AI329" s="158" t="s">
        <v>975</v>
      </c>
      <c r="AJ329" s="159" t="s">
        <v>973</v>
      </c>
      <c r="AK329" s="217" t="s">
        <v>976</v>
      </c>
      <c r="AL329" s="218" t="s">
        <v>973</v>
      </c>
      <c r="AM329" s="219">
        <v>2.8</v>
      </c>
      <c r="AN329" s="220"/>
      <c r="AO329" s="115"/>
      <c r="AP329" s="221"/>
      <c r="AQ329" s="115"/>
      <c r="AR329" s="222"/>
      <c r="AS329" s="223"/>
      <c r="AT329" s="221"/>
      <c r="AU329" s="223"/>
      <c r="AV329" s="221"/>
      <c r="AW329" s="223"/>
      <c r="AX329" s="221"/>
      <c r="AY329" s="115"/>
      <c r="AZ329" s="126"/>
      <c r="BA329" s="126"/>
      <c r="BB329" s="190"/>
      <c r="BC329" s="130"/>
      <c r="BD329" s="126"/>
      <c r="BE329" s="130"/>
      <c r="BF329" s="126"/>
      <c r="BG329" s="130"/>
      <c r="BH329" s="126"/>
      <c r="BI329" s="1119"/>
      <c r="BJ329" s="115"/>
      <c r="BK329" s="272"/>
      <c r="BL329" s="1118"/>
      <c r="BM329" s="202"/>
      <c r="BN329" s="195"/>
      <c r="BO329" s="195"/>
      <c r="BP329" s="195"/>
      <c r="BQ329" s="195"/>
      <c r="BR329" s="195"/>
      <c r="BS329" s="225"/>
      <c r="BU329" s="1149"/>
      <c r="BV329" s="259"/>
      <c r="BW329" s="1118"/>
      <c r="BX329" s="232"/>
      <c r="BY329" s="232"/>
      <c r="BZ329" s="1119"/>
      <c r="CA329" s="271"/>
      <c r="CB329" s="268"/>
      <c r="CC329" s="269"/>
      <c r="CD329" s="268"/>
      <c r="CE329" s="269"/>
      <c r="CF329" s="268"/>
      <c r="CG329" s="269"/>
      <c r="CH329" s="1096"/>
      <c r="CI329" s="1121" t="e">
        <v>#REF!</v>
      </c>
      <c r="CJ329" s="1108" t="e">
        <v>#REF!</v>
      </c>
      <c r="CK329" s="1093"/>
      <c r="CL329" s="123" t="s">
        <v>985</v>
      </c>
      <c r="CM329" s="228">
        <v>2900</v>
      </c>
      <c r="CN329" s="229">
        <v>3300</v>
      </c>
      <c r="CO329" s="1100"/>
      <c r="CP329" s="1111"/>
      <c r="CQ329" s="1100"/>
      <c r="CR329" s="1083"/>
      <c r="CS329" s="1102"/>
      <c r="CT329" s="1086"/>
      <c r="CU329" s="1086"/>
      <c r="CV329" s="1089"/>
      <c r="CW329" s="1102"/>
      <c r="CX329" s="1105"/>
      <c r="CY329" s="1091"/>
      <c r="CZ329" s="1093"/>
      <c r="DA329" s="1095"/>
      <c r="DB329" s="1096"/>
      <c r="DC329" s="266"/>
      <c r="DD329" s="1096"/>
      <c r="DE329" s="1098"/>
      <c r="DF329" s="1100"/>
      <c r="DG329" s="1083"/>
      <c r="DH329" s="1086"/>
      <c r="DI329" s="1086"/>
      <c r="DJ329" s="1086"/>
      <c r="DK329" s="1089"/>
      <c r="DL329" s="1086"/>
      <c r="DM329" s="1067"/>
      <c r="DN329" s="1069"/>
      <c r="DO329" s="1071"/>
      <c r="DP329" s="1073"/>
      <c r="DQ329" s="1073"/>
      <c r="DR329" s="1075"/>
      <c r="DS329" s="202"/>
      <c r="DT329" s="1143"/>
      <c r="DU329" s="160"/>
      <c r="DV329" s="160"/>
    </row>
    <row r="330" spans="1:126" s="263" customFormat="1" ht="18.600000000000001" customHeight="1">
      <c r="A330" s="263" t="s">
        <v>341</v>
      </c>
      <c r="B330" s="1147"/>
      <c r="C330" s="1114"/>
      <c r="D330" s="1123" t="s">
        <v>986</v>
      </c>
      <c r="E330" s="203" t="s">
        <v>54</v>
      </c>
      <c r="F330" s="165"/>
      <c r="G330" s="204">
        <v>112650</v>
      </c>
      <c r="H330" s="205">
        <v>198140</v>
      </c>
      <c r="I330" s="204">
        <v>108850</v>
      </c>
      <c r="J330" s="205">
        <v>194340</v>
      </c>
      <c r="K330" s="141" t="s">
        <v>973</v>
      </c>
      <c r="L330" s="206">
        <v>1000</v>
      </c>
      <c r="M330" s="207">
        <v>1850</v>
      </c>
      <c r="N330" s="208" t="s">
        <v>974</v>
      </c>
      <c r="O330" s="209" t="s">
        <v>975</v>
      </c>
      <c r="P330" s="209" t="s">
        <v>910</v>
      </c>
      <c r="Q330" s="209" t="s">
        <v>976</v>
      </c>
      <c r="R330" s="209" t="s">
        <v>973</v>
      </c>
      <c r="S330" s="210">
        <v>2.9</v>
      </c>
      <c r="T330" s="211">
        <v>2.9</v>
      </c>
      <c r="U330" s="206">
        <v>960</v>
      </c>
      <c r="V330" s="207">
        <v>1810</v>
      </c>
      <c r="W330" s="212" t="s">
        <v>974</v>
      </c>
      <c r="X330" s="209" t="s">
        <v>975</v>
      </c>
      <c r="Y330" s="212" t="s">
        <v>910</v>
      </c>
      <c r="Z330" s="209" t="s">
        <v>976</v>
      </c>
      <c r="AA330" s="212" t="s">
        <v>973</v>
      </c>
      <c r="AB330" s="210">
        <v>2.8</v>
      </c>
      <c r="AC330" s="213">
        <v>2.8</v>
      </c>
      <c r="AD330" s="231"/>
      <c r="AE330" s="232"/>
      <c r="AF330" s="233"/>
      <c r="AG330" s="234"/>
      <c r="AH330" s="235"/>
      <c r="AI330" s="195"/>
      <c r="AJ330" s="235"/>
      <c r="AK330" s="195"/>
      <c r="AL330" s="235"/>
      <c r="AM330" s="195"/>
      <c r="AN330" s="195"/>
      <c r="AO330" s="231"/>
      <c r="AP330" s="232"/>
      <c r="AQ330" s="233"/>
      <c r="AR330" s="234"/>
      <c r="AS330" s="235"/>
      <c r="AT330" s="195"/>
      <c r="AU330" s="235"/>
      <c r="AV330" s="195"/>
      <c r="AW330" s="235"/>
      <c r="AX330" s="195"/>
      <c r="AY330" s="141" t="s">
        <v>973</v>
      </c>
      <c r="AZ330" s="236">
        <v>17090</v>
      </c>
      <c r="BA330" s="141" t="s">
        <v>973</v>
      </c>
      <c r="BB330" s="184">
        <v>170</v>
      </c>
      <c r="BC330" s="185" t="s">
        <v>974</v>
      </c>
      <c r="BD330" s="186" t="s">
        <v>975</v>
      </c>
      <c r="BE330" s="187" t="s">
        <v>973</v>
      </c>
      <c r="BF330" s="188" t="s">
        <v>976</v>
      </c>
      <c r="BG330" s="185" t="s">
        <v>973</v>
      </c>
      <c r="BH330" s="189">
        <v>2.6</v>
      </c>
      <c r="BI330" s="1119"/>
      <c r="BJ330" s="115"/>
      <c r="BK330" s="272"/>
      <c r="BL330" s="1118"/>
      <c r="BM330" s="202"/>
      <c r="BN330" s="195"/>
      <c r="BO330" s="195"/>
      <c r="BP330" s="195"/>
      <c r="BQ330" s="195"/>
      <c r="BR330" s="195"/>
      <c r="BS330" s="225"/>
      <c r="BT330" s="232"/>
      <c r="BU330" s="1149"/>
      <c r="BV330" s="224"/>
      <c r="BW330" s="1118"/>
      <c r="BX330" s="232"/>
      <c r="BY330" s="232"/>
      <c r="BZ330" s="1119"/>
      <c r="CA330" s="271"/>
      <c r="CB330" s="268"/>
      <c r="CC330" s="269"/>
      <c r="CD330" s="268"/>
      <c r="CE330" s="269"/>
      <c r="CF330" s="268"/>
      <c r="CG330" s="269"/>
      <c r="CH330" s="1096"/>
      <c r="CI330" s="1121" t="e">
        <v>#REF!</v>
      </c>
      <c r="CJ330" s="1108" t="e">
        <v>#REF!</v>
      </c>
      <c r="CK330" s="1093"/>
      <c r="CL330" s="123" t="s">
        <v>987</v>
      </c>
      <c r="CM330" s="228">
        <v>2500</v>
      </c>
      <c r="CN330" s="229">
        <v>2800</v>
      </c>
      <c r="CO330" s="1100"/>
      <c r="CP330" s="1111"/>
      <c r="CQ330" s="1100"/>
      <c r="CR330" s="1083"/>
      <c r="CS330" s="1102"/>
      <c r="CT330" s="1086"/>
      <c r="CU330" s="1086"/>
      <c r="CV330" s="1089"/>
      <c r="CW330" s="1102"/>
      <c r="CX330" s="1105"/>
      <c r="CY330" s="1091"/>
      <c r="CZ330" s="202"/>
      <c r="DA330" s="127"/>
      <c r="DB330" s="1096"/>
      <c r="DC330" s="266"/>
      <c r="DD330" s="1096"/>
      <c r="DE330" s="1098"/>
      <c r="DF330" s="1100"/>
      <c r="DG330" s="1083"/>
      <c r="DH330" s="1086"/>
      <c r="DI330" s="1086"/>
      <c r="DJ330" s="1086"/>
      <c r="DK330" s="1089"/>
      <c r="DL330" s="1086"/>
      <c r="DM330" s="1067"/>
      <c r="DN330" s="1069"/>
      <c r="DO330" s="1076">
        <v>0.01</v>
      </c>
      <c r="DP330" s="1078">
        <v>0.03</v>
      </c>
      <c r="DQ330" s="1078">
        <v>0.04</v>
      </c>
      <c r="DR330" s="1080">
        <v>0.06</v>
      </c>
      <c r="DS330" s="202"/>
      <c r="DT330" s="1143"/>
      <c r="DU330" s="160"/>
      <c r="DV330" s="160"/>
    </row>
    <row r="331" spans="1:126" s="263" customFormat="1" ht="18.600000000000001" customHeight="1">
      <c r="A331" s="263" t="s">
        <v>342</v>
      </c>
      <c r="B331" s="1147"/>
      <c r="C331" s="1114"/>
      <c r="D331" s="1124"/>
      <c r="E331" s="238" t="s">
        <v>55</v>
      </c>
      <c r="F331" s="165"/>
      <c r="G331" s="239">
        <v>198140</v>
      </c>
      <c r="H331" s="240"/>
      <c r="I331" s="239">
        <v>194340</v>
      </c>
      <c r="J331" s="240"/>
      <c r="K331" s="141" t="s">
        <v>973</v>
      </c>
      <c r="L331" s="241">
        <v>1850</v>
      </c>
      <c r="M331" s="242"/>
      <c r="N331" s="243" t="s">
        <v>974</v>
      </c>
      <c r="O331" s="244" t="s">
        <v>975</v>
      </c>
      <c r="P331" s="244" t="s">
        <v>910</v>
      </c>
      <c r="Q331" s="244" t="s">
        <v>976</v>
      </c>
      <c r="R331" s="244" t="s">
        <v>973</v>
      </c>
      <c r="S331" s="245">
        <v>2.9</v>
      </c>
      <c r="T331" s="246"/>
      <c r="U331" s="241">
        <v>1810</v>
      </c>
      <c r="V331" s="242"/>
      <c r="W331" s="247" t="s">
        <v>974</v>
      </c>
      <c r="X331" s="244" t="s">
        <v>975</v>
      </c>
      <c r="Y331" s="248" t="s">
        <v>910</v>
      </c>
      <c r="Z331" s="244" t="s">
        <v>976</v>
      </c>
      <c r="AA331" s="248" t="s">
        <v>973</v>
      </c>
      <c r="AB331" s="245">
        <v>2.8</v>
      </c>
      <c r="AC331" s="249"/>
      <c r="AD331" s="231"/>
      <c r="AE331" s="232"/>
      <c r="AF331" s="233"/>
      <c r="AG331" s="250"/>
      <c r="AH331" s="235"/>
      <c r="AI331" s="195"/>
      <c r="AJ331" s="235"/>
      <c r="AK331" s="195"/>
      <c r="AL331" s="235"/>
      <c r="AM331" s="195"/>
      <c r="AN331" s="195"/>
      <c r="AO331" s="231"/>
      <c r="AP331" s="232"/>
      <c r="AQ331" s="233"/>
      <c r="AR331" s="250"/>
      <c r="AS331" s="235"/>
      <c r="AT331" s="195"/>
      <c r="AU331" s="235"/>
      <c r="AV331" s="195"/>
      <c r="AW331" s="235"/>
      <c r="AX331" s="195"/>
      <c r="AY331" s="231"/>
      <c r="AZ331" s="232"/>
      <c r="BA331" s="232"/>
      <c r="BB331" s="234"/>
      <c r="BC331" s="235"/>
      <c r="BD331" s="195"/>
      <c r="BE331" s="235"/>
      <c r="BF331" s="195"/>
      <c r="BG331" s="235"/>
      <c r="BH331" s="195"/>
      <c r="BI331" s="1119"/>
      <c r="BJ331" s="115"/>
      <c r="BK331" s="272"/>
      <c r="BL331" s="1118"/>
      <c r="BM331" s="202"/>
      <c r="BN331" s="195"/>
      <c r="BO331" s="195"/>
      <c r="BP331" s="195"/>
      <c r="BQ331" s="195"/>
      <c r="BR331" s="195"/>
      <c r="BS331" s="225"/>
      <c r="BT331" s="195"/>
      <c r="BU331" s="1149"/>
      <c r="BV331" s="226"/>
      <c r="BW331" s="1118"/>
      <c r="BX331" s="232"/>
      <c r="BY331" s="232"/>
      <c r="BZ331" s="1119"/>
      <c r="CA331" s="271"/>
      <c r="CB331" s="268"/>
      <c r="CC331" s="269"/>
      <c r="CD331" s="268"/>
      <c r="CE331" s="269"/>
      <c r="CF331" s="268"/>
      <c r="CG331" s="269"/>
      <c r="CH331" s="1096"/>
      <c r="CI331" s="1122" t="e">
        <v>#REF!</v>
      </c>
      <c r="CJ331" s="1109" t="e">
        <v>#REF!</v>
      </c>
      <c r="CK331" s="1093"/>
      <c r="CL331" s="252" t="s">
        <v>988</v>
      </c>
      <c r="CM331" s="253">
        <v>2300</v>
      </c>
      <c r="CN331" s="254">
        <v>2500</v>
      </c>
      <c r="CO331" s="1100"/>
      <c r="CP331" s="1112"/>
      <c r="CQ331" s="1100"/>
      <c r="CR331" s="1084"/>
      <c r="CS331" s="1103"/>
      <c r="CT331" s="1087"/>
      <c r="CU331" s="1087"/>
      <c r="CV331" s="1090"/>
      <c r="CW331" s="1103"/>
      <c r="CX331" s="1106"/>
      <c r="CY331" s="1092"/>
      <c r="CZ331" s="202"/>
      <c r="DA331" s="127"/>
      <c r="DB331" s="1096"/>
      <c r="DC331" s="266"/>
      <c r="DD331" s="1096"/>
      <c r="DE331" s="1099"/>
      <c r="DF331" s="1100"/>
      <c r="DG331" s="1084"/>
      <c r="DH331" s="1087"/>
      <c r="DI331" s="1087"/>
      <c r="DJ331" s="1087"/>
      <c r="DK331" s="1090"/>
      <c r="DL331" s="1087"/>
      <c r="DM331" s="1068"/>
      <c r="DN331" s="1069"/>
      <c r="DO331" s="1077"/>
      <c r="DP331" s="1079"/>
      <c r="DQ331" s="1079"/>
      <c r="DR331" s="1081"/>
      <c r="DS331" s="202"/>
      <c r="DT331" s="1143"/>
      <c r="DU331" s="160"/>
      <c r="DV331" s="160"/>
    </row>
    <row r="332" spans="1:126" s="263" customFormat="1" ht="18.600000000000001" customHeight="1">
      <c r="A332" s="263" t="s">
        <v>343</v>
      </c>
      <c r="B332" s="1147"/>
      <c r="C332" s="1128" t="s">
        <v>1024</v>
      </c>
      <c r="D332" s="1116" t="s">
        <v>972</v>
      </c>
      <c r="E332" s="164" t="s">
        <v>52</v>
      </c>
      <c r="F332" s="165"/>
      <c r="G332" s="166">
        <v>35370</v>
      </c>
      <c r="H332" s="167">
        <v>43910</v>
      </c>
      <c r="I332" s="166">
        <v>31810</v>
      </c>
      <c r="J332" s="167">
        <v>40350</v>
      </c>
      <c r="K332" s="141" t="s">
        <v>973</v>
      </c>
      <c r="L332" s="168">
        <v>330</v>
      </c>
      <c r="M332" s="169">
        <v>410</v>
      </c>
      <c r="N332" s="170" t="s">
        <v>974</v>
      </c>
      <c r="O332" s="171" t="s">
        <v>975</v>
      </c>
      <c r="P332" s="172" t="s">
        <v>973</v>
      </c>
      <c r="Q332" s="173" t="s">
        <v>976</v>
      </c>
      <c r="R332" s="172" t="s">
        <v>973</v>
      </c>
      <c r="S332" s="174">
        <v>3.1</v>
      </c>
      <c r="T332" s="175">
        <v>3</v>
      </c>
      <c r="U332" s="168">
        <v>290</v>
      </c>
      <c r="V332" s="169">
        <v>370</v>
      </c>
      <c r="W332" s="176" t="s">
        <v>974</v>
      </c>
      <c r="X332" s="171" t="s">
        <v>975</v>
      </c>
      <c r="Y332" s="176" t="s">
        <v>973</v>
      </c>
      <c r="Z332" s="173" t="s">
        <v>976</v>
      </c>
      <c r="AA332" s="176" t="s">
        <v>973</v>
      </c>
      <c r="AB332" s="174">
        <v>3.1</v>
      </c>
      <c r="AC332" s="177">
        <v>3.1</v>
      </c>
      <c r="AD332" s="141" t="s">
        <v>973</v>
      </c>
      <c r="AE332" s="178">
        <v>8540</v>
      </c>
      <c r="AF332" s="141" t="s">
        <v>973</v>
      </c>
      <c r="AG332" s="179">
        <v>80</v>
      </c>
      <c r="AH332" s="180" t="s">
        <v>974</v>
      </c>
      <c r="AI332" s="171" t="s">
        <v>975</v>
      </c>
      <c r="AJ332" s="176" t="s">
        <v>973</v>
      </c>
      <c r="AK332" s="173" t="s">
        <v>976</v>
      </c>
      <c r="AL332" s="176" t="s">
        <v>973</v>
      </c>
      <c r="AM332" s="181">
        <v>2.8</v>
      </c>
      <c r="AN332" s="182" t="s">
        <v>977</v>
      </c>
      <c r="AO332" s="141" t="s">
        <v>973</v>
      </c>
      <c r="AP332" s="183">
        <v>3410</v>
      </c>
      <c r="AQ332" s="141" t="s">
        <v>973</v>
      </c>
      <c r="AR332" s="184">
        <v>30</v>
      </c>
      <c r="AS332" s="185" t="s">
        <v>974</v>
      </c>
      <c r="AT332" s="186" t="s">
        <v>975</v>
      </c>
      <c r="AU332" s="187" t="s">
        <v>973</v>
      </c>
      <c r="AV332" s="188" t="s">
        <v>976</v>
      </c>
      <c r="AW332" s="187" t="s">
        <v>973</v>
      </c>
      <c r="AX332" s="189">
        <v>3.7</v>
      </c>
      <c r="AY332" s="115"/>
      <c r="AZ332" s="126"/>
      <c r="BA332" s="126"/>
      <c r="BB332" s="190"/>
      <c r="BC332" s="130"/>
      <c r="BD332" s="126"/>
      <c r="BE332" s="130"/>
      <c r="BF332" s="126"/>
      <c r="BG332" s="130"/>
      <c r="BH332" s="126"/>
      <c r="BI332" s="1119"/>
      <c r="BJ332" s="115"/>
      <c r="BK332" s="259"/>
      <c r="BL332" s="1118"/>
      <c r="BM332" s="202"/>
      <c r="BN332" s="195"/>
      <c r="BO332" s="195"/>
      <c r="BP332" s="195"/>
      <c r="BQ332" s="195"/>
      <c r="BR332" s="195"/>
      <c r="BS332" s="225"/>
      <c r="BT332" s="195"/>
      <c r="BU332" s="1149"/>
      <c r="BV332" s="226"/>
      <c r="BW332" s="1118"/>
      <c r="BX332" s="232"/>
      <c r="BY332" s="232"/>
      <c r="BZ332" s="1119"/>
      <c r="CA332" s="271"/>
      <c r="CB332" s="268"/>
      <c r="CC332" s="269"/>
      <c r="CD332" s="268"/>
      <c r="CE332" s="269"/>
      <c r="CF332" s="268"/>
      <c r="CG332" s="269"/>
      <c r="CH332" s="1096" t="s">
        <v>973</v>
      </c>
      <c r="CI332" s="1120">
        <v>2800</v>
      </c>
      <c r="CJ332" s="1107">
        <v>3100</v>
      </c>
      <c r="CK332" s="1093" t="s">
        <v>973</v>
      </c>
      <c r="CL332" s="198" t="s">
        <v>980</v>
      </c>
      <c r="CM332" s="199">
        <v>4800</v>
      </c>
      <c r="CN332" s="200">
        <v>5400</v>
      </c>
      <c r="CO332" s="1100" t="s">
        <v>973</v>
      </c>
      <c r="CP332" s="1110">
        <v>3200</v>
      </c>
      <c r="CQ332" s="1100" t="s">
        <v>973</v>
      </c>
      <c r="CR332" s="1082">
        <v>30</v>
      </c>
      <c r="CS332" s="1101" t="s">
        <v>974</v>
      </c>
      <c r="CT332" s="1085" t="s">
        <v>975</v>
      </c>
      <c r="CU332" s="1085" t="s">
        <v>973</v>
      </c>
      <c r="CV332" s="1088" t="s">
        <v>979</v>
      </c>
      <c r="CW332" s="1101" t="s">
        <v>973</v>
      </c>
      <c r="CX332" s="1104">
        <v>3</v>
      </c>
      <c r="CY332" s="1091" t="s">
        <v>981</v>
      </c>
      <c r="CZ332" s="1093" t="s">
        <v>973</v>
      </c>
      <c r="DA332" s="1094">
        <v>4900</v>
      </c>
      <c r="DB332" s="1096"/>
      <c r="DC332" s="266"/>
      <c r="DD332" s="1096" t="s">
        <v>982</v>
      </c>
      <c r="DE332" s="1097">
        <v>3500</v>
      </c>
      <c r="DF332" s="1100" t="s">
        <v>973</v>
      </c>
      <c r="DG332" s="1082">
        <v>30</v>
      </c>
      <c r="DH332" s="1085" t="s">
        <v>974</v>
      </c>
      <c r="DI332" s="1085" t="s">
        <v>975</v>
      </c>
      <c r="DJ332" s="1085" t="s">
        <v>973</v>
      </c>
      <c r="DK332" s="1088" t="s">
        <v>979</v>
      </c>
      <c r="DL332" s="1085" t="s">
        <v>973</v>
      </c>
      <c r="DM332" s="1066">
        <v>2.2999999999999998</v>
      </c>
      <c r="DN332" s="1069" t="s">
        <v>982</v>
      </c>
      <c r="DO332" s="1070" t="s">
        <v>912</v>
      </c>
      <c r="DP332" s="1072" t="s">
        <v>912</v>
      </c>
      <c r="DQ332" s="1072" t="s">
        <v>912</v>
      </c>
      <c r="DR332" s="1074" t="s">
        <v>912</v>
      </c>
      <c r="DS332" s="202"/>
      <c r="DT332" s="1143"/>
      <c r="DU332" s="160"/>
      <c r="DV332" s="160"/>
    </row>
    <row r="333" spans="1:126" s="263" customFormat="1" ht="18.600000000000001" customHeight="1">
      <c r="A333" s="263" t="s">
        <v>344</v>
      </c>
      <c r="B333" s="1147"/>
      <c r="C333" s="1114"/>
      <c r="D333" s="1117"/>
      <c r="E333" s="203" t="s">
        <v>53</v>
      </c>
      <c r="F333" s="165"/>
      <c r="G333" s="204">
        <v>43910</v>
      </c>
      <c r="H333" s="205">
        <v>112580</v>
      </c>
      <c r="I333" s="204">
        <v>40350</v>
      </c>
      <c r="J333" s="205">
        <v>109020</v>
      </c>
      <c r="K333" s="141" t="s">
        <v>973</v>
      </c>
      <c r="L333" s="206">
        <v>410</v>
      </c>
      <c r="M333" s="207">
        <v>1000</v>
      </c>
      <c r="N333" s="208" t="s">
        <v>974</v>
      </c>
      <c r="O333" s="209" t="s">
        <v>975</v>
      </c>
      <c r="P333" s="209" t="s">
        <v>910</v>
      </c>
      <c r="Q333" s="209" t="s">
        <v>976</v>
      </c>
      <c r="R333" s="209" t="s">
        <v>973</v>
      </c>
      <c r="S333" s="210">
        <v>3</v>
      </c>
      <c r="T333" s="211">
        <v>2.9</v>
      </c>
      <c r="U333" s="206">
        <v>370</v>
      </c>
      <c r="V333" s="207">
        <v>970</v>
      </c>
      <c r="W333" s="212" t="s">
        <v>974</v>
      </c>
      <c r="X333" s="209" t="s">
        <v>975</v>
      </c>
      <c r="Y333" s="212" t="s">
        <v>910</v>
      </c>
      <c r="Z333" s="209" t="s">
        <v>976</v>
      </c>
      <c r="AA333" s="212" t="s">
        <v>973</v>
      </c>
      <c r="AB333" s="210">
        <v>3.1</v>
      </c>
      <c r="AC333" s="213">
        <v>2.9</v>
      </c>
      <c r="AD333" s="141" t="s">
        <v>973</v>
      </c>
      <c r="AE333" s="214">
        <v>8540</v>
      </c>
      <c r="AF333" s="141" t="s">
        <v>973</v>
      </c>
      <c r="AG333" s="215">
        <v>80</v>
      </c>
      <c r="AH333" s="216" t="s">
        <v>974</v>
      </c>
      <c r="AI333" s="158" t="s">
        <v>975</v>
      </c>
      <c r="AJ333" s="159" t="s">
        <v>973</v>
      </c>
      <c r="AK333" s="217" t="s">
        <v>976</v>
      </c>
      <c r="AL333" s="218" t="s">
        <v>973</v>
      </c>
      <c r="AM333" s="219">
        <v>2.8</v>
      </c>
      <c r="AN333" s="220"/>
      <c r="AO333" s="115"/>
      <c r="AP333" s="221"/>
      <c r="AQ333" s="115"/>
      <c r="AR333" s="222"/>
      <c r="AS333" s="223"/>
      <c r="AT333" s="221"/>
      <c r="AU333" s="223"/>
      <c r="AV333" s="221"/>
      <c r="AW333" s="223"/>
      <c r="AX333" s="221"/>
      <c r="AY333" s="115"/>
      <c r="AZ333" s="126"/>
      <c r="BA333" s="126"/>
      <c r="BB333" s="190"/>
      <c r="BC333" s="130"/>
      <c r="BD333" s="126"/>
      <c r="BE333" s="130"/>
      <c r="BF333" s="126"/>
      <c r="BG333" s="130"/>
      <c r="BH333" s="126"/>
      <c r="BI333" s="1119"/>
      <c r="BJ333" s="115"/>
      <c r="BK333" s="259"/>
      <c r="BL333" s="1118"/>
      <c r="BM333" s="202"/>
      <c r="BN333" s="195"/>
      <c r="BO333" s="195"/>
      <c r="BP333" s="195"/>
      <c r="BQ333" s="195"/>
      <c r="BR333" s="195"/>
      <c r="BS333" s="225"/>
      <c r="BT333" s="195"/>
      <c r="BU333" s="1149"/>
      <c r="BV333" s="226"/>
      <c r="BW333" s="1118"/>
      <c r="BX333" s="232"/>
      <c r="BY333" s="232"/>
      <c r="BZ333" s="1119"/>
      <c r="CA333" s="271"/>
      <c r="CB333" s="268"/>
      <c r="CC333" s="269"/>
      <c r="CD333" s="268"/>
      <c r="CE333" s="269"/>
      <c r="CF333" s="268"/>
      <c r="CG333" s="269"/>
      <c r="CH333" s="1096"/>
      <c r="CI333" s="1121" t="e">
        <v>#REF!</v>
      </c>
      <c r="CJ333" s="1108" t="e">
        <v>#REF!</v>
      </c>
      <c r="CK333" s="1093"/>
      <c r="CL333" s="123" t="s">
        <v>985</v>
      </c>
      <c r="CM333" s="228">
        <v>2600</v>
      </c>
      <c r="CN333" s="229">
        <v>2900</v>
      </c>
      <c r="CO333" s="1100"/>
      <c r="CP333" s="1111"/>
      <c r="CQ333" s="1100"/>
      <c r="CR333" s="1083"/>
      <c r="CS333" s="1102"/>
      <c r="CT333" s="1086"/>
      <c r="CU333" s="1086"/>
      <c r="CV333" s="1089"/>
      <c r="CW333" s="1102"/>
      <c r="CX333" s="1105"/>
      <c r="CY333" s="1091"/>
      <c r="CZ333" s="1093"/>
      <c r="DA333" s="1095"/>
      <c r="DB333" s="1096"/>
      <c r="DC333" s="266"/>
      <c r="DD333" s="1096"/>
      <c r="DE333" s="1098"/>
      <c r="DF333" s="1100"/>
      <c r="DG333" s="1083"/>
      <c r="DH333" s="1086"/>
      <c r="DI333" s="1086"/>
      <c r="DJ333" s="1086"/>
      <c r="DK333" s="1089"/>
      <c r="DL333" s="1086"/>
      <c r="DM333" s="1067"/>
      <c r="DN333" s="1069"/>
      <c r="DO333" s="1071"/>
      <c r="DP333" s="1073"/>
      <c r="DQ333" s="1073"/>
      <c r="DR333" s="1075"/>
      <c r="DS333" s="202"/>
      <c r="DT333" s="1143"/>
      <c r="DU333" s="160"/>
      <c r="DV333" s="160"/>
    </row>
    <row r="334" spans="1:126" s="263" customFormat="1" ht="18.600000000000001" customHeight="1">
      <c r="A334" s="263" t="s">
        <v>345</v>
      </c>
      <c r="B334" s="1147"/>
      <c r="C334" s="1114"/>
      <c r="D334" s="1123" t="s">
        <v>986</v>
      </c>
      <c r="E334" s="203" t="s">
        <v>54</v>
      </c>
      <c r="F334" s="165"/>
      <c r="G334" s="204">
        <v>112580</v>
      </c>
      <c r="H334" s="205">
        <v>198070</v>
      </c>
      <c r="I334" s="204">
        <v>109020</v>
      </c>
      <c r="J334" s="205">
        <v>194510</v>
      </c>
      <c r="K334" s="141" t="s">
        <v>973</v>
      </c>
      <c r="L334" s="206">
        <v>1000</v>
      </c>
      <c r="M334" s="207">
        <v>1850</v>
      </c>
      <c r="N334" s="208" t="s">
        <v>974</v>
      </c>
      <c r="O334" s="209" t="s">
        <v>975</v>
      </c>
      <c r="P334" s="209" t="s">
        <v>910</v>
      </c>
      <c r="Q334" s="209" t="s">
        <v>976</v>
      </c>
      <c r="R334" s="209" t="s">
        <v>973</v>
      </c>
      <c r="S334" s="210">
        <v>2.9</v>
      </c>
      <c r="T334" s="211">
        <v>2.9</v>
      </c>
      <c r="U334" s="206">
        <v>970</v>
      </c>
      <c r="V334" s="207">
        <v>1820</v>
      </c>
      <c r="W334" s="212" t="s">
        <v>974</v>
      </c>
      <c r="X334" s="209" t="s">
        <v>975</v>
      </c>
      <c r="Y334" s="212" t="s">
        <v>910</v>
      </c>
      <c r="Z334" s="209" t="s">
        <v>976</v>
      </c>
      <c r="AA334" s="212" t="s">
        <v>973</v>
      </c>
      <c r="AB334" s="210">
        <v>2.9</v>
      </c>
      <c r="AC334" s="213">
        <v>2.9</v>
      </c>
      <c r="AD334" s="231"/>
      <c r="AE334" s="232"/>
      <c r="AF334" s="233"/>
      <c r="AG334" s="234"/>
      <c r="AH334" s="235"/>
      <c r="AI334" s="195"/>
      <c r="AJ334" s="235"/>
      <c r="AK334" s="195"/>
      <c r="AL334" s="235"/>
      <c r="AM334" s="195"/>
      <c r="AN334" s="195"/>
      <c r="AO334" s="231"/>
      <c r="AP334" s="232"/>
      <c r="AQ334" s="233"/>
      <c r="AR334" s="234"/>
      <c r="AS334" s="235"/>
      <c r="AT334" s="195"/>
      <c r="AU334" s="235"/>
      <c r="AV334" s="195"/>
      <c r="AW334" s="235"/>
      <c r="AX334" s="195"/>
      <c r="AY334" s="141" t="s">
        <v>973</v>
      </c>
      <c r="AZ334" s="236">
        <v>17090</v>
      </c>
      <c r="BA334" s="141" t="s">
        <v>973</v>
      </c>
      <c r="BB334" s="184">
        <v>170</v>
      </c>
      <c r="BC334" s="185" t="s">
        <v>974</v>
      </c>
      <c r="BD334" s="186" t="s">
        <v>975</v>
      </c>
      <c r="BE334" s="187" t="s">
        <v>973</v>
      </c>
      <c r="BF334" s="188" t="s">
        <v>976</v>
      </c>
      <c r="BG334" s="185" t="s">
        <v>973</v>
      </c>
      <c r="BH334" s="189">
        <v>2.6</v>
      </c>
      <c r="BI334" s="1119"/>
      <c r="BJ334" s="115"/>
      <c r="BK334" s="259"/>
      <c r="BL334" s="1118"/>
      <c r="BM334" s="202"/>
      <c r="BN334" s="195"/>
      <c r="BO334" s="195"/>
      <c r="BP334" s="195"/>
      <c r="BQ334" s="195"/>
      <c r="BR334" s="195"/>
      <c r="BS334" s="225"/>
      <c r="BT334" s="195"/>
      <c r="BU334" s="1149"/>
      <c r="BV334" s="226"/>
      <c r="BW334" s="1118"/>
      <c r="BX334" s="232"/>
      <c r="BY334" s="232"/>
      <c r="BZ334" s="1119"/>
      <c r="CA334" s="271"/>
      <c r="CB334" s="268"/>
      <c r="CC334" s="269"/>
      <c r="CD334" s="268"/>
      <c r="CE334" s="269"/>
      <c r="CF334" s="268"/>
      <c r="CG334" s="269"/>
      <c r="CH334" s="1096"/>
      <c r="CI334" s="1121" t="e">
        <v>#REF!</v>
      </c>
      <c r="CJ334" s="1108" t="e">
        <v>#REF!</v>
      </c>
      <c r="CK334" s="1093"/>
      <c r="CL334" s="123" t="s">
        <v>987</v>
      </c>
      <c r="CM334" s="228">
        <v>2300</v>
      </c>
      <c r="CN334" s="229">
        <v>2500</v>
      </c>
      <c r="CO334" s="1100"/>
      <c r="CP334" s="1111"/>
      <c r="CQ334" s="1100"/>
      <c r="CR334" s="1083"/>
      <c r="CS334" s="1102"/>
      <c r="CT334" s="1086"/>
      <c r="CU334" s="1086"/>
      <c r="CV334" s="1089"/>
      <c r="CW334" s="1102"/>
      <c r="CX334" s="1105"/>
      <c r="CY334" s="1091"/>
      <c r="CZ334" s="202"/>
      <c r="DA334" s="127"/>
      <c r="DB334" s="1096"/>
      <c r="DC334" s="266"/>
      <c r="DD334" s="1096"/>
      <c r="DE334" s="1098"/>
      <c r="DF334" s="1100"/>
      <c r="DG334" s="1083"/>
      <c r="DH334" s="1086"/>
      <c r="DI334" s="1086"/>
      <c r="DJ334" s="1086"/>
      <c r="DK334" s="1089"/>
      <c r="DL334" s="1086"/>
      <c r="DM334" s="1067"/>
      <c r="DN334" s="1069"/>
      <c r="DO334" s="1076">
        <v>0.01</v>
      </c>
      <c r="DP334" s="1078">
        <v>0.03</v>
      </c>
      <c r="DQ334" s="1078">
        <v>0.04</v>
      </c>
      <c r="DR334" s="1080">
        <v>0.06</v>
      </c>
      <c r="DS334" s="202"/>
      <c r="DT334" s="1143"/>
      <c r="DU334" s="160"/>
      <c r="DV334" s="160"/>
    </row>
    <row r="335" spans="1:126" s="263" customFormat="1" ht="18.600000000000001" customHeight="1">
      <c r="A335" s="263" t="s">
        <v>346</v>
      </c>
      <c r="B335" s="1147"/>
      <c r="C335" s="1114"/>
      <c r="D335" s="1124"/>
      <c r="E335" s="238" t="s">
        <v>55</v>
      </c>
      <c r="F335" s="165"/>
      <c r="G335" s="239">
        <v>198070</v>
      </c>
      <c r="H335" s="240"/>
      <c r="I335" s="239">
        <v>194510</v>
      </c>
      <c r="J335" s="240"/>
      <c r="K335" s="141" t="s">
        <v>973</v>
      </c>
      <c r="L335" s="241">
        <v>1850</v>
      </c>
      <c r="M335" s="242"/>
      <c r="N335" s="243" t="s">
        <v>974</v>
      </c>
      <c r="O335" s="244" t="s">
        <v>975</v>
      </c>
      <c r="P335" s="244" t="s">
        <v>910</v>
      </c>
      <c r="Q335" s="244" t="s">
        <v>976</v>
      </c>
      <c r="R335" s="244" t="s">
        <v>973</v>
      </c>
      <c r="S335" s="245">
        <v>2.9</v>
      </c>
      <c r="T335" s="246"/>
      <c r="U335" s="241">
        <v>1820</v>
      </c>
      <c r="V335" s="242"/>
      <c r="W335" s="247" t="s">
        <v>974</v>
      </c>
      <c r="X335" s="244" t="s">
        <v>975</v>
      </c>
      <c r="Y335" s="248" t="s">
        <v>910</v>
      </c>
      <c r="Z335" s="244" t="s">
        <v>976</v>
      </c>
      <c r="AA335" s="248" t="s">
        <v>973</v>
      </c>
      <c r="AB335" s="245">
        <v>2.9</v>
      </c>
      <c r="AC335" s="249"/>
      <c r="AD335" s="231"/>
      <c r="AE335" s="232"/>
      <c r="AF335" s="233"/>
      <c r="AG335" s="250"/>
      <c r="AH335" s="235"/>
      <c r="AI335" s="195"/>
      <c r="AJ335" s="235"/>
      <c r="AK335" s="195"/>
      <c r="AL335" s="235"/>
      <c r="AM335" s="195"/>
      <c r="AN335" s="195"/>
      <c r="AO335" s="231"/>
      <c r="AP335" s="232"/>
      <c r="AQ335" s="233"/>
      <c r="AR335" s="250"/>
      <c r="AS335" s="235"/>
      <c r="AT335" s="195"/>
      <c r="AU335" s="235"/>
      <c r="AV335" s="195"/>
      <c r="AW335" s="235"/>
      <c r="AX335" s="195"/>
      <c r="AY335" s="231"/>
      <c r="AZ335" s="232"/>
      <c r="BA335" s="232"/>
      <c r="BB335" s="234"/>
      <c r="BC335" s="235"/>
      <c r="BD335" s="195"/>
      <c r="BE335" s="235"/>
      <c r="BF335" s="195"/>
      <c r="BG335" s="235"/>
      <c r="BH335" s="195"/>
      <c r="BI335" s="1119"/>
      <c r="BJ335" s="115"/>
      <c r="BK335" s="259"/>
      <c r="BL335" s="1118"/>
      <c r="BM335" s="202"/>
      <c r="BN335" s="195"/>
      <c r="BO335" s="195"/>
      <c r="BP335" s="195"/>
      <c r="BQ335" s="195"/>
      <c r="BR335" s="195"/>
      <c r="BS335" s="225"/>
      <c r="BT335" s="195"/>
      <c r="BU335" s="1149"/>
      <c r="BV335" s="226"/>
      <c r="BW335" s="1118"/>
      <c r="BX335" s="232"/>
      <c r="BY335" s="232"/>
      <c r="BZ335" s="1119"/>
      <c r="CA335" s="271"/>
      <c r="CB335" s="268"/>
      <c r="CC335" s="269"/>
      <c r="CD335" s="268"/>
      <c r="CE335" s="269"/>
      <c r="CF335" s="268"/>
      <c r="CG335" s="269"/>
      <c r="CH335" s="1096"/>
      <c r="CI335" s="1122" t="e">
        <v>#REF!</v>
      </c>
      <c r="CJ335" s="1109" t="e">
        <v>#REF!</v>
      </c>
      <c r="CK335" s="1093"/>
      <c r="CL335" s="252" t="s">
        <v>988</v>
      </c>
      <c r="CM335" s="253">
        <v>2000</v>
      </c>
      <c r="CN335" s="254">
        <v>2300</v>
      </c>
      <c r="CO335" s="1100"/>
      <c r="CP335" s="1112"/>
      <c r="CQ335" s="1100"/>
      <c r="CR335" s="1084"/>
      <c r="CS335" s="1103"/>
      <c r="CT335" s="1087"/>
      <c r="CU335" s="1087"/>
      <c r="CV335" s="1090"/>
      <c r="CW335" s="1103"/>
      <c r="CX335" s="1106"/>
      <c r="CY335" s="1092"/>
      <c r="CZ335" s="202"/>
      <c r="DA335" s="127"/>
      <c r="DB335" s="1096"/>
      <c r="DC335" s="266"/>
      <c r="DD335" s="1096"/>
      <c r="DE335" s="1099"/>
      <c r="DF335" s="1100"/>
      <c r="DG335" s="1084"/>
      <c r="DH335" s="1087"/>
      <c r="DI335" s="1087"/>
      <c r="DJ335" s="1087"/>
      <c r="DK335" s="1090"/>
      <c r="DL335" s="1087"/>
      <c r="DM335" s="1068"/>
      <c r="DN335" s="1069"/>
      <c r="DO335" s="1077"/>
      <c r="DP335" s="1079"/>
      <c r="DQ335" s="1079"/>
      <c r="DR335" s="1081"/>
      <c r="DS335" s="202"/>
      <c r="DT335" s="1143"/>
      <c r="DU335" s="160"/>
      <c r="DV335" s="160"/>
    </row>
    <row r="336" spans="1:126" s="263" customFormat="1" ht="18.600000000000001" customHeight="1">
      <c r="A336" s="263" t="s">
        <v>347</v>
      </c>
      <c r="B336" s="1147"/>
      <c r="C336" s="1125" t="s">
        <v>1025</v>
      </c>
      <c r="D336" s="1116" t="s">
        <v>972</v>
      </c>
      <c r="E336" s="164" t="s">
        <v>52</v>
      </c>
      <c r="F336" s="165"/>
      <c r="G336" s="166">
        <v>34480</v>
      </c>
      <c r="H336" s="167">
        <v>43020</v>
      </c>
      <c r="I336" s="166">
        <v>31130</v>
      </c>
      <c r="J336" s="167">
        <v>39670</v>
      </c>
      <c r="K336" s="141" t="s">
        <v>973</v>
      </c>
      <c r="L336" s="168">
        <v>320</v>
      </c>
      <c r="M336" s="169">
        <v>400</v>
      </c>
      <c r="N336" s="170" t="s">
        <v>974</v>
      </c>
      <c r="O336" s="171" t="s">
        <v>975</v>
      </c>
      <c r="P336" s="172" t="s">
        <v>973</v>
      </c>
      <c r="Q336" s="173" t="s">
        <v>976</v>
      </c>
      <c r="R336" s="172" t="s">
        <v>973</v>
      </c>
      <c r="S336" s="174">
        <v>3.1</v>
      </c>
      <c r="T336" s="175">
        <v>3</v>
      </c>
      <c r="U336" s="168">
        <v>290</v>
      </c>
      <c r="V336" s="169">
        <v>370</v>
      </c>
      <c r="W336" s="176" t="s">
        <v>974</v>
      </c>
      <c r="X336" s="171" t="s">
        <v>975</v>
      </c>
      <c r="Y336" s="176" t="s">
        <v>973</v>
      </c>
      <c r="Z336" s="173" t="s">
        <v>976</v>
      </c>
      <c r="AA336" s="176" t="s">
        <v>973</v>
      </c>
      <c r="AB336" s="174">
        <v>3.1</v>
      </c>
      <c r="AC336" s="177">
        <v>3</v>
      </c>
      <c r="AD336" s="141" t="s">
        <v>973</v>
      </c>
      <c r="AE336" s="178">
        <v>8540</v>
      </c>
      <c r="AF336" s="141" t="s">
        <v>973</v>
      </c>
      <c r="AG336" s="179">
        <v>80</v>
      </c>
      <c r="AH336" s="180" t="s">
        <v>974</v>
      </c>
      <c r="AI336" s="171" t="s">
        <v>975</v>
      </c>
      <c r="AJ336" s="176" t="s">
        <v>973</v>
      </c>
      <c r="AK336" s="173" t="s">
        <v>976</v>
      </c>
      <c r="AL336" s="176" t="s">
        <v>973</v>
      </c>
      <c r="AM336" s="181">
        <v>2.8</v>
      </c>
      <c r="AN336" s="182" t="s">
        <v>977</v>
      </c>
      <c r="AO336" s="141" t="s">
        <v>973</v>
      </c>
      <c r="AP336" s="183">
        <v>3410</v>
      </c>
      <c r="AQ336" s="141" t="s">
        <v>973</v>
      </c>
      <c r="AR336" s="184">
        <v>30</v>
      </c>
      <c r="AS336" s="185" t="s">
        <v>974</v>
      </c>
      <c r="AT336" s="186" t="s">
        <v>975</v>
      </c>
      <c r="AU336" s="187" t="s">
        <v>973</v>
      </c>
      <c r="AV336" s="188" t="s">
        <v>976</v>
      </c>
      <c r="AW336" s="187" t="s">
        <v>973</v>
      </c>
      <c r="AX336" s="189">
        <v>3.7</v>
      </c>
      <c r="AY336" s="115"/>
      <c r="AZ336" s="126"/>
      <c r="BA336" s="126"/>
      <c r="BB336" s="190"/>
      <c r="BC336" s="130"/>
      <c r="BD336" s="126"/>
      <c r="BE336" s="130"/>
      <c r="BF336" s="126"/>
      <c r="BG336" s="130"/>
      <c r="BH336" s="126"/>
      <c r="BI336" s="1119"/>
      <c r="BJ336" s="115"/>
      <c r="BK336" s="259"/>
      <c r="BL336" s="1118"/>
      <c r="BM336" s="202"/>
      <c r="BN336" s="195"/>
      <c r="BO336" s="195"/>
      <c r="BP336" s="195"/>
      <c r="BQ336" s="195"/>
      <c r="BR336" s="195"/>
      <c r="BS336" s="225"/>
      <c r="BT336" s="195"/>
      <c r="BU336" s="1149"/>
      <c r="BV336" s="226"/>
      <c r="BW336" s="1118"/>
      <c r="BX336" s="232"/>
      <c r="BY336" s="232"/>
      <c r="BZ336" s="1119"/>
      <c r="CA336" s="271"/>
      <c r="CB336" s="268"/>
      <c r="CC336" s="269"/>
      <c r="CD336" s="268"/>
      <c r="CE336" s="269"/>
      <c r="CF336" s="268"/>
      <c r="CG336" s="269"/>
      <c r="CH336" s="1096" t="s">
        <v>973</v>
      </c>
      <c r="CI336" s="1120">
        <v>3000</v>
      </c>
      <c r="CJ336" s="1107">
        <v>3300</v>
      </c>
      <c r="CK336" s="1093" t="s">
        <v>973</v>
      </c>
      <c r="CL336" s="198" t="s">
        <v>980</v>
      </c>
      <c r="CM336" s="199">
        <v>5400</v>
      </c>
      <c r="CN336" s="200">
        <v>6000</v>
      </c>
      <c r="CO336" s="1100" t="s">
        <v>973</v>
      </c>
      <c r="CP336" s="1110">
        <v>3010</v>
      </c>
      <c r="CQ336" s="1100" t="s">
        <v>973</v>
      </c>
      <c r="CR336" s="1082">
        <v>30</v>
      </c>
      <c r="CS336" s="1101" t="s">
        <v>974</v>
      </c>
      <c r="CT336" s="1085" t="s">
        <v>975</v>
      </c>
      <c r="CU336" s="1085" t="s">
        <v>973</v>
      </c>
      <c r="CV336" s="1088" t="s">
        <v>979</v>
      </c>
      <c r="CW336" s="1101" t="s">
        <v>973</v>
      </c>
      <c r="CX336" s="1104">
        <v>2.8</v>
      </c>
      <c r="CY336" s="1091" t="s">
        <v>981</v>
      </c>
      <c r="CZ336" s="1093" t="s">
        <v>973</v>
      </c>
      <c r="DA336" s="1094">
        <v>4900</v>
      </c>
      <c r="DB336" s="1096"/>
      <c r="DC336" s="266"/>
      <c r="DD336" s="1096" t="s">
        <v>982</v>
      </c>
      <c r="DE336" s="1097">
        <v>3300</v>
      </c>
      <c r="DF336" s="1100" t="s">
        <v>973</v>
      </c>
      <c r="DG336" s="1082">
        <v>30</v>
      </c>
      <c r="DH336" s="1085" t="s">
        <v>974</v>
      </c>
      <c r="DI336" s="1085" t="s">
        <v>975</v>
      </c>
      <c r="DJ336" s="1085" t="s">
        <v>973</v>
      </c>
      <c r="DK336" s="1088" t="s">
        <v>979</v>
      </c>
      <c r="DL336" s="1085" t="s">
        <v>973</v>
      </c>
      <c r="DM336" s="1066">
        <v>2.2000000000000002</v>
      </c>
      <c r="DN336" s="1069" t="s">
        <v>982</v>
      </c>
      <c r="DO336" s="1070" t="s">
        <v>912</v>
      </c>
      <c r="DP336" s="1072" t="s">
        <v>912</v>
      </c>
      <c r="DQ336" s="1072" t="s">
        <v>912</v>
      </c>
      <c r="DR336" s="1074" t="s">
        <v>912</v>
      </c>
      <c r="DS336" s="202"/>
      <c r="DT336" s="1143"/>
      <c r="DU336" s="160"/>
      <c r="DV336" s="160"/>
    </row>
    <row r="337" spans="1:138" ht="18.600000000000001" customHeight="1">
      <c r="A337" s="263" t="s">
        <v>348</v>
      </c>
      <c r="B337" s="1147"/>
      <c r="C337" s="1126"/>
      <c r="D337" s="1117"/>
      <c r="E337" s="203" t="s">
        <v>53</v>
      </c>
      <c r="F337" s="165"/>
      <c r="G337" s="204">
        <v>43020</v>
      </c>
      <c r="H337" s="205">
        <v>111690</v>
      </c>
      <c r="I337" s="204">
        <v>39670</v>
      </c>
      <c r="J337" s="205">
        <v>108340</v>
      </c>
      <c r="K337" s="141" t="s">
        <v>973</v>
      </c>
      <c r="L337" s="206">
        <v>400</v>
      </c>
      <c r="M337" s="207">
        <v>990</v>
      </c>
      <c r="N337" s="208" t="s">
        <v>974</v>
      </c>
      <c r="O337" s="209" t="s">
        <v>975</v>
      </c>
      <c r="P337" s="209" t="s">
        <v>910</v>
      </c>
      <c r="Q337" s="209" t="s">
        <v>976</v>
      </c>
      <c r="R337" s="209" t="s">
        <v>973</v>
      </c>
      <c r="S337" s="210">
        <v>3</v>
      </c>
      <c r="T337" s="211">
        <v>2.9</v>
      </c>
      <c r="U337" s="206">
        <v>370</v>
      </c>
      <c r="V337" s="207">
        <v>960</v>
      </c>
      <c r="W337" s="212" t="s">
        <v>974</v>
      </c>
      <c r="X337" s="209" t="s">
        <v>975</v>
      </c>
      <c r="Y337" s="212" t="s">
        <v>910</v>
      </c>
      <c r="Z337" s="209" t="s">
        <v>976</v>
      </c>
      <c r="AA337" s="212" t="s">
        <v>973</v>
      </c>
      <c r="AB337" s="210">
        <v>3</v>
      </c>
      <c r="AC337" s="213">
        <v>2.9</v>
      </c>
      <c r="AD337" s="141" t="s">
        <v>973</v>
      </c>
      <c r="AE337" s="214">
        <v>8540</v>
      </c>
      <c r="AF337" s="141" t="s">
        <v>973</v>
      </c>
      <c r="AG337" s="215">
        <v>80</v>
      </c>
      <c r="AH337" s="216" t="s">
        <v>974</v>
      </c>
      <c r="AI337" s="158" t="s">
        <v>975</v>
      </c>
      <c r="AJ337" s="159" t="s">
        <v>973</v>
      </c>
      <c r="AK337" s="217" t="s">
        <v>976</v>
      </c>
      <c r="AL337" s="218" t="s">
        <v>973</v>
      </c>
      <c r="AM337" s="219">
        <v>2.8</v>
      </c>
      <c r="AN337" s="220"/>
      <c r="AP337" s="221"/>
      <c r="AQ337" s="115"/>
      <c r="AR337" s="222"/>
      <c r="AS337" s="223"/>
      <c r="AT337" s="221"/>
      <c r="AU337" s="223"/>
      <c r="AV337" s="221"/>
      <c r="AW337" s="223"/>
      <c r="AX337" s="221"/>
      <c r="AZ337" s="126"/>
      <c r="BA337" s="126"/>
      <c r="BB337" s="190"/>
      <c r="BC337" s="130"/>
      <c r="BD337" s="126"/>
      <c r="BE337" s="130"/>
      <c r="BF337" s="126"/>
      <c r="BG337" s="130"/>
      <c r="BH337" s="126"/>
      <c r="BI337" s="1119"/>
      <c r="BK337" s="259"/>
      <c r="BL337" s="1118"/>
      <c r="BM337" s="202"/>
      <c r="BS337" s="225"/>
      <c r="BU337" s="1149"/>
      <c r="BV337" s="226"/>
      <c r="BW337" s="1118"/>
      <c r="BX337" s="232"/>
      <c r="BY337" s="232"/>
      <c r="BZ337" s="1119"/>
      <c r="CA337" s="271"/>
      <c r="CB337" s="268"/>
      <c r="CC337" s="269"/>
      <c r="CD337" s="268"/>
      <c r="CE337" s="269"/>
      <c r="CF337" s="268"/>
      <c r="CG337" s="269"/>
      <c r="CH337" s="1096"/>
      <c r="CI337" s="1121" t="e">
        <v>#REF!</v>
      </c>
      <c r="CJ337" s="1108" t="e">
        <v>#REF!</v>
      </c>
      <c r="CK337" s="1093"/>
      <c r="CL337" s="123" t="s">
        <v>985</v>
      </c>
      <c r="CM337" s="228">
        <v>2900</v>
      </c>
      <c r="CN337" s="229">
        <v>3300</v>
      </c>
      <c r="CO337" s="1100"/>
      <c r="CP337" s="1111"/>
      <c r="CQ337" s="1100"/>
      <c r="CR337" s="1083"/>
      <c r="CS337" s="1102"/>
      <c r="CT337" s="1086"/>
      <c r="CU337" s="1086"/>
      <c r="CV337" s="1089"/>
      <c r="CW337" s="1102"/>
      <c r="CX337" s="1105"/>
      <c r="CY337" s="1091"/>
      <c r="CZ337" s="1093"/>
      <c r="DA337" s="1095"/>
      <c r="DB337" s="1096"/>
      <c r="DC337" s="266"/>
      <c r="DD337" s="1096"/>
      <c r="DE337" s="1098"/>
      <c r="DF337" s="1100"/>
      <c r="DG337" s="1083"/>
      <c r="DH337" s="1086"/>
      <c r="DI337" s="1086"/>
      <c r="DJ337" s="1086"/>
      <c r="DK337" s="1089"/>
      <c r="DL337" s="1086"/>
      <c r="DM337" s="1067"/>
      <c r="DN337" s="1069"/>
      <c r="DO337" s="1071"/>
      <c r="DP337" s="1073"/>
      <c r="DQ337" s="1073"/>
      <c r="DR337" s="1075"/>
      <c r="DS337" s="202"/>
      <c r="DT337" s="1143"/>
      <c r="DU337" s="160"/>
      <c r="DV337" s="160"/>
    </row>
    <row r="338" spans="1:138" ht="18.600000000000001" customHeight="1">
      <c r="A338" s="263" t="s">
        <v>349</v>
      </c>
      <c r="B338" s="1147"/>
      <c r="C338" s="1126"/>
      <c r="D338" s="1123" t="s">
        <v>986</v>
      </c>
      <c r="E338" s="203" t="s">
        <v>54</v>
      </c>
      <c r="F338" s="165"/>
      <c r="G338" s="204">
        <v>111690</v>
      </c>
      <c r="H338" s="205">
        <v>197180</v>
      </c>
      <c r="I338" s="204">
        <v>108340</v>
      </c>
      <c r="J338" s="205">
        <v>193830</v>
      </c>
      <c r="K338" s="141" t="s">
        <v>973</v>
      </c>
      <c r="L338" s="206">
        <v>990</v>
      </c>
      <c r="M338" s="207">
        <v>1840</v>
      </c>
      <c r="N338" s="208" t="s">
        <v>974</v>
      </c>
      <c r="O338" s="209" t="s">
        <v>975</v>
      </c>
      <c r="P338" s="209" t="s">
        <v>910</v>
      </c>
      <c r="Q338" s="209" t="s">
        <v>976</v>
      </c>
      <c r="R338" s="209" t="s">
        <v>973</v>
      </c>
      <c r="S338" s="210">
        <v>2.9</v>
      </c>
      <c r="T338" s="211">
        <v>2.9</v>
      </c>
      <c r="U338" s="206">
        <v>960</v>
      </c>
      <c r="V338" s="207">
        <v>1810</v>
      </c>
      <c r="W338" s="212" t="s">
        <v>974</v>
      </c>
      <c r="X338" s="209" t="s">
        <v>975</v>
      </c>
      <c r="Y338" s="212" t="s">
        <v>910</v>
      </c>
      <c r="Z338" s="209" t="s">
        <v>976</v>
      </c>
      <c r="AA338" s="212" t="s">
        <v>973</v>
      </c>
      <c r="AB338" s="210">
        <v>2.9</v>
      </c>
      <c r="AC338" s="213">
        <v>2.9</v>
      </c>
      <c r="AD338" s="231"/>
      <c r="AF338" s="233"/>
      <c r="AO338" s="231"/>
      <c r="AQ338" s="233"/>
      <c r="AY338" s="141" t="s">
        <v>973</v>
      </c>
      <c r="AZ338" s="236">
        <v>17090</v>
      </c>
      <c r="BA338" s="141" t="s">
        <v>973</v>
      </c>
      <c r="BB338" s="184">
        <v>170</v>
      </c>
      <c r="BC338" s="185" t="s">
        <v>974</v>
      </c>
      <c r="BD338" s="186" t="s">
        <v>975</v>
      </c>
      <c r="BE338" s="187" t="s">
        <v>973</v>
      </c>
      <c r="BF338" s="188" t="s">
        <v>976</v>
      </c>
      <c r="BG338" s="185" t="s">
        <v>973</v>
      </c>
      <c r="BH338" s="189">
        <v>2.6</v>
      </c>
      <c r="BI338" s="1119"/>
      <c r="BK338" s="224"/>
      <c r="BL338" s="1118"/>
      <c r="BM338" s="202"/>
      <c r="BS338" s="225"/>
      <c r="BU338" s="1149"/>
      <c r="BV338" s="226"/>
      <c r="BW338" s="1118"/>
      <c r="BX338" s="232"/>
      <c r="BY338" s="232"/>
      <c r="BZ338" s="1119"/>
      <c r="CA338" s="271"/>
      <c r="CB338" s="268"/>
      <c r="CC338" s="269"/>
      <c r="CD338" s="268"/>
      <c r="CE338" s="269"/>
      <c r="CF338" s="268"/>
      <c r="CG338" s="269"/>
      <c r="CH338" s="1096"/>
      <c r="CI338" s="1121" t="e">
        <v>#REF!</v>
      </c>
      <c r="CJ338" s="1108" t="e">
        <v>#REF!</v>
      </c>
      <c r="CK338" s="1093"/>
      <c r="CL338" s="123" t="s">
        <v>987</v>
      </c>
      <c r="CM338" s="228">
        <v>2500</v>
      </c>
      <c r="CN338" s="229">
        <v>2800</v>
      </c>
      <c r="CO338" s="1100"/>
      <c r="CP338" s="1111"/>
      <c r="CQ338" s="1100"/>
      <c r="CR338" s="1083"/>
      <c r="CS338" s="1102"/>
      <c r="CT338" s="1086"/>
      <c r="CU338" s="1086"/>
      <c r="CV338" s="1089"/>
      <c r="CW338" s="1102"/>
      <c r="CX338" s="1105"/>
      <c r="CY338" s="1091"/>
      <c r="CZ338" s="202"/>
      <c r="DA338" s="127"/>
      <c r="DB338" s="1096"/>
      <c r="DC338" s="266"/>
      <c r="DD338" s="1096"/>
      <c r="DE338" s="1098"/>
      <c r="DF338" s="1100"/>
      <c r="DG338" s="1083"/>
      <c r="DH338" s="1086"/>
      <c r="DI338" s="1086"/>
      <c r="DJ338" s="1086"/>
      <c r="DK338" s="1089"/>
      <c r="DL338" s="1086"/>
      <c r="DM338" s="1067"/>
      <c r="DN338" s="1069"/>
      <c r="DO338" s="1076">
        <v>0.01</v>
      </c>
      <c r="DP338" s="1078">
        <v>0.03</v>
      </c>
      <c r="DQ338" s="1078">
        <v>0.04</v>
      </c>
      <c r="DR338" s="1080">
        <v>0.06</v>
      </c>
      <c r="DS338" s="202"/>
      <c r="DT338" s="1143"/>
      <c r="DU338" s="160"/>
      <c r="DV338" s="160"/>
    </row>
    <row r="339" spans="1:138" ht="18.600000000000001" customHeight="1">
      <c r="A339" s="263" t="s">
        <v>350</v>
      </c>
      <c r="B339" s="1147"/>
      <c r="C339" s="1127"/>
      <c r="D339" s="1124"/>
      <c r="E339" s="238" t="s">
        <v>55</v>
      </c>
      <c r="F339" s="165"/>
      <c r="G339" s="239">
        <v>197180</v>
      </c>
      <c r="H339" s="240"/>
      <c r="I339" s="239">
        <v>193830</v>
      </c>
      <c r="J339" s="240"/>
      <c r="K339" s="141" t="s">
        <v>973</v>
      </c>
      <c r="L339" s="241">
        <v>1840</v>
      </c>
      <c r="M339" s="242"/>
      <c r="N339" s="243" t="s">
        <v>974</v>
      </c>
      <c r="O339" s="244" t="s">
        <v>975</v>
      </c>
      <c r="P339" s="244" t="s">
        <v>910</v>
      </c>
      <c r="Q339" s="244" t="s">
        <v>976</v>
      </c>
      <c r="R339" s="244" t="s">
        <v>973</v>
      </c>
      <c r="S339" s="245">
        <v>2.9</v>
      </c>
      <c r="T339" s="246"/>
      <c r="U339" s="241">
        <v>1810</v>
      </c>
      <c r="V339" s="242"/>
      <c r="W339" s="247" t="s">
        <v>974</v>
      </c>
      <c r="X339" s="244" t="s">
        <v>975</v>
      </c>
      <c r="Y339" s="248" t="s">
        <v>910</v>
      </c>
      <c r="Z339" s="244" t="s">
        <v>976</v>
      </c>
      <c r="AA339" s="248" t="s">
        <v>973</v>
      </c>
      <c r="AB339" s="245">
        <v>2.9</v>
      </c>
      <c r="AC339" s="249"/>
      <c r="AD339" s="231"/>
      <c r="AF339" s="233"/>
      <c r="AG339" s="250"/>
      <c r="AO339" s="231"/>
      <c r="AQ339" s="233"/>
      <c r="AR339" s="250"/>
      <c r="AY339" s="231"/>
      <c r="BI339" s="1119"/>
      <c r="BK339" s="224"/>
      <c r="BL339" s="1118"/>
      <c r="BM339" s="202"/>
      <c r="BS339" s="225"/>
      <c r="BU339" s="1149"/>
      <c r="BV339" s="226"/>
      <c r="BW339" s="1118"/>
      <c r="BX339" s="232"/>
      <c r="BY339" s="232"/>
      <c r="BZ339" s="1119"/>
      <c r="CA339" s="271"/>
      <c r="CB339" s="268"/>
      <c r="CC339" s="269"/>
      <c r="CD339" s="268"/>
      <c r="CE339" s="269"/>
      <c r="CF339" s="268"/>
      <c r="CG339" s="269"/>
      <c r="CH339" s="1096"/>
      <c r="CI339" s="1122" t="e">
        <v>#REF!</v>
      </c>
      <c r="CJ339" s="1109" t="e">
        <v>#REF!</v>
      </c>
      <c r="CK339" s="1093"/>
      <c r="CL339" s="252" t="s">
        <v>988</v>
      </c>
      <c r="CM339" s="253">
        <v>2300</v>
      </c>
      <c r="CN339" s="254">
        <v>2500</v>
      </c>
      <c r="CO339" s="1100"/>
      <c r="CP339" s="1112"/>
      <c r="CQ339" s="1100"/>
      <c r="CR339" s="1084"/>
      <c r="CS339" s="1103"/>
      <c r="CT339" s="1087"/>
      <c r="CU339" s="1087"/>
      <c r="CV339" s="1090"/>
      <c r="CW339" s="1103"/>
      <c r="CX339" s="1106"/>
      <c r="CY339" s="1092"/>
      <c r="CZ339" s="202"/>
      <c r="DA339" s="127"/>
      <c r="DB339" s="1096"/>
      <c r="DC339" s="266"/>
      <c r="DD339" s="1096"/>
      <c r="DE339" s="1099"/>
      <c r="DF339" s="1100"/>
      <c r="DG339" s="1084"/>
      <c r="DH339" s="1087"/>
      <c r="DI339" s="1087"/>
      <c r="DJ339" s="1087"/>
      <c r="DK339" s="1090"/>
      <c r="DL339" s="1087"/>
      <c r="DM339" s="1068"/>
      <c r="DN339" s="1069"/>
      <c r="DO339" s="1077"/>
      <c r="DP339" s="1079"/>
      <c r="DQ339" s="1079"/>
      <c r="DR339" s="1081"/>
      <c r="DS339" s="202"/>
      <c r="DT339" s="1143"/>
      <c r="DU339" s="160"/>
      <c r="DV339" s="160"/>
    </row>
    <row r="340" spans="1:138" ht="18.600000000000001" customHeight="1">
      <c r="A340" s="263" t="s">
        <v>351</v>
      </c>
      <c r="B340" s="1147"/>
      <c r="C340" s="1113" t="s">
        <v>1026</v>
      </c>
      <c r="D340" s="1116" t="s">
        <v>972</v>
      </c>
      <c r="E340" s="164" t="s">
        <v>52</v>
      </c>
      <c r="F340" s="165"/>
      <c r="G340" s="166">
        <v>33670</v>
      </c>
      <c r="H340" s="167">
        <v>42210</v>
      </c>
      <c r="I340" s="166">
        <v>30500</v>
      </c>
      <c r="J340" s="167">
        <v>39040</v>
      </c>
      <c r="K340" s="141" t="s">
        <v>973</v>
      </c>
      <c r="L340" s="168">
        <v>310</v>
      </c>
      <c r="M340" s="169">
        <v>390</v>
      </c>
      <c r="N340" s="170" t="s">
        <v>974</v>
      </c>
      <c r="O340" s="171" t="s">
        <v>975</v>
      </c>
      <c r="P340" s="172" t="s">
        <v>973</v>
      </c>
      <c r="Q340" s="173" t="s">
        <v>976</v>
      </c>
      <c r="R340" s="172" t="s">
        <v>973</v>
      </c>
      <c r="S340" s="174">
        <v>3.1</v>
      </c>
      <c r="T340" s="175">
        <v>3</v>
      </c>
      <c r="U340" s="168">
        <v>280</v>
      </c>
      <c r="V340" s="169">
        <v>360</v>
      </c>
      <c r="W340" s="176" t="s">
        <v>974</v>
      </c>
      <c r="X340" s="171" t="s">
        <v>975</v>
      </c>
      <c r="Y340" s="176" t="s">
        <v>973</v>
      </c>
      <c r="Z340" s="173" t="s">
        <v>976</v>
      </c>
      <c r="AA340" s="176" t="s">
        <v>973</v>
      </c>
      <c r="AB340" s="174">
        <v>3.1</v>
      </c>
      <c r="AC340" s="177">
        <v>3</v>
      </c>
      <c r="AD340" s="141" t="s">
        <v>973</v>
      </c>
      <c r="AE340" s="178">
        <v>8540</v>
      </c>
      <c r="AF340" s="141" t="s">
        <v>973</v>
      </c>
      <c r="AG340" s="179">
        <v>80</v>
      </c>
      <c r="AH340" s="180" t="s">
        <v>974</v>
      </c>
      <c r="AI340" s="171" t="s">
        <v>975</v>
      </c>
      <c r="AJ340" s="176" t="s">
        <v>973</v>
      </c>
      <c r="AK340" s="173" t="s">
        <v>976</v>
      </c>
      <c r="AL340" s="176" t="s">
        <v>973</v>
      </c>
      <c r="AM340" s="181">
        <v>2.8</v>
      </c>
      <c r="AN340" s="182" t="s">
        <v>977</v>
      </c>
      <c r="AO340" s="141" t="s">
        <v>973</v>
      </c>
      <c r="AP340" s="183">
        <v>3410</v>
      </c>
      <c r="AQ340" s="141" t="s">
        <v>973</v>
      </c>
      <c r="AR340" s="184">
        <v>30</v>
      </c>
      <c r="AS340" s="185" t="s">
        <v>974</v>
      </c>
      <c r="AT340" s="186" t="s">
        <v>975</v>
      </c>
      <c r="AU340" s="187" t="s">
        <v>973</v>
      </c>
      <c r="AV340" s="188" t="s">
        <v>976</v>
      </c>
      <c r="AW340" s="187" t="s">
        <v>973</v>
      </c>
      <c r="AX340" s="189">
        <v>3.7</v>
      </c>
      <c r="AZ340" s="126"/>
      <c r="BA340" s="126"/>
      <c r="BB340" s="190"/>
      <c r="BC340" s="130"/>
      <c r="BD340" s="126"/>
      <c r="BE340" s="130"/>
      <c r="BF340" s="126"/>
      <c r="BG340" s="130"/>
      <c r="BH340" s="126"/>
      <c r="BI340" s="1119"/>
      <c r="BK340" s="224"/>
      <c r="BL340" s="1118"/>
      <c r="BM340" s="202"/>
      <c r="BS340" s="225"/>
      <c r="BU340" s="1149"/>
      <c r="BV340" s="226"/>
      <c r="BW340" s="1118"/>
      <c r="BX340" s="232"/>
      <c r="BY340" s="232"/>
      <c r="BZ340" s="1119"/>
      <c r="CA340" s="271"/>
      <c r="CB340" s="268"/>
      <c r="CC340" s="269"/>
      <c r="CD340" s="268"/>
      <c r="CE340" s="269"/>
      <c r="CF340" s="268"/>
      <c r="CG340" s="269"/>
      <c r="CH340" s="1096" t="s">
        <v>973</v>
      </c>
      <c r="CI340" s="1120">
        <v>2800</v>
      </c>
      <c r="CJ340" s="1107">
        <v>3100</v>
      </c>
      <c r="CK340" s="1093" t="s">
        <v>973</v>
      </c>
      <c r="CL340" s="198" t="s">
        <v>980</v>
      </c>
      <c r="CM340" s="199">
        <v>4800</v>
      </c>
      <c r="CN340" s="200">
        <v>5400</v>
      </c>
      <c r="CO340" s="1100" t="s">
        <v>973</v>
      </c>
      <c r="CP340" s="1110">
        <v>2840</v>
      </c>
      <c r="CQ340" s="1100" t="s">
        <v>973</v>
      </c>
      <c r="CR340" s="1082">
        <v>20</v>
      </c>
      <c r="CS340" s="1101" t="s">
        <v>974</v>
      </c>
      <c r="CT340" s="1085" t="s">
        <v>975</v>
      </c>
      <c r="CU340" s="1085" t="s">
        <v>973</v>
      </c>
      <c r="CV340" s="1088" t="s">
        <v>979</v>
      </c>
      <c r="CW340" s="1101" t="s">
        <v>973</v>
      </c>
      <c r="CX340" s="1104">
        <v>4</v>
      </c>
      <c r="CY340" s="1091" t="s">
        <v>981</v>
      </c>
      <c r="CZ340" s="1093" t="s">
        <v>973</v>
      </c>
      <c r="DA340" s="1094">
        <v>4900</v>
      </c>
      <c r="DB340" s="1096"/>
      <c r="DC340" s="266"/>
      <c r="DD340" s="1096" t="s">
        <v>982</v>
      </c>
      <c r="DE340" s="1097">
        <v>3110</v>
      </c>
      <c r="DF340" s="1100" t="s">
        <v>973</v>
      </c>
      <c r="DG340" s="1082">
        <v>30</v>
      </c>
      <c r="DH340" s="1085" t="s">
        <v>974</v>
      </c>
      <c r="DI340" s="1085" t="s">
        <v>975</v>
      </c>
      <c r="DJ340" s="1085" t="s">
        <v>973</v>
      </c>
      <c r="DK340" s="1088" t="s">
        <v>979</v>
      </c>
      <c r="DL340" s="1085" t="s">
        <v>973</v>
      </c>
      <c r="DM340" s="1066">
        <v>2</v>
      </c>
      <c r="DN340" s="1069" t="s">
        <v>982</v>
      </c>
      <c r="DO340" s="1070" t="s">
        <v>912</v>
      </c>
      <c r="DP340" s="1072" t="s">
        <v>912</v>
      </c>
      <c r="DQ340" s="1072" t="s">
        <v>912</v>
      </c>
      <c r="DR340" s="1074" t="s">
        <v>912</v>
      </c>
      <c r="DS340" s="202"/>
      <c r="DT340" s="1143"/>
      <c r="DU340" s="160"/>
      <c r="DV340" s="160"/>
    </row>
    <row r="341" spans="1:138" ht="18.600000000000001" customHeight="1">
      <c r="A341" s="263" t="s">
        <v>352</v>
      </c>
      <c r="B341" s="1147"/>
      <c r="C341" s="1114"/>
      <c r="D341" s="1117"/>
      <c r="E341" s="203" t="s">
        <v>53</v>
      </c>
      <c r="F341" s="165"/>
      <c r="G341" s="204">
        <v>42210</v>
      </c>
      <c r="H341" s="205">
        <v>110880</v>
      </c>
      <c r="I341" s="204">
        <v>39040</v>
      </c>
      <c r="J341" s="205">
        <v>107710</v>
      </c>
      <c r="K341" s="141" t="s">
        <v>973</v>
      </c>
      <c r="L341" s="206">
        <v>390</v>
      </c>
      <c r="M341" s="207">
        <v>990</v>
      </c>
      <c r="N341" s="208" t="s">
        <v>974</v>
      </c>
      <c r="O341" s="209" t="s">
        <v>975</v>
      </c>
      <c r="P341" s="209" t="s">
        <v>910</v>
      </c>
      <c r="Q341" s="209" t="s">
        <v>976</v>
      </c>
      <c r="R341" s="209" t="s">
        <v>973</v>
      </c>
      <c r="S341" s="210">
        <v>3</v>
      </c>
      <c r="T341" s="211">
        <v>2.9</v>
      </c>
      <c r="U341" s="206">
        <v>360</v>
      </c>
      <c r="V341" s="207">
        <v>950</v>
      </c>
      <c r="W341" s="212" t="s">
        <v>974</v>
      </c>
      <c r="X341" s="209" t="s">
        <v>975</v>
      </c>
      <c r="Y341" s="212" t="s">
        <v>910</v>
      </c>
      <c r="Z341" s="209" t="s">
        <v>976</v>
      </c>
      <c r="AA341" s="212" t="s">
        <v>973</v>
      </c>
      <c r="AB341" s="210">
        <v>3</v>
      </c>
      <c r="AC341" s="213">
        <v>2.9</v>
      </c>
      <c r="AD341" s="141" t="s">
        <v>973</v>
      </c>
      <c r="AE341" s="214">
        <v>8540</v>
      </c>
      <c r="AF341" s="141" t="s">
        <v>973</v>
      </c>
      <c r="AG341" s="215">
        <v>80</v>
      </c>
      <c r="AH341" s="216" t="s">
        <v>974</v>
      </c>
      <c r="AI341" s="158" t="s">
        <v>975</v>
      </c>
      <c r="AJ341" s="159" t="s">
        <v>973</v>
      </c>
      <c r="AK341" s="217" t="s">
        <v>976</v>
      </c>
      <c r="AL341" s="218" t="s">
        <v>973</v>
      </c>
      <c r="AM341" s="219">
        <v>2.8</v>
      </c>
      <c r="AN341" s="220"/>
      <c r="AP341" s="221"/>
      <c r="AQ341" s="115"/>
      <c r="AR341" s="222"/>
      <c r="AS341" s="223"/>
      <c r="AT341" s="221"/>
      <c r="AU341" s="223"/>
      <c r="AV341" s="221"/>
      <c r="AW341" s="223"/>
      <c r="AX341" s="221"/>
      <c r="AZ341" s="126"/>
      <c r="BA341" s="126"/>
      <c r="BB341" s="190"/>
      <c r="BC341" s="130"/>
      <c r="BD341" s="126"/>
      <c r="BE341" s="130"/>
      <c r="BF341" s="126"/>
      <c r="BG341" s="130"/>
      <c r="BH341" s="126"/>
      <c r="BI341" s="1119"/>
      <c r="BK341" s="224"/>
      <c r="BL341" s="1118"/>
      <c r="BM341" s="202"/>
      <c r="BS341" s="225"/>
      <c r="BU341" s="1149"/>
      <c r="BV341" s="226"/>
      <c r="BW341" s="1118"/>
      <c r="BX341" s="232"/>
      <c r="BY341" s="232"/>
      <c r="BZ341" s="1119"/>
      <c r="CA341" s="271"/>
      <c r="CB341" s="268"/>
      <c r="CC341" s="269"/>
      <c r="CD341" s="268"/>
      <c r="CE341" s="269"/>
      <c r="CF341" s="268"/>
      <c r="CG341" s="269"/>
      <c r="CH341" s="1096"/>
      <c r="CI341" s="1121" t="e">
        <v>#REF!</v>
      </c>
      <c r="CJ341" s="1108" t="e">
        <v>#REF!</v>
      </c>
      <c r="CK341" s="1093"/>
      <c r="CL341" s="123" t="s">
        <v>985</v>
      </c>
      <c r="CM341" s="228">
        <v>2600</v>
      </c>
      <c r="CN341" s="229">
        <v>2900</v>
      </c>
      <c r="CO341" s="1100"/>
      <c r="CP341" s="1111"/>
      <c r="CQ341" s="1100"/>
      <c r="CR341" s="1083"/>
      <c r="CS341" s="1102"/>
      <c r="CT341" s="1086"/>
      <c r="CU341" s="1086"/>
      <c r="CV341" s="1089"/>
      <c r="CW341" s="1102"/>
      <c r="CX341" s="1105"/>
      <c r="CY341" s="1091"/>
      <c r="CZ341" s="1093"/>
      <c r="DA341" s="1095"/>
      <c r="DB341" s="1096"/>
      <c r="DC341" s="266"/>
      <c r="DD341" s="1096"/>
      <c r="DE341" s="1098"/>
      <c r="DF341" s="1100"/>
      <c r="DG341" s="1083"/>
      <c r="DH341" s="1086"/>
      <c r="DI341" s="1086"/>
      <c r="DJ341" s="1086"/>
      <c r="DK341" s="1089"/>
      <c r="DL341" s="1086"/>
      <c r="DM341" s="1067"/>
      <c r="DN341" s="1069"/>
      <c r="DO341" s="1071"/>
      <c r="DP341" s="1073"/>
      <c r="DQ341" s="1073"/>
      <c r="DR341" s="1075"/>
      <c r="DS341" s="202"/>
      <c r="DT341" s="1143"/>
      <c r="DU341" s="160"/>
      <c r="DV341" s="160"/>
    </row>
    <row r="342" spans="1:138" ht="18.600000000000001" customHeight="1">
      <c r="A342" s="263" t="s">
        <v>353</v>
      </c>
      <c r="B342" s="1147"/>
      <c r="C342" s="1114"/>
      <c r="D342" s="1123" t="s">
        <v>986</v>
      </c>
      <c r="E342" s="203" t="s">
        <v>54</v>
      </c>
      <c r="F342" s="165"/>
      <c r="G342" s="204">
        <v>110880</v>
      </c>
      <c r="H342" s="205">
        <v>196370</v>
      </c>
      <c r="I342" s="204">
        <v>107710</v>
      </c>
      <c r="J342" s="205">
        <v>193200</v>
      </c>
      <c r="K342" s="141" t="s">
        <v>973</v>
      </c>
      <c r="L342" s="206">
        <v>990</v>
      </c>
      <c r="M342" s="207">
        <v>1840</v>
      </c>
      <c r="N342" s="208" t="s">
        <v>974</v>
      </c>
      <c r="O342" s="209" t="s">
        <v>975</v>
      </c>
      <c r="P342" s="209" t="s">
        <v>910</v>
      </c>
      <c r="Q342" s="209" t="s">
        <v>976</v>
      </c>
      <c r="R342" s="209" t="s">
        <v>973</v>
      </c>
      <c r="S342" s="210">
        <v>2.9</v>
      </c>
      <c r="T342" s="211">
        <v>2.9</v>
      </c>
      <c r="U342" s="206">
        <v>950</v>
      </c>
      <c r="V342" s="207">
        <v>1800</v>
      </c>
      <c r="W342" s="212" t="s">
        <v>974</v>
      </c>
      <c r="X342" s="209" t="s">
        <v>975</v>
      </c>
      <c r="Y342" s="212" t="s">
        <v>910</v>
      </c>
      <c r="Z342" s="209" t="s">
        <v>976</v>
      </c>
      <c r="AA342" s="212" t="s">
        <v>973</v>
      </c>
      <c r="AB342" s="210">
        <v>2.9</v>
      </c>
      <c r="AC342" s="213">
        <v>2.9</v>
      </c>
      <c r="AD342" s="231"/>
      <c r="AF342" s="233"/>
      <c r="AO342" s="231"/>
      <c r="AQ342" s="233"/>
      <c r="AY342" s="141" t="s">
        <v>973</v>
      </c>
      <c r="AZ342" s="236">
        <v>17090</v>
      </c>
      <c r="BA342" s="141" t="s">
        <v>973</v>
      </c>
      <c r="BB342" s="184">
        <v>170</v>
      </c>
      <c r="BC342" s="185" t="s">
        <v>974</v>
      </c>
      <c r="BD342" s="186" t="s">
        <v>975</v>
      </c>
      <c r="BE342" s="187" t="s">
        <v>973</v>
      </c>
      <c r="BF342" s="188" t="s">
        <v>976</v>
      </c>
      <c r="BG342" s="185" t="s">
        <v>973</v>
      </c>
      <c r="BH342" s="189">
        <v>2.6</v>
      </c>
      <c r="BI342" s="1119"/>
      <c r="BK342" s="224"/>
      <c r="BL342" s="1118"/>
      <c r="BM342" s="202"/>
      <c r="BS342" s="225"/>
      <c r="BU342" s="1149"/>
      <c r="BV342" s="226"/>
      <c r="BW342" s="1118"/>
      <c r="BX342" s="232"/>
      <c r="BY342" s="232"/>
      <c r="BZ342" s="1119"/>
      <c r="CA342" s="271"/>
      <c r="CB342" s="268"/>
      <c r="CC342" s="269"/>
      <c r="CD342" s="268"/>
      <c r="CE342" s="269"/>
      <c r="CF342" s="268"/>
      <c r="CG342" s="269"/>
      <c r="CH342" s="1096"/>
      <c r="CI342" s="1121" t="e">
        <v>#REF!</v>
      </c>
      <c r="CJ342" s="1108" t="e">
        <v>#REF!</v>
      </c>
      <c r="CK342" s="1093"/>
      <c r="CL342" s="123" t="s">
        <v>987</v>
      </c>
      <c r="CM342" s="228">
        <v>2300</v>
      </c>
      <c r="CN342" s="229">
        <v>2500</v>
      </c>
      <c r="CO342" s="1100"/>
      <c r="CP342" s="1111"/>
      <c r="CQ342" s="1100"/>
      <c r="CR342" s="1083"/>
      <c r="CS342" s="1102"/>
      <c r="CT342" s="1086"/>
      <c r="CU342" s="1086"/>
      <c r="CV342" s="1089"/>
      <c r="CW342" s="1102"/>
      <c r="CX342" s="1105"/>
      <c r="CY342" s="1091"/>
      <c r="CZ342" s="202"/>
      <c r="DA342" s="127"/>
      <c r="DB342" s="1096"/>
      <c r="DC342" s="266"/>
      <c r="DD342" s="1096"/>
      <c r="DE342" s="1098"/>
      <c r="DF342" s="1100"/>
      <c r="DG342" s="1083"/>
      <c r="DH342" s="1086"/>
      <c r="DI342" s="1086"/>
      <c r="DJ342" s="1086"/>
      <c r="DK342" s="1089"/>
      <c r="DL342" s="1086"/>
      <c r="DM342" s="1067"/>
      <c r="DN342" s="1069"/>
      <c r="DO342" s="1076">
        <v>0.01</v>
      </c>
      <c r="DP342" s="1078">
        <v>0.03</v>
      </c>
      <c r="DQ342" s="1078">
        <v>0.04</v>
      </c>
      <c r="DR342" s="1080">
        <v>0.06</v>
      </c>
      <c r="DS342" s="202"/>
      <c r="DT342" s="1143"/>
      <c r="DU342" s="160"/>
      <c r="DV342" s="160"/>
    </row>
    <row r="343" spans="1:138" ht="18.600000000000001" customHeight="1">
      <c r="A343" s="263" t="s">
        <v>354</v>
      </c>
      <c r="B343" s="1148"/>
      <c r="C343" s="1115"/>
      <c r="D343" s="1124"/>
      <c r="E343" s="238" t="s">
        <v>55</v>
      </c>
      <c r="F343" s="165"/>
      <c r="G343" s="239">
        <v>196370</v>
      </c>
      <c r="H343" s="240"/>
      <c r="I343" s="239">
        <v>193200</v>
      </c>
      <c r="J343" s="240"/>
      <c r="K343" s="141" t="s">
        <v>973</v>
      </c>
      <c r="L343" s="241">
        <v>1840</v>
      </c>
      <c r="M343" s="242"/>
      <c r="N343" s="243" t="s">
        <v>974</v>
      </c>
      <c r="O343" s="244" t="s">
        <v>975</v>
      </c>
      <c r="P343" s="244" t="s">
        <v>910</v>
      </c>
      <c r="Q343" s="244" t="s">
        <v>976</v>
      </c>
      <c r="R343" s="244" t="s">
        <v>973</v>
      </c>
      <c r="S343" s="245">
        <v>2.9</v>
      </c>
      <c r="T343" s="246"/>
      <c r="U343" s="241">
        <v>1800</v>
      </c>
      <c r="V343" s="242"/>
      <c r="W343" s="247" t="s">
        <v>974</v>
      </c>
      <c r="X343" s="244" t="s">
        <v>975</v>
      </c>
      <c r="Y343" s="248" t="s">
        <v>910</v>
      </c>
      <c r="Z343" s="244" t="s">
        <v>976</v>
      </c>
      <c r="AA343" s="248" t="s">
        <v>973</v>
      </c>
      <c r="AB343" s="245">
        <v>2.9</v>
      </c>
      <c r="AC343" s="249"/>
      <c r="AD343" s="221"/>
      <c r="AE343" s="221"/>
      <c r="AF343" s="221"/>
      <c r="AG343" s="221"/>
      <c r="AH343" s="221"/>
      <c r="AI343" s="221"/>
      <c r="AJ343" s="221"/>
      <c r="AK343" s="221"/>
      <c r="AL343" s="221"/>
      <c r="AN343" s="221"/>
      <c r="AO343" s="221"/>
      <c r="AP343" s="221"/>
      <c r="AQ343" s="221"/>
      <c r="AR343" s="221"/>
      <c r="AS343" s="221"/>
      <c r="AT343" s="221"/>
      <c r="AU343" s="221"/>
      <c r="AV343" s="221"/>
      <c r="AW343" s="221"/>
      <c r="AX343" s="221"/>
      <c r="AY343" s="221"/>
      <c r="AZ343" s="221"/>
      <c r="BA343" s="221"/>
      <c r="BB343" s="221"/>
      <c r="BC343" s="221"/>
      <c r="BD343" s="221"/>
      <c r="BE343" s="221"/>
      <c r="BF343" s="221"/>
      <c r="BG343" s="221"/>
      <c r="BH343" s="221"/>
      <c r="BI343" s="1119"/>
      <c r="BK343" s="273"/>
      <c r="BL343" s="1118"/>
      <c r="BM343" s="274"/>
      <c r="BN343" s="275"/>
      <c r="BO343" s="275"/>
      <c r="BP343" s="275"/>
      <c r="BQ343" s="275"/>
      <c r="BR343" s="275"/>
      <c r="BS343" s="276"/>
      <c r="BU343" s="1149"/>
      <c r="BV343" s="277"/>
      <c r="BW343" s="1118"/>
      <c r="BX343" s="232"/>
      <c r="BY343" s="232"/>
      <c r="BZ343" s="1119"/>
      <c r="CA343" s="271"/>
      <c r="CB343" s="268"/>
      <c r="CC343" s="269"/>
      <c r="CD343" s="268"/>
      <c r="CE343" s="269"/>
      <c r="CF343" s="268"/>
      <c r="CG343" s="269"/>
      <c r="CH343" s="1096"/>
      <c r="CI343" s="1122" t="e">
        <v>#REF!</v>
      </c>
      <c r="CJ343" s="1109" t="e">
        <v>#REF!</v>
      </c>
      <c r="CK343" s="1093"/>
      <c r="CL343" s="252" t="s">
        <v>988</v>
      </c>
      <c r="CM343" s="253">
        <v>2000</v>
      </c>
      <c r="CN343" s="254">
        <v>2300</v>
      </c>
      <c r="CO343" s="1100"/>
      <c r="CP343" s="1112"/>
      <c r="CQ343" s="1100"/>
      <c r="CR343" s="1084"/>
      <c r="CS343" s="1103"/>
      <c r="CT343" s="1087"/>
      <c r="CU343" s="1087"/>
      <c r="CV343" s="1090"/>
      <c r="CW343" s="1103"/>
      <c r="CX343" s="1106"/>
      <c r="CY343" s="1092"/>
      <c r="CZ343" s="202"/>
      <c r="DA343" s="127"/>
      <c r="DB343" s="1096"/>
      <c r="DC343" s="155"/>
      <c r="DD343" s="1096"/>
      <c r="DE343" s="1099"/>
      <c r="DF343" s="1100"/>
      <c r="DG343" s="1084"/>
      <c r="DH343" s="1087"/>
      <c r="DI343" s="1087"/>
      <c r="DJ343" s="1087"/>
      <c r="DK343" s="1090"/>
      <c r="DL343" s="1087"/>
      <c r="DM343" s="1068"/>
      <c r="DN343" s="1069"/>
      <c r="DO343" s="1077"/>
      <c r="DP343" s="1079"/>
      <c r="DQ343" s="1079"/>
      <c r="DR343" s="1081"/>
      <c r="DS343" s="202"/>
      <c r="DT343" s="1144"/>
      <c r="DU343" s="160"/>
      <c r="DV343" s="160"/>
    </row>
    <row r="344" spans="1:138" s="126" customFormat="1" ht="18.600000000000001" customHeight="1">
      <c r="A344" s="126" t="s">
        <v>187</v>
      </c>
      <c r="B344" s="1146" t="s">
        <v>1030</v>
      </c>
      <c r="C344" s="1135" t="s">
        <v>971</v>
      </c>
      <c r="D344" s="1116" t="s">
        <v>972</v>
      </c>
      <c r="E344" s="164" t="s">
        <v>52</v>
      </c>
      <c r="F344" s="165"/>
      <c r="G344" s="166">
        <v>133110</v>
      </c>
      <c r="H344" s="167">
        <v>141520</v>
      </c>
      <c r="I344" s="166">
        <v>104990</v>
      </c>
      <c r="J344" s="167">
        <v>113400</v>
      </c>
      <c r="K344" s="141" t="s">
        <v>973</v>
      </c>
      <c r="L344" s="168">
        <v>1310</v>
      </c>
      <c r="M344" s="169">
        <v>1390</v>
      </c>
      <c r="N344" s="170" t="s">
        <v>974</v>
      </c>
      <c r="O344" s="171" t="s">
        <v>975</v>
      </c>
      <c r="P344" s="172" t="s">
        <v>973</v>
      </c>
      <c r="Q344" s="173" t="s">
        <v>976</v>
      </c>
      <c r="R344" s="172" t="s">
        <v>973</v>
      </c>
      <c r="S344" s="174">
        <v>3</v>
      </c>
      <c r="T344" s="175">
        <v>3</v>
      </c>
      <c r="U344" s="168">
        <v>1030</v>
      </c>
      <c r="V344" s="169">
        <v>1110</v>
      </c>
      <c r="W344" s="176" t="s">
        <v>974</v>
      </c>
      <c r="X344" s="171" t="s">
        <v>975</v>
      </c>
      <c r="Y344" s="176" t="s">
        <v>973</v>
      </c>
      <c r="Z344" s="173" t="s">
        <v>976</v>
      </c>
      <c r="AA344" s="176" t="s">
        <v>973</v>
      </c>
      <c r="AB344" s="174">
        <v>2.9</v>
      </c>
      <c r="AC344" s="177">
        <v>2.9</v>
      </c>
      <c r="AD344" s="141" t="s">
        <v>973</v>
      </c>
      <c r="AE344" s="178">
        <v>8410</v>
      </c>
      <c r="AF344" s="141" t="s">
        <v>973</v>
      </c>
      <c r="AG344" s="179">
        <v>80</v>
      </c>
      <c r="AH344" s="180" t="s">
        <v>974</v>
      </c>
      <c r="AI344" s="171" t="s">
        <v>975</v>
      </c>
      <c r="AJ344" s="176" t="s">
        <v>973</v>
      </c>
      <c r="AK344" s="173" t="s">
        <v>976</v>
      </c>
      <c r="AL344" s="176" t="s">
        <v>973</v>
      </c>
      <c r="AM344" s="181">
        <v>2.8</v>
      </c>
      <c r="AN344" s="182" t="s">
        <v>977</v>
      </c>
      <c r="AO344" s="141" t="s">
        <v>973</v>
      </c>
      <c r="AP344" s="183">
        <v>3360</v>
      </c>
      <c r="AQ344" s="141" t="s">
        <v>973</v>
      </c>
      <c r="AR344" s="184">
        <v>30</v>
      </c>
      <c r="AS344" s="185" t="s">
        <v>974</v>
      </c>
      <c r="AT344" s="186" t="s">
        <v>975</v>
      </c>
      <c r="AU344" s="187" t="s">
        <v>973</v>
      </c>
      <c r="AV344" s="188" t="s">
        <v>976</v>
      </c>
      <c r="AW344" s="187" t="s">
        <v>973</v>
      </c>
      <c r="AX344" s="189">
        <v>3.7</v>
      </c>
      <c r="AY344" s="115"/>
      <c r="BB344" s="190"/>
      <c r="BC344" s="130"/>
      <c r="BE344" s="130"/>
      <c r="BG344" s="130"/>
      <c r="BI344" s="1119" t="s">
        <v>910</v>
      </c>
      <c r="BJ344" s="115"/>
      <c r="BK344" s="191"/>
      <c r="BL344" s="1118" t="s">
        <v>973</v>
      </c>
      <c r="BM344" s="192"/>
      <c r="BN344" s="193"/>
      <c r="BO344" s="193"/>
      <c r="BP344" s="193"/>
      <c r="BQ344" s="193"/>
      <c r="BR344" s="193"/>
      <c r="BS344" s="194"/>
      <c r="BT344" s="195"/>
      <c r="BU344" s="1149" t="s">
        <v>978</v>
      </c>
      <c r="BV344" s="196"/>
      <c r="BW344" s="1100" t="s">
        <v>973</v>
      </c>
      <c r="BX344" s="1131">
        <v>31220</v>
      </c>
      <c r="BY344" s="197"/>
      <c r="BZ344" s="1100" t="s">
        <v>973</v>
      </c>
      <c r="CA344" s="1082">
        <v>230</v>
      </c>
      <c r="CB344" s="1101" t="s">
        <v>974</v>
      </c>
      <c r="CC344" s="1085" t="s">
        <v>975</v>
      </c>
      <c r="CD344" s="1101" t="s">
        <v>973</v>
      </c>
      <c r="CE344" s="1088" t="s">
        <v>979</v>
      </c>
      <c r="CF344" s="1101" t="s">
        <v>973</v>
      </c>
      <c r="CG344" s="1066">
        <v>6.5</v>
      </c>
      <c r="CH344" s="1096" t="s">
        <v>973</v>
      </c>
      <c r="CI344" s="1120">
        <v>8900</v>
      </c>
      <c r="CJ344" s="1107">
        <v>9800</v>
      </c>
      <c r="CK344" s="1093" t="s">
        <v>973</v>
      </c>
      <c r="CL344" s="198" t="s">
        <v>980</v>
      </c>
      <c r="CM344" s="199">
        <v>15800</v>
      </c>
      <c r="CN344" s="200">
        <v>17600</v>
      </c>
      <c r="CO344" s="1100" t="s">
        <v>973</v>
      </c>
      <c r="CP344" s="1110">
        <v>25230</v>
      </c>
      <c r="CQ344" s="1100" t="s">
        <v>973</v>
      </c>
      <c r="CR344" s="1082">
        <v>250</v>
      </c>
      <c r="CS344" s="1101" t="s">
        <v>974</v>
      </c>
      <c r="CT344" s="1085" t="s">
        <v>975</v>
      </c>
      <c r="CU344" s="1085" t="s">
        <v>973</v>
      </c>
      <c r="CV344" s="1088" t="s">
        <v>979</v>
      </c>
      <c r="CW344" s="1085" t="s">
        <v>973</v>
      </c>
      <c r="CX344" s="1104">
        <v>2.9</v>
      </c>
      <c r="CY344" s="1145" t="s">
        <v>981</v>
      </c>
      <c r="CZ344" s="1093" t="s">
        <v>973</v>
      </c>
      <c r="DA344" s="1094">
        <v>4900</v>
      </c>
      <c r="DB344" s="1096" t="s">
        <v>982</v>
      </c>
      <c r="DC344" s="201"/>
      <c r="DD344" s="1096" t="s">
        <v>982</v>
      </c>
      <c r="DE344" s="1097">
        <v>27570</v>
      </c>
      <c r="DF344" s="1100" t="s">
        <v>973</v>
      </c>
      <c r="DG344" s="1082">
        <v>270</v>
      </c>
      <c r="DH344" s="1085" t="s">
        <v>974</v>
      </c>
      <c r="DI344" s="1085" t="s">
        <v>975</v>
      </c>
      <c r="DJ344" s="1085" t="s">
        <v>973</v>
      </c>
      <c r="DK344" s="1088" t="s">
        <v>979</v>
      </c>
      <c r="DL344" s="1085" t="s">
        <v>973</v>
      </c>
      <c r="DM344" s="1066">
        <v>2</v>
      </c>
      <c r="DN344" s="1069" t="s">
        <v>982</v>
      </c>
      <c r="DO344" s="1070" t="s">
        <v>912</v>
      </c>
      <c r="DP344" s="1072" t="s">
        <v>912</v>
      </c>
      <c r="DQ344" s="1072" t="s">
        <v>912</v>
      </c>
      <c r="DR344" s="1074" t="s">
        <v>912</v>
      </c>
      <c r="DS344" s="202"/>
      <c r="DT344" s="1142" t="s">
        <v>913</v>
      </c>
      <c r="DU344" s="160"/>
      <c r="DV344" s="160"/>
      <c r="DW344" s="128"/>
      <c r="DX344" s="128"/>
      <c r="DY344" s="128"/>
      <c r="DZ344" s="128"/>
      <c r="EA344" s="128"/>
      <c r="EB344" s="128"/>
      <c r="EC344" s="128"/>
      <c r="ED344" s="128"/>
      <c r="EE344" s="128"/>
      <c r="EF344" s="128"/>
      <c r="EG344" s="128"/>
      <c r="EH344" s="128"/>
    </row>
    <row r="345" spans="1:138" s="126" customFormat="1" ht="18.600000000000001" customHeight="1">
      <c r="A345" s="126" t="s">
        <v>188</v>
      </c>
      <c r="B345" s="1147"/>
      <c r="C345" s="1136"/>
      <c r="D345" s="1117"/>
      <c r="E345" s="203" t="s">
        <v>53</v>
      </c>
      <c r="F345" s="165"/>
      <c r="G345" s="204">
        <v>141520</v>
      </c>
      <c r="H345" s="205">
        <v>209210</v>
      </c>
      <c r="I345" s="204">
        <v>113400</v>
      </c>
      <c r="J345" s="205">
        <v>181090</v>
      </c>
      <c r="K345" s="141" t="s">
        <v>973</v>
      </c>
      <c r="L345" s="206">
        <v>1390</v>
      </c>
      <c r="M345" s="207">
        <v>1970</v>
      </c>
      <c r="N345" s="208" t="s">
        <v>974</v>
      </c>
      <c r="O345" s="209" t="s">
        <v>975</v>
      </c>
      <c r="P345" s="209" t="s">
        <v>910</v>
      </c>
      <c r="Q345" s="209" t="s">
        <v>976</v>
      </c>
      <c r="R345" s="209" t="s">
        <v>973</v>
      </c>
      <c r="S345" s="210">
        <v>3</v>
      </c>
      <c r="T345" s="211">
        <v>2.9</v>
      </c>
      <c r="U345" s="206">
        <v>1110</v>
      </c>
      <c r="V345" s="207">
        <v>1690</v>
      </c>
      <c r="W345" s="212" t="s">
        <v>974</v>
      </c>
      <c r="X345" s="209" t="s">
        <v>975</v>
      </c>
      <c r="Y345" s="212" t="s">
        <v>910</v>
      </c>
      <c r="Z345" s="209" t="s">
        <v>976</v>
      </c>
      <c r="AA345" s="212" t="s">
        <v>973</v>
      </c>
      <c r="AB345" s="210">
        <v>2.9</v>
      </c>
      <c r="AC345" s="213">
        <v>2.9</v>
      </c>
      <c r="AD345" s="141" t="s">
        <v>973</v>
      </c>
      <c r="AE345" s="214">
        <v>8410</v>
      </c>
      <c r="AF345" s="141" t="s">
        <v>973</v>
      </c>
      <c r="AG345" s="215">
        <v>80</v>
      </c>
      <c r="AH345" s="216" t="s">
        <v>974</v>
      </c>
      <c r="AI345" s="158" t="s">
        <v>975</v>
      </c>
      <c r="AJ345" s="159" t="s">
        <v>973</v>
      </c>
      <c r="AK345" s="217" t="s">
        <v>976</v>
      </c>
      <c r="AL345" s="218" t="s">
        <v>973</v>
      </c>
      <c r="AM345" s="219">
        <v>2.8</v>
      </c>
      <c r="AN345" s="220"/>
      <c r="AO345" s="115"/>
      <c r="AP345" s="221"/>
      <c r="AQ345" s="115"/>
      <c r="AR345" s="222"/>
      <c r="AS345" s="223"/>
      <c r="AT345" s="221"/>
      <c r="AU345" s="223"/>
      <c r="AV345" s="221"/>
      <c r="AW345" s="223"/>
      <c r="AX345" s="221"/>
      <c r="AY345" s="115"/>
      <c r="BB345" s="190"/>
      <c r="BC345" s="130"/>
      <c r="BE345" s="130"/>
      <c r="BG345" s="130"/>
      <c r="BI345" s="1119"/>
      <c r="BJ345" s="115"/>
      <c r="BK345" s="224"/>
      <c r="BL345" s="1118"/>
      <c r="BM345" s="202"/>
      <c r="BN345" s="195"/>
      <c r="BO345" s="195"/>
      <c r="BP345" s="195"/>
      <c r="BQ345" s="195"/>
      <c r="BR345" s="195"/>
      <c r="BS345" s="225"/>
      <c r="BT345" s="195"/>
      <c r="BU345" s="1149"/>
      <c r="BV345" s="226"/>
      <c r="BW345" s="1100"/>
      <c r="BX345" s="1132"/>
      <c r="BY345" s="227">
        <v>29340</v>
      </c>
      <c r="BZ345" s="1100"/>
      <c r="CA345" s="1083"/>
      <c r="CB345" s="1102"/>
      <c r="CC345" s="1086"/>
      <c r="CD345" s="1102"/>
      <c r="CE345" s="1089"/>
      <c r="CF345" s="1102"/>
      <c r="CG345" s="1067"/>
      <c r="CH345" s="1096"/>
      <c r="CI345" s="1121"/>
      <c r="CJ345" s="1108"/>
      <c r="CK345" s="1093"/>
      <c r="CL345" s="123" t="s">
        <v>985</v>
      </c>
      <c r="CM345" s="228">
        <v>8700</v>
      </c>
      <c r="CN345" s="229">
        <v>9700</v>
      </c>
      <c r="CO345" s="1100"/>
      <c r="CP345" s="1111"/>
      <c r="CQ345" s="1100"/>
      <c r="CR345" s="1083"/>
      <c r="CS345" s="1102"/>
      <c r="CT345" s="1086"/>
      <c r="CU345" s="1086"/>
      <c r="CV345" s="1089"/>
      <c r="CW345" s="1086"/>
      <c r="CX345" s="1105"/>
      <c r="CY345" s="1091"/>
      <c r="CZ345" s="1093"/>
      <c r="DA345" s="1095"/>
      <c r="DB345" s="1096"/>
      <c r="DC345" s="230"/>
      <c r="DD345" s="1096"/>
      <c r="DE345" s="1098"/>
      <c r="DF345" s="1100"/>
      <c r="DG345" s="1083"/>
      <c r="DH345" s="1086"/>
      <c r="DI345" s="1086"/>
      <c r="DJ345" s="1086"/>
      <c r="DK345" s="1089"/>
      <c r="DL345" s="1086"/>
      <c r="DM345" s="1067"/>
      <c r="DN345" s="1069"/>
      <c r="DO345" s="1071"/>
      <c r="DP345" s="1073"/>
      <c r="DQ345" s="1073"/>
      <c r="DR345" s="1075"/>
      <c r="DS345" s="202"/>
      <c r="DT345" s="1143"/>
      <c r="DU345" s="160"/>
      <c r="DV345" s="160"/>
      <c r="DW345" s="128"/>
      <c r="DX345" s="128"/>
      <c r="DY345" s="128"/>
      <c r="DZ345" s="128"/>
      <c r="EA345" s="128"/>
      <c r="EB345" s="128"/>
      <c r="EC345" s="128"/>
      <c r="ED345" s="128"/>
      <c r="EE345" s="128"/>
      <c r="EF345" s="128"/>
      <c r="EG345" s="128"/>
      <c r="EH345" s="128"/>
    </row>
    <row r="346" spans="1:138" s="126" customFormat="1" ht="18.600000000000001" customHeight="1">
      <c r="A346" s="126" t="s">
        <v>189</v>
      </c>
      <c r="B346" s="1147"/>
      <c r="C346" s="1136"/>
      <c r="D346" s="1123" t="s">
        <v>986</v>
      </c>
      <c r="E346" s="203" t="s">
        <v>54</v>
      </c>
      <c r="F346" s="165"/>
      <c r="G346" s="204">
        <v>209210</v>
      </c>
      <c r="H346" s="205">
        <v>293320</v>
      </c>
      <c r="I346" s="204">
        <v>181090</v>
      </c>
      <c r="J346" s="205">
        <v>265200</v>
      </c>
      <c r="K346" s="141" t="s">
        <v>973</v>
      </c>
      <c r="L346" s="206">
        <v>1970</v>
      </c>
      <c r="M346" s="207">
        <v>2810</v>
      </c>
      <c r="N346" s="208" t="s">
        <v>974</v>
      </c>
      <c r="O346" s="209" t="s">
        <v>975</v>
      </c>
      <c r="P346" s="209" t="s">
        <v>910</v>
      </c>
      <c r="Q346" s="209" t="s">
        <v>976</v>
      </c>
      <c r="R346" s="209" t="s">
        <v>973</v>
      </c>
      <c r="S346" s="210">
        <v>2.9</v>
      </c>
      <c r="T346" s="211">
        <v>2.9</v>
      </c>
      <c r="U346" s="206">
        <v>1690</v>
      </c>
      <c r="V346" s="207">
        <v>2530</v>
      </c>
      <c r="W346" s="212" t="s">
        <v>974</v>
      </c>
      <c r="X346" s="209" t="s">
        <v>975</v>
      </c>
      <c r="Y346" s="212" t="s">
        <v>910</v>
      </c>
      <c r="Z346" s="209" t="s">
        <v>976</v>
      </c>
      <c r="AA346" s="212" t="s">
        <v>973</v>
      </c>
      <c r="AB346" s="210">
        <v>2.9</v>
      </c>
      <c r="AC346" s="213">
        <v>2.9</v>
      </c>
      <c r="AD346" s="231"/>
      <c r="AE346" s="232"/>
      <c r="AF346" s="233"/>
      <c r="AG346" s="234"/>
      <c r="AH346" s="235"/>
      <c r="AI346" s="195"/>
      <c r="AJ346" s="235"/>
      <c r="AK346" s="195"/>
      <c r="AL346" s="235"/>
      <c r="AM346" s="195"/>
      <c r="AN346" s="195"/>
      <c r="AO346" s="231"/>
      <c r="AP346" s="232"/>
      <c r="AQ346" s="233"/>
      <c r="AR346" s="234"/>
      <c r="AS346" s="235"/>
      <c r="AT346" s="195"/>
      <c r="AU346" s="235"/>
      <c r="AV346" s="195"/>
      <c r="AW346" s="235"/>
      <c r="AX346" s="195"/>
      <c r="AY346" s="141" t="s">
        <v>973</v>
      </c>
      <c r="AZ346" s="236">
        <v>16820</v>
      </c>
      <c r="BA346" s="141" t="s">
        <v>973</v>
      </c>
      <c r="BB346" s="184">
        <v>160</v>
      </c>
      <c r="BC346" s="185" t="s">
        <v>974</v>
      </c>
      <c r="BD346" s="186" t="s">
        <v>975</v>
      </c>
      <c r="BE346" s="187" t="s">
        <v>973</v>
      </c>
      <c r="BF346" s="188" t="s">
        <v>976</v>
      </c>
      <c r="BG346" s="185" t="s">
        <v>973</v>
      </c>
      <c r="BH346" s="189">
        <v>2.8</v>
      </c>
      <c r="BI346" s="1119"/>
      <c r="BJ346" s="115"/>
      <c r="BK346" s="224"/>
      <c r="BL346" s="1118"/>
      <c r="BM346" s="202"/>
      <c r="BN346" s="195"/>
      <c r="BO346" s="195"/>
      <c r="BP346" s="195"/>
      <c r="BQ346" s="195"/>
      <c r="BR346" s="195"/>
      <c r="BS346" s="225"/>
      <c r="BT346" s="195"/>
      <c r="BU346" s="1149"/>
      <c r="BV346" s="226"/>
      <c r="BW346" s="1100" t="s">
        <v>973</v>
      </c>
      <c r="BX346" s="1129">
        <v>29340</v>
      </c>
      <c r="BY346" s="237"/>
      <c r="BZ346" s="1100"/>
      <c r="CA346" s="1083"/>
      <c r="CB346" s="1102"/>
      <c r="CC346" s="1086"/>
      <c r="CD346" s="1102"/>
      <c r="CE346" s="1089"/>
      <c r="CF346" s="1102"/>
      <c r="CG346" s="1067"/>
      <c r="CH346" s="1096"/>
      <c r="CI346" s="1121"/>
      <c r="CJ346" s="1108"/>
      <c r="CK346" s="1093"/>
      <c r="CL346" s="123" t="s">
        <v>987</v>
      </c>
      <c r="CM346" s="228">
        <v>7600</v>
      </c>
      <c r="CN346" s="229">
        <v>8400</v>
      </c>
      <c r="CO346" s="1100"/>
      <c r="CP346" s="1111"/>
      <c r="CQ346" s="1100"/>
      <c r="CR346" s="1083"/>
      <c r="CS346" s="1102"/>
      <c r="CT346" s="1086"/>
      <c r="CU346" s="1086"/>
      <c r="CV346" s="1089"/>
      <c r="CW346" s="1086"/>
      <c r="CX346" s="1105"/>
      <c r="CY346" s="1091"/>
      <c r="CZ346" s="202"/>
      <c r="DA346" s="127"/>
      <c r="DB346" s="1096"/>
      <c r="DC346" s="230"/>
      <c r="DD346" s="1096"/>
      <c r="DE346" s="1098"/>
      <c r="DF346" s="1100"/>
      <c r="DG346" s="1083"/>
      <c r="DH346" s="1086"/>
      <c r="DI346" s="1086"/>
      <c r="DJ346" s="1086"/>
      <c r="DK346" s="1089"/>
      <c r="DL346" s="1086"/>
      <c r="DM346" s="1067"/>
      <c r="DN346" s="1069"/>
      <c r="DO346" s="1076">
        <v>0.01</v>
      </c>
      <c r="DP346" s="1078">
        <v>0.03</v>
      </c>
      <c r="DQ346" s="1078">
        <v>0.04</v>
      </c>
      <c r="DR346" s="1080">
        <v>0.05</v>
      </c>
      <c r="DS346" s="202"/>
      <c r="DT346" s="1143"/>
      <c r="DU346" s="160"/>
      <c r="DV346" s="160"/>
      <c r="DW346" s="128"/>
      <c r="DX346" s="128"/>
      <c r="DY346" s="128"/>
      <c r="DZ346" s="128"/>
      <c r="EA346" s="128"/>
      <c r="EB346" s="128"/>
      <c r="EC346" s="128"/>
      <c r="ED346" s="128"/>
      <c r="EE346" s="128"/>
      <c r="EF346" s="128"/>
      <c r="EG346" s="128"/>
      <c r="EH346" s="128"/>
    </row>
    <row r="347" spans="1:138" s="126" customFormat="1" ht="18.600000000000001" customHeight="1">
      <c r="A347" s="126" t="s">
        <v>190</v>
      </c>
      <c r="B347" s="1147"/>
      <c r="C347" s="1136"/>
      <c r="D347" s="1124"/>
      <c r="E347" s="238" t="s">
        <v>55</v>
      </c>
      <c r="F347" s="165"/>
      <c r="G347" s="239">
        <v>293320</v>
      </c>
      <c r="H347" s="240"/>
      <c r="I347" s="239">
        <v>265200</v>
      </c>
      <c r="J347" s="240"/>
      <c r="K347" s="141" t="s">
        <v>973</v>
      </c>
      <c r="L347" s="241">
        <v>2810</v>
      </c>
      <c r="M347" s="242"/>
      <c r="N347" s="243" t="s">
        <v>974</v>
      </c>
      <c r="O347" s="244" t="s">
        <v>975</v>
      </c>
      <c r="P347" s="244" t="s">
        <v>910</v>
      </c>
      <c r="Q347" s="244" t="s">
        <v>976</v>
      </c>
      <c r="R347" s="244" t="s">
        <v>973</v>
      </c>
      <c r="S347" s="245">
        <v>2.9</v>
      </c>
      <c r="T347" s="246"/>
      <c r="U347" s="241">
        <v>2530</v>
      </c>
      <c r="V347" s="242"/>
      <c r="W347" s="247" t="s">
        <v>974</v>
      </c>
      <c r="X347" s="244" t="s">
        <v>975</v>
      </c>
      <c r="Y347" s="248" t="s">
        <v>910</v>
      </c>
      <c r="Z347" s="244" t="s">
        <v>976</v>
      </c>
      <c r="AA347" s="248" t="s">
        <v>973</v>
      </c>
      <c r="AB347" s="245">
        <v>2.9</v>
      </c>
      <c r="AC347" s="249"/>
      <c r="AD347" s="231"/>
      <c r="AE347" s="232"/>
      <c r="AF347" s="233"/>
      <c r="AG347" s="250"/>
      <c r="AH347" s="235"/>
      <c r="AI347" s="195"/>
      <c r="AJ347" s="235"/>
      <c r="AK347" s="195"/>
      <c r="AL347" s="235"/>
      <c r="AM347" s="195"/>
      <c r="AN347" s="195"/>
      <c r="AO347" s="231"/>
      <c r="AP347" s="232"/>
      <c r="AQ347" s="233"/>
      <c r="AR347" s="250"/>
      <c r="AS347" s="235"/>
      <c r="AT347" s="195"/>
      <c r="AU347" s="235"/>
      <c r="AV347" s="195"/>
      <c r="AW347" s="235"/>
      <c r="AX347" s="195"/>
      <c r="AY347" s="231"/>
      <c r="AZ347" s="232"/>
      <c r="BA347" s="232"/>
      <c r="BB347" s="234"/>
      <c r="BC347" s="235"/>
      <c r="BD347" s="195"/>
      <c r="BE347" s="235"/>
      <c r="BF347" s="195"/>
      <c r="BG347" s="235"/>
      <c r="BH347" s="195"/>
      <c r="BI347" s="1119"/>
      <c r="BJ347" s="115"/>
      <c r="BK347" s="224"/>
      <c r="BL347" s="1118"/>
      <c r="BM347" s="202"/>
      <c r="BN347" s="195"/>
      <c r="BO347" s="195"/>
      <c r="BP347" s="195"/>
      <c r="BQ347" s="195"/>
      <c r="BR347" s="195"/>
      <c r="BS347" s="225"/>
      <c r="BT347" s="195"/>
      <c r="BU347" s="1149"/>
      <c r="BV347" s="226"/>
      <c r="BW347" s="1100"/>
      <c r="BX347" s="1130"/>
      <c r="BY347" s="251"/>
      <c r="BZ347" s="1100"/>
      <c r="CA347" s="1084"/>
      <c r="CB347" s="1103"/>
      <c r="CC347" s="1087"/>
      <c r="CD347" s="1103"/>
      <c r="CE347" s="1090"/>
      <c r="CF347" s="1103"/>
      <c r="CG347" s="1068"/>
      <c r="CH347" s="1096"/>
      <c r="CI347" s="1122"/>
      <c r="CJ347" s="1109"/>
      <c r="CK347" s="1093"/>
      <c r="CL347" s="252" t="s">
        <v>988</v>
      </c>
      <c r="CM347" s="253">
        <v>6800</v>
      </c>
      <c r="CN347" s="254">
        <v>7500</v>
      </c>
      <c r="CO347" s="1100"/>
      <c r="CP347" s="1112"/>
      <c r="CQ347" s="1100"/>
      <c r="CR347" s="1084"/>
      <c r="CS347" s="1103"/>
      <c r="CT347" s="1087"/>
      <c r="CU347" s="1087"/>
      <c r="CV347" s="1090"/>
      <c r="CW347" s="1087"/>
      <c r="CX347" s="1106"/>
      <c r="CY347" s="1092"/>
      <c r="CZ347" s="202"/>
      <c r="DA347" s="127"/>
      <c r="DB347" s="1096"/>
      <c r="DC347" s="230"/>
      <c r="DD347" s="1096"/>
      <c r="DE347" s="1099"/>
      <c r="DF347" s="1100"/>
      <c r="DG347" s="1084"/>
      <c r="DH347" s="1087"/>
      <c r="DI347" s="1087"/>
      <c r="DJ347" s="1087"/>
      <c r="DK347" s="1090"/>
      <c r="DL347" s="1087"/>
      <c r="DM347" s="1068"/>
      <c r="DN347" s="1069"/>
      <c r="DO347" s="1077"/>
      <c r="DP347" s="1079"/>
      <c r="DQ347" s="1079"/>
      <c r="DR347" s="1081"/>
      <c r="DS347" s="202"/>
      <c r="DT347" s="1143"/>
      <c r="DU347" s="160"/>
      <c r="DV347" s="160"/>
      <c r="DW347" s="128"/>
      <c r="DX347" s="128"/>
      <c r="DY347" s="128"/>
      <c r="DZ347" s="128"/>
      <c r="EA347" s="128"/>
      <c r="EB347" s="128"/>
      <c r="EC347" s="128"/>
      <c r="ED347" s="128"/>
      <c r="EE347" s="128"/>
      <c r="EF347" s="128"/>
      <c r="EG347" s="128"/>
      <c r="EH347" s="128"/>
    </row>
    <row r="348" spans="1:138" s="126" customFormat="1" ht="18.600000000000001" customHeight="1">
      <c r="A348" s="126" t="s">
        <v>191</v>
      </c>
      <c r="B348" s="1147"/>
      <c r="C348" s="1137" t="s">
        <v>989</v>
      </c>
      <c r="D348" s="1116" t="s">
        <v>972</v>
      </c>
      <c r="E348" s="164" t="s">
        <v>52</v>
      </c>
      <c r="F348" s="165"/>
      <c r="G348" s="166">
        <v>110680</v>
      </c>
      <c r="H348" s="167">
        <v>119090</v>
      </c>
      <c r="I348" s="166">
        <v>88180</v>
      </c>
      <c r="J348" s="167">
        <v>96590</v>
      </c>
      <c r="K348" s="141" t="s">
        <v>973</v>
      </c>
      <c r="L348" s="168">
        <v>1080</v>
      </c>
      <c r="M348" s="169">
        <v>1160</v>
      </c>
      <c r="N348" s="170" t="s">
        <v>974</v>
      </c>
      <c r="O348" s="171" t="s">
        <v>975</v>
      </c>
      <c r="P348" s="172" t="s">
        <v>973</v>
      </c>
      <c r="Q348" s="173" t="s">
        <v>976</v>
      </c>
      <c r="R348" s="172" t="s">
        <v>973</v>
      </c>
      <c r="S348" s="174">
        <v>3</v>
      </c>
      <c r="T348" s="175">
        <v>3</v>
      </c>
      <c r="U348" s="168">
        <v>860</v>
      </c>
      <c r="V348" s="169">
        <v>940</v>
      </c>
      <c r="W348" s="176" t="s">
        <v>974</v>
      </c>
      <c r="X348" s="171" t="s">
        <v>975</v>
      </c>
      <c r="Y348" s="176" t="s">
        <v>973</v>
      </c>
      <c r="Z348" s="173" t="s">
        <v>976</v>
      </c>
      <c r="AA348" s="176" t="s">
        <v>973</v>
      </c>
      <c r="AB348" s="174">
        <v>2.9</v>
      </c>
      <c r="AC348" s="177">
        <v>2.9</v>
      </c>
      <c r="AD348" s="141" t="s">
        <v>973</v>
      </c>
      <c r="AE348" s="178">
        <v>8410</v>
      </c>
      <c r="AF348" s="141" t="s">
        <v>973</v>
      </c>
      <c r="AG348" s="179">
        <v>80</v>
      </c>
      <c r="AH348" s="180" t="s">
        <v>974</v>
      </c>
      <c r="AI348" s="171" t="s">
        <v>975</v>
      </c>
      <c r="AJ348" s="176" t="s">
        <v>973</v>
      </c>
      <c r="AK348" s="173" t="s">
        <v>976</v>
      </c>
      <c r="AL348" s="176" t="s">
        <v>973</v>
      </c>
      <c r="AM348" s="181">
        <v>2.8</v>
      </c>
      <c r="AN348" s="182" t="s">
        <v>977</v>
      </c>
      <c r="AO348" s="141" t="s">
        <v>973</v>
      </c>
      <c r="AP348" s="183">
        <v>3360</v>
      </c>
      <c r="AQ348" s="141" t="s">
        <v>973</v>
      </c>
      <c r="AR348" s="184">
        <v>30</v>
      </c>
      <c r="AS348" s="185" t="s">
        <v>974</v>
      </c>
      <c r="AT348" s="186" t="s">
        <v>975</v>
      </c>
      <c r="AU348" s="187" t="s">
        <v>973</v>
      </c>
      <c r="AV348" s="188" t="s">
        <v>976</v>
      </c>
      <c r="AW348" s="187" t="s">
        <v>973</v>
      </c>
      <c r="AX348" s="189">
        <v>3.7</v>
      </c>
      <c r="AY348" s="115"/>
      <c r="BB348" s="190"/>
      <c r="BC348" s="130"/>
      <c r="BE348" s="130"/>
      <c r="BG348" s="130"/>
      <c r="BI348" s="1119"/>
      <c r="BJ348" s="115"/>
      <c r="BK348" s="224"/>
      <c r="BL348" s="1118"/>
      <c r="BM348" s="202"/>
      <c r="BN348" s="195"/>
      <c r="BO348" s="195"/>
      <c r="BP348" s="195"/>
      <c r="BQ348" s="195"/>
      <c r="BR348" s="195"/>
      <c r="BS348" s="225"/>
      <c r="BT348" s="195"/>
      <c r="BU348" s="1149"/>
      <c r="BV348" s="226"/>
      <c r="BW348" s="1100" t="s">
        <v>973</v>
      </c>
      <c r="BX348" s="1131">
        <v>26480</v>
      </c>
      <c r="BY348" s="197"/>
      <c r="BZ348" s="1100" t="s">
        <v>973</v>
      </c>
      <c r="CA348" s="1083">
        <v>180</v>
      </c>
      <c r="CB348" s="1101" t="s">
        <v>974</v>
      </c>
      <c r="CC348" s="1085" t="s">
        <v>975</v>
      </c>
      <c r="CD348" s="1101" t="s">
        <v>973</v>
      </c>
      <c r="CE348" s="1088" t="s">
        <v>979</v>
      </c>
      <c r="CF348" s="1101" t="s">
        <v>973</v>
      </c>
      <c r="CG348" s="1066">
        <v>6.6</v>
      </c>
      <c r="CH348" s="1093" t="s">
        <v>973</v>
      </c>
      <c r="CI348" s="1120">
        <v>7500</v>
      </c>
      <c r="CJ348" s="1107">
        <v>7800</v>
      </c>
      <c r="CK348" s="1093" t="s">
        <v>973</v>
      </c>
      <c r="CL348" s="198" t="s">
        <v>980</v>
      </c>
      <c r="CM348" s="199">
        <v>12900</v>
      </c>
      <c r="CN348" s="200">
        <v>14400</v>
      </c>
      <c r="CO348" s="1100" t="s">
        <v>973</v>
      </c>
      <c r="CP348" s="1110">
        <v>20180</v>
      </c>
      <c r="CQ348" s="1100" t="s">
        <v>973</v>
      </c>
      <c r="CR348" s="1082">
        <v>200</v>
      </c>
      <c r="CS348" s="1101" t="s">
        <v>974</v>
      </c>
      <c r="CT348" s="1085" t="s">
        <v>975</v>
      </c>
      <c r="CU348" s="1085" t="s">
        <v>973</v>
      </c>
      <c r="CV348" s="1088" t="s">
        <v>979</v>
      </c>
      <c r="CW348" s="1101" t="s">
        <v>973</v>
      </c>
      <c r="CX348" s="1104">
        <v>2.9</v>
      </c>
      <c r="CY348" s="1091" t="s">
        <v>981</v>
      </c>
      <c r="CZ348" s="1093" t="s">
        <v>973</v>
      </c>
      <c r="DA348" s="1094">
        <v>4900</v>
      </c>
      <c r="DB348" s="1096"/>
      <c r="DC348" s="230"/>
      <c r="DD348" s="1096" t="s">
        <v>982</v>
      </c>
      <c r="DE348" s="1097">
        <v>22060</v>
      </c>
      <c r="DF348" s="1100" t="s">
        <v>973</v>
      </c>
      <c r="DG348" s="1082">
        <v>220</v>
      </c>
      <c r="DH348" s="1085" t="s">
        <v>974</v>
      </c>
      <c r="DI348" s="1085" t="s">
        <v>975</v>
      </c>
      <c r="DJ348" s="1085" t="s">
        <v>973</v>
      </c>
      <c r="DK348" s="1088" t="s">
        <v>979</v>
      </c>
      <c r="DL348" s="1085" t="s">
        <v>973</v>
      </c>
      <c r="DM348" s="1066">
        <v>2</v>
      </c>
      <c r="DN348" s="1069" t="s">
        <v>982</v>
      </c>
      <c r="DO348" s="1070" t="s">
        <v>912</v>
      </c>
      <c r="DP348" s="1072" t="s">
        <v>912</v>
      </c>
      <c r="DQ348" s="1072" t="s">
        <v>912</v>
      </c>
      <c r="DR348" s="1074" t="s">
        <v>912</v>
      </c>
      <c r="DS348" s="202"/>
      <c r="DT348" s="1143"/>
      <c r="DU348" s="160"/>
      <c r="DV348" s="160"/>
      <c r="DW348" s="128"/>
      <c r="DX348" s="128"/>
      <c r="DY348" s="128"/>
      <c r="DZ348" s="128"/>
      <c r="EA348" s="128"/>
      <c r="EB348" s="128"/>
      <c r="EC348" s="128"/>
      <c r="ED348" s="128"/>
      <c r="EE348" s="128"/>
      <c r="EF348" s="128"/>
      <c r="EG348" s="128"/>
      <c r="EH348" s="128"/>
    </row>
    <row r="349" spans="1:138" s="126" customFormat="1" ht="18.600000000000001" customHeight="1">
      <c r="A349" s="126" t="s">
        <v>192</v>
      </c>
      <c r="B349" s="1147"/>
      <c r="C349" s="1136"/>
      <c r="D349" s="1117"/>
      <c r="E349" s="203" t="s">
        <v>53</v>
      </c>
      <c r="F349" s="165"/>
      <c r="G349" s="204">
        <v>119090</v>
      </c>
      <c r="H349" s="205">
        <v>186780</v>
      </c>
      <c r="I349" s="204">
        <v>96590</v>
      </c>
      <c r="J349" s="205">
        <v>164280</v>
      </c>
      <c r="K349" s="141" t="s">
        <v>973</v>
      </c>
      <c r="L349" s="206">
        <v>1160</v>
      </c>
      <c r="M349" s="207">
        <v>1750</v>
      </c>
      <c r="N349" s="208" t="s">
        <v>974</v>
      </c>
      <c r="O349" s="209" t="s">
        <v>975</v>
      </c>
      <c r="P349" s="209" t="s">
        <v>910</v>
      </c>
      <c r="Q349" s="209" t="s">
        <v>976</v>
      </c>
      <c r="R349" s="209" t="s">
        <v>973</v>
      </c>
      <c r="S349" s="210">
        <v>3</v>
      </c>
      <c r="T349" s="211">
        <v>2.9</v>
      </c>
      <c r="U349" s="206">
        <v>940</v>
      </c>
      <c r="V349" s="207">
        <v>1520</v>
      </c>
      <c r="W349" s="212" t="s">
        <v>974</v>
      </c>
      <c r="X349" s="209" t="s">
        <v>975</v>
      </c>
      <c r="Y349" s="212" t="s">
        <v>910</v>
      </c>
      <c r="Z349" s="209" t="s">
        <v>976</v>
      </c>
      <c r="AA349" s="212" t="s">
        <v>973</v>
      </c>
      <c r="AB349" s="210">
        <v>2.9</v>
      </c>
      <c r="AC349" s="213">
        <v>2.9</v>
      </c>
      <c r="AD349" s="141" t="s">
        <v>973</v>
      </c>
      <c r="AE349" s="214">
        <v>8410</v>
      </c>
      <c r="AF349" s="141" t="s">
        <v>973</v>
      </c>
      <c r="AG349" s="215">
        <v>80</v>
      </c>
      <c r="AH349" s="216" t="s">
        <v>974</v>
      </c>
      <c r="AI349" s="158" t="s">
        <v>975</v>
      </c>
      <c r="AJ349" s="159" t="s">
        <v>973</v>
      </c>
      <c r="AK349" s="217" t="s">
        <v>976</v>
      </c>
      <c r="AL349" s="218" t="s">
        <v>973</v>
      </c>
      <c r="AM349" s="219">
        <v>2.8</v>
      </c>
      <c r="AN349" s="220"/>
      <c r="AO349" s="115"/>
      <c r="AP349" s="221"/>
      <c r="AQ349" s="115"/>
      <c r="AR349" s="222"/>
      <c r="AS349" s="223"/>
      <c r="AT349" s="221"/>
      <c r="AU349" s="223"/>
      <c r="AV349" s="221"/>
      <c r="AW349" s="223"/>
      <c r="AX349" s="221"/>
      <c r="AY349" s="115"/>
      <c r="BB349" s="190"/>
      <c r="BC349" s="130"/>
      <c r="BE349" s="130"/>
      <c r="BG349" s="130"/>
      <c r="BI349" s="1119"/>
      <c r="BJ349" s="115"/>
      <c r="BK349" s="224"/>
      <c r="BL349" s="1118"/>
      <c r="BM349" s="202"/>
      <c r="BN349" s="195"/>
      <c r="BO349" s="195"/>
      <c r="BP349" s="195"/>
      <c r="BQ349" s="195"/>
      <c r="BR349" s="195"/>
      <c r="BS349" s="225"/>
      <c r="BT349" s="195"/>
      <c r="BU349" s="1149"/>
      <c r="BV349" s="226"/>
      <c r="BW349" s="1100"/>
      <c r="BX349" s="1132"/>
      <c r="BY349" s="227">
        <v>24600</v>
      </c>
      <c r="BZ349" s="1100"/>
      <c r="CA349" s="1083"/>
      <c r="CB349" s="1102"/>
      <c r="CC349" s="1086"/>
      <c r="CD349" s="1102"/>
      <c r="CE349" s="1089"/>
      <c r="CF349" s="1102"/>
      <c r="CG349" s="1067"/>
      <c r="CH349" s="1093"/>
      <c r="CI349" s="1121"/>
      <c r="CJ349" s="1108"/>
      <c r="CK349" s="1093"/>
      <c r="CL349" s="123" t="s">
        <v>985</v>
      </c>
      <c r="CM349" s="228">
        <v>7100</v>
      </c>
      <c r="CN349" s="229">
        <v>7900</v>
      </c>
      <c r="CO349" s="1100"/>
      <c r="CP349" s="1111"/>
      <c r="CQ349" s="1100"/>
      <c r="CR349" s="1083"/>
      <c r="CS349" s="1102"/>
      <c r="CT349" s="1086"/>
      <c r="CU349" s="1086"/>
      <c r="CV349" s="1089"/>
      <c r="CW349" s="1102"/>
      <c r="CX349" s="1105"/>
      <c r="CY349" s="1091"/>
      <c r="CZ349" s="1093"/>
      <c r="DA349" s="1095"/>
      <c r="DB349" s="1096"/>
      <c r="DC349" s="230"/>
      <c r="DD349" s="1096"/>
      <c r="DE349" s="1098"/>
      <c r="DF349" s="1100"/>
      <c r="DG349" s="1083"/>
      <c r="DH349" s="1086"/>
      <c r="DI349" s="1086"/>
      <c r="DJ349" s="1086"/>
      <c r="DK349" s="1089"/>
      <c r="DL349" s="1086"/>
      <c r="DM349" s="1067"/>
      <c r="DN349" s="1069"/>
      <c r="DO349" s="1071"/>
      <c r="DP349" s="1073"/>
      <c r="DQ349" s="1073"/>
      <c r="DR349" s="1075"/>
      <c r="DS349" s="202"/>
      <c r="DT349" s="1143"/>
      <c r="DU349" s="160"/>
      <c r="DV349" s="160"/>
      <c r="DW349" s="128"/>
      <c r="DX349" s="128"/>
      <c r="DY349" s="128"/>
      <c r="DZ349" s="128"/>
      <c r="EA349" s="128"/>
      <c r="EB349" s="128"/>
      <c r="EC349" s="128"/>
      <c r="ED349" s="128"/>
      <c r="EE349" s="128"/>
      <c r="EF349" s="128"/>
      <c r="EG349" s="128"/>
      <c r="EH349" s="128"/>
    </row>
    <row r="350" spans="1:138" s="126" customFormat="1" ht="18.600000000000001" customHeight="1">
      <c r="A350" s="126" t="s">
        <v>193</v>
      </c>
      <c r="B350" s="1147"/>
      <c r="C350" s="1136"/>
      <c r="D350" s="1123" t="s">
        <v>986</v>
      </c>
      <c r="E350" s="203" t="s">
        <v>54</v>
      </c>
      <c r="F350" s="165"/>
      <c r="G350" s="204">
        <v>186780</v>
      </c>
      <c r="H350" s="205">
        <v>270890</v>
      </c>
      <c r="I350" s="204">
        <v>164280</v>
      </c>
      <c r="J350" s="205">
        <v>248390</v>
      </c>
      <c r="K350" s="141" t="s">
        <v>973</v>
      </c>
      <c r="L350" s="206">
        <v>1750</v>
      </c>
      <c r="M350" s="207">
        <v>2590</v>
      </c>
      <c r="N350" s="208" t="s">
        <v>974</v>
      </c>
      <c r="O350" s="209" t="s">
        <v>975</v>
      </c>
      <c r="P350" s="209" t="s">
        <v>910</v>
      </c>
      <c r="Q350" s="209" t="s">
        <v>976</v>
      </c>
      <c r="R350" s="209" t="s">
        <v>973</v>
      </c>
      <c r="S350" s="210">
        <v>2.9</v>
      </c>
      <c r="T350" s="211">
        <v>2.9</v>
      </c>
      <c r="U350" s="206">
        <v>1520</v>
      </c>
      <c r="V350" s="207">
        <v>2360</v>
      </c>
      <c r="W350" s="212" t="s">
        <v>974</v>
      </c>
      <c r="X350" s="209" t="s">
        <v>975</v>
      </c>
      <c r="Y350" s="212" t="s">
        <v>910</v>
      </c>
      <c r="Z350" s="209" t="s">
        <v>976</v>
      </c>
      <c r="AA350" s="212" t="s">
        <v>973</v>
      </c>
      <c r="AB350" s="210">
        <v>2.9</v>
      </c>
      <c r="AC350" s="213">
        <v>2.9</v>
      </c>
      <c r="AD350" s="231"/>
      <c r="AE350" s="232"/>
      <c r="AF350" s="233"/>
      <c r="AG350" s="234"/>
      <c r="AH350" s="235"/>
      <c r="AI350" s="195"/>
      <c r="AJ350" s="235"/>
      <c r="AK350" s="195"/>
      <c r="AL350" s="235"/>
      <c r="AM350" s="195"/>
      <c r="AN350" s="195"/>
      <c r="AO350" s="231"/>
      <c r="AP350" s="232"/>
      <c r="AQ350" s="233"/>
      <c r="AR350" s="234"/>
      <c r="AS350" s="235"/>
      <c r="AT350" s="195"/>
      <c r="AU350" s="235"/>
      <c r="AV350" s="195"/>
      <c r="AW350" s="235"/>
      <c r="AX350" s="195"/>
      <c r="AY350" s="141" t="s">
        <v>973</v>
      </c>
      <c r="AZ350" s="236">
        <v>16820</v>
      </c>
      <c r="BA350" s="141" t="s">
        <v>973</v>
      </c>
      <c r="BB350" s="184">
        <v>160</v>
      </c>
      <c r="BC350" s="185" t="s">
        <v>974</v>
      </c>
      <c r="BD350" s="186" t="s">
        <v>975</v>
      </c>
      <c r="BE350" s="187" t="s">
        <v>973</v>
      </c>
      <c r="BF350" s="188" t="s">
        <v>976</v>
      </c>
      <c r="BG350" s="185" t="s">
        <v>973</v>
      </c>
      <c r="BH350" s="189">
        <v>2.8</v>
      </c>
      <c r="BI350" s="1119"/>
      <c r="BJ350" s="115"/>
      <c r="BK350" s="224"/>
      <c r="BL350" s="1118"/>
      <c r="BM350" s="202"/>
      <c r="BN350" s="195"/>
      <c r="BO350" s="195"/>
      <c r="BP350" s="195"/>
      <c r="BQ350" s="195"/>
      <c r="BR350" s="195"/>
      <c r="BS350" s="225"/>
      <c r="BT350" s="195"/>
      <c r="BU350" s="1149"/>
      <c r="BV350" s="226"/>
      <c r="BW350" s="1100" t="s">
        <v>973</v>
      </c>
      <c r="BX350" s="1129">
        <v>24600</v>
      </c>
      <c r="BY350" s="237"/>
      <c r="BZ350" s="1100"/>
      <c r="CA350" s="1083"/>
      <c r="CB350" s="1102"/>
      <c r="CC350" s="1086"/>
      <c r="CD350" s="1102"/>
      <c r="CE350" s="1089"/>
      <c r="CF350" s="1102"/>
      <c r="CG350" s="1067"/>
      <c r="CH350" s="1093"/>
      <c r="CI350" s="1121"/>
      <c r="CJ350" s="1108"/>
      <c r="CK350" s="1093"/>
      <c r="CL350" s="123" t="s">
        <v>987</v>
      </c>
      <c r="CM350" s="228">
        <v>6200</v>
      </c>
      <c r="CN350" s="229">
        <v>6900</v>
      </c>
      <c r="CO350" s="1100"/>
      <c r="CP350" s="1111"/>
      <c r="CQ350" s="1100"/>
      <c r="CR350" s="1083"/>
      <c r="CS350" s="1102"/>
      <c r="CT350" s="1086"/>
      <c r="CU350" s="1086"/>
      <c r="CV350" s="1089"/>
      <c r="CW350" s="1102"/>
      <c r="CX350" s="1105"/>
      <c r="CY350" s="1091"/>
      <c r="CZ350" s="202"/>
      <c r="DA350" s="127"/>
      <c r="DB350" s="1096"/>
      <c r="DC350" s="230"/>
      <c r="DD350" s="1096"/>
      <c r="DE350" s="1098"/>
      <c r="DF350" s="1100"/>
      <c r="DG350" s="1083"/>
      <c r="DH350" s="1086"/>
      <c r="DI350" s="1086"/>
      <c r="DJ350" s="1086"/>
      <c r="DK350" s="1089"/>
      <c r="DL350" s="1086"/>
      <c r="DM350" s="1067"/>
      <c r="DN350" s="1069"/>
      <c r="DO350" s="1076">
        <v>0.01</v>
      </c>
      <c r="DP350" s="1078">
        <v>0.03</v>
      </c>
      <c r="DQ350" s="1078">
        <v>0.04</v>
      </c>
      <c r="DR350" s="1080">
        <v>0.05</v>
      </c>
      <c r="DS350" s="202"/>
      <c r="DT350" s="1143"/>
      <c r="DU350" s="160"/>
      <c r="DV350" s="160"/>
      <c r="DW350" s="128"/>
      <c r="DX350" s="128"/>
      <c r="DY350" s="128"/>
      <c r="DZ350" s="128"/>
      <c r="EA350" s="128"/>
      <c r="EB350" s="128"/>
      <c r="EC350" s="128"/>
      <c r="ED350" s="128"/>
      <c r="EE350" s="128"/>
      <c r="EF350" s="128"/>
      <c r="EG350" s="128"/>
      <c r="EH350" s="128"/>
    </row>
    <row r="351" spans="1:138" s="126" customFormat="1" ht="18.600000000000001" customHeight="1">
      <c r="A351" s="126" t="s">
        <v>194</v>
      </c>
      <c r="B351" s="1147"/>
      <c r="C351" s="1136"/>
      <c r="D351" s="1124"/>
      <c r="E351" s="238" t="s">
        <v>55</v>
      </c>
      <c r="F351" s="165"/>
      <c r="G351" s="239">
        <v>270890</v>
      </c>
      <c r="H351" s="240"/>
      <c r="I351" s="239">
        <v>248390</v>
      </c>
      <c r="J351" s="240"/>
      <c r="K351" s="141" t="s">
        <v>973</v>
      </c>
      <c r="L351" s="241">
        <v>2590</v>
      </c>
      <c r="M351" s="242"/>
      <c r="N351" s="243" t="s">
        <v>974</v>
      </c>
      <c r="O351" s="244" t="s">
        <v>975</v>
      </c>
      <c r="P351" s="244" t="s">
        <v>910</v>
      </c>
      <c r="Q351" s="244" t="s">
        <v>976</v>
      </c>
      <c r="R351" s="244" t="s">
        <v>973</v>
      </c>
      <c r="S351" s="245">
        <v>2.9</v>
      </c>
      <c r="T351" s="246"/>
      <c r="U351" s="241">
        <v>2360</v>
      </c>
      <c r="V351" s="242"/>
      <c r="W351" s="247" t="s">
        <v>974</v>
      </c>
      <c r="X351" s="244" t="s">
        <v>975</v>
      </c>
      <c r="Y351" s="248" t="s">
        <v>910</v>
      </c>
      <c r="Z351" s="244" t="s">
        <v>976</v>
      </c>
      <c r="AA351" s="248" t="s">
        <v>973</v>
      </c>
      <c r="AB351" s="245">
        <v>2.9</v>
      </c>
      <c r="AC351" s="249"/>
      <c r="AD351" s="231"/>
      <c r="AE351" s="232"/>
      <c r="AF351" s="233"/>
      <c r="AG351" s="250"/>
      <c r="AH351" s="235"/>
      <c r="AI351" s="195"/>
      <c r="AJ351" s="235"/>
      <c r="AK351" s="195"/>
      <c r="AL351" s="235"/>
      <c r="AM351" s="195"/>
      <c r="AN351" s="195"/>
      <c r="AO351" s="231"/>
      <c r="AP351" s="232"/>
      <c r="AQ351" s="233"/>
      <c r="AR351" s="250"/>
      <c r="AS351" s="235"/>
      <c r="AT351" s="195"/>
      <c r="AU351" s="235"/>
      <c r="AV351" s="195"/>
      <c r="AW351" s="235"/>
      <c r="AX351" s="195"/>
      <c r="AY351" s="231"/>
      <c r="AZ351" s="232"/>
      <c r="BA351" s="232"/>
      <c r="BB351" s="234"/>
      <c r="BC351" s="235"/>
      <c r="BD351" s="195"/>
      <c r="BE351" s="235"/>
      <c r="BF351" s="195"/>
      <c r="BG351" s="235"/>
      <c r="BH351" s="195"/>
      <c r="BI351" s="1119"/>
      <c r="BJ351" s="115"/>
      <c r="BK351" s="224"/>
      <c r="BL351" s="1118"/>
      <c r="BM351" s="202"/>
      <c r="BN351" s="195"/>
      <c r="BO351" s="195"/>
      <c r="BP351" s="195"/>
      <c r="BQ351" s="195"/>
      <c r="BR351" s="195"/>
      <c r="BS351" s="225"/>
      <c r="BT351" s="195"/>
      <c r="BU351" s="1149"/>
      <c r="BV351" s="226"/>
      <c r="BW351" s="1100"/>
      <c r="BX351" s="1130"/>
      <c r="BY351" s="251"/>
      <c r="BZ351" s="1100"/>
      <c r="CA351" s="1084"/>
      <c r="CB351" s="1103"/>
      <c r="CC351" s="1087"/>
      <c r="CD351" s="1103"/>
      <c r="CE351" s="1090"/>
      <c r="CF351" s="1103"/>
      <c r="CG351" s="1068"/>
      <c r="CH351" s="1093"/>
      <c r="CI351" s="1122"/>
      <c r="CJ351" s="1109"/>
      <c r="CK351" s="1093"/>
      <c r="CL351" s="252" t="s">
        <v>988</v>
      </c>
      <c r="CM351" s="253">
        <v>5500</v>
      </c>
      <c r="CN351" s="254">
        <v>6200</v>
      </c>
      <c r="CO351" s="1100"/>
      <c r="CP351" s="1112"/>
      <c r="CQ351" s="1100"/>
      <c r="CR351" s="1084"/>
      <c r="CS351" s="1103"/>
      <c r="CT351" s="1087"/>
      <c r="CU351" s="1087"/>
      <c r="CV351" s="1090"/>
      <c r="CW351" s="1103"/>
      <c r="CX351" s="1106"/>
      <c r="CY351" s="1092"/>
      <c r="CZ351" s="202"/>
      <c r="DA351" s="127"/>
      <c r="DB351" s="1096"/>
      <c r="DC351" s="230"/>
      <c r="DD351" s="1096"/>
      <c r="DE351" s="1099"/>
      <c r="DF351" s="1100"/>
      <c r="DG351" s="1084"/>
      <c r="DH351" s="1087"/>
      <c r="DI351" s="1087"/>
      <c r="DJ351" s="1087"/>
      <c r="DK351" s="1090"/>
      <c r="DL351" s="1087"/>
      <c r="DM351" s="1068"/>
      <c r="DN351" s="1069"/>
      <c r="DO351" s="1077"/>
      <c r="DP351" s="1079"/>
      <c r="DQ351" s="1079"/>
      <c r="DR351" s="1081"/>
      <c r="DS351" s="202"/>
      <c r="DT351" s="1143"/>
      <c r="DU351" s="160"/>
      <c r="DV351" s="160"/>
      <c r="DW351" s="128"/>
      <c r="DX351" s="128"/>
      <c r="DY351" s="128"/>
      <c r="DZ351" s="128"/>
      <c r="EA351" s="128"/>
      <c r="EB351" s="128"/>
      <c r="EC351" s="128"/>
      <c r="ED351" s="128"/>
      <c r="EE351" s="128"/>
      <c r="EF351" s="128"/>
      <c r="EG351" s="128"/>
      <c r="EH351" s="128"/>
    </row>
    <row r="352" spans="1:138" s="126" customFormat="1" ht="18.600000000000001" customHeight="1">
      <c r="A352" s="126" t="s">
        <v>195</v>
      </c>
      <c r="B352" s="1147"/>
      <c r="C352" s="1137" t="s">
        <v>990</v>
      </c>
      <c r="D352" s="1116" t="s">
        <v>972</v>
      </c>
      <c r="E352" s="164" t="s">
        <v>52</v>
      </c>
      <c r="F352" s="165"/>
      <c r="G352" s="166">
        <v>95910</v>
      </c>
      <c r="H352" s="167">
        <v>104320</v>
      </c>
      <c r="I352" s="166">
        <v>77160</v>
      </c>
      <c r="J352" s="167">
        <v>85570</v>
      </c>
      <c r="K352" s="141" t="s">
        <v>973</v>
      </c>
      <c r="L352" s="168">
        <v>930</v>
      </c>
      <c r="M352" s="169">
        <v>1010</v>
      </c>
      <c r="N352" s="170" t="s">
        <v>974</v>
      </c>
      <c r="O352" s="171" t="s">
        <v>975</v>
      </c>
      <c r="P352" s="172" t="s">
        <v>973</v>
      </c>
      <c r="Q352" s="173" t="s">
        <v>976</v>
      </c>
      <c r="R352" s="172" t="s">
        <v>973</v>
      </c>
      <c r="S352" s="174">
        <v>3</v>
      </c>
      <c r="T352" s="175">
        <v>2.9</v>
      </c>
      <c r="U352" s="168">
        <v>750</v>
      </c>
      <c r="V352" s="169">
        <v>830</v>
      </c>
      <c r="W352" s="176" t="s">
        <v>974</v>
      </c>
      <c r="X352" s="171" t="s">
        <v>975</v>
      </c>
      <c r="Y352" s="176" t="s">
        <v>973</v>
      </c>
      <c r="Z352" s="173" t="s">
        <v>976</v>
      </c>
      <c r="AA352" s="176" t="s">
        <v>973</v>
      </c>
      <c r="AB352" s="174">
        <v>2.8</v>
      </c>
      <c r="AC352" s="177">
        <v>2.8</v>
      </c>
      <c r="AD352" s="141" t="s">
        <v>973</v>
      </c>
      <c r="AE352" s="178">
        <v>8410</v>
      </c>
      <c r="AF352" s="141" t="s">
        <v>973</v>
      </c>
      <c r="AG352" s="179">
        <v>80</v>
      </c>
      <c r="AH352" s="180" t="s">
        <v>974</v>
      </c>
      <c r="AI352" s="171" t="s">
        <v>975</v>
      </c>
      <c r="AJ352" s="176" t="s">
        <v>973</v>
      </c>
      <c r="AK352" s="173" t="s">
        <v>976</v>
      </c>
      <c r="AL352" s="176" t="s">
        <v>973</v>
      </c>
      <c r="AM352" s="181">
        <v>2.8</v>
      </c>
      <c r="AN352" s="182" t="s">
        <v>977</v>
      </c>
      <c r="AO352" s="141" t="s">
        <v>973</v>
      </c>
      <c r="AP352" s="183">
        <v>3360</v>
      </c>
      <c r="AQ352" s="141" t="s">
        <v>973</v>
      </c>
      <c r="AR352" s="184">
        <v>30</v>
      </c>
      <c r="AS352" s="185" t="s">
        <v>974</v>
      </c>
      <c r="AT352" s="186" t="s">
        <v>975</v>
      </c>
      <c r="AU352" s="187" t="s">
        <v>973</v>
      </c>
      <c r="AV352" s="188" t="s">
        <v>976</v>
      </c>
      <c r="AW352" s="187" t="s">
        <v>973</v>
      </c>
      <c r="AX352" s="189">
        <v>3.7</v>
      </c>
      <c r="AY352" s="115"/>
      <c r="BB352" s="190"/>
      <c r="BC352" s="130"/>
      <c r="BE352" s="130"/>
      <c r="BG352" s="130"/>
      <c r="BI352" s="1119"/>
      <c r="BJ352" s="115"/>
      <c r="BK352" s="224"/>
      <c r="BL352" s="1118"/>
      <c r="BM352" s="202"/>
      <c r="BN352" s="195"/>
      <c r="BO352" s="195"/>
      <c r="BP352" s="195"/>
      <c r="BQ352" s="195"/>
      <c r="BR352" s="195"/>
      <c r="BS352" s="225"/>
      <c r="BT352" s="195"/>
      <c r="BU352" s="1149"/>
      <c r="BV352" s="226"/>
      <c r="BW352" s="1100" t="s">
        <v>973</v>
      </c>
      <c r="BX352" s="1131">
        <v>23310</v>
      </c>
      <c r="BY352" s="197"/>
      <c r="BZ352" s="1100" t="s">
        <v>973</v>
      </c>
      <c r="CA352" s="1082">
        <v>150</v>
      </c>
      <c r="CB352" s="1101" t="s">
        <v>974</v>
      </c>
      <c r="CC352" s="1085" t="s">
        <v>975</v>
      </c>
      <c r="CD352" s="1101" t="s">
        <v>973</v>
      </c>
      <c r="CE352" s="1088" t="s">
        <v>979</v>
      </c>
      <c r="CF352" s="1101" t="s">
        <v>973</v>
      </c>
      <c r="CG352" s="1066">
        <v>6.6</v>
      </c>
      <c r="CH352" s="1093" t="s">
        <v>973</v>
      </c>
      <c r="CI352" s="1120">
        <v>6200</v>
      </c>
      <c r="CJ352" s="1107">
        <v>6800</v>
      </c>
      <c r="CK352" s="1093" t="s">
        <v>973</v>
      </c>
      <c r="CL352" s="198" t="s">
        <v>980</v>
      </c>
      <c r="CM352" s="199">
        <v>10900</v>
      </c>
      <c r="CN352" s="200">
        <v>12200</v>
      </c>
      <c r="CO352" s="1100" t="s">
        <v>973</v>
      </c>
      <c r="CP352" s="1110">
        <v>16820</v>
      </c>
      <c r="CQ352" s="1100" t="s">
        <v>973</v>
      </c>
      <c r="CR352" s="1082">
        <v>160</v>
      </c>
      <c r="CS352" s="1101" t="s">
        <v>974</v>
      </c>
      <c r="CT352" s="1085" t="s">
        <v>975</v>
      </c>
      <c r="CU352" s="1085" t="s">
        <v>973</v>
      </c>
      <c r="CV352" s="1088" t="s">
        <v>979</v>
      </c>
      <c r="CW352" s="1101" t="s">
        <v>973</v>
      </c>
      <c r="CX352" s="1104">
        <v>3</v>
      </c>
      <c r="CY352" s="1091" t="s">
        <v>981</v>
      </c>
      <c r="CZ352" s="1093" t="s">
        <v>973</v>
      </c>
      <c r="DA352" s="1094">
        <v>4900</v>
      </c>
      <c r="DB352" s="1096"/>
      <c r="DC352" s="230"/>
      <c r="DD352" s="1096" t="s">
        <v>982</v>
      </c>
      <c r="DE352" s="1097">
        <v>18380</v>
      </c>
      <c r="DF352" s="1100" t="s">
        <v>973</v>
      </c>
      <c r="DG352" s="1082">
        <v>180</v>
      </c>
      <c r="DH352" s="1085" t="s">
        <v>974</v>
      </c>
      <c r="DI352" s="1085" t="s">
        <v>975</v>
      </c>
      <c r="DJ352" s="1085" t="s">
        <v>973</v>
      </c>
      <c r="DK352" s="1088" t="s">
        <v>979</v>
      </c>
      <c r="DL352" s="1085" t="s">
        <v>973</v>
      </c>
      <c r="DM352" s="1066">
        <v>2</v>
      </c>
      <c r="DN352" s="1069" t="s">
        <v>982</v>
      </c>
      <c r="DO352" s="1070" t="s">
        <v>912</v>
      </c>
      <c r="DP352" s="1072" t="s">
        <v>912</v>
      </c>
      <c r="DQ352" s="1072" t="s">
        <v>912</v>
      </c>
      <c r="DR352" s="1074" t="s">
        <v>912</v>
      </c>
      <c r="DS352" s="202"/>
      <c r="DT352" s="1143"/>
      <c r="DU352" s="160"/>
      <c r="DV352" s="160"/>
      <c r="DW352" s="128"/>
      <c r="DX352" s="128"/>
      <c r="DY352" s="128"/>
      <c r="DZ352" s="128"/>
      <c r="EA352" s="128"/>
      <c r="EB352" s="128"/>
      <c r="EC352" s="128"/>
      <c r="ED352" s="128"/>
      <c r="EE352" s="128"/>
      <c r="EF352" s="128"/>
      <c r="EG352" s="128"/>
      <c r="EH352" s="128"/>
    </row>
    <row r="353" spans="1:138" s="126" customFormat="1" ht="18.600000000000001" customHeight="1">
      <c r="A353" s="126" t="s">
        <v>196</v>
      </c>
      <c r="B353" s="1147"/>
      <c r="C353" s="1136"/>
      <c r="D353" s="1117"/>
      <c r="E353" s="203" t="s">
        <v>53</v>
      </c>
      <c r="F353" s="165"/>
      <c r="G353" s="204">
        <v>104320</v>
      </c>
      <c r="H353" s="205">
        <v>172010</v>
      </c>
      <c r="I353" s="204">
        <v>85570</v>
      </c>
      <c r="J353" s="205">
        <v>153260</v>
      </c>
      <c r="K353" s="141" t="s">
        <v>973</v>
      </c>
      <c r="L353" s="206">
        <v>1010</v>
      </c>
      <c r="M353" s="207">
        <v>1600</v>
      </c>
      <c r="N353" s="208" t="s">
        <v>974</v>
      </c>
      <c r="O353" s="209" t="s">
        <v>975</v>
      </c>
      <c r="P353" s="209" t="s">
        <v>910</v>
      </c>
      <c r="Q353" s="209" t="s">
        <v>976</v>
      </c>
      <c r="R353" s="209" t="s">
        <v>973</v>
      </c>
      <c r="S353" s="210">
        <v>2.9</v>
      </c>
      <c r="T353" s="211">
        <v>2.9</v>
      </c>
      <c r="U353" s="206">
        <v>830</v>
      </c>
      <c r="V353" s="207">
        <v>1410</v>
      </c>
      <c r="W353" s="212" t="s">
        <v>974</v>
      </c>
      <c r="X353" s="209" t="s">
        <v>975</v>
      </c>
      <c r="Y353" s="212" t="s">
        <v>910</v>
      </c>
      <c r="Z353" s="209" t="s">
        <v>976</v>
      </c>
      <c r="AA353" s="212" t="s">
        <v>973</v>
      </c>
      <c r="AB353" s="210">
        <v>2.8</v>
      </c>
      <c r="AC353" s="213">
        <v>2.8</v>
      </c>
      <c r="AD353" s="141" t="s">
        <v>973</v>
      </c>
      <c r="AE353" s="214">
        <v>8410</v>
      </c>
      <c r="AF353" s="141" t="s">
        <v>973</v>
      </c>
      <c r="AG353" s="215">
        <v>80</v>
      </c>
      <c r="AH353" s="216" t="s">
        <v>974</v>
      </c>
      <c r="AI353" s="158" t="s">
        <v>975</v>
      </c>
      <c r="AJ353" s="159" t="s">
        <v>973</v>
      </c>
      <c r="AK353" s="217" t="s">
        <v>976</v>
      </c>
      <c r="AL353" s="218" t="s">
        <v>973</v>
      </c>
      <c r="AM353" s="219">
        <v>2.8</v>
      </c>
      <c r="AN353" s="220"/>
      <c r="AO353" s="115"/>
      <c r="AP353" s="221"/>
      <c r="AQ353" s="115"/>
      <c r="AR353" s="222"/>
      <c r="AS353" s="223"/>
      <c r="AT353" s="221"/>
      <c r="AU353" s="223"/>
      <c r="AV353" s="221"/>
      <c r="AW353" s="223"/>
      <c r="AX353" s="221"/>
      <c r="AY353" s="115"/>
      <c r="BB353" s="190"/>
      <c r="BC353" s="130"/>
      <c r="BE353" s="130"/>
      <c r="BG353" s="130"/>
      <c r="BI353" s="1119"/>
      <c r="BJ353" s="115"/>
      <c r="BK353" s="224"/>
      <c r="BL353" s="1118"/>
      <c r="BM353" s="202"/>
      <c r="BN353" s="195"/>
      <c r="BO353" s="195"/>
      <c r="BP353" s="195"/>
      <c r="BQ353" s="195"/>
      <c r="BR353" s="195"/>
      <c r="BS353" s="225"/>
      <c r="BT353" s="195"/>
      <c r="BU353" s="1149"/>
      <c r="BV353" s="226"/>
      <c r="BW353" s="1100"/>
      <c r="BX353" s="1132"/>
      <c r="BY353" s="227">
        <v>21440</v>
      </c>
      <c r="BZ353" s="1100"/>
      <c r="CA353" s="1083"/>
      <c r="CB353" s="1102"/>
      <c r="CC353" s="1086"/>
      <c r="CD353" s="1102"/>
      <c r="CE353" s="1089"/>
      <c r="CF353" s="1102"/>
      <c r="CG353" s="1067"/>
      <c r="CH353" s="1093"/>
      <c r="CI353" s="1121"/>
      <c r="CJ353" s="1108"/>
      <c r="CK353" s="1093"/>
      <c r="CL353" s="123" t="s">
        <v>985</v>
      </c>
      <c r="CM353" s="228">
        <v>6000</v>
      </c>
      <c r="CN353" s="229">
        <v>6700</v>
      </c>
      <c r="CO353" s="1100"/>
      <c r="CP353" s="1111"/>
      <c r="CQ353" s="1100"/>
      <c r="CR353" s="1083"/>
      <c r="CS353" s="1102"/>
      <c r="CT353" s="1086"/>
      <c r="CU353" s="1086"/>
      <c r="CV353" s="1089"/>
      <c r="CW353" s="1102"/>
      <c r="CX353" s="1105"/>
      <c r="CY353" s="1091"/>
      <c r="CZ353" s="1093"/>
      <c r="DA353" s="1095"/>
      <c r="DB353" s="1096"/>
      <c r="DC353" s="230"/>
      <c r="DD353" s="1096"/>
      <c r="DE353" s="1098"/>
      <c r="DF353" s="1100"/>
      <c r="DG353" s="1083"/>
      <c r="DH353" s="1086"/>
      <c r="DI353" s="1086"/>
      <c r="DJ353" s="1086"/>
      <c r="DK353" s="1089"/>
      <c r="DL353" s="1086"/>
      <c r="DM353" s="1067"/>
      <c r="DN353" s="1069"/>
      <c r="DO353" s="1071"/>
      <c r="DP353" s="1073"/>
      <c r="DQ353" s="1073"/>
      <c r="DR353" s="1075"/>
      <c r="DS353" s="202"/>
      <c r="DT353" s="1143"/>
      <c r="DU353" s="160"/>
      <c r="DV353" s="160"/>
      <c r="DW353" s="128"/>
      <c r="DX353" s="128"/>
      <c r="DY353" s="128"/>
      <c r="DZ353" s="128"/>
      <c r="EA353" s="128"/>
      <c r="EB353" s="128"/>
      <c r="EC353" s="128"/>
      <c r="ED353" s="128"/>
      <c r="EE353" s="128"/>
      <c r="EF353" s="128"/>
      <c r="EG353" s="128"/>
      <c r="EH353" s="128"/>
    </row>
    <row r="354" spans="1:138" s="126" customFormat="1" ht="18.600000000000001" customHeight="1">
      <c r="A354" s="126" t="s">
        <v>197</v>
      </c>
      <c r="B354" s="1147"/>
      <c r="C354" s="1136"/>
      <c r="D354" s="1123" t="s">
        <v>986</v>
      </c>
      <c r="E354" s="203" t="s">
        <v>54</v>
      </c>
      <c r="F354" s="165"/>
      <c r="G354" s="204">
        <v>172010</v>
      </c>
      <c r="H354" s="205">
        <v>256120</v>
      </c>
      <c r="I354" s="204">
        <v>153260</v>
      </c>
      <c r="J354" s="205">
        <v>237370</v>
      </c>
      <c r="K354" s="141" t="s">
        <v>973</v>
      </c>
      <c r="L354" s="206">
        <v>1600</v>
      </c>
      <c r="M354" s="207">
        <v>2440</v>
      </c>
      <c r="N354" s="208" t="s">
        <v>974</v>
      </c>
      <c r="O354" s="209" t="s">
        <v>975</v>
      </c>
      <c r="P354" s="209" t="s">
        <v>910</v>
      </c>
      <c r="Q354" s="209" t="s">
        <v>976</v>
      </c>
      <c r="R354" s="209" t="s">
        <v>973</v>
      </c>
      <c r="S354" s="210">
        <v>2.9</v>
      </c>
      <c r="T354" s="211">
        <v>2.9</v>
      </c>
      <c r="U354" s="206">
        <v>1410</v>
      </c>
      <c r="V354" s="207">
        <v>2250</v>
      </c>
      <c r="W354" s="212" t="s">
        <v>974</v>
      </c>
      <c r="X354" s="209" t="s">
        <v>975</v>
      </c>
      <c r="Y354" s="212" t="s">
        <v>910</v>
      </c>
      <c r="Z354" s="209" t="s">
        <v>976</v>
      </c>
      <c r="AA354" s="212" t="s">
        <v>973</v>
      </c>
      <c r="AB354" s="210">
        <v>2.8</v>
      </c>
      <c r="AC354" s="213">
        <v>2.9</v>
      </c>
      <c r="AD354" s="231"/>
      <c r="AE354" s="232"/>
      <c r="AF354" s="233"/>
      <c r="AG354" s="234"/>
      <c r="AH354" s="235"/>
      <c r="AI354" s="195"/>
      <c r="AJ354" s="235"/>
      <c r="AK354" s="195"/>
      <c r="AL354" s="235"/>
      <c r="AM354" s="195"/>
      <c r="AN354" s="195"/>
      <c r="AO354" s="231"/>
      <c r="AP354" s="232"/>
      <c r="AQ354" s="233"/>
      <c r="AR354" s="234"/>
      <c r="AS354" s="235"/>
      <c r="AT354" s="195"/>
      <c r="AU354" s="235"/>
      <c r="AV354" s="195"/>
      <c r="AW354" s="235"/>
      <c r="AX354" s="195"/>
      <c r="AY354" s="141" t="s">
        <v>973</v>
      </c>
      <c r="AZ354" s="236">
        <v>16820</v>
      </c>
      <c r="BA354" s="141" t="s">
        <v>973</v>
      </c>
      <c r="BB354" s="184">
        <v>160</v>
      </c>
      <c r="BC354" s="185" t="s">
        <v>974</v>
      </c>
      <c r="BD354" s="186" t="s">
        <v>975</v>
      </c>
      <c r="BE354" s="187" t="s">
        <v>973</v>
      </c>
      <c r="BF354" s="188" t="s">
        <v>976</v>
      </c>
      <c r="BG354" s="185" t="s">
        <v>973</v>
      </c>
      <c r="BH354" s="189">
        <v>2.8</v>
      </c>
      <c r="BI354" s="1119"/>
      <c r="BJ354" s="115"/>
      <c r="BK354" s="255"/>
      <c r="BL354" s="1118"/>
      <c r="BM354" s="202"/>
      <c r="BN354" s="195"/>
      <c r="BO354" s="195"/>
      <c r="BP354" s="195"/>
      <c r="BQ354" s="195"/>
      <c r="BR354" s="195"/>
      <c r="BS354" s="225"/>
      <c r="BT354" s="195"/>
      <c r="BU354" s="1149"/>
      <c r="BV354" s="226"/>
      <c r="BW354" s="1100" t="s">
        <v>973</v>
      </c>
      <c r="BX354" s="1129">
        <v>21440</v>
      </c>
      <c r="BY354" s="237"/>
      <c r="BZ354" s="1100"/>
      <c r="CA354" s="1083">
        <v>0</v>
      </c>
      <c r="CB354" s="1102"/>
      <c r="CC354" s="1086"/>
      <c r="CD354" s="1102"/>
      <c r="CE354" s="1089"/>
      <c r="CF354" s="1102"/>
      <c r="CG354" s="1067"/>
      <c r="CH354" s="1093"/>
      <c r="CI354" s="1121"/>
      <c r="CJ354" s="1108"/>
      <c r="CK354" s="1093"/>
      <c r="CL354" s="123" t="s">
        <v>987</v>
      </c>
      <c r="CM354" s="228">
        <v>5200</v>
      </c>
      <c r="CN354" s="229">
        <v>5800</v>
      </c>
      <c r="CO354" s="1100"/>
      <c r="CP354" s="1111"/>
      <c r="CQ354" s="1100"/>
      <c r="CR354" s="1083"/>
      <c r="CS354" s="1102"/>
      <c r="CT354" s="1086"/>
      <c r="CU354" s="1086"/>
      <c r="CV354" s="1089"/>
      <c r="CW354" s="1102"/>
      <c r="CX354" s="1105"/>
      <c r="CY354" s="1091"/>
      <c r="CZ354" s="202"/>
      <c r="DA354" s="127"/>
      <c r="DB354" s="1096"/>
      <c r="DC354" s="230"/>
      <c r="DD354" s="1096"/>
      <c r="DE354" s="1098"/>
      <c r="DF354" s="1100"/>
      <c r="DG354" s="1083"/>
      <c r="DH354" s="1086"/>
      <c r="DI354" s="1086"/>
      <c r="DJ354" s="1086"/>
      <c r="DK354" s="1089"/>
      <c r="DL354" s="1086"/>
      <c r="DM354" s="1067"/>
      <c r="DN354" s="1069"/>
      <c r="DO354" s="1076">
        <v>0.01</v>
      </c>
      <c r="DP354" s="1078">
        <v>0.03</v>
      </c>
      <c r="DQ354" s="1078">
        <v>0.04</v>
      </c>
      <c r="DR354" s="1080">
        <v>0.05</v>
      </c>
      <c r="DS354" s="202"/>
      <c r="DT354" s="1143"/>
      <c r="DU354" s="160"/>
      <c r="DV354" s="160"/>
      <c r="DW354" s="128"/>
      <c r="DX354" s="128"/>
      <c r="DY354" s="128"/>
      <c r="DZ354" s="128"/>
      <c r="EA354" s="128"/>
      <c r="EB354" s="128"/>
      <c r="EC354" s="128"/>
      <c r="ED354" s="128"/>
      <c r="EE354" s="128"/>
      <c r="EF354" s="128"/>
      <c r="EG354" s="128"/>
      <c r="EH354" s="128"/>
    </row>
    <row r="355" spans="1:138" s="126" customFormat="1" ht="18.600000000000001" customHeight="1">
      <c r="A355" s="126" t="s">
        <v>198</v>
      </c>
      <c r="B355" s="1147"/>
      <c r="C355" s="1136"/>
      <c r="D355" s="1124"/>
      <c r="E355" s="238" t="s">
        <v>55</v>
      </c>
      <c r="F355" s="165"/>
      <c r="G355" s="239">
        <v>256120</v>
      </c>
      <c r="H355" s="240"/>
      <c r="I355" s="239">
        <v>237370</v>
      </c>
      <c r="J355" s="240"/>
      <c r="K355" s="141" t="s">
        <v>973</v>
      </c>
      <c r="L355" s="241">
        <v>2440</v>
      </c>
      <c r="M355" s="242"/>
      <c r="N355" s="243" t="s">
        <v>974</v>
      </c>
      <c r="O355" s="244" t="s">
        <v>975</v>
      </c>
      <c r="P355" s="244" t="s">
        <v>910</v>
      </c>
      <c r="Q355" s="244" t="s">
        <v>976</v>
      </c>
      <c r="R355" s="244" t="s">
        <v>973</v>
      </c>
      <c r="S355" s="245">
        <v>2.9</v>
      </c>
      <c r="T355" s="246"/>
      <c r="U355" s="241">
        <v>2250</v>
      </c>
      <c r="V355" s="242"/>
      <c r="W355" s="247" t="s">
        <v>974</v>
      </c>
      <c r="X355" s="244" t="s">
        <v>975</v>
      </c>
      <c r="Y355" s="248" t="s">
        <v>910</v>
      </c>
      <c r="Z355" s="244" t="s">
        <v>976</v>
      </c>
      <c r="AA355" s="248" t="s">
        <v>973</v>
      </c>
      <c r="AB355" s="245">
        <v>2.9</v>
      </c>
      <c r="AC355" s="249"/>
      <c r="AD355" s="231"/>
      <c r="AE355" s="232"/>
      <c r="AF355" s="233"/>
      <c r="AG355" s="250"/>
      <c r="AH355" s="235"/>
      <c r="AI355" s="195"/>
      <c r="AJ355" s="235"/>
      <c r="AK355" s="195"/>
      <c r="AL355" s="235"/>
      <c r="AM355" s="195"/>
      <c r="AN355" s="195"/>
      <c r="AO355" s="231"/>
      <c r="AP355" s="232"/>
      <c r="AQ355" s="233"/>
      <c r="AR355" s="250"/>
      <c r="AS355" s="235"/>
      <c r="AT355" s="195"/>
      <c r="AU355" s="235"/>
      <c r="AV355" s="195"/>
      <c r="AW355" s="235"/>
      <c r="AX355" s="195"/>
      <c r="AY355" s="231"/>
      <c r="AZ355" s="232"/>
      <c r="BA355" s="232"/>
      <c r="BB355" s="234"/>
      <c r="BC355" s="235"/>
      <c r="BD355" s="195"/>
      <c r="BE355" s="235"/>
      <c r="BF355" s="195"/>
      <c r="BG355" s="235"/>
      <c r="BH355" s="195"/>
      <c r="BI355" s="1119"/>
      <c r="BJ355" s="115"/>
      <c r="BK355" s="255"/>
      <c r="BL355" s="1118"/>
      <c r="BM355" s="202"/>
      <c r="BN355" s="195"/>
      <c r="BO355" s="195"/>
      <c r="BP355" s="195"/>
      <c r="BQ355" s="195"/>
      <c r="BR355" s="195"/>
      <c r="BS355" s="225"/>
      <c r="BT355" s="195"/>
      <c r="BU355" s="1149"/>
      <c r="BV355" s="226"/>
      <c r="BW355" s="1100"/>
      <c r="BX355" s="1130"/>
      <c r="BY355" s="251"/>
      <c r="BZ355" s="1100"/>
      <c r="CA355" s="1084"/>
      <c r="CB355" s="1103"/>
      <c r="CC355" s="1087"/>
      <c r="CD355" s="1103"/>
      <c r="CE355" s="1090"/>
      <c r="CF355" s="1103"/>
      <c r="CG355" s="1068"/>
      <c r="CH355" s="1093"/>
      <c r="CI355" s="1122"/>
      <c r="CJ355" s="1109"/>
      <c r="CK355" s="1093"/>
      <c r="CL355" s="252" t="s">
        <v>988</v>
      </c>
      <c r="CM355" s="253">
        <v>4700</v>
      </c>
      <c r="CN355" s="254">
        <v>5200</v>
      </c>
      <c r="CO355" s="1100"/>
      <c r="CP355" s="1112"/>
      <c r="CQ355" s="1100"/>
      <c r="CR355" s="1084"/>
      <c r="CS355" s="1103"/>
      <c r="CT355" s="1087"/>
      <c r="CU355" s="1087"/>
      <c r="CV355" s="1090"/>
      <c r="CW355" s="1103"/>
      <c r="CX355" s="1106"/>
      <c r="CY355" s="1092"/>
      <c r="CZ355" s="202"/>
      <c r="DA355" s="127"/>
      <c r="DB355" s="1096"/>
      <c r="DC355" s="230"/>
      <c r="DD355" s="1096"/>
      <c r="DE355" s="1099"/>
      <c r="DF355" s="1100"/>
      <c r="DG355" s="1084"/>
      <c r="DH355" s="1087"/>
      <c r="DI355" s="1087"/>
      <c r="DJ355" s="1087"/>
      <c r="DK355" s="1090"/>
      <c r="DL355" s="1087"/>
      <c r="DM355" s="1068"/>
      <c r="DN355" s="1069"/>
      <c r="DO355" s="1077"/>
      <c r="DP355" s="1079"/>
      <c r="DQ355" s="1079"/>
      <c r="DR355" s="1081"/>
      <c r="DS355" s="202"/>
      <c r="DT355" s="1143"/>
      <c r="DU355" s="160"/>
      <c r="DV355" s="160"/>
      <c r="DW355" s="128"/>
      <c r="DX355" s="128"/>
      <c r="DY355" s="128"/>
      <c r="DZ355" s="128"/>
      <c r="EA355" s="128"/>
      <c r="EB355" s="128"/>
      <c r="EC355" s="128"/>
      <c r="ED355" s="128"/>
      <c r="EE355" s="128"/>
      <c r="EF355" s="128"/>
      <c r="EG355" s="128"/>
      <c r="EH355" s="128"/>
    </row>
    <row r="356" spans="1:138" s="126" customFormat="1" ht="18.600000000000001" customHeight="1">
      <c r="A356" s="126" t="s">
        <v>199</v>
      </c>
      <c r="B356" s="1147"/>
      <c r="C356" s="1137" t="s">
        <v>991</v>
      </c>
      <c r="D356" s="1116" t="s">
        <v>972</v>
      </c>
      <c r="E356" s="164" t="s">
        <v>52</v>
      </c>
      <c r="F356" s="165"/>
      <c r="G356" s="166">
        <v>84840</v>
      </c>
      <c r="H356" s="167">
        <v>93250</v>
      </c>
      <c r="I356" s="166">
        <v>68770</v>
      </c>
      <c r="J356" s="167">
        <v>77180</v>
      </c>
      <c r="K356" s="141" t="s">
        <v>973</v>
      </c>
      <c r="L356" s="168">
        <v>820</v>
      </c>
      <c r="M356" s="169">
        <v>900</v>
      </c>
      <c r="N356" s="170" t="s">
        <v>974</v>
      </c>
      <c r="O356" s="171" t="s">
        <v>975</v>
      </c>
      <c r="P356" s="172" t="s">
        <v>973</v>
      </c>
      <c r="Q356" s="173" t="s">
        <v>976</v>
      </c>
      <c r="R356" s="172" t="s">
        <v>973</v>
      </c>
      <c r="S356" s="174">
        <v>2.9</v>
      </c>
      <c r="T356" s="175">
        <v>2.9</v>
      </c>
      <c r="U356" s="168">
        <v>660</v>
      </c>
      <c r="V356" s="169">
        <v>740</v>
      </c>
      <c r="W356" s="176" t="s">
        <v>974</v>
      </c>
      <c r="X356" s="171" t="s">
        <v>975</v>
      </c>
      <c r="Y356" s="176" t="s">
        <v>973</v>
      </c>
      <c r="Z356" s="173" t="s">
        <v>976</v>
      </c>
      <c r="AA356" s="176" t="s">
        <v>973</v>
      </c>
      <c r="AB356" s="174">
        <v>2.8</v>
      </c>
      <c r="AC356" s="177">
        <v>2.8</v>
      </c>
      <c r="AD356" s="141" t="s">
        <v>973</v>
      </c>
      <c r="AE356" s="178">
        <v>8410</v>
      </c>
      <c r="AF356" s="141" t="s">
        <v>973</v>
      </c>
      <c r="AG356" s="179">
        <v>80</v>
      </c>
      <c r="AH356" s="180" t="s">
        <v>974</v>
      </c>
      <c r="AI356" s="171" t="s">
        <v>975</v>
      </c>
      <c r="AJ356" s="176" t="s">
        <v>973</v>
      </c>
      <c r="AK356" s="173" t="s">
        <v>976</v>
      </c>
      <c r="AL356" s="176" t="s">
        <v>973</v>
      </c>
      <c r="AM356" s="181">
        <v>2.8</v>
      </c>
      <c r="AN356" s="182" t="s">
        <v>977</v>
      </c>
      <c r="AO356" s="141" t="s">
        <v>973</v>
      </c>
      <c r="AP356" s="183">
        <v>3360</v>
      </c>
      <c r="AQ356" s="141" t="s">
        <v>973</v>
      </c>
      <c r="AR356" s="184">
        <v>30</v>
      </c>
      <c r="AS356" s="185" t="s">
        <v>974</v>
      </c>
      <c r="AT356" s="186" t="s">
        <v>975</v>
      </c>
      <c r="AU356" s="187" t="s">
        <v>973</v>
      </c>
      <c r="AV356" s="188" t="s">
        <v>976</v>
      </c>
      <c r="AW356" s="187" t="s">
        <v>973</v>
      </c>
      <c r="AX356" s="189">
        <v>3.7</v>
      </c>
      <c r="AY356" s="115"/>
      <c r="BB356" s="190"/>
      <c r="BC356" s="130"/>
      <c r="BE356" s="130"/>
      <c r="BG356" s="130"/>
      <c r="BI356" s="1119"/>
      <c r="BJ356" s="115"/>
      <c r="BK356" s="255"/>
      <c r="BL356" s="1118"/>
      <c r="BM356" s="202"/>
      <c r="BN356" s="195"/>
      <c r="BO356" s="195"/>
      <c r="BP356" s="195"/>
      <c r="BQ356" s="195"/>
      <c r="BR356" s="195"/>
      <c r="BS356" s="225"/>
      <c r="BT356" s="195"/>
      <c r="BU356" s="1149"/>
      <c r="BV356" s="226"/>
      <c r="BW356" s="1100" t="s">
        <v>973</v>
      </c>
      <c r="BX356" s="1131">
        <v>21060</v>
      </c>
      <c r="BY356" s="197"/>
      <c r="BZ356" s="1100" t="s">
        <v>973</v>
      </c>
      <c r="CA356" s="1082">
        <v>130</v>
      </c>
      <c r="CB356" s="1101" t="s">
        <v>974</v>
      </c>
      <c r="CC356" s="1085" t="s">
        <v>975</v>
      </c>
      <c r="CD356" s="1101" t="s">
        <v>973</v>
      </c>
      <c r="CE356" s="1088" t="s">
        <v>979</v>
      </c>
      <c r="CF356" s="1101" t="s">
        <v>973</v>
      </c>
      <c r="CG356" s="1066">
        <v>6.5</v>
      </c>
      <c r="CH356" s="1093" t="s">
        <v>973</v>
      </c>
      <c r="CI356" s="1120">
        <v>6200</v>
      </c>
      <c r="CJ356" s="1107">
        <v>5900</v>
      </c>
      <c r="CK356" s="1093" t="s">
        <v>973</v>
      </c>
      <c r="CL356" s="198" t="s">
        <v>980</v>
      </c>
      <c r="CM356" s="199">
        <v>10200</v>
      </c>
      <c r="CN356" s="200">
        <v>11400</v>
      </c>
      <c r="CO356" s="1100" t="s">
        <v>973</v>
      </c>
      <c r="CP356" s="1110">
        <v>14410</v>
      </c>
      <c r="CQ356" s="1100" t="s">
        <v>973</v>
      </c>
      <c r="CR356" s="1082">
        <v>140</v>
      </c>
      <c r="CS356" s="1101" t="s">
        <v>974</v>
      </c>
      <c r="CT356" s="1085" t="s">
        <v>975</v>
      </c>
      <c r="CU356" s="1085" t="s">
        <v>973</v>
      </c>
      <c r="CV356" s="1088" t="s">
        <v>979</v>
      </c>
      <c r="CW356" s="1101" t="s">
        <v>973</v>
      </c>
      <c r="CX356" s="1104">
        <v>2.9</v>
      </c>
      <c r="CY356" s="1091" t="s">
        <v>981</v>
      </c>
      <c r="CZ356" s="1093" t="s">
        <v>973</v>
      </c>
      <c r="DA356" s="1094">
        <v>4900</v>
      </c>
      <c r="DB356" s="1096"/>
      <c r="DC356" s="230"/>
      <c r="DD356" s="1096" t="s">
        <v>982</v>
      </c>
      <c r="DE356" s="1097">
        <v>15750</v>
      </c>
      <c r="DF356" s="1100" t="s">
        <v>973</v>
      </c>
      <c r="DG356" s="1082">
        <v>150</v>
      </c>
      <c r="DH356" s="1085" t="s">
        <v>974</v>
      </c>
      <c r="DI356" s="1085" t="s">
        <v>975</v>
      </c>
      <c r="DJ356" s="1085" t="s">
        <v>973</v>
      </c>
      <c r="DK356" s="1088" t="s">
        <v>979</v>
      </c>
      <c r="DL356" s="1085" t="s">
        <v>973</v>
      </c>
      <c r="DM356" s="1066">
        <v>2.1</v>
      </c>
      <c r="DN356" s="1069" t="s">
        <v>982</v>
      </c>
      <c r="DO356" s="1070" t="s">
        <v>912</v>
      </c>
      <c r="DP356" s="1072" t="s">
        <v>912</v>
      </c>
      <c r="DQ356" s="1072" t="s">
        <v>912</v>
      </c>
      <c r="DR356" s="1074" t="s">
        <v>912</v>
      </c>
      <c r="DS356" s="202"/>
      <c r="DT356" s="1143"/>
      <c r="DU356" s="160"/>
      <c r="DV356" s="160"/>
      <c r="DW356" s="128"/>
      <c r="DX356" s="128"/>
      <c r="DY356" s="128"/>
      <c r="DZ356" s="128"/>
      <c r="EA356" s="128"/>
      <c r="EB356" s="128"/>
      <c r="EC356" s="128"/>
      <c r="ED356" s="128"/>
      <c r="EE356" s="128"/>
      <c r="EF356" s="128"/>
      <c r="EG356" s="128"/>
      <c r="EH356" s="128"/>
    </row>
    <row r="357" spans="1:138" s="126" customFormat="1" ht="18.600000000000001" customHeight="1">
      <c r="A357" s="126" t="s">
        <v>200</v>
      </c>
      <c r="B357" s="1147"/>
      <c r="C357" s="1136"/>
      <c r="D357" s="1117"/>
      <c r="E357" s="203" t="s">
        <v>53</v>
      </c>
      <c r="F357" s="165"/>
      <c r="G357" s="204">
        <v>93250</v>
      </c>
      <c r="H357" s="205">
        <v>160940</v>
      </c>
      <c r="I357" s="204">
        <v>77180</v>
      </c>
      <c r="J357" s="205">
        <v>144870</v>
      </c>
      <c r="K357" s="141" t="s">
        <v>973</v>
      </c>
      <c r="L357" s="206">
        <v>900</v>
      </c>
      <c r="M357" s="207">
        <v>1490</v>
      </c>
      <c r="N357" s="208" t="s">
        <v>974</v>
      </c>
      <c r="O357" s="209" t="s">
        <v>975</v>
      </c>
      <c r="P357" s="209" t="s">
        <v>910</v>
      </c>
      <c r="Q357" s="209" t="s">
        <v>976</v>
      </c>
      <c r="R357" s="209" t="s">
        <v>973</v>
      </c>
      <c r="S357" s="210">
        <v>2.9</v>
      </c>
      <c r="T357" s="211">
        <v>2.9</v>
      </c>
      <c r="U357" s="206">
        <v>740</v>
      </c>
      <c r="V357" s="207">
        <v>1330</v>
      </c>
      <c r="W357" s="212" t="s">
        <v>974</v>
      </c>
      <c r="X357" s="209" t="s">
        <v>975</v>
      </c>
      <c r="Y357" s="212" t="s">
        <v>910</v>
      </c>
      <c r="Z357" s="209" t="s">
        <v>976</v>
      </c>
      <c r="AA357" s="212" t="s">
        <v>973</v>
      </c>
      <c r="AB357" s="210">
        <v>2.8</v>
      </c>
      <c r="AC357" s="213">
        <v>2.8</v>
      </c>
      <c r="AD357" s="141" t="s">
        <v>973</v>
      </c>
      <c r="AE357" s="214">
        <v>8410</v>
      </c>
      <c r="AF357" s="141" t="s">
        <v>973</v>
      </c>
      <c r="AG357" s="215">
        <v>80</v>
      </c>
      <c r="AH357" s="216" t="s">
        <v>974</v>
      </c>
      <c r="AI357" s="158" t="s">
        <v>975</v>
      </c>
      <c r="AJ357" s="159" t="s">
        <v>973</v>
      </c>
      <c r="AK357" s="217" t="s">
        <v>976</v>
      </c>
      <c r="AL357" s="218" t="s">
        <v>973</v>
      </c>
      <c r="AM357" s="219">
        <v>2.8</v>
      </c>
      <c r="AN357" s="220"/>
      <c r="AO357" s="115"/>
      <c r="AP357" s="221"/>
      <c r="AQ357" s="115"/>
      <c r="AR357" s="222"/>
      <c r="AS357" s="223"/>
      <c r="AT357" s="221"/>
      <c r="AU357" s="223"/>
      <c r="AV357" s="221"/>
      <c r="AW357" s="223"/>
      <c r="AX357" s="221"/>
      <c r="AY357" s="115"/>
      <c r="BB357" s="190"/>
      <c r="BC357" s="130"/>
      <c r="BE357" s="130"/>
      <c r="BG357" s="130"/>
      <c r="BI357" s="1119"/>
      <c r="BJ357" s="115"/>
      <c r="BK357" s="255"/>
      <c r="BL357" s="1118"/>
      <c r="BM357" s="202"/>
      <c r="BN357" s="195"/>
      <c r="BO357" s="195"/>
      <c r="BP357" s="195"/>
      <c r="BQ357" s="195"/>
      <c r="BR357" s="195"/>
      <c r="BS357" s="225"/>
      <c r="BT357" s="195"/>
      <c r="BU357" s="1149"/>
      <c r="BV357" s="226"/>
      <c r="BW357" s="1100"/>
      <c r="BX357" s="1132"/>
      <c r="BY357" s="227">
        <v>19180</v>
      </c>
      <c r="BZ357" s="1100"/>
      <c r="CA357" s="1083"/>
      <c r="CB357" s="1102"/>
      <c r="CC357" s="1086"/>
      <c r="CD357" s="1102"/>
      <c r="CE357" s="1089"/>
      <c r="CF357" s="1102"/>
      <c r="CG357" s="1067"/>
      <c r="CH357" s="1093"/>
      <c r="CI357" s="1121"/>
      <c r="CJ357" s="1108"/>
      <c r="CK357" s="1093"/>
      <c r="CL357" s="123" t="s">
        <v>985</v>
      </c>
      <c r="CM357" s="228">
        <v>5600</v>
      </c>
      <c r="CN357" s="229">
        <v>6200</v>
      </c>
      <c r="CO357" s="1100"/>
      <c r="CP357" s="1111"/>
      <c r="CQ357" s="1100"/>
      <c r="CR357" s="1083"/>
      <c r="CS357" s="1102"/>
      <c r="CT357" s="1086"/>
      <c r="CU357" s="1086"/>
      <c r="CV357" s="1089"/>
      <c r="CW357" s="1102"/>
      <c r="CX357" s="1105"/>
      <c r="CY357" s="1091"/>
      <c r="CZ357" s="1093"/>
      <c r="DA357" s="1095"/>
      <c r="DB357" s="1096"/>
      <c r="DC357" s="230"/>
      <c r="DD357" s="1096"/>
      <c r="DE357" s="1098"/>
      <c r="DF357" s="1100"/>
      <c r="DG357" s="1083"/>
      <c r="DH357" s="1086"/>
      <c r="DI357" s="1086"/>
      <c r="DJ357" s="1086"/>
      <c r="DK357" s="1089"/>
      <c r="DL357" s="1086"/>
      <c r="DM357" s="1067"/>
      <c r="DN357" s="1069"/>
      <c r="DO357" s="1071"/>
      <c r="DP357" s="1073"/>
      <c r="DQ357" s="1073"/>
      <c r="DR357" s="1075"/>
      <c r="DS357" s="202"/>
      <c r="DT357" s="1143"/>
      <c r="DU357" s="160"/>
      <c r="DV357" s="160"/>
      <c r="DW357" s="128"/>
      <c r="DX357" s="128"/>
      <c r="DY357" s="128"/>
      <c r="DZ357" s="128"/>
      <c r="EA357" s="128"/>
      <c r="EB357" s="128"/>
      <c r="EC357" s="128"/>
      <c r="ED357" s="128"/>
      <c r="EE357" s="128"/>
      <c r="EF357" s="128"/>
      <c r="EG357" s="128"/>
      <c r="EH357" s="128"/>
    </row>
    <row r="358" spans="1:138" s="126" customFormat="1" ht="18.600000000000001" customHeight="1">
      <c r="A358" s="126" t="s">
        <v>201</v>
      </c>
      <c r="B358" s="1147"/>
      <c r="C358" s="1136"/>
      <c r="D358" s="1123" t="s">
        <v>986</v>
      </c>
      <c r="E358" s="203" t="s">
        <v>54</v>
      </c>
      <c r="F358" s="165"/>
      <c r="G358" s="204">
        <v>160940</v>
      </c>
      <c r="H358" s="205">
        <v>245050</v>
      </c>
      <c r="I358" s="204">
        <v>144870</v>
      </c>
      <c r="J358" s="205">
        <v>228980</v>
      </c>
      <c r="K358" s="141" t="s">
        <v>973</v>
      </c>
      <c r="L358" s="206">
        <v>1490</v>
      </c>
      <c r="M358" s="207">
        <v>2330</v>
      </c>
      <c r="N358" s="208" t="s">
        <v>974</v>
      </c>
      <c r="O358" s="209" t="s">
        <v>975</v>
      </c>
      <c r="P358" s="209" t="s">
        <v>910</v>
      </c>
      <c r="Q358" s="209" t="s">
        <v>976</v>
      </c>
      <c r="R358" s="209" t="s">
        <v>973</v>
      </c>
      <c r="S358" s="210">
        <v>2.9</v>
      </c>
      <c r="T358" s="211">
        <v>2.9</v>
      </c>
      <c r="U358" s="206">
        <v>1330</v>
      </c>
      <c r="V358" s="207">
        <v>2170</v>
      </c>
      <c r="W358" s="212" t="s">
        <v>974</v>
      </c>
      <c r="X358" s="209" t="s">
        <v>975</v>
      </c>
      <c r="Y358" s="212" t="s">
        <v>910</v>
      </c>
      <c r="Z358" s="209" t="s">
        <v>976</v>
      </c>
      <c r="AA358" s="212" t="s">
        <v>973</v>
      </c>
      <c r="AB358" s="210">
        <v>2.8</v>
      </c>
      <c r="AC358" s="213">
        <v>2.8</v>
      </c>
      <c r="AD358" s="231"/>
      <c r="AE358" s="232"/>
      <c r="AF358" s="233"/>
      <c r="AG358" s="234"/>
      <c r="AH358" s="235"/>
      <c r="AI358" s="195"/>
      <c r="AJ358" s="235"/>
      <c r="AK358" s="195"/>
      <c r="AL358" s="235"/>
      <c r="AM358" s="195"/>
      <c r="AN358" s="195"/>
      <c r="AO358" s="231"/>
      <c r="AP358" s="232"/>
      <c r="AQ358" s="233"/>
      <c r="AR358" s="234"/>
      <c r="AS358" s="235"/>
      <c r="AT358" s="195"/>
      <c r="AU358" s="235"/>
      <c r="AV358" s="195"/>
      <c r="AW358" s="235"/>
      <c r="AX358" s="195"/>
      <c r="AY358" s="141" t="s">
        <v>973</v>
      </c>
      <c r="AZ358" s="236">
        <v>16820</v>
      </c>
      <c r="BA358" s="141" t="s">
        <v>973</v>
      </c>
      <c r="BB358" s="184">
        <v>160</v>
      </c>
      <c r="BC358" s="185" t="s">
        <v>974</v>
      </c>
      <c r="BD358" s="186" t="s">
        <v>975</v>
      </c>
      <c r="BE358" s="187" t="s">
        <v>973</v>
      </c>
      <c r="BF358" s="188" t="s">
        <v>976</v>
      </c>
      <c r="BG358" s="185" t="s">
        <v>973</v>
      </c>
      <c r="BH358" s="189">
        <v>2.8</v>
      </c>
      <c r="BI358" s="1119"/>
      <c r="BJ358" s="115"/>
      <c r="BK358" s="255"/>
      <c r="BL358" s="1118"/>
      <c r="BM358" s="202"/>
      <c r="BN358" s="195"/>
      <c r="BO358" s="195"/>
      <c r="BP358" s="195"/>
      <c r="BQ358" s="195"/>
      <c r="BR358" s="195"/>
      <c r="BS358" s="225"/>
      <c r="BT358" s="195"/>
      <c r="BU358" s="1149"/>
      <c r="BV358" s="226"/>
      <c r="BW358" s="1100" t="s">
        <v>973</v>
      </c>
      <c r="BX358" s="1129">
        <v>19180</v>
      </c>
      <c r="BY358" s="237"/>
      <c r="BZ358" s="1100"/>
      <c r="CA358" s="1083"/>
      <c r="CB358" s="1102"/>
      <c r="CC358" s="1086"/>
      <c r="CD358" s="1102"/>
      <c r="CE358" s="1089"/>
      <c r="CF358" s="1102"/>
      <c r="CG358" s="1067"/>
      <c r="CH358" s="1093"/>
      <c r="CI358" s="1121"/>
      <c r="CJ358" s="1108"/>
      <c r="CK358" s="1093"/>
      <c r="CL358" s="123" t="s">
        <v>987</v>
      </c>
      <c r="CM358" s="228">
        <v>4900</v>
      </c>
      <c r="CN358" s="229">
        <v>5400</v>
      </c>
      <c r="CO358" s="1100"/>
      <c r="CP358" s="1111"/>
      <c r="CQ358" s="1100"/>
      <c r="CR358" s="1083"/>
      <c r="CS358" s="1102"/>
      <c r="CT358" s="1086"/>
      <c r="CU358" s="1086"/>
      <c r="CV358" s="1089"/>
      <c r="CW358" s="1102"/>
      <c r="CX358" s="1105"/>
      <c r="CY358" s="1091"/>
      <c r="CZ358" s="202"/>
      <c r="DA358" s="127"/>
      <c r="DB358" s="1096"/>
      <c r="DC358" s="230"/>
      <c r="DD358" s="1096"/>
      <c r="DE358" s="1098"/>
      <c r="DF358" s="1100"/>
      <c r="DG358" s="1083"/>
      <c r="DH358" s="1086"/>
      <c r="DI358" s="1086"/>
      <c r="DJ358" s="1086"/>
      <c r="DK358" s="1089"/>
      <c r="DL358" s="1086"/>
      <c r="DM358" s="1067"/>
      <c r="DN358" s="1069"/>
      <c r="DO358" s="1076">
        <v>0.01</v>
      </c>
      <c r="DP358" s="1078">
        <v>0.03</v>
      </c>
      <c r="DQ358" s="1078">
        <v>0.04</v>
      </c>
      <c r="DR358" s="1080">
        <v>0.05</v>
      </c>
      <c r="DS358" s="202"/>
      <c r="DT358" s="1143"/>
      <c r="DU358" s="160"/>
      <c r="DV358" s="160"/>
      <c r="DW358" s="128"/>
      <c r="DX358" s="128"/>
      <c r="DY358" s="128"/>
      <c r="DZ358" s="128"/>
      <c r="EA358" s="128"/>
      <c r="EB358" s="128"/>
      <c r="EC358" s="128"/>
      <c r="ED358" s="128"/>
      <c r="EE358" s="128"/>
      <c r="EF358" s="128"/>
      <c r="EG358" s="128"/>
      <c r="EH358" s="128"/>
    </row>
    <row r="359" spans="1:138" s="126" customFormat="1" ht="18.600000000000001" customHeight="1">
      <c r="A359" s="126" t="s">
        <v>202</v>
      </c>
      <c r="B359" s="1147"/>
      <c r="C359" s="1136"/>
      <c r="D359" s="1124"/>
      <c r="E359" s="238" t="s">
        <v>55</v>
      </c>
      <c r="F359" s="165"/>
      <c r="G359" s="239">
        <v>245050</v>
      </c>
      <c r="H359" s="240"/>
      <c r="I359" s="239">
        <v>228980</v>
      </c>
      <c r="J359" s="240"/>
      <c r="K359" s="141" t="s">
        <v>973</v>
      </c>
      <c r="L359" s="241">
        <v>2330</v>
      </c>
      <c r="M359" s="242"/>
      <c r="N359" s="243" t="s">
        <v>974</v>
      </c>
      <c r="O359" s="244" t="s">
        <v>975</v>
      </c>
      <c r="P359" s="244" t="s">
        <v>910</v>
      </c>
      <c r="Q359" s="244" t="s">
        <v>976</v>
      </c>
      <c r="R359" s="244" t="s">
        <v>973</v>
      </c>
      <c r="S359" s="245">
        <v>2.9</v>
      </c>
      <c r="T359" s="246"/>
      <c r="U359" s="241">
        <v>2170</v>
      </c>
      <c r="V359" s="242"/>
      <c r="W359" s="247" t="s">
        <v>974</v>
      </c>
      <c r="X359" s="244" t="s">
        <v>975</v>
      </c>
      <c r="Y359" s="248" t="s">
        <v>910</v>
      </c>
      <c r="Z359" s="244" t="s">
        <v>976</v>
      </c>
      <c r="AA359" s="248" t="s">
        <v>973</v>
      </c>
      <c r="AB359" s="245">
        <v>2.8</v>
      </c>
      <c r="AC359" s="249"/>
      <c r="AD359" s="231"/>
      <c r="AE359" s="232"/>
      <c r="AF359" s="233"/>
      <c r="AG359" s="250"/>
      <c r="AH359" s="235"/>
      <c r="AI359" s="195"/>
      <c r="AJ359" s="235"/>
      <c r="AK359" s="195"/>
      <c r="AL359" s="235"/>
      <c r="AM359" s="195"/>
      <c r="AN359" s="195"/>
      <c r="AO359" s="231"/>
      <c r="AP359" s="232"/>
      <c r="AQ359" s="233"/>
      <c r="AR359" s="250"/>
      <c r="AS359" s="235"/>
      <c r="AT359" s="195"/>
      <c r="AU359" s="235"/>
      <c r="AV359" s="195"/>
      <c r="AW359" s="235"/>
      <c r="AX359" s="195"/>
      <c r="AY359" s="231"/>
      <c r="AZ359" s="232"/>
      <c r="BA359" s="232"/>
      <c r="BB359" s="234"/>
      <c r="BC359" s="235"/>
      <c r="BD359" s="195"/>
      <c r="BE359" s="235"/>
      <c r="BF359" s="195"/>
      <c r="BG359" s="235"/>
      <c r="BH359" s="195"/>
      <c r="BI359" s="1119"/>
      <c r="BJ359" s="115"/>
      <c r="BK359" s="255"/>
      <c r="BL359" s="1118"/>
      <c r="BM359" s="202"/>
      <c r="BN359" s="195"/>
      <c r="BO359" s="195"/>
      <c r="BP359" s="195"/>
      <c r="BQ359" s="195"/>
      <c r="BR359" s="195"/>
      <c r="BS359" s="225"/>
      <c r="BT359" s="195"/>
      <c r="BU359" s="1149"/>
      <c r="BV359" s="226"/>
      <c r="BW359" s="1100"/>
      <c r="BX359" s="1130"/>
      <c r="BY359" s="251"/>
      <c r="BZ359" s="1100"/>
      <c r="CA359" s="1084"/>
      <c r="CB359" s="1103"/>
      <c r="CC359" s="1087"/>
      <c r="CD359" s="1103"/>
      <c r="CE359" s="1090"/>
      <c r="CF359" s="1103"/>
      <c r="CG359" s="1068"/>
      <c r="CH359" s="1093"/>
      <c r="CI359" s="1122"/>
      <c r="CJ359" s="1109"/>
      <c r="CK359" s="1093"/>
      <c r="CL359" s="252" t="s">
        <v>988</v>
      </c>
      <c r="CM359" s="253">
        <v>4400</v>
      </c>
      <c r="CN359" s="254">
        <v>4900</v>
      </c>
      <c r="CO359" s="1100"/>
      <c r="CP359" s="1112"/>
      <c r="CQ359" s="1100"/>
      <c r="CR359" s="1084"/>
      <c r="CS359" s="1103"/>
      <c r="CT359" s="1087"/>
      <c r="CU359" s="1087"/>
      <c r="CV359" s="1090"/>
      <c r="CW359" s="1103"/>
      <c r="CX359" s="1106"/>
      <c r="CY359" s="1092"/>
      <c r="CZ359" s="202"/>
      <c r="DA359" s="127"/>
      <c r="DB359" s="1096"/>
      <c r="DC359" s="230"/>
      <c r="DD359" s="1096"/>
      <c r="DE359" s="1099"/>
      <c r="DF359" s="1100"/>
      <c r="DG359" s="1084"/>
      <c r="DH359" s="1087"/>
      <c r="DI359" s="1087"/>
      <c r="DJ359" s="1087"/>
      <c r="DK359" s="1090"/>
      <c r="DL359" s="1087"/>
      <c r="DM359" s="1068"/>
      <c r="DN359" s="1069"/>
      <c r="DO359" s="1077"/>
      <c r="DP359" s="1079"/>
      <c r="DQ359" s="1079"/>
      <c r="DR359" s="1081"/>
      <c r="DS359" s="202"/>
      <c r="DT359" s="1143"/>
      <c r="DU359" s="160"/>
      <c r="DV359" s="160"/>
      <c r="DW359" s="128"/>
      <c r="DX359" s="128"/>
      <c r="DY359" s="128"/>
      <c r="DZ359" s="128"/>
      <c r="EA359" s="128"/>
      <c r="EB359" s="128"/>
      <c r="EC359" s="128"/>
      <c r="ED359" s="128"/>
      <c r="EE359" s="128"/>
      <c r="EF359" s="128"/>
      <c r="EG359" s="128"/>
      <c r="EH359" s="128"/>
    </row>
    <row r="360" spans="1:138" ht="18.600000000000001" customHeight="1">
      <c r="A360" s="263" t="s">
        <v>203</v>
      </c>
      <c r="B360" s="1147"/>
      <c r="C360" s="1137" t="s">
        <v>992</v>
      </c>
      <c r="D360" s="1116" t="s">
        <v>972</v>
      </c>
      <c r="E360" s="164" t="s">
        <v>52</v>
      </c>
      <c r="F360" s="165"/>
      <c r="G360" s="166">
        <v>77800</v>
      </c>
      <c r="H360" s="167">
        <v>86210</v>
      </c>
      <c r="I360" s="166">
        <v>63740</v>
      </c>
      <c r="J360" s="167">
        <v>72150</v>
      </c>
      <c r="K360" s="141" t="s">
        <v>973</v>
      </c>
      <c r="L360" s="168">
        <v>750</v>
      </c>
      <c r="M360" s="169">
        <v>830</v>
      </c>
      <c r="N360" s="170" t="s">
        <v>974</v>
      </c>
      <c r="O360" s="171" t="s">
        <v>975</v>
      </c>
      <c r="P360" s="172" t="s">
        <v>973</v>
      </c>
      <c r="Q360" s="173" t="s">
        <v>976</v>
      </c>
      <c r="R360" s="172" t="s">
        <v>973</v>
      </c>
      <c r="S360" s="174">
        <v>2.9</v>
      </c>
      <c r="T360" s="175">
        <v>2.9</v>
      </c>
      <c r="U360" s="168">
        <v>610</v>
      </c>
      <c r="V360" s="169">
        <v>690</v>
      </c>
      <c r="W360" s="176" t="s">
        <v>974</v>
      </c>
      <c r="X360" s="171" t="s">
        <v>975</v>
      </c>
      <c r="Y360" s="176" t="s">
        <v>973</v>
      </c>
      <c r="Z360" s="173" t="s">
        <v>976</v>
      </c>
      <c r="AA360" s="176" t="s">
        <v>973</v>
      </c>
      <c r="AB360" s="174">
        <v>2.8</v>
      </c>
      <c r="AC360" s="177">
        <v>2.8</v>
      </c>
      <c r="AD360" s="141" t="s">
        <v>973</v>
      </c>
      <c r="AE360" s="178">
        <v>8410</v>
      </c>
      <c r="AF360" s="141" t="s">
        <v>973</v>
      </c>
      <c r="AG360" s="179">
        <v>80</v>
      </c>
      <c r="AH360" s="180" t="s">
        <v>974</v>
      </c>
      <c r="AI360" s="171" t="s">
        <v>975</v>
      </c>
      <c r="AJ360" s="176" t="s">
        <v>973</v>
      </c>
      <c r="AK360" s="173" t="s">
        <v>976</v>
      </c>
      <c r="AL360" s="176" t="s">
        <v>973</v>
      </c>
      <c r="AM360" s="181">
        <v>2.8</v>
      </c>
      <c r="AN360" s="182" t="s">
        <v>977</v>
      </c>
      <c r="AO360" s="141" t="s">
        <v>973</v>
      </c>
      <c r="AP360" s="183">
        <v>3360</v>
      </c>
      <c r="AQ360" s="141" t="s">
        <v>973</v>
      </c>
      <c r="AR360" s="184">
        <v>30</v>
      </c>
      <c r="AS360" s="185" t="s">
        <v>974</v>
      </c>
      <c r="AT360" s="186" t="s">
        <v>975</v>
      </c>
      <c r="AU360" s="187" t="s">
        <v>973</v>
      </c>
      <c r="AV360" s="188" t="s">
        <v>976</v>
      </c>
      <c r="AW360" s="187" t="s">
        <v>973</v>
      </c>
      <c r="AX360" s="189">
        <v>3.7</v>
      </c>
      <c r="AZ360" s="126"/>
      <c r="BA360" s="126"/>
      <c r="BB360" s="190"/>
      <c r="BC360" s="130"/>
      <c r="BD360" s="126"/>
      <c r="BE360" s="130"/>
      <c r="BF360" s="126"/>
      <c r="BG360" s="130"/>
      <c r="BH360" s="126"/>
      <c r="BI360" s="1119"/>
      <c r="BK360" s="255"/>
      <c r="BL360" s="1118"/>
      <c r="BM360" s="202"/>
      <c r="BS360" s="225"/>
      <c r="BU360" s="1149"/>
      <c r="BV360" s="226"/>
      <c r="BW360" s="1100" t="s">
        <v>973</v>
      </c>
      <c r="BX360" s="1131">
        <v>19360</v>
      </c>
      <c r="BY360" s="197"/>
      <c r="BZ360" s="1100" t="s">
        <v>973</v>
      </c>
      <c r="CA360" s="1082">
        <v>110</v>
      </c>
      <c r="CB360" s="1101" t="s">
        <v>974</v>
      </c>
      <c r="CC360" s="1085" t="s">
        <v>975</v>
      </c>
      <c r="CD360" s="1101" t="s">
        <v>973</v>
      </c>
      <c r="CE360" s="1088" t="s">
        <v>979</v>
      </c>
      <c r="CF360" s="1101" t="s">
        <v>973</v>
      </c>
      <c r="CG360" s="1066">
        <v>6.8</v>
      </c>
      <c r="CH360" s="1093" t="s">
        <v>973</v>
      </c>
      <c r="CI360" s="1120">
        <v>5400</v>
      </c>
      <c r="CJ360" s="1107">
        <v>6000</v>
      </c>
      <c r="CK360" s="1093" t="s">
        <v>973</v>
      </c>
      <c r="CL360" s="198" t="s">
        <v>980</v>
      </c>
      <c r="CM360" s="199">
        <v>9800</v>
      </c>
      <c r="CN360" s="200">
        <v>10900</v>
      </c>
      <c r="CO360" s="1100" t="s">
        <v>973</v>
      </c>
      <c r="CP360" s="1110">
        <v>12610</v>
      </c>
      <c r="CQ360" s="1100" t="s">
        <v>973</v>
      </c>
      <c r="CR360" s="1082">
        <v>120</v>
      </c>
      <c r="CS360" s="1101" t="s">
        <v>974</v>
      </c>
      <c r="CT360" s="1085" t="s">
        <v>975</v>
      </c>
      <c r="CU360" s="1085" t="s">
        <v>973</v>
      </c>
      <c r="CV360" s="1088" t="s">
        <v>979</v>
      </c>
      <c r="CW360" s="1101" t="s">
        <v>973</v>
      </c>
      <c r="CX360" s="1104">
        <v>3</v>
      </c>
      <c r="CY360" s="1091" t="s">
        <v>981</v>
      </c>
      <c r="CZ360" s="1093" t="s">
        <v>973</v>
      </c>
      <c r="DA360" s="1094">
        <v>4900</v>
      </c>
      <c r="DB360" s="1096"/>
      <c r="DC360" s="230"/>
      <c r="DD360" s="1096" t="s">
        <v>982</v>
      </c>
      <c r="DE360" s="1097">
        <v>13780</v>
      </c>
      <c r="DF360" s="1100" t="s">
        <v>973</v>
      </c>
      <c r="DG360" s="1082">
        <v>130</v>
      </c>
      <c r="DH360" s="1085" t="s">
        <v>974</v>
      </c>
      <c r="DI360" s="1085" t="s">
        <v>975</v>
      </c>
      <c r="DJ360" s="1085" t="s">
        <v>973</v>
      </c>
      <c r="DK360" s="1088" t="s">
        <v>979</v>
      </c>
      <c r="DL360" s="1085" t="s">
        <v>973</v>
      </c>
      <c r="DM360" s="1066">
        <v>2.1</v>
      </c>
      <c r="DN360" s="1069" t="s">
        <v>982</v>
      </c>
      <c r="DO360" s="1070" t="s">
        <v>912</v>
      </c>
      <c r="DP360" s="1072" t="s">
        <v>912</v>
      </c>
      <c r="DQ360" s="1072" t="s">
        <v>912</v>
      </c>
      <c r="DR360" s="1074" t="s">
        <v>912</v>
      </c>
      <c r="DS360" s="202"/>
      <c r="DT360" s="1143"/>
      <c r="DU360" s="160"/>
      <c r="DV360" s="160"/>
    </row>
    <row r="361" spans="1:138" ht="18.600000000000001" customHeight="1">
      <c r="A361" s="263" t="s">
        <v>204</v>
      </c>
      <c r="B361" s="1147"/>
      <c r="C361" s="1136"/>
      <c r="D361" s="1117"/>
      <c r="E361" s="203" t="s">
        <v>53</v>
      </c>
      <c r="F361" s="165"/>
      <c r="G361" s="204">
        <v>86210</v>
      </c>
      <c r="H361" s="205">
        <v>153900</v>
      </c>
      <c r="I361" s="204">
        <v>72150</v>
      </c>
      <c r="J361" s="205">
        <v>139840</v>
      </c>
      <c r="K361" s="141" t="s">
        <v>973</v>
      </c>
      <c r="L361" s="206">
        <v>830</v>
      </c>
      <c r="M361" s="207">
        <v>1420</v>
      </c>
      <c r="N361" s="208" t="s">
        <v>974</v>
      </c>
      <c r="O361" s="209" t="s">
        <v>975</v>
      </c>
      <c r="P361" s="209" t="s">
        <v>910</v>
      </c>
      <c r="Q361" s="209" t="s">
        <v>976</v>
      </c>
      <c r="R361" s="209" t="s">
        <v>973</v>
      </c>
      <c r="S361" s="210">
        <v>2.9</v>
      </c>
      <c r="T361" s="211">
        <v>2.8</v>
      </c>
      <c r="U361" s="206">
        <v>690</v>
      </c>
      <c r="V361" s="207">
        <v>1280</v>
      </c>
      <c r="W361" s="212" t="s">
        <v>974</v>
      </c>
      <c r="X361" s="209" t="s">
        <v>975</v>
      </c>
      <c r="Y361" s="212" t="s">
        <v>910</v>
      </c>
      <c r="Z361" s="209" t="s">
        <v>976</v>
      </c>
      <c r="AA361" s="212" t="s">
        <v>973</v>
      </c>
      <c r="AB361" s="210">
        <v>2.8</v>
      </c>
      <c r="AC361" s="213">
        <v>2.8</v>
      </c>
      <c r="AD361" s="141" t="s">
        <v>973</v>
      </c>
      <c r="AE361" s="214">
        <v>8410</v>
      </c>
      <c r="AF361" s="141" t="s">
        <v>973</v>
      </c>
      <c r="AG361" s="215">
        <v>80</v>
      </c>
      <c r="AH361" s="216" t="s">
        <v>974</v>
      </c>
      <c r="AI361" s="158" t="s">
        <v>975</v>
      </c>
      <c r="AJ361" s="159" t="s">
        <v>973</v>
      </c>
      <c r="AK361" s="217" t="s">
        <v>976</v>
      </c>
      <c r="AL361" s="218" t="s">
        <v>973</v>
      </c>
      <c r="AM361" s="219">
        <v>2.8</v>
      </c>
      <c r="AN361" s="220"/>
      <c r="AP361" s="221"/>
      <c r="AQ361" s="115"/>
      <c r="AR361" s="222"/>
      <c r="AS361" s="223"/>
      <c r="AT361" s="221"/>
      <c r="AU361" s="223"/>
      <c r="AV361" s="221"/>
      <c r="AW361" s="223"/>
      <c r="AX361" s="221"/>
      <c r="AZ361" s="126"/>
      <c r="BA361" s="126"/>
      <c r="BB361" s="190"/>
      <c r="BC361" s="130"/>
      <c r="BD361" s="126"/>
      <c r="BE361" s="130"/>
      <c r="BF361" s="126"/>
      <c r="BG361" s="130"/>
      <c r="BH361" s="126"/>
      <c r="BI361" s="1119"/>
      <c r="BK361" s="255"/>
      <c r="BL361" s="1118"/>
      <c r="BM361" s="202"/>
      <c r="BS361" s="225"/>
      <c r="BU361" s="1149"/>
      <c r="BV361" s="226"/>
      <c r="BW361" s="1100"/>
      <c r="BX361" s="1132"/>
      <c r="BY361" s="227">
        <v>17480</v>
      </c>
      <c r="BZ361" s="1100"/>
      <c r="CA361" s="1083"/>
      <c r="CB361" s="1102"/>
      <c r="CC361" s="1086"/>
      <c r="CD361" s="1102"/>
      <c r="CE361" s="1089"/>
      <c r="CF361" s="1102"/>
      <c r="CG361" s="1067"/>
      <c r="CH361" s="1093"/>
      <c r="CI361" s="1121"/>
      <c r="CJ361" s="1108"/>
      <c r="CK361" s="1093"/>
      <c r="CL361" s="123" t="s">
        <v>985</v>
      </c>
      <c r="CM361" s="228">
        <v>5400</v>
      </c>
      <c r="CN361" s="229">
        <v>6000</v>
      </c>
      <c r="CO361" s="1100"/>
      <c r="CP361" s="1111"/>
      <c r="CQ361" s="1100"/>
      <c r="CR361" s="1083"/>
      <c r="CS361" s="1102"/>
      <c r="CT361" s="1086"/>
      <c r="CU361" s="1086"/>
      <c r="CV361" s="1089"/>
      <c r="CW361" s="1102"/>
      <c r="CX361" s="1105"/>
      <c r="CY361" s="1091"/>
      <c r="CZ361" s="1093"/>
      <c r="DA361" s="1095"/>
      <c r="DB361" s="1096"/>
      <c r="DC361" s="230"/>
      <c r="DD361" s="1096"/>
      <c r="DE361" s="1098"/>
      <c r="DF361" s="1100"/>
      <c r="DG361" s="1083"/>
      <c r="DH361" s="1086"/>
      <c r="DI361" s="1086"/>
      <c r="DJ361" s="1086"/>
      <c r="DK361" s="1089"/>
      <c r="DL361" s="1086"/>
      <c r="DM361" s="1067"/>
      <c r="DN361" s="1069"/>
      <c r="DO361" s="1071"/>
      <c r="DP361" s="1073"/>
      <c r="DQ361" s="1073"/>
      <c r="DR361" s="1075"/>
      <c r="DS361" s="202"/>
      <c r="DT361" s="1143"/>
      <c r="DU361" s="160"/>
      <c r="DV361" s="160"/>
    </row>
    <row r="362" spans="1:138" ht="18.600000000000001" customHeight="1">
      <c r="A362" s="263" t="s">
        <v>205</v>
      </c>
      <c r="B362" s="1147"/>
      <c r="C362" s="1136"/>
      <c r="D362" s="1123" t="s">
        <v>986</v>
      </c>
      <c r="E362" s="203" t="s">
        <v>54</v>
      </c>
      <c r="F362" s="165"/>
      <c r="G362" s="204">
        <v>153900</v>
      </c>
      <c r="H362" s="205">
        <v>238010</v>
      </c>
      <c r="I362" s="204">
        <v>139840</v>
      </c>
      <c r="J362" s="205">
        <v>223950</v>
      </c>
      <c r="K362" s="141" t="s">
        <v>973</v>
      </c>
      <c r="L362" s="206">
        <v>1420</v>
      </c>
      <c r="M362" s="207">
        <v>2260</v>
      </c>
      <c r="N362" s="208" t="s">
        <v>974</v>
      </c>
      <c r="O362" s="209" t="s">
        <v>975</v>
      </c>
      <c r="P362" s="209" t="s">
        <v>910</v>
      </c>
      <c r="Q362" s="209" t="s">
        <v>976</v>
      </c>
      <c r="R362" s="209" t="s">
        <v>973</v>
      </c>
      <c r="S362" s="210">
        <v>2.8</v>
      </c>
      <c r="T362" s="211">
        <v>2.9</v>
      </c>
      <c r="U362" s="206">
        <v>1280</v>
      </c>
      <c r="V362" s="207">
        <v>2120</v>
      </c>
      <c r="W362" s="212" t="s">
        <v>974</v>
      </c>
      <c r="X362" s="209" t="s">
        <v>975</v>
      </c>
      <c r="Y362" s="212" t="s">
        <v>910</v>
      </c>
      <c r="Z362" s="209" t="s">
        <v>976</v>
      </c>
      <c r="AA362" s="212" t="s">
        <v>973</v>
      </c>
      <c r="AB362" s="210">
        <v>2.8</v>
      </c>
      <c r="AC362" s="213">
        <v>2.8</v>
      </c>
      <c r="AD362" s="231"/>
      <c r="AF362" s="233"/>
      <c r="AO362" s="231"/>
      <c r="AQ362" s="233"/>
      <c r="AY362" s="141" t="s">
        <v>973</v>
      </c>
      <c r="AZ362" s="236">
        <v>16820</v>
      </c>
      <c r="BA362" s="141" t="s">
        <v>973</v>
      </c>
      <c r="BB362" s="184">
        <v>160</v>
      </c>
      <c r="BC362" s="185" t="s">
        <v>974</v>
      </c>
      <c r="BD362" s="186" t="s">
        <v>975</v>
      </c>
      <c r="BE362" s="187" t="s">
        <v>973</v>
      </c>
      <c r="BF362" s="188" t="s">
        <v>976</v>
      </c>
      <c r="BG362" s="185" t="s">
        <v>973</v>
      </c>
      <c r="BH362" s="189">
        <v>2.8</v>
      </c>
      <c r="BI362" s="1119"/>
      <c r="BK362" s="1138" t="s">
        <v>993</v>
      </c>
      <c r="BL362" s="1118"/>
      <c r="BM362" s="1139" t="s">
        <v>993</v>
      </c>
      <c r="BN362" s="1140"/>
      <c r="BO362" s="1140"/>
      <c r="BP362" s="1140"/>
      <c r="BQ362" s="1140"/>
      <c r="BR362" s="1140"/>
      <c r="BS362" s="1141"/>
      <c r="BU362" s="1149"/>
      <c r="BV362" s="226"/>
      <c r="BW362" s="1100" t="s">
        <v>973</v>
      </c>
      <c r="BX362" s="1129">
        <v>17480</v>
      </c>
      <c r="BY362" s="237"/>
      <c r="BZ362" s="1100"/>
      <c r="CA362" s="1083">
        <v>0</v>
      </c>
      <c r="CB362" s="1102"/>
      <c r="CC362" s="1086"/>
      <c r="CD362" s="1102"/>
      <c r="CE362" s="1089"/>
      <c r="CF362" s="1102"/>
      <c r="CG362" s="1067"/>
      <c r="CH362" s="1093"/>
      <c r="CI362" s="1121"/>
      <c r="CJ362" s="1108"/>
      <c r="CK362" s="1093"/>
      <c r="CL362" s="123" t="s">
        <v>987</v>
      </c>
      <c r="CM362" s="228">
        <v>4700</v>
      </c>
      <c r="CN362" s="229">
        <v>5200</v>
      </c>
      <c r="CO362" s="1100"/>
      <c r="CP362" s="1111"/>
      <c r="CQ362" s="1100"/>
      <c r="CR362" s="1083"/>
      <c r="CS362" s="1102"/>
      <c r="CT362" s="1086"/>
      <c r="CU362" s="1086"/>
      <c r="CV362" s="1089"/>
      <c r="CW362" s="1102"/>
      <c r="CX362" s="1105"/>
      <c r="CY362" s="1091"/>
      <c r="CZ362" s="202"/>
      <c r="DA362" s="127"/>
      <c r="DB362" s="1096"/>
      <c r="DC362" s="230"/>
      <c r="DD362" s="1096"/>
      <c r="DE362" s="1098"/>
      <c r="DF362" s="1100"/>
      <c r="DG362" s="1083"/>
      <c r="DH362" s="1086"/>
      <c r="DI362" s="1086"/>
      <c r="DJ362" s="1086"/>
      <c r="DK362" s="1089"/>
      <c r="DL362" s="1086"/>
      <c r="DM362" s="1067"/>
      <c r="DN362" s="1069"/>
      <c r="DO362" s="1076">
        <v>0.01</v>
      </c>
      <c r="DP362" s="1078">
        <v>0.03</v>
      </c>
      <c r="DQ362" s="1078">
        <v>0.04</v>
      </c>
      <c r="DR362" s="1080">
        <v>0.05</v>
      </c>
      <c r="DS362" s="202"/>
      <c r="DT362" s="1143"/>
      <c r="DU362" s="160"/>
      <c r="DV362" s="160"/>
    </row>
    <row r="363" spans="1:138" ht="18.600000000000001" customHeight="1">
      <c r="A363" s="263" t="s">
        <v>206</v>
      </c>
      <c r="B363" s="1147"/>
      <c r="C363" s="1136"/>
      <c r="D363" s="1124"/>
      <c r="E363" s="238" t="s">
        <v>55</v>
      </c>
      <c r="F363" s="165"/>
      <c r="G363" s="239">
        <v>238010</v>
      </c>
      <c r="H363" s="240"/>
      <c r="I363" s="239">
        <v>223950</v>
      </c>
      <c r="J363" s="240"/>
      <c r="K363" s="141" t="s">
        <v>973</v>
      </c>
      <c r="L363" s="241">
        <v>2260</v>
      </c>
      <c r="M363" s="242"/>
      <c r="N363" s="243" t="s">
        <v>974</v>
      </c>
      <c r="O363" s="244" t="s">
        <v>975</v>
      </c>
      <c r="P363" s="244" t="s">
        <v>910</v>
      </c>
      <c r="Q363" s="244" t="s">
        <v>976</v>
      </c>
      <c r="R363" s="244" t="s">
        <v>973</v>
      </c>
      <c r="S363" s="245">
        <v>2.9</v>
      </c>
      <c r="T363" s="246"/>
      <c r="U363" s="241">
        <v>2120</v>
      </c>
      <c r="V363" s="242"/>
      <c r="W363" s="247" t="s">
        <v>974</v>
      </c>
      <c r="X363" s="244" t="s">
        <v>975</v>
      </c>
      <c r="Y363" s="248" t="s">
        <v>910</v>
      </c>
      <c r="Z363" s="244" t="s">
        <v>976</v>
      </c>
      <c r="AA363" s="248" t="s">
        <v>973</v>
      </c>
      <c r="AB363" s="245">
        <v>2.8</v>
      </c>
      <c r="AC363" s="249"/>
      <c r="AD363" s="231"/>
      <c r="AF363" s="233"/>
      <c r="AG363" s="250"/>
      <c r="AO363" s="231"/>
      <c r="AQ363" s="233"/>
      <c r="AR363" s="250"/>
      <c r="AY363" s="231"/>
      <c r="BI363" s="1119"/>
      <c r="BK363" s="1138"/>
      <c r="BL363" s="1118"/>
      <c r="BM363" s="1139"/>
      <c r="BN363" s="1140"/>
      <c r="BO363" s="1140"/>
      <c r="BP363" s="1140"/>
      <c r="BQ363" s="1140"/>
      <c r="BR363" s="1140"/>
      <c r="BS363" s="1141"/>
      <c r="BU363" s="1149"/>
      <c r="BV363" s="226"/>
      <c r="BW363" s="1100"/>
      <c r="BX363" s="1130"/>
      <c r="BY363" s="251"/>
      <c r="BZ363" s="1100"/>
      <c r="CA363" s="1084"/>
      <c r="CB363" s="1103"/>
      <c r="CC363" s="1087"/>
      <c r="CD363" s="1103"/>
      <c r="CE363" s="1090"/>
      <c r="CF363" s="1103"/>
      <c r="CG363" s="1068"/>
      <c r="CH363" s="1093"/>
      <c r="CI363" s="1122"/>
      <c r="CJ363" s="1109"/>
      <c r="CK363" s="1093"/>
      <c r="CL363" s="252" t="s">
        <v>988</v>
      </c>
      <c r="CM363" s="253">
        <v>4200</v>
      </c>
      <c r="CN363" s="254">
        <v>4600</v>
      </c>
      <c r="CO363" s="1100"/>
      <c r="CP363" s="1112"/>
      <c r="CQ363" s="1100"/>
      <c r="CR363" s="1084"/>
      <c r="CS363" s="1103"/>
      <c r="CT363" s="1087"/>
      <c r="CU363" s="1087"/>
      <c r="CV363" s="1090"/>
      <c r="CW363" s="1103"/>
      <c r="CX363" s="1106"/>
      <c r="CY363" s="1092"/>
      <c r="CZ363" s="202"/>
      <c r="DA363" s="127"/>
      <c r="DB363" s="1096"/>
      <c r="DC363" s="230"/>
      <c r="DD363" s="1096"/>
      <c r="DE363" s="1099"/>
      <c r="DF363" s="1100"/>
      <c r="DG363" s="1084"/>
      <c r="DH363" s="1087"/>
      <c r="DI363" s="1087"/>
      <c r="DJ363" s="1087"/>
      <c r="DK363" s="1090"/>
      <c r="DL363" s="1087"/>
      <c r="DM363" s="1068"/>
      <c r="DN363" s="1069"/>
      <c r="DO363" s="1077"/>
      <c r="DP363" s="1079"/>
      <c r="DQ363" s="1079"/>
      <c r="DR363" s="1081"/>
      <c r="DS363" s="202"/>
      <c r="DT363" s="1143"/>
      <c r="DU363" s="160"/>
      <c r="DV363" s="160"/>
    </row>
    <row r="364" spans="1:138" ht="18.600000000000001" customHeight="1">
      <c r="A364" s="263" t="s">
        <v>207</v>
      </c>
      <c r="B364" s="1147"/>
      <c r="C364" s="1137" t="s">
        <v>994</v>
      </c>
      <c r="D364" s="1116" t="s">
        <v>972</v>
      </c>
      <c r="E364" s="164" t="s">
        <v>52</v>
      </c>
      <c r="F364" s="165"/>
      <c r="G364" s="166">
        <v>80220</v>
      </c>
      <c r="H364" s="167">
        <v>88630</v>
      </c>
      <c r="I364" s="166">
        <v>67720</v>
      </c>
      <c r="J364" s="167">
        <v>76130</v>
      </c>
      <c r="K364" s="141" t="s">
        <v>973</v>
      </c>
      <c r="L364" s="168">
        <v>780</v>
      </c>
      <c r="M364" s="169">
        <v>860</v>
      </c>
      <c r="N364" s="170" t="s">
        <v>974</v>
      </c>
      <c r="O364" s="171" t="s">
        <v>975</v>
      </c>
      <c r="P364" s="172" t="s">
        <v>973</v>
      </c>
      <c r="Q364" s="173" t="s">
        <v>976</v>
      </c>
      <c r="R364" s="172" t="s">
        <v>973</v>
      </c>
      <c r="S364" s="174">
        <v>2.9</v>
      </c>
      <c r="T364" s="175">
        <v>2.9</v>
      </c>
      <c r="U364" s="168">
        <v>650</v>
      </c>
      <c r="V364" s="169">
        <v>730</v>
      </c>
      <c r="W364" s="176" t="s">
        <v>974</v>
      </c>
      <c r="X364" s="171" t="s">
        <v>975</v>
      </c>
      <c r="Y364" s="176" t="s">
        <v>973</v>
      </c>
      <c r="Z364" s="173" t="s">
        <v>976</v>
      </c>
      <c r="AA364" s="176" t="s">
        <v>973</v>
      </c>
      <c r="AB364" s="174">
        <v>2.8</v>
      </c>
      <c r="AC364" s="177">
        <v>2.8</v>
      </c>
      <c r="AD364" s="141" t="s">
        <v>973</v>
      </c>
      <c r="AE364" s="178">
        <v>8410</v>
      </c>
      <c r="AF364" s="141" t="s">
        <v>973</v>
      </c>
      <c r="AG364" s="179">
        <v>80</v>
      </c>
      <c r="AH364" s="180" t="s">
        <v>974</v>
      </c>
      <c r="AI364" s="171" t="s">
        <v>975</v>
      </c>
      <c r="AJ364" s="176" t="s">
        <v>973</v>
      </c>
      <c r="AK364" s="173" t="s">
        <v>976</v>
      </c>
      <c r="AL364" s="176" t="s">
        <v>973</v>
      </c>
      <c r="AM364" s="181">
        <v>2.8</v>
      </c>
      <c r="AN364" s="182" t="s">
        <v>977</v>
      </c>
      <c r="AO364" s="141" t="s">
        <v>973</v>
      </c>
      <c r="AP364" s="183">
        <v>3360</v>
      </c>
      <c r="AQ364" s="141" t="s">
        <v>973</v>
      </c>
      <c r="AR364" s="184">
        <v>30</v>
      </c>
      <c r="AS364" s="185" t="s">
        <v>974</v>
      </c>
      <c r="AT364" s="186" t="s">
        <v>975</v>
      </c>
      <c r="AU364" s="187" t="s">
        <v>973</v>
      </c>
      <c r="AV364" s="188" t="s">
        <v>976</v>
      </c>
      <c r="AW364" s="187" t="s">
        <v>973</v>
      </c>
      <c r="AX364" s="189">
        <v>3.7</v>
      </c>
      <c r="AZ364" s="126"/>
      <c r="BA364" s="126"/>
      <c r="BB364" s="190"/>
      <c r="BC364" s="130"/>
      <c r="BD364" s="126"/>
      <c r="BE364" s="130"/>
      <c r="BF364" s="126"/>
      <c r="BG364" s="130"/>
      <c r="BH364" s="126"/>
      <c r="BI364" s="1119"/>
      <c r="BK364" s="1138"/>
      <c r="BL364" s="1118"/>
      <c r="BM364" s="1139"/>
      <c r="BN364" s="1140"/>
      <c r="BO364" s="1140"/>
      <c r="BP364" s="1140"/>
      <c r="BQ364" s="1140"/>
      <c r="BR364" s="1140"/>
      <c r="BS364" s="1141"/>
      <c r="BU364" s="1149"/>
      <c r="BV364" s="226"/>
      <c r="BW364" s="1100" t="s">
        <v>973</v>
      </c>
      <c r="BX364" s="1131">
        <v>18040</v>
      </c>
      <c r="BY364" s="197"/>
      <c r="BZ364" s="1100" t="s">
        <v>973</v>
      </c>
      <c r="CA364" s="1082">
        <v>100</v>
      </c>
      <c r="CB364" s="1101" t="s">
        <v>974</v>
      </c>
      <c r="CC364" s="1085" t="s">
        <v>975</v>
      </c>
      <c r="CD364" s="1101" t="s">
        <v>973</v>
      </c>
      <c r="CE364" s="1088" t="s">
        <v>979</v>
      </c>
      <c r="CF364" s="1101" t="s">
        <v>973</v>
      </c>
      <c r="CG364" s="1066">
        <v>6.6</v>
      </c>
      <c r="CH364" s="1093" t="s">
        <v>973</v>
      </c>
      <c r="CI364" s="1120">
        <v>4800</v>
      </c>
      <c r="CJ364" s="1107">
        <v>5300</v>
      </c>
      <c r="CK364" s="1093" t="s">
        <v>973</v>
      </c>
      <c r="CL364" s="198" t="s">
        <v>980</v>
      </c>
      <c r="CM364" s="199">
        <v>9200</v>
      </c>
      <c r="CN364" s="200">
        <v>10300</v>
      </c>
      <c r="CO364" s="1100" t="s">
        <v>973</v>
      </c>
      <c r="CP364" s="1110">
        <v>11210</v>
      </c>
      <c r="CQ364" s="1100" t="s">
        <v>973</v>
      </c>
      <c r="CR364" s="1082">
        <v>110</v>
      </c>
      <c r="CS364" s="1101" t="s">
        <v>974</v>
      </c>
      <c r="CT364" s="1085" t="s">
        <v>975</v>
      </c>
      <c r="CU364" s="1085" t="s">
        <v>973</v>
      </c>
      <c r="CV364" s="1088" t="s">
        <v>979</v>
      </c>
      <c r="CW364" s="1101" t="s">
        <v>973</v>
      </c>
      <c r="CX364" s="1104">
        <v>2.9</v>
      </c>
      <c r="CY364" s="1091" t="s">
        <v>981</v>
      </c>
      <c r="CZ364" s="1093" t="s">
        <v>973</v>
      </c>
      <c r="DA364" s="1094">
        <v>4900</v>
      </c>
      <c r="DB364" s="1096"/>
      <c r="DC364" s="230"/>
      <c r="DD364" s="1096" t="s">
        <v>982</v>
      </c>
      <c r="DE364" s="1097">
        <v>12250</v>
      </c>
      <c r="DF364" s="1100" t="s">
        <v>973</v>
      </c>
      <c r="DG364" s="1082">
        <v>120</v>
      </c>
      <c r="DH364" s="1085" t="s">
        <v>974</v>
      </c>
      <c r="DI364" s="1085" t="s">
        <v>975</v>
      </c>
      <c r="DJ364" s="1085" t="s">
        <v>973</v>
      </c>
      <c r="DK364" s="1088" t="s">
        <v>979</v>
      </c>
      <c r="DL364" s="1085" t="s">
        <v>973</v>
      </c>
      <c r="DM364" s="1066">
        <v>2</v>
      </c>
      <c r="DN364" s="1069" t="s">
        <v>982</v>
      </c>
      <c r="DO364" s="1070" t="s">
        <v>912</v>
      </c>
      <c r="DP364" s="1072" t="s">
        <v>912</v>
      </c>
      <c r="DQ364" s="1072" t="s">
        <v>912</v>
      </c>
      <c r="DR364" s="1074" t="s">
        <v>912</v>
      </c>
      <c r="DS364" s="202"/>
      <c r="DT364" s="1143"/>
      <c r="DU364" s="160"/>
      <c r="DV364" s="160"/>
    </row>
    <row r="365" spans="1:138" ht="18.600000000000001" customHeight="1">
      <c r="A365" s="263" t="s">
        <v>208</v>
      </c>
      <c r="B365" s="1147"/>
      <c r="C365" s="1136"/>
      <c r="D365" s="1117"/>
      <c r="E365" s="203" t="s">
        <v>53</v>
      </c>
      <c r="F365" s="165"/>
      <c r="G365" s="204">
        <v>88630</v>
      </c>
      <c r="H365" s="205">
        <v>156320</v>
      </c>
      <c r="I365" s="204">
        <v>76130</v>
      </c>
      <c r="J365" s="205">
        <v>143820</v>
      </c>
      <c r="K365" s="141" t="s">
        <v>973</v>
      </c>
      <c r="L365" s="206">
        <v>860</v>
      </c>
      <c r="M365" s="207">
        <v>1440</v>
      </c>
      <c r="N365" s="208" t="s">
        <v>974</v>
      </c>
      <c r="O365" s="209" t="s">
        <v>975</v>
      </c>
      <c r="P365" s="209" t="s">
        <v>910</v>
      </c>
      <c r="Q365" s="209" t="s">
        <v>976</v>
      </c>
      <c r="R365" s="209" t="s">
        <v>973</v>
      </c>
      <c r="S365" s="210">
        <v>2.9</v>
      </c>
      <c r="T365" s="211">
        <v>2.9</v>
      </c>
      <c r="U365" s="206">
        <v>730</v>
      </c>
      <c r="V365" s="207">
        <v>1320</v>
      </c>
      <c r="W365" s="212" t="s">
        <v>974</v>
      </c>
      <c r="X365" s="209" t="s">
        <v>975</v>
      </c>
      <c r="Y365" s="212" t="s">
        <v>910</v>
      </c>
      <c r="Z365" s="209" t="s">
        <v>976</v>
      </c>
      <c r="AA365" s="212" t="s">
        <v>973</v>
      </c>
      <c r="AB365" s="210">
        <v>2.8</v>
      </c>
      <c r="AC365" s="213">
        <v>2.8</v>
      </c>
      <c r="AD365" s="141" t="s">
        <v>973</v>
      </c>
      <c r="AE365" s="214">
        <v>8410</v>
      </c>
      <c r="AF365" s="141" t="s">
        <v>973</v>
      </c>
      <c r="AG365" s="215">
        <v>80</v>
      </c>
      <c r="AH365" s="216" t="s">
        <v>974</v>
      </c>
      <c r="AI365" s="158" t="s">
        <v>975</v>
      </c>
      <c r="AJ365" s="159" t="s">
        <v>973</v>
      </c>
      <c r="AK365" s="217" t="s">
        <v>976</v>
      </c>
      <c r="AL365" s="218" t="s">
        <v>973</v>
      </c>
      <c r="AM365" s="219">
        <v>2.8</v>
      </c>
      <c r="AN365" s="220"/>
      <c r="AP365" s="221"/>
      <c r="AQ365" s="115"/>
      <c r="AR365" s="222"/>
      <c r="AS365" s="223"/>
      <c r="AT365" s="221"/>
      <c r="AU365" s="223"/>
      <c r="AV365" s="221"/>
      <c r="AW365" s="223"/>
      <c r="AX365" s="221"/>
      <c r="AZ365" s="126"/>
      <c r="BA365" s="126"/>
      <c r="BB365" s="190"/>
      <c r="BC365" s="130"/>
      <c r="BD365" s="126"/>
      <c r="BE365" s="130"/>
      <c r="BF365" s="126"/>
      <c r="BG365" s="130"/>
      <c r="BH365" s="126"/>
      <c r="BI365" s="1119"/>
      <c r="BK365" s="224" t="s">
        <v>995</v>
      </c>
      <c r="BL365" s="1118"/>
      <c r="BM365" s="202" t="s">
        <v>995</v>
      </c>
      <c r="BS365" s="225"/>
      <c r="BU365" s="1149"/>
      <c r="BV365" s="226"/>
      <c r="BW365" s="1100"/>
      <c r="BX365" s="1132"/>
      <c r="BY365" s="227">
        <v>16170</v>
      </c>
      <c r="BZ365" s="1100"/>
      <c r="CA365" s="1083"/>
      <c r="CB365" s="1102"/>
      <c r="CC365" s="1086"/>
      <c r="CD365" s="1102"/>
      <c r="CE365" s="1089"/>
      <c r="CF365" s="1102"/>
      <c r="CG365" s="1067"/>
      <c r="CH365" s="1093"/>
      <c r="CI365" s="1121"/>
      <c r="CJ365" s="1108"/>
      <c r="CK365" s="1093"/>
      <c r="CL365" s="123" t="s">
        <v>985</v>
      </c>
      <c r="CM365" s="228">
        <v>5100</v>
      </c>
      <c r="CN365" s="229">
        <v>5600</v>
      </c>
      <c r="CO365" s="1100"/>
      <c r="CP365" s="1111"/>
      <c r="CQ365" s="1100"/>
      <c r="CR365" s="1083"/>
      <c r="CS365" s="1102"/>
      <c r="CT365" s="1086"/>
      <c r="CU365" s="1086"/>
      <c r="CV365" s="1089"/>
      <c r="CW365" s="1102"/>
      <c r="CX365" s="1105"/>
      <c r="CY365" s="1091"/>
      <c r="CZ365" s="1093"/>
      <c r="DA365" s="1095"/>
      <c r="DB365" s="1096"/>
      <c r="DC365" s="230"/>
      <c r="DD365" s="1096"/>
      <c r="DE365" s="1098"/>
      <c r="DF365" s="1100"/>
      <c r="DG365" s="1083"/>
      <c r="DH365" s="1086"/>
      <c r="DI365" s="1086"/>
      <c r="DJ365" s="1086"/>
      <c r="DK365" s="1089"/>
      <c r="DL365" s="1086"/>
      <c r="DM365" s="1067"/>
      <c r="DN365" s="1069"/>
      <c r="DO365" s="1071"/>
      <c r="DP365" s="1073"/>
      <c r="DQ365" s="1073"/>
      <c r="DR365" s="1075"/>
      <c r="DS365" s="202"/>
      <c r="DT365" s="1143"/>
      <c r="DU365" s="160"/>
      <c r="DV365" s="160"/>
    </row>
    <row r="366" spans="1:138" ht="18.600000000000001" customHeight="1">
      <c r="A366" s="263" t="s">
        <v>209</v>
      </c>
      <c r="B366" s="1147"/>
      <c r="C366" s="1136"/>
      <c r="D366" s="1123" t="s">
        <v>986</v>
      </c>
      <c r="E366" s="203" t="s">
        <v>54</v>
      </c>
      <c r="F366" s="165"/>
      <c r="G366" s="204">
        <v>156320</v>
      </c>
      <c r="H366" s="205">
        <v>240430</v>
      </c>
      <c r="I366" s="204">
        <v>143820</v>
      </c>
      <c r="J366" s="205">
        <v>227930</v>
      </c>
      <c r="K366" s="141" t="s">
        <v>973</v>
      </c>
      <c r="L366" s="206">
        <v>1440</v>
      </c>
      <c r="M366" s="207">
        <v>2280</v>
      </c>
      <c r="N366" s="208" t="s">
        <v>974</v>
      </c>
      <c r="O366" s="209" t="s">
        <v>975</v>
      </c>
      <c r="P366" s="209" t="s">
        <v>910</v>
      </c>
      <c r="Q366" s="209" t="s">
        <v>976</v>
      </c>
      <c r="R366" s="209" t="s">
        <v>973</v>
      </c>
      <c r="S366" s="210">
        <v>2.9</v>
      </c>
      <c r="T366" s="211">
        <v>2.9</v>
      </c>
      <c r="U366" s="206">
        <v>1320</v>
      </c>
      <c r="V366" s="207">
        <v>2160</v>
      </c>
      <c r="W366" s="212" t="s">
        <v>974</v>
      </c>
      <c r="X366" s="209" t="s">
        <v>975</v>
      </c>
      <c r="Y366" s="212" t="s">
        <v>910</v>
      </c>
      <c r="Z366" s="209" t="s">
        <v>976</v>
      </c>
      <c r="AA366" s="212" t="s">
        <v>973</v>
      </c>
      <c r="AB366" s="210">
        <v>2.8</v>
      </c>
      <c r="AC366" s="213">
        <v>2.8</v>
      </c>
      <c r="AD366" s="231"/>
      <c r="AF366" s="233"/>
      <c r="AO366" s="231"/>
      <c r="AQ366" s="233"/>
      <c r="AY366" s="141" t="s">
        <v>973</v>
      </c>
      <c r="AZ366" s="236">
        <v>16820</v>
      </c>
      <c r="BA366" s="141" t="s">
        <v>973</v>
      </c>
      <c r="BB366" s="184">
        <v>160</v>
      </c>
      <c r="BC366" s="185" t="s">
        <v>974</v>
      </c>
      <c r="BD366" s="186" t="s">
        <v>975</v>
      </c>
      <c r="BE366" s="187" t="s">
        <v>973</v>
      </c>
      <c r="BF366" s="188" t="s">
        <v>976</v>
      </c>
      <c r="BG366" s="185" t="s">
        <v>973</v>
      </c>
      <c r="BH366" s="189">
        <v>2.8</v>
      </c>
      <c r="BI366" s="1119"/>
      <c r="BK366" s="224">
        <v>284000</v>
      </c>
      <c r="BL366" s="1118"/>
      <c r="BM366" s="256">
        <v>2840</v>
      </c>
      <c r="BN366" s="195" t="s">
        <v>911</v>
      </c>
      <c r="BO366" s="122" t="s">
        <v>975</v>
      </c>
      <c r="BP366" s="129" t="s">
        <v>973</v>
      </c>
      <c r="BQ366" s="257" t="s">
        <v>976</v>
      </c>
      <c r="BR366" s="143" t="s">
        <v>973</v>
      </c>
      <c r="BS366" s="258">
        <v>1.9</v>
      </c>
      <c r="BU366" s="1149"/>
      <c r="BV366" s="226"/>
      <c r="BW366" s="1100" t="s">
        <v>973</v>
      </c>
      <c r="BX366" s="1129">
        <v>16170</v>
      </c>
      <c r="BY366" s="237"/>
      <c r="BZ366" s="1100"/>
      <c r="CA366" s="1083"/>
      <c r="CB366" s="1102"/>
      <c r="CC366" s="1086"/>
      <c r="CD366" s="1102"/>
      <c r="CE366" s="1089"/>
      <c r="CF366" s="1102"/>
      <c r="CG366" s="1067"/>
      <c r="CH366" s="1093"/>
      <c r="CI366" s="1121"/>
      <c r="CJ366" s="1108"/>
      <c r="CK366" s="1093"/>
      <c r="CL366" s="123" t="s">
        <v>987</v>
      </c>
      <c r="CM366" s="228">
        <v>4400</v>
      </c>
      <c r="CN366" s="229">
        <v>4900</v>
      </c>
      <c r="CO366" s="1100"/>
      <c r="CP366" s="1111"/>
      <c r="CQ366" s="1100"/>
      <c r="CR366" s="1083"/>
      <c r="CS366" s="1102"/>
      <c r="CT366" s="1086"/>
      <c r="CU366" s="1086"/>
      <c r="CV366" s="1089"/>
      <c r="CW366" s="1102"/>
      <c r="CX366" s="1105"/>
      <c r="CY366" s="1091"/>
      <c r="CZ366" s="202"/>
      <c r="DA366" s="127"/>
      <c r="DB366" s="1096"/>
      <c r="DC366" s="230"/>
      <c r="DD366" s="1096"/>
      <c r="DE366" s="1098"/>
      <c r="DF366" s="1100"/>
      <c r="DG366" s="1083"/>
      <c r="DH366" s="1086"/>
      <c r="DI366" s="1086"/>
      <c r="DJ366" s="1086"/>
      <c r="DK366" s="1089"/>
      <c r="DL366" s="1086"/>
      <c r="DM366" s="1067"/>
      <c r="DN366" s="1069"/>
      <c r="DO366" s="1076">
        <v>0.01</v>
      </c>
      <c r="DP366" s="1078">
        <v>0.03</v>
      </c>
      <c r="DQ366" s="1078">
        <v>0.04</v>
      </c>
      <c r="DR366" s="1080">
        <v>0.05</v>
      </c>
      <c r="DS366" s="202"/>
      <c r="DT366" s="1143"/>
      <c r="DU366" s="160"/>
      <c r="DV366" s="160"/>
    </row>
    <row r="367" spans="1:138" ht="18.600000000000001" customHeight="1">
      <c r="A367" s="263" t="s">
        <v>210</v>
      </c>
      <c r="B367" s="1147"/>
      <c r="C367" s="1136"/>
      <c r="D367" s="1124"/>
      <c r="E367" s="238" t="s">
        <v>55</v>
      </c>
      <c r="F367" s="165"/>
      <c r="G367" s="239">
        <v>240430</v>
      </c>
      <c r="H367" s="240"/>
      <c r="I367" s="239">
        <v>227930</v>
      </c>
      <c r="J367" s="240"/>
      <c r="K367" s="141" t="s">
        <v>973</v>
      </c>
      <c r="L367" s="241">
        <v>2280</v>
      </c>
      <c r="M367" s="242"/>
      <c r="N367" s="243" t="s">
        <v>974</v>
      </c>
      <c r="O367" s="244" t="s">
        <v>975</v>
      </c>
      <c r="P367" s="244" t="s">
        <v>910</v>
      </c>
      <c r="Q367" s="244" t="s">
        <v>976</v>
      </c>
      <c r="R367" s="244" t="s">
        <v>973</v>
      </c>
      <c r="S367" s="245">
        <v>2.9</v>
      </c>
      <c r="T367" s="246"/>
      <c r="U367" s="241">
        <v>2160</v>
      </c>
      <c r="V367" s="242"/>
      <c r="W367" s="247" t="s">
        <v>974</v>
      </c>
      <c r="X367" s="244" t="s">
        <v>975</v>
      </c>
      <c r="Y367" s="248" t="s">
        <v>910</v>
      </c>
      <c r="Z367" s="244" t="s">
        <v>976</v>
      </c>
      <c r="AA367" s="248" t="s">
        <v>973</v>
      </c>
      <c r="AB367" s="245">
        <v>2.8</v>
      </c>
      <c r="AC367" s="249"/>
      <c r="AD367" s="231"/>
      <c r="AF367" s="233"/>
      <c r="AG367" s="250"/>
      <c r="AO367" s="231"/>
      <c r="AQ367" s="233"/>
      <c r="AR367" s="250"/>
      <c r="AY367" s="231"/>
      <c r="BI367" s="1119"/>
      <c r="BK367" s="259"/>
      <c r="BL367" s="1118"/>
      <c r="BM367" s="260"/>
      <c r="BN367" s="163"/>
      <c r="BO367" s="163"/>
      <c r="BP367" s="163"/>
      <c r="BQ367" s="163"/>
      <c r="BR367" s="163"/>
      <c r="BS367" s="261"/>
      <c r="BU367" s="1149"/>
      <c r="BV367" s="226"/>
      <c r="BW367" s="1100"/>
      <c r="BX367" s="1130"/>
      <c r="BY367" s="251"/>
      <c r="BZ367" s="1100"/>
      <c r="CA367" s="1084"/>
      <c r="CB367" s="1103"/>
      <c r="CC367" s="1087"/>
      <c r="CD367" s="1103"/>
      <c r="CE367" s="1090"/>
      <c r="CF367" s="1103"/>
      <c r="CG367" s="1068"/>
      <c r="CH367" s="1093"/>
      <c r="CI367" s="1122"/>
      <c r="CJ367" s="1109"/>
      <c r="CK367" s="1093"/>
      <c r="CL367" s="252" t="s">
        <v>988</v>
      </c>
      <c r="CM367" s="253">
        <v>3900</v>
      </c>
      <c r="CN367" s="254">
        <v>4400</v>
      </c>
      <c r="CO367" s="1100"/>
      <c r="CP367" s="1112"/>
      <c r="CQ367" s="1100"/>
      <c r="CR367" s="1084"/>
      <c r="CS367" s="1103"/>
      <c r="CT367" s="1087"/>
      <c r="CU367" s="1087"/>
      <c r="CV367" s="1090"/>
      <c r="CW367" s="1103"/>
      <c r="CX367" s="1106"/>
      <c r="CY367" s="1092"/>
      <c r="CZ367" s="202"/>
      <c r="DA367" s="127"/>
      <c r="DB367" s="1096"/>
      <c r="DC367" s="230"/>
      <c r="DD367" s="1096"/>
      <c r="DE367" s="1099"/>
      <c r="DF367" s="1100"/>
      <c r="DG367" s="1084"/>
      <c r="DH367" s="1087"/>
      <c r="DI367" s="1087"/>
      <c r="DJ367" s="1087"/>
      <c r="DK367" s="1090"/>
      <c r="DL367" s="1087"/>
      <c r="DM367" s="1068"/>
      <c r="DN367" s="1069"/>
      <c r="DO367" s="1077"/>
      <c r="DP367" s="1079"/>
      <c r="DQ367" s="1079"/>
      <c r="DR367" s="1081"/>
      <c r="DS367" s="202"/>
      <c r="DT367" s="1143"/>
      <c r="DU367" s="160"/>
      <c r="DV367" s="160"/>
    </row>
    <row r="368" spans="1:138" ht="18.600000000000001" customHeight="1">
      <c r="A368" s="263" t="s">
        <v>211</v>
      </c>
      <c r="B368" s="1147"/>
      <c r="C368" s="1137" t="s">
        <v>996</v>
      </c>
      <c r="D368" s="1116" t="s">
        <v>972</v>
      </c>
      <c r="E368" s="164" t="s">
        <v>52</v>
      </c>
      <c r="F368" s="165"/>
      <c r="G368" s="166">
        <v>73280</v>
      </c>
      <c r="H368" s="167">
        <v>81690</v>
      </c>
      <c r="I368" s="166">
        <v>62040</v>
      </c>
      <c r="J368" s="167">
        <v>70450</v>
      </c>
      <c r="K368" s="141" t="s">
        <v>973</v>
      </c>
      <c r="L368" s="168">
        <v>710</v>
      </c>
      <c r="M368" s="169">
        <v>790</v>
      </c>
      <c r="N368" s="170" t="s">
        <v>974</v>
      </c>
      <c r="O368" s="171" t="s">
        <v>975</v>
      </c>
      <c r="P368" s="172" t="s">
        <v>973</v>
      </c>
      <c r="Q368" s="173" t="s">
        <v>976</v>
      </c>
      <c r="R368" s="172" t="s">
        <v>973</v>
      </c>
      <c r="S368" s="174">
        <v>2.9</v>
      </c>
      <c r="T368" s="175">
        <v>2.9</v>
      </c>
      <c r="U368" s="168">
        <v>600</v>
      </c>
      <c r="V368" s="169">
        <v>680</v>
      </c>
      <c r="W368" s="176" t="s">
        <v>974</v>
      </c>
      <c r="X368" s="171" t="s">
        <v>975</v>
      </c>
      <c r="Y368" s="176" t="s">
        <v>973</v>
      </c>
      <c r="Z368" s="173" t="s">
        <v>976</v>
      </c>
      <c r="AA368" s="176" t="s">
        <v>973</v>
      </c>
      <c r="AB368" s="174">
        <v>2.8</v>
      </c>
      <c r="AC368" s="177">
        <v>2.8</v>
      </c>
      <c r="AD368" s="141" t="s">
        <v>973</v>
      </c>
      <c r="AE368" s="178">
        <v>8410</v>
      </c>
      <c r="AF368" s="141" t="s">
        <v>973</v>
      </c>
      <c r="AG368" s="179">
        <v>80</v>
      </c>
      <c r="AH368" s="180" t="s">
        <v>974</v>
      </c>
      <c r="AI368" s="171" t="s">
        <v>975</v>
      </c>
      <c r="AJ368" s="176" t="s">
        <v>973</v>
      </c>
      <c r="AK368" s="173" t="s">
        <v>976</v>
      </c>
      <c r="AL368" s="176" t="s">
        <v>973</v>
      </c>
      <c r="AM368" s="181">
        <v>2.8</v>
      </c>
      <c r="AN368" s="182" t="s">
        <v>977</v>
      </c>
      <c r="AO368" s="141" t="s">
        <v>973</v>
      </c>
      <c r="AP368" s="183">
        <v>3360</v>
      </c>
      <c r="AQ368" s="141" t="s">
        <v>973</v>
      </c>
      <c r="AR368" s="184">
        <v>30</v>
      </c>
      <c r="AS368" s="185" t="s">
        <v>974</v>
      </c>
      <c r="AT368" s="186" t="s">
        <v>975</v>
      </c>
      <c r="AU368" s="187" t="s">
        <v>973</v>
      </c>
      <c r="AV368" s="188" t="s">
        <v>976</v>
      </c>
      <c r="AW368" s="187" t="s">
        <v>973</v>
      </c>
      <c r="AX368" s="189">
        <v>3.7</v>
      </c>
      <c r="AZ368" s="126"/>
      <c r="BA368" s="126"/>
      <c r="BB368" s="190"/>
      <c r="BC368" s="130"/>
      <c r="BD368" s="126"/>
      <c r="BE368" s="130"/>
      <c r="BF368" s="126"/>
      <c r="BG368" s="130"/>
      <c r="BH368" s="126"/>
      <c r="BI368" s="1119"/>
      <c r="BK368" s="224" t="s">
        <v>997</v>
      </c>
      <c r="BL368" s="1118"/>
      <c r="BM368" s="202" t="s">
        <v>997</v>
      </c>
      <c r="BS368" s="225"/>
      <c r="BT368" s="127"/>
      <c r="BU368" s="1149"/>
      <c r="BV368" s="262"/>
      <c r="BW368" s="1100" t="s">
        <v>973</v>
      </c>
      <c r="BX368" s="1131">
        <v>16990</v>
      </c>
      <c r="BY368" s="197"/>
      <c r="BZ368" s="1100" t="s">
        <v>973</v>
      </c>
      <c r="CA368" s="1082">
        <v>90</v>
      </c>
      <c r="CB368" s="1101" t="s">
        <v>974</v>
      </c>
      <c r="CC368" s="1085" t="s">
        <v>975</v>
      </c>
      <c r="CD368" s="1101" t="s">
        <v>973</v>
      </c>
      <c r="CE368" s="1088" t="s">
        <v>979</v>
      </c>
      <c r="CF368" s="1101" t="s">
        <v>973</v>
      </c>
      <c r="CG368" s="1066">
        <v>6.6</v>
      </c>
      <c r="CH368" s="1093" t="s">
        <v>973</v>
      </c>
      <c r="CI368" s="1120">
        <v>4900</v>
      </c>
      <c r="CJ368" s="1107">
        <v>5400</v>
      </c>
      <c r="CK368" s="1093" t="s">
        <v>973</v>
      </c>
      <c r="CL368" s="198" t="s">
        <v>980</v>
      </c>
      <c r="CM368" s="199">
        <v>8800</v>
      </c>
      <c r="CN368" s="200">
        <v>9800</v>
      </c>
      <c r="CO368" s="1100" t="s">
        <v>973</v>
      </c>
      <c r="CP368" s="1110">
        <v>10090</v>
      </c>
      <c r="CQ368" s="1100" t="s">
        <v>973</v>
      </c>
      <c r="CR368" s="1082">
        <v>100</v>
      </c>
      <c r="CS368" s="1101" t="s">
        <v>974</v>
      </c>
      <c r="CT368" s="1085" t="s">
        <v>975</v>
      </c>
      <c r="CU368" s="1085" t="s">
        <v>973</v>
      </c>
      <c r="CV368" s="1088" t="s">
        <v>979</v>
      </c>
      <c r="CW368" s="1101" t="s">
        <v>973</v>
      </c>
      <c r="CX368" s="1104">
        <v>2.9</v>
      </c>
      <c r="CY368" s="1091" t="s">
        <v>981</v>
      </c>
      <c r="CZ368" s="1093" t="s">
        <v>973</v>
      </c>
      <c r="DA368" s="1094">
        <v>4900</v>
      </c>
      <c r="DB368" s="1096"/>
      <c r="DC368" s="230"/>
      <c r="DD368" s="1096" t="s">
        <v>982</v>
      </c>
      <c r="DE368" s="1097">
        <v>11030</v>
      </c>
      <c r="DF368" s="1100" t="s">
        <v>973</v>
      </c>
      <c r="DG368" s="1082">
        <v>110</v>
      </c>
      <c r="DH368" s="1085" t="s">
        <v>974</v>
      </c>
      <c r="DI368" s="1085" t="s">
        <v>975</v>
      </c>
      <c r="DJ368" s="1085" t="s">
        <v>973</v>
      </c>
      <c r="DK368" s="1088" t="s">
        <v>979</v>
      </c>
      <c r="DL368" s="1085" t="s">
        <v>973</v>
      </c>
      <c r="DM368" s="1066">
        <v>2</v>
      </c>
      <c r="DN368" s="1069" t="s">
        <v>982</v>
      </c>
      <c r="DO368" s="1070" t="s">
        <v>912</v>
      </c>
      <c r="DP368" s="1072" t="s">
        <v>912</v>
      </c>
      <c r="DQ368" s="1072" t="s">
        <v>912</v>
      </c>
      <c r="DR368" s="1074" t="s">
        <v>912</v>
      </c>
      <c r="DS368" s="202"/>
      <c r="DT368" s="1143"/>
      <c r="DU368" s="160"/>
      <c r="DV368" s="160"/>
    </row>
    <row r="369" spans="1:126" s="263" customFormat="1" ht="18.600000000000001" customHeight="1">
      <c r="A369" s="263" t="s">
        <v>212</v>
      </c>
      <c r="B369" s="1147"/>
      <c r="C369" s="1136"/>
      <c r="D369" s="1117"/>
      <c r="E369" s="203" t="s">
        <v>53</v>
      </c>
      <c r="F369" s="165"/>
      <c r="G369" s="204">
        <v>81690</v>
      </c>
      <c r="H369" s="205">
        <v>149380</v>
      </c>
      <c r="I369" s="204">
        <v>70450</v>
      </c>
      <c r="J369" s="205">
        <v>138140</v>
      </c>
      <c r="K369" s="141" t="s">
        <v>973</v>
      </c>
      <c r="L369" s="206">
        <v>790</v>
      </c>
      <c r="M369" s="207">
        <v>1370</v>
      </c>
      <c r="N369" s="208" t="s">
        <v>974</v>
      </c>
      <c r="O369" s="209" t="s">
        <v>975</v>
      </c>
      <c r="P369" s="209" t="s">
        <v>910</v>
      </c>
      <c r="Q369" s="209" t="s">
        <v>976</v>
      </c>
      <c r="R369" s="209" t="s">
        <v>973</v>
      </c>
      <c r="S369" s="210">
        <v>2.9</v>
      </c>
      <c r="T369" s="211">
        <v>2.9</v>
      </c>
      <c r="U369" s="206">
        <v>680</v>
      </c>
      <c r="V369" s="207">
        <v>1260</v>
      </c>
      <c r="W369" s="212" t="s">
        <v>974</v>
      </c>
      <c r="X369" s="209" t="s">
        <v>975</v>
      </c>
      <c r="Y369" s="212" t="s">
        <v>910</v>
      </c>
      <c r="Z369" s="209" t="s">
        <v>976</v>
      </c>
      <c r="AA369" s="212" t="s">
        <v>973</v>
      </c>
      <c r="AB369" s="210">
        <v>2.8</v>
      </c>
      <c r="AC369" s="213">
        <v>2.8</v>
      </c>
      <c r="AD369" s="141" t="s">
        <v>973</v>
      </c>
      <c r="AE369" s="214">
        <v>8410</v>
      </c>
      <c r="AF369" s="141" t="s">
        <v>973</v>
      </c>
      <c r="AG369" s="215">
        <v>80</v>
      </c>
      <c r="AH369" s="216" t="s">
        <v>974</v>
      </c>
      <c r="AI369" s="158" t="s">
        <v>975</v>
      </c>
      <c r="AJ369" s="159" t="s">
        <v>973</v>
      </c>
      <c r="AK369" s="217" t="s">
        <v>976</v>
      </c>
      <c r="AL369" s="218" t="s">
        <v>973</v>
      </c>
      <c r="AM369" s="219">
        <v>2.8</v>
      </c>
      <c r="AN369" s="220"/>
      <c r="AO369" s="115"/>
      <c r="AP369" s="221"/>
      <c r="AQ369" s="115"/>
      <c r="AR369" s="222"/>
      <c r="AS369" s="223"/>
      <c r="AT369" s="221"/>
      <c r="AU369" s="223"/>
      <c r="AV369" s="221"/>
      <c r="AW369" s="223"/>
      <c r="AX369" s="221"/>
      <c r="AY369" s="115"/>
      <c r="AZ369" s="126"/>
      <c r="BA369" s="126"/>
      <c r="BB369" s="190"/>
      <c r="BC369" s="130"/>
      <c r="BD369" s="126"/>
      <c r="BE369" s="130"/>
      <c r="BF369" s="126"/>
      <c r="BG369" s="130"/>
      <c r="BH369" s="126"/>
      <c r="BI369" s="1119"/>
      <c r="BJ369" s="115"/>
      <c r="BK369" s="224">
        <v>304400</v>
      </c>
      <c r="BL369" s="1118"/>
      <c r="BM369" s="256">
        <v>3040</v>
      </c>
      <c r="BN369" s="195" t="s">
        <v>911</v>
      </c>
      <c r="BO369" s="122" t="s">
        <v>975</v>
      </c>
      <c r="BP369" s="129" t="s">
        <v>973</v>
      </c>
      <c r="BQ369" s="257" t="s">
        <v>976</v>
      </c>
      <c r="BR369" s="143" t="s">
        <v>973</v>
      </c>
      <c r="BS369" s="258">
        <v>1.8</v>
      </c>
      <c r="BT369" s="127"/>
      <c r="BU369" s="1149"/>
      <c r="BV369" s="262"/>
      <c r="BW369" s="1100"/>
      <c r="BX369" s="1132"/>
      <c r="BY369" s="227">
        <v>15110</v>
      </c>
      <c r="BZ369" s="1100"/>
      <c r="CA369" s="1083"/>
      <c r="CB369" s="1102"/>
      <c r="CC369" s="1086"/>
      <c r="CD369" s="1102"/>
      <c r="CE369" s="1089"/>
      <c r="CF369" s="1102"/>
      <c r="CG369" s="1067"/>
      <c r="CH369" s="1093"/>
      <c r="CI369" s="1121"/>
      <c r="CJ369" s="1108"/>
      <c r="CK369" s="1093"/>
      <c r="CL369" s="123" t="s">
        <v>985</v>
      </c>
      <c r="CM369" s="228">
        <v>4800</v>
      </c>
      <c r="CN369" s="229">
        <v>5400</v>
      </c>
      <c r="CO369" s="1100"/>
      <c r="CP369" s="1111"/>
      <c r="CQ369" s="1100"/>
      <c r="CR369" s="1083"/>
      <c r="CS369" s="1102"/>
      <c r="CT369" s="1086"/>
      <c r="CU369" s="1086"/>
      <c r="CV369" s="1089"/>
      <c r="CW369" s="1102"/>
      <c r="CX369" s="1105"/>
      <c r="CY369" s="1091"/>
      <c r="CZ369" s="1093"/>
      <c r="DA369" s="1095"/>
      <c r="DB369" s="1096"/>
      <c r="DC369" s="230"/>
      <c r="DD369" s="1096"/>
      <c r="DE369" s="1098"/>
      <c r="DF369" s="1100"/>
      <c r="DG369" s="1083"/>
      <c r="DH369" s="1086"/>
      <c r="DI369" s="1086"/>
      <c r="DJ369" s="1086"/>
      <c r="DK369" s="1089"/>
      <c r="DL369" s="1086"/>
      <c r="DM369" s="1067"/>
      <c r="DN369" s="1069"/>
      <c r="DO369" s="1071"/>
      <c r="DP369" s="1073"/>
      <c r="DQ369" s="1073"/>
      <c r="DR369" s="1075"/>
      <c r="DS369" s="202"/>
      <c r="DT369" s="1143"/>
      <c r="DU369" s="160"/>
      <c r="DV369" s="160"/>
    </row>
    <row r="370" spans="1:126" s="263" customFormat="1" ht="18.600000000000001" customHeight="1">
      <c r="A370" s="263" t="s">
        <v>213</v>
      </c>
      <c r="B370" s="1147"/>
      <c r="C370" s="1136"/>
      <c r="D370" s="1123" t="s">
        <v>986</v>
      </c>
      <c r="E370" s="203" t="s">
        <v>54</v>
      </c>
      <c r="F370" s="165"/>
      <c r="G370" s="204">
        <v>149380</v>
      </c>
      <c r="H370" s="205">
        <v>233490</v>
      </c>
      <c r="I370" s="204">
        <v>138140</v>
      </c>
      <c r="J370" s="205">
        <v>222250</v>
      </c>
      <c r="K370" s="141" t="s">
        <v>973</v>
      </c>
      <c r="L370" s="206">
        <v>1370</v>
      </c>
      <c r="M370" s="207">
        <v>2210</v>
      </c>
      <c r="N370" s="208" t="s">
        <v>974</v>
      </c>
      <c r="O370" s="209" t="s">
        <v>975</v>
      </c>
      <c r="P370" s="209" t="s">
        <v>910</v>
      </c>
      <c r="Q370" s="209" t="s">
        <v>976</v>
      </c>
      <c r="R370" s="209" t="s">
        <v>973</v>
      </c>
      <c r="S370" s="210">
        <v>2.9</v>
      </c>
      <c r="T370" s="211">
        <v>2.9</v>
      </c>
      <c r="U370" s="206">
        <v>1260</v>
      </c>
      <c r="V370" s="207">
        <v>2100</v>
      </c>
      <c r="W370" s="212" t="s">
        <v>974</v>
      </c>
      <c r="X370" s="209" t="s">
        <v>975</v>
      </c>
      <c r="Y370" s="212" t="s">
        <v>910</v>
      </c>
      <c r="Z370" s="209" t="s">
        <v>976</v>
      </c>
      <c r="AA370" s="212" t="s">
        <v>973</v>
      </c>
      <c r="AB370" s="210">
        <v>2.8</v>
      </c>
      <c r="AC370" s="213">
        <v>2.8</v>
      </c>
      <c r="AD370" s="231"/>
      <c r="AE370" s="232"/>
      <c r="AF370" s="233"/>
      <c r="AG370" s="234"/>
      <c r="AH370" s="235"/>
      <c r="AI370" s="195"/>
      <c r="AJ370" s="235"/>
      <c r="AK370" s="195"/>
      <c r="AL370" s="235"/>
      <c r="AM370" s="195"/>
      <c r="AN370" s="195"/>
      <c r="AO370" s="231"/>
      <c r="AP370" s="232"/>
      <c r="AQ370" s="233"/>
      <c r="AR370" s="234"/>
      <c r="AS370" s="235"/>
      <c r="AT370" s="195"/>
      <c r="AU370" s="235"/>
      <c r="AV370" s="195"/>
      <c r="AW370" s="235"/>
      <c r="AX370" s="195"/>
      <c r="AY370" s="141" t="s">
        <v>973</v>
      </c>
      <c r="AZ370" s="236">
        <v>16820</v>
      </c>
      <c r="BA370" s="141" t="s">
        <v>973</v>
      </c>
      <c r="BB370" s="184">
        <v>160</v>
      </c>
      <c r="BC370" s="185" t="s">
        <v>974</v>
      </c>
      <c r="BD370" s="186" t="s">
        <v>975</v>
      </c>
      <c r="BE370" s="187" t="s">
        <v>973</v>
      </c>
      <c r="BF370" s="188" t="s">
        <v>976</v>
      </c>
      <c r="BG370" s="185" t="s">
        <v>973</v>
      </c>
      <c r="BH370" s="189">
        <v>2.8</v>
      </c>
      <c r="BI370" s="1119"/>
      <c r="BJ370" s="115"/>
      <c r="BK370" s="259"/>
      <c r="BL370" s="1118"/>
      <c r="BM370" s="260"/>
      <c r="BN370" s="163"/>
      <c r="BO370" s="163"/>
      <c r="BP370" s="163"/>
      <c r="BQ370" s="163"/>
      <c r="BR370" s="163"/>
      <c r="BS370" s="261"/>
      <c r="BT370" s="127"/>
      <c r="BU370" s="1149"/>
      <c r="BV370" s="262"/>
      <c r="BW370" s="1100" t="s">
        <v>973</v>
      </c>
      <c r="BX370" s="1129">
        <v>15110</v>
      </c>
      <c r="BY370" s="237"/>
      <c r="BZ370" s="1100"/>
      <c r="CA370" s="1083">
        <v>0</v>
      </c>
      <c r="CB370" s="1102"/>
      <c r="CC370" s="1086"/>
      <c r="CD370" s="1102"/>
      <c r="CE370" s="1089"/>
      <c r="CF370" s="1102"/>
      <c r="CG370" s="1067"/>
      <c r="CH370" s="1093"/>
      <c r="CI370" s="1121"/>
      <c r="CJ370" s="1108"/>
      <c r="CK370" s="1093"/>
      <c r="CL370" s="123" t="s">
        <v>987</v>
      </c>
      <c r="CM370" s="228">
        <v>4200</v>
      </c>
      <c r="CN370" s="229">
        <v>4700</v>
      </c>
      <c r="CO370" s="1100"/>
      <c r="CP370" s="1111"/>
      <c r="CQ370" s="1100"/>
      <c r="CR370" s="1083"/>
      <c r="CS370" s="1102"/>
      <c r="CT370" s="1086"/>
      <c r="CU370" s="1086"/>
      <c r="CV370" s="1089"/>
      <c r="CW370" s="1102"/>
      <c r="CX370" s="1105"/>
      <c r="CY370" s="1091"/>
      <c r="CZ370" s="202"/>
      <c r="DA370" s="127"/>
      <c r="DB370" s="1096"/>
      <c r="DC370" s="230"/>
      <c r="DD370" s="1096"/>
      <c r="DE370" s="1098"/>
      <c r="DF370" s="1100"/>
      <c r="DG370" s="1083"/>
      <c r="DH370" s="1086"/>
      <c r="DI370" s="1086"/>
      <c r="DJ370" s="1086"/>
      <c r="DK370" s="1089"/>
      <c r="DL370" s="1086"/>
      <c r="DM370" s="1067"/>
      <c r="DN370" s="1069"/>
      <c r="DO370" s="1076">
        <v>0.01</v>
      </c>
      <c r="DP370" s="1078">
        <v>0.03</v>
      </c>
      <c r="DQ370" s="1078">
        <v>0.04</v>
      </c>
      <c r="DR370" s="1080">
        <v>0.05</v>
      </c>
      <c r="DS370" s="202"/>
      <c r="DT370" s="1143"/>
      <c r="DU370" s="160"/>
      <c r="DV370" s="160"/>
    </row>
    <row r="371" spans="1:126" s="263" customFormat="1" ht="18.600000000000001" customHeight="1">
      <c r="A371" s="263" t="s">
        <v>214</v>
      </c>
      <c r="B371" s="1147"/>
      <c r="C371" s="1136"/>
      <c r="D371" s="1124"/>
      <c r="E371" s="238" t="s">
        <v>55</v>
      </c>
      <c r="F371" s="165"/>
      <c r="G371" s="239">
        <v>233490</v>
      </c>
      <c r="H371" s="240"/>
      <c r="I371" s="239">
        <v>222250</v>
      </c>
      <c r="J371" s="240"/>
      <c r="K371" s="141" t="s">
        <v>973</v>
      </c>
      <c r="L371" s="241">
        <v>2210</v>
      </c>
      <c r="M371" s="242"/>
      <c r="N371" s="243" t="s">
        <v>974</v>
      </c>
      <c r="O371" s="244" t="s">
        <v>975</v>
      </c>
      <c r="P371" s="244" t="s">
        <v>910</v>
      </c>
      <c r="Q371" s="244" t="s">
        <v>976</v>
      </c>
      <c r="R371" s="244" t="s">
        <v>973</v>
      </c>
      <c r="S371" s="245">
        <v>2.9</v>
      </c>
      <c r="T371" s="246"/>
      <c r="U371" s="241">
        <v>2100</v>
      </c>
      <c r="V371" s="242"/>
      <c r="W371" s="247" t="s">
        <v>974</v>
      </c>
      <c r="X371" s="244" t="s">
        <v>975</v>
      </c>
      <c r="Y371" s="248" t="s">
        <v>910</v>
      </c>
      <c r="Z371" s="244" t="s">
        <v>976</v>
      </c>
      <c r="AA371" s="248" t="s">
        <v>973</v>
      </c>
      <c r="AB371" s="245">
        <v>2.8</v>
      </c>
      <c r="AC371" s="249"/>
      <c r="AD371" s="231"/>
      <c r="AE371" s="232"/>
      <c r="AF371" s="233"/>
      <c r="AG371" s="250"/>
      <c r="AH371" s="235"/>
      <c r="AI371" s="195"/>
      <c r="AJ371" s="235"/>
      <c r="AK371" s="195"/>
      <c r="AL371" s="235"/>
      <c r="AM371" s="195"/>
      <c r="AN371" s="195"/>
      <c r="AO371" s="231"/>
      <c r="AP371" s="232"/>
      <c r="AQ371" s="233"/>
      <c r="AR371" s="250"/>
      <c r="AS371" s="235"/>
      <c r="AT371" s="195"/>
      <c r="AU371" s="235"/>
      <c r="AV371" s="195"/>
      <c r="AW371" s="235"/>
      <c r="AX371" s="195"/>
      <c r="AY371" s="231"/>
      <c r="AZ371" s="232"/>
      <c r="BA371" s="232"/>
      <c r="BB371" s="234"/>
      <c r="BC371" s="235"/>
      <c r="BD371" s="195"/>
      <c r="BE371" s="235"/>
      <c r="BF371" s="195"/>
      <c r="BG371" s="235"/>
      <c r="BH371" s="195"/>
      <c r="BI371" s="1119"/>
      <c r="BJ371" s="115"/>
      <c r="BK371" s="224" t="s">
        <v>998</v>
      </c>
      <c r="BL371" s="1118"/>
      <c r="BM371" s="202" t="s">
        <v>998</v>
      </c>
      <c r="BN371" s="195"/>
      <c r="BO371" s="195"/>
      <c r="BP371" s="195"/>
      <c r="BQ371" s="195"/>
      <c r="BR371" s="195"/>
      <c r="BS371" s="225"/>
      <c r="BT371" s="232"/>
      <c r="BU371" s="1149"/>
      <c r="BV371" s="224"/>
      <c r="BW371" s="1100"/>
      <c r="BX371" s="1130"/>
      <c r="BY371" s="251"/>
      <c r="BZ371" s="1100"/>
      <c r="CA371" s="1084"/>
      <c r="CB371" s="1103"/>
      <c r="CC371" s="1087"/>
      <c r="CD371" s="1103"/>
      <c r="CE371" s="1090"/>
      <c r="CF371" s="1103"/>
      <c r="CG371" s="1068"/>
      <c r="CH371" s="1093"/>
      <c r="CI371" s="1122"/>
      <c r="CJ371" s="1109"/>
      <c r="CK371" s="1093"/>
      <c r="CL371" s="252" t="s">
        <v>988</v>
      </c>
      <c r="CM371" s="253">
        <v>3800</v>
      </c>
      <c r="CN371" s="254">
        <v>4200</v>
      </c>
      <c r="CO371" s="1100"/>
      <c r="CP371" s="1112"/>
      <c r="CQ371" s="1100"/>
      <c r="CR371" s="1084"/>
      <c r="CS371" s="1103"/>
      <c r="CT371" s="1087"/>
      <c r="CU371" s="1087"/>
      <c r="CV371" s="1090"/>
      <c r="CW371" s="1103"/>
      <c r="CX371" s="1106"/>
      <c r="CY371" s="1092"/>
      <c r="CZ371" s="202"/>
      <c r="DA371" s="127"/>
      <c r="DB371" s="1096"/>
      <c r="DC371" s="230"/>
      <c r="DD371" s="1096"/>
      <c r="DE371" s="1099"/>
      <c r="DF371" s="1100"/>
      <c r="DG371" s="1084"/>
      <c r="DH371" s="1087"/>
      <c r="DI371" s="1087"/>
      <c r="DJ371" s="1087"/>
      <c r="DK371" s="1090"/>
      <c r="DL371" s="1087"/>
      <c r="DM371" s="1068"/>
      <c r="DN371" s="1069"/>
      <c r="DO371" s="1077"/>
      <c r="DP371" s="1079"/>
      <c r="DQ371" s="1079"/>
      <c r="DR371" s="1081"/>
      <c r="DS371" s="202"/>
      <c r="DT371" s="1143"/>
      <c r="DU371" s="160"/>
      <c r="DV371" s="160"/>
    </row>
    <row r="372" spans="1:126" s="263" customFormat="1" ht="18.600000000000001" customHeight="1">
      <c r="A372" s="263" t="s">
        <v>215</v>
      </c>
      <c r="B372" s="1147"/>
      <c r="C372" s="1137" t="s">
        <v>999</v>
      </c>
      <c r="D372" s="1116" t="s">
        <v>972</v>
      </c>
      <c r="E372" s="164" t="s">
        <v>52</v>
      </c>
      <c r="F372" s="165"/>
      <c r="G372" s="166">
        <v>68250</v>
      </c>
      <c r="H372" s="167">
        <v>76660</v>
      </c>
      <c r="I372" s="166">
        <v>58030</v>
      </c>
      <c r="J372" s="167">
        <v>66440</v>
      </c>
      <c r="K372" s="141" t="s">
        <v>973</v>
      </c>
      <c r="L372" s="168">
        <v>660</v>
      </c>
      <c r="M372" s="169">
        <v>740</v>
      </c>
      <c r="N372" s="170" t="s">
        <v>974</v>
      </c>
      <c r="O372" s="171" t="s">
        <v>975</v>
      </c>
      <c r="P372" s="172" t="s">
        <v>973</v>
      </c>
      <c r="Q372" s="173" t="s">
        <v>976</v>
      </c>
      <c r="R372" s="172" t="s">
        <v>973</v>
      </c>
      <c r="S372" s="174">
        <v>2.9</v>
      </c>
      <c r="T372" s="175">
        <v>2.9</v>
      </c>
      <c r="U372" s="168">
        <v>560</v>
      </c>
      <c r="V372" s="169">
        <v>640</v>
      </c>
      <c r="W372" s="176" t="s">
        <v>974</v>
      </c>
      <c r="X372" s="171" t="s">
        <v>975</v>
      </c>
      <c r="Y372" s="176" t="s">
        <v>973</v>
      </c>
      <c r="Z372" s="173" t="s">
        <v>976</v>
      </c>
      <c r="AA372" s="176" t="s">
        <v>973</v>
      </c>
      <c r="AB372" s="174">
        <v>2.8</v>
      </c>
      <c r="AC372" s="177">
        <v>2.8</v>
      </c>
      <c r="AD372" s="141" t="s">
        <v>973</v>
      </c>
      <c r="AE372" s="178">
        <v>8410</v>
      </c>
      <c r="AF372" s="141" t="s">
        <v>973</v>
      </c>
      <c r="AG372" s="179">
        <v>80</v>
      </c>
      <c r="AH372" s="180" t="s">
        <v>974</v>
      </c>
      <c r="AI372" s="171" t="s">
        <v>975</v>
      </c>
      <c r="AJ372" s="176" t="s">
        <v>973</v>
      </c>
      <c r="AK372" s="173" t="s">
        <v>976</v>
      </c>
      <c r="AL372" s="176" t="s">
        <v>973</v>
      </c>
      <c r="AM372" s="181">
        <v>2.8</v>
      </c>
      <c r="AN372" s="182" t="s">
        <v>977</v>
      </c>
      <c r="AO372" s="141" t="s">
        <v>973</v>
      </c>
      <c r="AP372" s="183">
        <v>3360</v>
      </c>
      <c r="AQ372" s="141" t="s">
        <v>973</v>
      </c>
      <c r="AR372" s="184">
        <v>30</v>
      </c>
      <c r="AS372" s="185" t="s">
        <v>974</v>
      </c>
      <c r="AT372" s="186" t="s">
        <v>975</v>
      </c>
      <c r="AU372" s="187" t="s">
        <v>973</v>
      </c>
      <c r="AV372" s="188" t="s">
        <v>976</v>
      </c>
      <c r="AW372" s="187" t="s">
        <v>973</v>
      </c>
      <c r="AX372" s="189">
        <v>3.7</v>
      </c>
      <c r="AY372" s="115"/>
      <c r="AZ372" s="126"/>
      <c r="BA372" s="126"/>
      <c r="BB372" s="190"/>
      <c r="BC372" s="130"/>
      <c r="BD372" s="126"/>
      <c r="BE372" s="130"/>
      <c r="BF372" s="126"/>
      <c r="BG372" s="130"/>
      <c r="BH372" s="126"/>
      <c r="BI372" s="1119"/>
      <c r="BJ372" s="115"/>
      <c r="BK372" s="224">
        <v>345200</v>
      </c>
      <c r="BL372" s="1118"/>
      <c r="BM372" s="256">
        <v>3450</v>
      </c>
      <c r="BN372" s="195" t="s">
        <v>911</v>
      </c>
      <c r="BO372" s="122" t="s">
        <v>975</v>
      </c>
      <c r="BP372" s="129" t="s">
        <v>973</v>
      </c>
      <c r="BQ372" s="257" t="s">
        <v>976</v>
      </c>
      <c r="BR372" s="143" t="s">
        <v>973</v>
      </c>
      <c r="BS372" s="258">
        <v>1.9</v>
      </c>
      <c r="BT372" s="232"/>
      <c r="BU372" s="1149"/>
      <c r="BV372" s="224"/>
      <c r="BW372" s="1100" t="s">
        <v>973</v>
      </c>
      <c r="BX372" s="1131">
        <v>16130</v>
      </c>
      <c r="BY372" s="197"/>
      <c r="BZ372" s="1100" t="s">
        <v>973</v>
      </c>
      <c r="CA372" s="1082">
        <v>80</v>
      </c>
      <c r="CB372" s="1101" t="s">
        <v>974</v>
      </c>
      <c r="CC372" s="1085" t="s">
        <v>975</v>
      </c>
      <c r="CD372" s="1101" t="s">
        <v>973</v>
      </c>
      <c r="CE372" s="1088" t="s">
        <v>979</v>
      </c>
      <c r="CF372" s="1101" t="s">
        <v>973</v>
      </c>
      <c r="CG372" s="1066">
        <v>6.8</v>
      </c>
      <c r="CH372" s="1093" t="s">
        <v>973</v>
      </c>
      <c r="CI372" s="1120">
        <v>4500</v>
      </c>
      <c r="CJ372" s="1107">
        <v>4900</v>
      </c>
      <c r="CK372" s="1093" t="s">
        <v>973</v>
      </c>
      <c r="CL372" s="198" t="s">
        <v>980</v>
      </c>
      <c r="CM372" s="199">
        <v>8000</v>
      </c>
      <c r="CN372" s="200">
        <v>8900</v>
      </c>
      <c r="CO372" s="1100" t="s">
        <v>973</v>
      </c>
      <c r="CP372" s="1110">
        <v>9170</v>
      </c>
      <c r="CQ372" s="1100" t="s">
        <v>973</v>
      </c>
      <c r="CR372" s="1082">
        <v>90</v>
      </c>
      <c r="CS372" s="1101" t="s">
        <v>974</v>
      </c>
      <c r="CT372" s="1085" t="s">
        <v>975</v>
      </c>
      <c r="CU372" s="1085" t="s">
        <v>973</v>
      </c>
      <c r="CV372" s="1088" t="s">
        <v>979</v>
      </c>
      <c r="CW372" s="1101" t="s">
        <v>973</v>
      </c>
      <c r="CX372" s="1104">
        <v>2.9</v>
      </c>
      <c r="CY372" s="1091" t="s">
        <v>981</v>
      </c>
      <c r="CZ372" s="1093" t="s">
        <v>973</v>
      </c>
      <c r="DA372" s="1094">
        <v>4900</v>
      </c>
      <c r="DB372" s="1096"/>
      <c r="DC372" s="230"/>
      <c r="DD372" s="1096" t="s">
        <v>982</v>
      </c>
      <c r="DE372" s="1097">
        <v>10020</v>
      </c>
      <c r="DF372" s="1100" t="s">
        <v>973</v>
      </c>
      <c r="DG372" s="1082">
        <v>100</v>
      </c>
      <c r="DH372" s="1085" t="s">
        <v>974</v>
      </c>
      <c r="DI372" s="1085" t="s">
        <v>975</v>
      </c>
      <c r="DJ372" s="1085" t="s">
        <v>973</v>
      </c>
      <c r="DK372" s="1088" t="s">
        <v>979</v>
      </c>
      <c r="DL372" s="1085" t="s">
        <v>973</v>
      </c>
      <c r="DM372" s="1066">
        <v>2</v>
      </c>
      <c r="DN372" s="1069" t="s">
        <v>982</v>
      </c>
      <c r="DO372" s="1070" t="s">
        <v>912</v>
      </c>
      <c r="DP372" s="1072" t="s">
        <v>912</v>
      </c>
      <c r="DQ372" s="1072" t="s">
        <v>912</v>
      </c>
      <c r="DR372" s="1074" t="s">
        <v>912</v>
      </c>
      <c r="DS372" s="202"/>
      <c r="DT372" s="1143"/>
      <c r="DU372" s="160"/>
      <c r="DV372" s="160"/>
    </row>
    <row r="373" spans="1:126" s="263" customFormat="1" ht="18.600000000000001" customHeight="1">
      <c r="A373" s="263" t="s">
        <v>216</v>
      </c>
      <c r="B373" s="1147"/>
      <c r="C373" s="1136"/>
      <c r="D373" s="1117"/>
      <c r="E373" s="203" t="s">
        <v>53</v>
      </c>
      <c r="F373" s="165"/>
      <c r="G373" s="204">
        <v>76660</v>
      </c>
      <c r="H373" s="205">
        <v>144350</v>
      </c>
      <c r="I373" s="204">
        <v>66440</v>
      </c>
      <c r="J373" s="205">
        <v>134130</v>
      </c>
      <c r="K373" s="141" t="s">
        <v>973</v>
      </c>
      <c r="L373" s="206">
        <v>740</v>
      </c>
      <c r="M373" s="207">
        <v>1320</v>
      </c>
      <c r="N373" s="208" t="s">
        <v>974</v>
      </c>
      <c r="O373" s="209" t="s">
        <v>975</v>
      </c>
      <c r="P373" s="209" t="s">
        <v>910</v>
      </c>
      <c r="Q373" s="209" t="s">
        <v>976</v>
      </c>
      <c r="R373" s="209" t="s">
        <v>973</v>
      </c>
      <c r="S373" s="210">
        <v>2.9</v>
      </c>
      <c r="T373" s="211">
        <v>2.9</v>
      </c>
      <c r="U373" s="206">
        <v>640</v>
      </c>
      <c r="V373" s="207">
        <v>1220</v>
      </c>
      <c r="W373" s="212" t="s">
        <v>974</v>
      </c>
      <c r="X373" s="209" t="s">
        <v>975</v>
      </c>
      <c r="Y373" s="212" t="s">
        <v>910</v>
      </c>
      <c r="Z373" s="209" t="s">
        <v>976</v>
      </c>
      <c r="AA373" s="212" t="s">
        <v>973</v>
      </c>
      <c r="AB373" s="210">
        <v>2.8</v>
      </c>
      <c r="AC373" s="213">
        <v>2.8</v>
      </c>
      <c r="AD373" s="141" t="s">
        <v>973</v>
      </c>
      <c r="AE373" s="214">
        <v>8410</v>
      </c>
      <c r="AF373" s="141" t="s">
        <v>973</v>
      </c>
      <c r="AG373" s="215">
        <v>80</v>
      </c>
      <c r="AH373" s="216" t="s">
        <v>974</v>
      </c>
      <c r="AI373" s="158" t="s">
        <v>975</v>
      </c>
      <c r="AJ373" s="159" t="s">
        <v>973</v>
      </c>
      <c r="AK373" s="217" t="s">
        <v>976</v>
      </c>
      <c r="AL373" s="218" t="s">
        <v>973</v>
      </c>
      <c r="AM373" s="219">
        <v>2.8</v>
      </c>
      <c r="AN373" s="220"/>
      <c r="AO373" s="115"/>
      <c r="AP373" s="221"/>
      <c r="AQ373" s="115"/>
      <c r="AR373" s="222"/>
      <c r="AS373" s="223"/>
      <c r="AT373" s="221"/>
      <c r="AU373" s="223"/>
      <c r="AV373" s="221"/>
      <c r="AW373" s="223"/>
      <c r="AX373" s="221"/>
      <c r="AY373" s="115"/>
      <c r="AZ373" s="126"/>
      <c r="BA373" s="126"/>
      <c r="BB373" s="190"/>
      <c r="BC373" s="130"/>
      <c r="BD373" s="126"/>
      <c r="BE373" s="130"/>
      <c r="BF373" s="126"/>
      <c r="BG373" s="130"/>
      <c r="BH373" s="126"/>
      <c r="BI373" s="1119"/>
      <c r="BJ373" s="115"/>
      <c r="BK373" s="259"/>
      <c r="BL373" s="1118"/>
      <c r="BM373" s="260"/>
      <c r="BN373" s="163"/>
      <c r="BO373" s="163"/>
      <c r="BP373" s="163"/>
      <c r="BQ373" s="163"/>
      <c r="BR373" s="163"/>
      <c r="BS373" s="261"/>
      <c r="BT373" s="232"/>
      <c r="BU373" s="1149"/>
      <c r="BV373" s="224"/>
      <c r="BW373" s="1100"/>
      <c r="BX373" s="1132"/>
      <c r="BY373" s="227">
        <v>14250</v>
      </c>
      <c r="BZ373" s="1100"/>
      <c r="CA373" s="1083"/>
      <c r="CB373" s="1102"/>
      <c r="CC373" s="1086"/>
      <c r="CD373" s="1102"/>
      <c r="CE373" s="1089"/>
      <c r="CF373" s="1102"/>
      <c r="CG373" s="1067"/>
      <c r="CH373" s="1093"/>
      <c r="CI373" s="1121"/>
      <c r="CJ373" s="1108"/>
      <c r="CK373" s="1093"/>
      <c r="CL373" s="123" t="s">
        <v>985</v>
      </c>
      <c r="CM373" s="228">
        <v>4400</v>
      </c>
      <c r="CN373" s="229">
        <v>4900</v>
      </c>
      <c r="CO373" s="1100"/>
      <c r="CP373" s="1111"/>
      <c r="CQ373" s="1100"/>
      <c r="CR373" s="1083"/>
      <c r="CS373" s="1102"/>
      <c r="CT373" s="1086"/>
      <c r="CU373" s="1086"/>
      <c r="CV373" s="1089"/>
      <c r="CW373" s="1102"/>
      <c r="CX373" s="1105"/>
      <c r="CY373" s="1091"/>
      <c r="CZ373" s="1093"/>
      <c r="DA373" s="1095"/>
      <c r="DB373" s="1096"/>
      <c r="DC373" s="230"/>
      <c r="DD373" s="1096"/>
      <c r="DE373" s="1098"/>
      <c r="DF373" s="1100"/>
      <c r="DG373" s="1083"/>
      <c r="DH373" s="1086"/>
      <c r="DI373" s="1086"/>
      <c r="DJ373" s="1086"/>
      <c r="DK373" s="1089"/>
      <c r="DL373" s="1086"/>
      <c r="DM373" s="1067"/>
      <c r="DN373" s="1069"/>
      <c r="DO373" s="1071"/>
      <c r="DP373" s="1073"/>
      <c r="DQ373" s="1073"/>
      <c r="DR373" s="1075"/>
      <c r="DS373" s="202"/>
      <c r="DT373" s="1143"/>
      <c r="DU373" s="160"/>
      <c r="DV373" s="160"/>
    </row>
    <row r="374" spans="1:126" s="263" customFormat="1" ht="18.600000000000001" customHeight="1">
      <c r="A374" s="263" t="s">
        <v>217</v>
      </c>
      <c r="B374" s="1147"/>
      <c r="C374" s="1136"/>
      <c r="D374" s="1123" t="s">
        <v>986</v>
      </c>
      <c r="E374" s="203" t="s">
        <v>54</v>
      </c>
      <c r="F374" s="165"/>
      <c r="G374" s="204">
        <v>144350</v>
      </c>
      <c r="H374" s="205">
        <v>228460</v>
      </c>
      <c r="I374" s="204">
        <v>134130</v>
      </c>
      <c r="J374" s="205">
        <v>218240</v>
      </c>
      <c r="K374" s="141" t="s">
        <v>973</v>
      </c>
      <c r="L374" s="206">
        <v>1320</v>
      </c>
      <c r="M374" s="207">
        <v>2160</v>
      </c>
      <c r="N374" s="208" t="s">
        <v>974</v>
      </c>
      <c r="O374" s="209" t="s">
        <v>975</v>
      </c>
      <c r="P374" s="209" t="s">
        <v>910</v>
      </c>
      <c r="Q374" s="209" t="s">
        <v>976</v>
      </c>
      <c r="R374" s="209" t="s">
        <v>973</v>
      </c>
      <c r="S374" s="210">
        <v>2.9</v>
      </c>
      <c r="T374" s="211">
        <v>2.9</v>
      </c>
      <c r="U374" s="206">
        <v>1220</v>
      </c>
      <c r="V374" s="207">
        <v>2060</v>
      </c>
      <c r="W374" s="212" t="s">
        <v>974</v>
      </c>
      <c r="X374" s="209" t="s">
        <v>975</v>
      </c>
      <c r="Y374" s="212" t="s">
        <v>910</v>
      </c>
      <c r="Z374" s="209" t="s">
        <v>976</v>
      </c>
      <c r="AA374" s="212" t="s">
        <v>973</v>
      </c>
      <c r="AB374" s="210">
        <v>2.8</v>
      </c>
      <c r="AC374" s="213">
        <v>2.8</v>
      </c>
      <c r="AD374" s="231"/>
      <c r="AE374" s="232"/>
      <c r="AF374" s="233"/>
      <c r="AG374" s="234"/>
      <c r="AH374" s="235"/>
      <c r="AI374" s="195"/>
      <c r="AJ374" s="235"/>
      <c r="AK374" s="195"/>
      <c r="AL374" s="235"/>
      <c r="AM374" s="195"/>
      <c r="AN374" s="195"/>
      <c r="AO374" s="231"/>
      <c r="AP374" s="232"/>
      <c r="AQ374" s="233"/>
      <c r="AR374" s="234"/>
      <c r="AS374" s="235"/>
      <c r="AT374" s="195"/>
      <c r="AU374" s="235"/>
      <c r="AV374" s="195"/>
      <c r="AW374" s="235"/>
      <c r="AX374" s="195"/>
      <c r="AY374" s="141" t="s">
        <v>973</v>
      </c>
      <c r="AZ374" s="236">
        <v>16820</v>
      </c>
      <c r="BA374" s="141" t="s">
        <v>973</v>
      </c>
      <c r="BB374" s="184">
        <v>160</v>
      </c>
      <c r="BC374" s="185" t="s">
        <v>974</v>
      </c>
      <c r="BD374" s="186" t="s">
        <v>975</v>
      </c>
      <c r="BE374" s="187" t="s">
        <v>973</v>
      </c>
      <c r="BF374" s="188" t="s">
        <v>976</v>
      </c>
      <c r="BG374" s="185" t="s">
        <v>973</v>
      </c>
      <c r="BH374" s="189">
        <v>2.8</v>
      </c>
      <c r="BI374" s="1119"/>
      <c r="BJ374" s="115"/>
      <c r="BK374" s="224" t="s">
        <v>1000</v>
      </c>
      <c r="BL374" s="1118"/>
      <c r="BM374" s="202" t="s">
        <v>1000</v>
      </c>
      <c r="BN374" s="195"/>
      <c r="BO374" s="195"/>
      <c r="BP374" s="195"/>
      <c r="BQ374" s="195"/>
      <c r="BR374" s="195"/>
      <c r="BS374" s="225"/>
      <c r="BT374" s="232"/>
      <c r="BU374" s="1149"/>
      <c r="BV374" s="224"/>
      <c r="BW374" s="1100" t="s">
        <v>973</v>
      </c>
      <c r="BX374" s="1129">
        <v>14250</v>
      </c>
      <c r="BY374" s="237"/>
      <c r="BZ374" s="1100"/>
      <c r="CA374" s="1083"/>
      <c r="CB374" s="1102"/>
      <c r="CC374" s="1086"/>
      <c r="CD374" s="1102"/>
      <c r="CE374" s="1089"/>
      <c r="CF374" s="1102"/>
      <c r="CG374" s="1067"/>
      <c r="CH374" s="1093"/>
      <c r="CI374" s="1121"/>
      <c r="CJ374" s="1108"/>
      <c r="CK374" s="1093"/>
      <c r="CL374" s="123" t="s">
        <v>987</v>
      </c>
      <c r="CM374" s="228">
        <v>3800</v>
      </c>
      <c r="CN374" s="229">
        <v>4200</v>
      </c>
      <c r="CO374" s="1100"/>
      <c r="CP374" s="1111"/>
      <c r="CQ374" s="1100"/>
      <c r="CR374" s="1083"/>
      <c r="CS374" s="1102"/>
      <c r="CT374" s="1086"/>
      <c r="CU374" s="1086"/>
      <c r="CV374" s="1089"/>
      <c r="CW374" s="1102"/>
      <c r="CX374" s="1105"/>
      <c r="CY374" s="1091"/>
      <c r="CZ374" s="202"/>
      <c r="DA374" s="127"/>
      <c r="DB374" s="1096"/>
      <c r="DC374" s="230"/>
      <c r="DD374" s="1096"/>
      <c r="DE374" s="1098"/>
      <c r="DF374" s="1100"/>
      <c r="DG374" s="1083"/>
      <c r="DH374" s="1086"/>
      <c r="DI374" s="1086"/>
      <c r="DJ374" s="1086"/>
      <c r="DK374" s="1089"/>
      <c r="DL374" s="1086"/>
      <c r="DM374" s="1067"/>
      <c r="DN374" s="1069"/>
      <c r="DO374" s="1076">
        <v>0.01</v>
      </c>
      <c r="DP374" s="1078">
        <v>0.03</v>
      </c>
      <c r="DQ374" s="1078">
        <v>0.04</v>
      </c>
      <c r="DR374" s="1080">
        <v>0.06</v>
      </c>
      <c r="DS374" s="202"/>
      <c r="DT374" s="1143"/>
      <c r="DU374" s="160"/>
      <c r="DV374" s="160"/>
    </row>
    <row r="375" spans="1:126" s="263" customFormat="1" ht="18.600000000000001" customHeight="1">
      <c r="A375" s="263" t="s">
        <v>218</v>
      </c>
      <c r="B375" s="1147"/>
      <c r="C375" s="1136"/>
      <c r="D375" s="1124"/>
      <c r="E375" s="238" t="s">
        <v>55</v>
      </c>
      <c r="F375" s="165"/>
      <c r="G375" s="239">
        <v>228460</v>
      </c>
      <c r="H375" s="240"/>
      <c r="I375" s="239">
        <v>218240</v>
      </c>
      <c r="J375" s="240"/>
      <c r="K375" s="141" t="s">
        <v>973</v>
      </c>
      <c r="L375" s="241">
        <v>2160</v>
      </c>
      <c r="M375" s="242"/>
      <c r="N375" s="243" t="s">
        <v>974</v>
      </c>
      <c r="O375" s="244" t="s">
        <v>975</v>
      </c>
      <c r="P375" s="244" t="s">
        <v>910</v>
      </c>
      <c r="Q375" s="244" t="s">
        <v>976</v>
      </c>
      <c r="R375" s="244" t="s">
        <v>973</v>
      </c>
      <c r="S375" s="245">
        <v>2.9</v>
      </c>
      <c r="T375" s="246"/>
      <c r="U375" s="241">
        <v>2060</v>
      </c>
      <c r="V375" s="242"/>
      <c r="W375" s="247" t="s">
        <v>974</v>
      </c>
      <c r="X375" s="244" t="s">
        <v>975</v>
      </c>
      <c r="Y375" s="248" t="s">
        <v>910</v>
      </c>
      <c r="Z375" s="244" t="s">
        <v>976</v>
      </c>
      <c r="AA375" s="248" t="s">
        <v>973</v>
      </c>
      <c r="AB375" s="245">
        <v>2.8</v>
      </c>
      <c r="AC375" s="249"/>
      <c r="AD375" s="231"/>
      <c r="AE375" s="232"/>
      <c r="AF375" s="233"/>
      <c r="AG375" s="250"/>
      <c r="AH375" s="235"/>
      <c r="AI375" s="195"/>
      <c r="AJ375" s="235"/>
      <c r="AK375" s="195"/>
      <c r="AL375" s="235"/>
      <c r="AM375" s="195"/>
      <c r="AN375" s="195"/>
      <c r="AO375" s="231"/>
      <c r="AP375" s="232"/>
      <c r="AQ375" s="233"/>
      <c r="AR375" s="250"/>
      <c r="AS375" s="235"/>
      <c r="AT375" s="195"/>
      <c r="AU375" s="235"/>
      <c r="AV375" s="195"/>
      <c r="AW375" s="235"/>
      <c r="AX375" s="195"/>
      <c r="AY375" s="231"/>
      <c r="AZ375" s="232"/>
      <c r="BA375" s="232"/>
      <c r="BB375" s="234"/>
      <c r="BC375" s="235"/>
      <c r="BD375" s="195"/>
      <c r="BE375" s="235"/>
      <c r="BF375" s="195"/>
      <c r="BG375" s="235"/>
      <c r="BH375" s="195"/>
      <c r="BI375" s="1119"/>
      <c r="BJ375" s="115"/>
      <c r="BK375" s="224">
        <v>386000</v>
      </c>
      <c r="BL375" s="1118"/>
      <c r="BM375" s="256">
        <v>3860</v>
      </c>
      <c r="BN375" s="195" t="s">
        <v>911</v>
      </c>
      <c r="BO375" s="122" t="s">
        <v>975</v>
      </c>
      <c r="BP375" s="129" t="s">
        <v>973</v>
      </c>
      <c r="BQ375" s="257" t="s">
        <v>976</v>
      </c>
      <c r="BR375" s="143" t="s">
        <v>973</v>
      </c>
      <c r="BS375" s="258">
        <v>2</v>
      </c>
      <c r="BT375" s="232"/>
      <c r="BU375" s="1149"/>
      <c r="BV375" s="224"/>
      <c r="BW375" s="1100"/>
      <c r="BX375" s="1130"/>
      <c r="BY375" s="251"/>
      <c r="BZ375" s="1100"/>
      <c r="CA375" s="1084"/>
      <c r="CB375" s="1103"/>
      <c r="CC375" s="1087"/>
      <c r="CD375" s="1103"/>
      <c r="CE375" s="1090"/>
      <c r="CF375" s="1103"/>
      <c r="CG375" s="1068"/>
      <c r="CH375" s="1093"/>
      <c r="CI375" s="1122"/>
      <c r="CJ375" s="1109"/>
      <c r="CK375" s="1093"/>
      <c r="CL375" s="252" t="s">
        <v>988</v>
      </c>
      <c r="CM375" s="253">
        <v>3400</v>
      </c>
      <c r="CN375" s="254">
        <v>3800</v>
      </c>
      <c r="CO375" s="1100"/>
      <c r="CP375" s="1112"/>
      <c r="CQ375" s="1100"/>
      <c r="CR375" s="1084"/>
      <c r="CS375" s="1103"/>
      <c r="CT375" s="1087"/>
      <c r="CU375" s="1087"/>
      <c r="CV375" s="1090"/>
      <c r="CW375" s="1103"/>
      <c r="CX375" s="1106"/>
      <c r="CY375" s="1092"/>
      <c r="CZ375" s="202"/>
      <c r="DA375" s="127"/>
      <c r="DB375" s="1096"/>
      <c r="DC375" s="230"/>
      <c r="DD375" s="1096"/>
      <c r="DE375" s="1099"/>
      <c r="DF375" s="1100"/>
      <c r="DG375" s="1084"/>
      <c r="DH375" s="1087"/>
      <c r="DI375" s="1087"/>
      <c r="DJ375" s="1087"/>
      <c r="DK375" s="1090"/>
      <c r="DL375" s="1087"/>
      <c r="DM375" s="1068"/>
      <c r="DN375" s="1069"/>
      <c r="DO375" s="1077"/>
      <c r="DP375" s="1079"/>
      <c r="DQ375" s="1079"/>
      <c r="DR375" s="1081"/>
      <c r="DS375" s="202"/>
      <c r="DT375" s="1143"/>
      <c r="DU375" s="160"/>
      <c r="DV375" s="160"/>
    </row>
    <row r="376" spans="1:126" s="263" customFormat="1" ht="18.600000000000001" customHeight="1">
      <c r="A376" s="263" t="s">
        <v>219</v>
      </c>
      <c r="B376" s="1147"/>
      <c r="C376" s="1128" t="s">
        <v>1001</v>
      </c>
      <c r="D376" s="1116" t="s">
        <v>972</v>
      </c>
      <c r="E376" s="164" t="s">
        <v>52</v>
      </c>
      <c r="F376" s="165"/>
      <c r="G376" s="166">
        <v>64230</v>
      </c>
      <c r="H376" s="167">
        <v>72640</v>
      </c>
      <c r="I376" s="166">
        <v>54860</v>
      </c>
      <c r="J376" s="167">
        <v>63270</v>
      </c>
      <c r="K376" s="141" t="s">
        <v>973</v>
      </c>
      <c r="L376" s="168">
        <v>620</v>
      </c>
      <c r="M376" s="169">
        <v>700</v>
      </c>
      <c r="N376" s="170" t="s">
        <v>974</v>
      </c>
      <c r="O376" s="171" t="s">
        <v>975</v>
      </c>
      <c r="P376" s="172" t="s">
        <v>973</v>
      </c>
      <c r="Q376" s="173" t="s">
        <v>976</v>
      </c>
      <c r="R376" s="172" t="s">
        <v>973</v>
      </c>
      <c r="S376" s="174">
        <v>2.9</v>
      </c>
      <c r="T376" s="175">
        <v>2.9</v>
      </c>
      <c r="U376" s="168">
        <v>520</v>
      </c>
      <c r="V376" s="169">
        <v>600</v>
      </c>
      <c r="W376" s="176" t="s">
        <v>974</v>
      </c>
      <c r="X376" s="171" t="s">
        <v>975</v>
      </c>
      <c r="Y376" s="176" t="s">
        <v>973</v>
      </c>
      <c r="Z376" s="173" t="s">
        <v>976</v>
      </c>
      <c r="AA376" s="176" t="s">
        <v>973</v>
      </c>
      <c r="AB376" s="174">
        <v>2.8</v>
      </c>
      <c r="AC376" s="177">
        <v>2.8</v>
      </c>
      <c r="AD376" s="141" t="s">
        <v>973</v>
      </c>
      <c r="AE376" s="178">
        <v>8410</v>
      </c>
      <c r="AF376" s="141" t="s">
        <v>973</v>
      </c>
      <c r="AG376" s="179">
        <v>80</v>
      </c>
      <c r="AH376" s="180" t="s">
        <v>974</v>
      </c>
      <c r="AI376" s="171" t="s">
        <v>975</v>
      </c>
      <c r="AJ376" s="176" t="s">
        <v>973</v>
      </c>
      <c r="AK376" s="173" t="s">
        <v>976</v>
      </c>
      <c r="AL376" s="176" t="s">
        <v>973</v>
      </c>
      <c r="AM376" s="181">
        <v>2.8</v>
      </c>
      <c r="AN376" s="182" t="s">
        <v>977</v>
      </c>
      <c r="AO376" s="141" t="s">
        <v>973</v>
      </c>
      <c r="AP376" s="183">
        <v>3360</v>
      </c>
      <c r="AQ376" s="141" t="s">
        <v>973</v>
      </c>
      <c r="AR376" s="184">
        <v>30</v>
      </c>
      <c r="AS376" s="185" t="s">
        <v>974</v>
      </c>
      <c r="AT376" s="186" t="s">
        <v>975</v>
      </c>
      <c r="AU376" s="187" t="s">
        <v>973</v>
      </c>
      <c r="AV376" s="188" t="s">
        <v>976</v>
      </c>
      <c r="AW376" s="187" t="s">
        <v>973</v>
      </c>
      <c r="AX376" s="189">
        <v>3.7</v>
      </c>
      <c r="AY376" s="115"/>
      <c r="AZ376" s="126"/>
      <c r="BA376" s="126"/>
      <c r="BB376" s="190"/>
      <c r="BC376" s="130"/>
      <c r="BD376" s="126"/>
      <c r="BE376" s="130"/>
      <c r="BF376" s="126"/>
      <c r="BG376" s="130"/>
      <c r="BH376" s="126"/>
      <c r="BI376" s="1119"/>
      <c r="BJ376" s="115"/>
      <c r="BK376" s="259"/>
      <c r="BL376" s="1118"/>
      <c r="BM376" s="260"/>
      <c r="BN376" s="163"/>
      <c r="BO376" s="163"/>
      <c r="BP376" s="163"/>
      <c r="BQ376" s="163"/>
      <c r="BR376" s="163"/>
      <c r="BS376" s="261"/>
      <c r="BT376" s="195"/>
      <c r="BU376" s="1149"/>
      <c r="BV376" s="226"/>
      <c r="BW376" s="1100" t="s">
        <v>973</v>
      </c>
      <c r="BX376" s="1131">
        <v>15410</v>
      </c>
      <c r="BY376" s="197"/>
      <c r="BZ376" s="1100" t="s">
        <v>973</v>
      </c>
      <c r="CA376" s="1082">
        <v>70</v>
      </c>
      <c r="CB376" s="1101" t="s">
        <v>974</v>
      </c>
      <c r="CC376" s="1085" t="s">
        <v>975</v>
      </c>
      <c r="CD376" s="1101" t="s">
        <v>973</v>
      </c>
      <c r="CE376" s="1088" t="s">
        <v>979</v>
      </c>
      <c r="CF376" s="1101" t="s">
        <v>973</v>
      </c>
      <c r="CG376" s="1066">
        <v>7.1</v>
      </c>
      <c r="CH376" s="1093" t="s">
        <v>973</v>
      </c>
      <c r="CI376" s="1120">
        <v>4100</v>
      </c>
      <c r="CJ376" s="1107">
        <v>4500</v>
      </c>
      <c r="CK376" s="1093" t="s">
        <v>973</v>
      </c>
      <c r="CL376" s="198" t="s">
        <v>980</v>
      </c>
      <c r="CM376" s="199">
        <v>7200</v>
      </c>
      <c r="CN376" s="200">
        <v>8100</v>
      </c>
      <c r="CO376" s="1100" t="s">
        <v>973</v>
      </c>
      <c r="CP376" s="1110">
        <v>8410</v>
      </c>
      <c r="CQ376" s="1100" t="s">
        <v>973</v>
      </c>
      <c r="CR376" s="1082">
        <v>80</v>
      </c>
      <c r="CS376" s="1101" t="s">
        <v>974</v>
      </c>
      <c r="CT376" s="1085" t="s">
        <v>975</v>
      </c>
      <c r="CU376" s="1085" t="s">
        <v>973</v>
      </c>
      <c r="CV376" s="1088" t="s">
        <v>979</v>
      </c>
      <c r="CW376" s="1101" t="s">
        <v>973</v>
      </c>
      <c r="CX376" s="1104">
        <v>3</v>
      </c>
      <c r="CY376" s="1091" t="s">
        <v>981</v>
      </c>
      <c r="CZ376" s="1093" t="s">
        <v>973</v>
      </c>
      <c r="DA376" s="1094">
        <v>4900</v>
      </c>
      <c r="DB376" s="1096"/>
      <c r="DC376" s="230"/>
      <c r="DD376" s="1096" t="s">
        <v>982</v>
      </c>
      <c r="DE376" s="1097">
        <v>9190</v>
      </c>
      <c r="DF376" s="1100" t="s">
        <v>973</v>
      </c>
      <c r="DG376" s="1082">
        <v>90</v>
      </c>
      <c r="DH376" s="1085" t="s">
        <v>974</v>
      </c>
      <c r="DI376" s="1085" t="s">
        <v>975</v>
      </c>
      <c r="DJ376" s="1085" t="s">
        <v>973</v>
      </c>
      <c r="DK376" s="1088" t="s">
        <v>979</v>
      </c>
      <c r="DL376" s="1085" t="s">
        <v>973</v>
      </c>
      <c r="DM376" s="1066">
        <v>2</v>
      </c>
      <c r="DN376" s="1069" t="s">
        <v>982</v>
      </c>
      <c r="DO376" s="1070" t="s">
        <v>912</v>
      </c>
      <c r="DP376" s="1072" t="s">
        <v>912</v>
      </c>
      <c r="DQ376" s="1072" t="s">
        <v>912</v>
      </c>
      <c r="DR376" s="1074" t="s">
        <v>912</v>
      </c>
      <c r="DS376" s="202"/>
      <c r="DT376" s="1143"/>
      <c r="DU376" s="160"/>
      <c r="DV376" s="160"/>
    </row>
    <row r="377" spans="1:126" s="263" customFormat="1" ht="18.600000000000001" customHeight="1">
      <c r="A377" s="263" t="s">
        <v>220</v>
      </c>
      <c r="B377" s="1147"/>
      <c r="C377" s="1113"/>
      <c r="D377" s="1117"/>
      <c r="E377" s="203" t="s">
        <v>53</v>
      </c>
      <c r="F377" s="165"/>
      <c r="G377" s="204">
        <v>72640</v>
      </c>
      <c r="H377" s="205">
        <v>140330</v>
      </c>
      <c r="I377" s="204">
        <v>63270</v>
      </c>
      <c r="J377" s="205">
        <v>130960</v>
      </c>
      <c r="K377" s="141" t="s">
        <v>973</v>
      </c>
      <c r="L377" s="206">
        <v>700</v>
      </c>
      <c r="M377" s="207">
        <v>1280</v>
      </c>
      <c r="N377" s="208" t="s">
        <v>974</v>
      </c>
      <c r="O377" s="209" t="s">
        <v>975</v>
      </c>
      <c r="P377" s="209" t="s">
        <v>910</v>
      </c>
      <c r="Q377" s="209" t="s">
        <v>976</v>
      </c>
      <c r="R377" s="209" t="s">
        <v>973</v>
      </c>
      <c r="S377" s="210">
        <v>2.9</v>
      </c>
      <c r="T377" s="211">
        <v>2.9</v>
      </c>
      <c r="U377" s="206">
        <v>600</v>
      </c>
      <c r="V377" s="207">
        <v>1190</v>
      </c>
      <c r="W377" s="212" t="s">
        <v>974</v>
      </c>
      <c r="X377" s="209" t="s">
        <v>975</v>
      </c>
      <c r="Y377" s="212" t="s">
        <v>910</v>
      </c>
      <c r="Z377" s="209" t="s">
        <v>976</v>
      </c>
      <c r="AA377" s="212" t="s">
        <v>973</v>
      </c>
      <c r="AB377" s="210">
        <v>2.8</v>
      </c>
      <c r="AC377" s="213">
        <v>2.8</v>
      </c>
      <c r="AD377" s="141" t="s">
        <v>973</v>
      </c>
      <c r="AE377" s="214">
        <v>8410</v>
      </c>
      <c r="AF377" s="141" t="s">
        <v>973</v>
      </c>
      <c r="AG377" s="215">
        <v>80</v>
      </c>
      <c r="AH377" s="216" t="s">
        <v>974</v>
      </c>
      <c r="AI377" s="158" t="s">
        <v>975</v>
      </c>
      <c r="AJ377" s="159" t="s">
        <v>973</v>
      </c>
      <c r="AK377" s="217" t="s">
        <v>976</v>
      </c>
      <c r="AL377" s="218" t="s">
        <v>973</v>
      </c>
      <c r="AM377" s="219">
        <v>2.8</v>
      </c>
      <c r="AN377" s="220"/>
      <c r="AO377" s="115"/>
      <c r="AP377" s="221"/>
      <c r="AQ377" s="115"/>
      <c r="AR377" s="222"/>
      <c r="AS377" s="223"/>
      <c r="AT377" s="221"/>
      <c r="AU377" s="223"/>
      <c r="AV377" s="221"/>
      <c r="AW377" s="223"/>
      <c r="AX377" s="221"/>
      <c r="AY377" s="115"/>
      <c r="AZ377" s="126"/>
      <c r="BA377" s="126"/>
      <c r="BB377" s="190"/>
      <c r="BC377" s="130"/>
      <c r="BD377" s="126"/>
      <c r="BE377" s="130"/>
      <c r="BF377" s="126"/>
      <c r="BG377" s="130"/>
      <c r="BH377" s="126"/>
      <c r="BI377" s="1119"/>
      <c r="BJ377" s="115"/>
      <c r="BK377" s="224" t="s">
        <v>1002</v>
      </c>
      <c r="BL377" s="1118"/>
      <c r="BM377" s="202" t="s">
        <v>1002</v>
      </c>
      <c r="BN377" s="195"/>
      <c r="BO377" s="195"/>
      <c r="BP377" s="195"/>
      <c r="BQ377" s="195"/>
      <c r="BR377" s="195"/>
      <c r="BS377" s="225"/>
      <c r="BU377" s="1149"/>
      <c r="BV377" s="259"/>
      <c r="BW377" s="1100"/>
      <c r="BX377" s="1132"/>
      <c r="BY377" s="227">
        <v>13530</v>
      </c>
      <c r="BZ377" s="1100"/>
      <c r="CA377" s="1083"/>
      <c r="CB377" s="1102"/>
      <c r="CC377" s="1086"/>
      <c r="CD377" s="1102"/>
      <c r="CE377" s="1089"/>
      <c r="CF377" s="1102"/>
      <c r="CG377" s="1067"/>
      <c r="CH377" s="1093"/>
      <c r="CI377" s="1121" t="e">
        <v>#REF!</v>
      </c>
      <c r="CJ377" s="1108" t="e">
        <v>#REF!</v>
      </c>
      <c r="CK377" s="1093"/>
      <c r="CL377" s="123" t="s">
        <v>985</v>
      </c>
      <c r="CM377" s="228">
        <v>4000</v>
      </c>
      <c r="CN377" s="229">
        <v>4400</v>
      </c>
      <c r="CO377" s="1100"/>
      <c r="CP377" s="1111"/>
      <c r="CQ377" s="1100"/>
      <c r="CR377" s="1083"/>
      <c r="CS377" s="1102"/>
      <c r="CT377" s="1086"/>
      <c r="CU377" s="1086"/>
      <c r="CV377" s="1089"/>
      <c r="CW377" s="1102"/>
      <c r="CX377" s="1105"/>
      <c r="CY377" s="1091"/>
      <c r="CZ377" s="1093"/>
      <c r="DA377" s="1095"/>
      <c r="DB377" s="1096"/>
      <c r="DC377" s="230"/>
      <c r="DD377" s="1096"/>
      <c r="DE377" s="1098"/>
      <c r="DF377" s="1100"/>
      <c r="DG377" s="1083"/>
      <c r="DH377" s="1086"/>
      <c r="DI377" s="1086"/>
      <c r="DJ377" s="1086"/>
      <c r="DK377" s="1089"/>
      <c r="DL377" s="1086"/>
      <c r="DM377" s="1067"/>
      <c r="DN377" s="1069"/>
      <c r="DO377" s="1071"/>
      <c r="DP377" s="1073"/>
      <c r="DQ377" s="1073"/>
      <c r="DR377" s="1075"/>
      <c r="DS377" s="202"/>
      <c r="DT377" s="1143"/>
      <c r="DU377" s="160"/>
      <c r="DV377" s="160"/>
    </row>
    <row r="378" spans="1:126" s="263" customFormat="1" ht="18.600000000000001" customHeight="1">
      <c r="A378" s="263" t="s">
        <v>221</v>
      </c>
      <c r="B378" s="1147"/>
      <c r="C378" s="1113"/>
      <c r="D378" s="1123" t="s">
        <v>986</v>
      </c>
      <c r="E378" s="203" t="s">
        <v>54</v>
      </c>
      <c r="F378" s="165"/>
      <c r="G378" s="204">
        <v>140330</v>
      </c>
      <c r="H378" s="205">
        <v>224440</v>
      </c>
      <c r="I378" s="204">
        <v>130960</v>
      </c>
      <c r="J378" s="205">
        <v>215070</v>
      </c>
      <c r="K378" s="141" t="s">
        <v>973</v>
      </c>
      <c r="L378" s="206">
        <v>1280</v>
      </c>
      <c r="M378" s="207">
        <v>2120</v>
      </c>
      <c r="N378" s="208" t="s">
        <v>974</v>
      </c>
      <c r="O378" s="209" t="s">
        <v>975</v>
      </c>
      <c r="P378" s="209" t="s">
        <v>910</v>
      </c>
      <c r="Q378" s="209" t="s">
        <v>976</v>
      </c>
      <c r="R378" s="209" t="s">
        <v>973</v>
      </c>
      <c r="S378" s="210">
        <v>2.9</v>
      </c>
      <c r="T378" s="211">
        <v>2.9</v>
      </c>
      <c r="U378" s="206">
        <v>1190</v>
      </c>
      <c r="V378" s="207">
        <v>2030</v>
      </c>
      <c r="W378" s="212" t="s">
        <v>974</v>
      </c>
      <c r="X378" s="209" t="s">
        <v>975</v>
      </c>
      <c r="Y378" s="212" t="s">
        <v>910</v>
      </c>
      <c r="Z378" s="209" t="s">
        <v>976</v>
      </c>
      <c r="AA378" s="212" t="s">
        <v>973</v>
      </c>
      <c r="AB378" s="210">
        <v>2.8</v>
      </c>
      <c r="AC378" s="213">
        <v>2.8</v>
      </c>
      <c r="AD378" s="231"/>
      <c r="AE378" s="232"/>
      <c r="AF378" s="233"/>
      <c r="AG378" s="234"/>
      <c r="AH378" s="235"/>
      <c r="AI378" s="195"/>
      <c r="AJ378" s="235"/>
      <c r="AK378" s="195"/>
      <c r="AL378" s="235"/>
      <c r="AM378" s="195"/>
      <c r="AN378" s="195"/>
      <c r="AO378" s="231"/>
      <c r="AP378" s="232"/>
      <c r="AQ378" s="233"/>
      <c r="AR378" s="234"/>
      <c r="AS378" s="235"/>
      <c r="AT378" s="195"/>
      <c r="AU378" s="235"/>
      <c r="AV378" s="195"/>
      <c r="AW378" s="235"/>
      <c r="AX378" s="195"/>
      <c r="AY378" s="141" t="s">
        <v>973</v>
      </c>
      <c r="AZ378" s="236">
        <v>16820</v>
      </c>
      <c r="BA378" s="141" t="s">
        <v>973</v>
      </c>
      <c r="BB378" s="184">
        <v>160</v>
      </c>
      <c r="BC378" s="185" t="s">
        <v>974</v>
      </c>
      <c r="BD378" s="186" t="s">
        <v>975</v>
      </c>
      <c r="BE378" s="187" t="s">
        <v>973</v>
      </c>
      <c r="BF378" s="188" t="s">
        <v>976</v>
      </c>
      <c r="BG378" s="185" t="s">
        <v>973</v>
      </c>
      <c r="BH378" s="189">
        <v>2.8</v>
      </c>
      <c r="BI378" s="1119"/>
      <c r="BJ378" s="115"/>
      <c r="BK378" s="224">
        <v>426900</v>
      </c>
      <c r="BL378" s="1118"/>
      <c r="BM378" s="256">
        <v>4260</v>
      </c>
      <c r="BN378" s="195" t="s">
        <v>911</v>
      </c>
      <c r="BO378" s="122" t="s">
        <v>975</v>
      </c>
      <c r="BP378" s="129" t="s">
        <v>973</v>
      </c>
      <c r="BQ378" s="257" t="s">
        <v>976</v>
      </c>
      <c r="BR378" s="143" t="s">
        <v>973</v>
      </c>
      <c r="BS378" s="258">
        <v>2.1</v>
      </c>
      <c r="BT378" s="232"/>
      <c r="BU378" s="1149"/>
      <c r="BV378" s="224"/>
      <c r="BW378" s="1100" t="s">
        <v>973</v>
      </c>
      <c r="BX378" s="1129">
        <v>13530</v>
      </c>
      <c r="BY378" s="237"/>
      <c r="BZ378" s="1100"/>
      <c r="CA378" s="1083">
        <v>0</v>
      </c>
      <c r="CB378" s="1102"/>
      <c r="CC378" s="1086"/>
      <c r="CD378" s="1102"/>
      <c r="CE378" s="1089"/>
      <c r="CF378" s="1102"/>
      <c r="CG378" s="1067"/>
      <c r="CH378" s="1093"/>
      <c r="CI378" s="1121" t="e">
        <v>#REF!</v>
      </c>
      <c r="CJ378" s="1108" t="e">
        <v>#REF!</v>
      </c>
      <c r="CK378" s="1093"/>
      <c r="CL378" s="123" t="s">
        <v>987</v>
      </c>
      <c r="CM378" s="228">
        <v>3500</v>
      </c>
      <c r="CN378" s="229">
        <v>3800</v>
      </c>
      <c r="CO378" s="1100"/>
      <c r="CP378" s="1111"/>
      <c r="CQ378" s="1100"/>
      <c r="CR378" s="1083"/>
      <c r="CS378" s="1102"/>
      <c r="CT378" s="1086"/>
      <c r="CU378" s="1086"/>
      <c r="CV378" s="1089"/>
      <c r="CW378" s="1102"/>
      <c r="CX378" s="1105"/>
      <c r="CY378" s="1091"/>
      <c r="CZ378" s="202"/>
      <c r="DA378" s="127"/>
      <c r="DB378" s="1096"/>
      <c r="DC378" s="230"/>
      <c r="DD378" s="1096"/>
      <c r="DE378" s="1098"/>
      <c r="DF378" s="1100"/>
      <c r="DG378" s="1083"/>
      <c r="DH378" s="1086"/>
      <c r="DI378" s="1086"/>
      <c r="DJ378" s="1086"/>
      <c r="DK378" s="1089"/>
      <c r="DL378" s="1086"/>
      <c r="DM378" s="1067"/>
      <c r="DN378" s="1069"/>
      <c r="DO378" s="1076">
        <v>0.01</v>
      </c>
      <c r="DP378" s="1078">
        <v>0.03</v>
      </c>
      <c r="DQ378" s="1078">
        <v>0.04</v>
      </c>
      <c r="DR378" s="1080">
        <v>0.06</v>
      </c>
      <c r="DS378" s="202"/>
      <c r="DT378" s="1143"/>
      <c r="DU378" s="160"/>
      <c r="DV378" s="160"/>
    </row>
    <row r="379" spans="1:126" s="263" customFormat="1" ht="18.600000000000001" customHeight="1">
      <c r="A379" s="263" t="s">
        <v>222</v>
      </c>
      <c r="B379" s="1147"/>
      <c r="C379" s="1113"/>
      <c r="D379" s="1124"/>
      <c r="E379" s="238" t="s">
        <v>55</v>
      </c>
      <c r="F379" s="165"/>
      <c r="G379" s="239">
        <v>224440</v>
      </c>
      <c r="H379" s="240"/>
      <c r="I379" s="239">
        <v>215070</v>
      </c>
      <c r="J379" s="240"/>
      <c r="K379" s="141" t="s">
        <v>973</v>
      </c>
      <c r="L379" s="241">
        <v>2120</v>
      </c>
      <c r="M379" s="242"/>
      <c r="N379" s="243" t="s">
        <v>974</v>
      </c>
      <c r="O379" s="244" t="s">
        <v>975</v>
      </c>
      <c r="P379" s="244" t="s">
        <v>910</v>
      </c>
      <c r="Q379" s="244" t="s">
        <v>976</v>
      </c>
      <c r="R379" s="244" t="s">
        <v>973</v>
      </c>
      <c r="S379" s="245">
        <v>2.9</v>
      </c>
      <c r="T379" s="246"/>
      <c r="U379" s="241">
        <v>2030</v>
      </c>
      <c r="V379" s="242"/>
      <c r="W379" s="247" t="s">
        <v>974</v>
      </c>
      <c r="X379" s="244" t="s">
        <v>975</v>
      </c>
      <c r="Y379" s="248" t="s">
        <v>910</v>
      </c>
      <c r="Z379" s="244" t="s">
        <v>976</v>
      </c>
      <c r="AA379" s="248" t="s">
        <v>973</v>
      </c>
      <c r="AB379" s="245">
        <v>2.8</v>
      </c>
      <c r="AC379" s="249"/>
      <c r="AD379" s="231"/>
      <c r="AE379" s="232"/>
      <c r="AF379" s="233"/>
      <c r="AG379" s="250"/>
      <c r="AH379" s="235"/>
      <c r="AI379" s="195"/>
      <c r="AJ379" s="235"/>
      <c r="AK379" s="195"/>
      <c r="AL379" s="235"/>
      <c r="AM379" s="195"/>
      <c r="AN379" s="195"/>
      <c r="AO379" s="231"/>
      <c r="AP379" s="232"/>
      <c r="AQ379" s="233"/>
      <c r="AR379" s="250"/>
      <c r="AS379" s="235"/>
      <c r="AT379" s="195"/>
      <c r="AU379" s="235"/>
      <c r="AV379" s="195"/>
      <c r="AW379" s="235"/>
      <c r="AX379" s="195"/>
      <c r="AY379" s="231"/>
      <c r="AZ379" s="232"/>
      <c r="BA379" s="232"/>
      <c r="BB379" s="234"/>
      <c r="BC379" s="235"/>
      <c r="BD379" s="195"/>
      <c r="BE379" s="235"/>
      <c r="BF379" s="195"/>
      <c r="BG379" s="235"/>
      <c r="BH379" s="195"/>
      <c r="BI379" s="1119"/>
      <c r="BJ379" s="115"/>
      <c r="BK379" s="259"/>
      <c r="BL379" s="1118"/>
      <c r="BM379" s="260"/>
      <c r="BN379" s="163"/>
      <c r="BO379" s="163"/>
      <c r="BP379" s="163"/>
      <c r="BQ379" s="163"/>
      <c r="BR379" s="163"/>
      <c r="BS379" s="261"/>
      <c r="BT379" s="195"/>
      <c r="BU379" s="1149"/>
      <c r="BV379" s="226"/>
      <c r="BW379" s="1100"/>
      <c r="BX379" s="1130"/>
      <c r="BY379" s="251"/>
      <c r="BZ379" s="1100"/>
      <c r="CA379" s="1084"/>
      <c r="CB379" s="1103"/>
      <c r="CC379" s="1087"/>
      <c r="CD379" s="1103"/>
      <c r="CE379" s="1090"/>
      <c r="CF379" s="1103"/>
      <c r="CG379" s="1068"/>
      <c r="CH379" s="1093"/>
      <c r="CI379" s="1122" t="e">
        <v>#REF!</v>
      </c>
      <c r="CJ379" s="1109" t="e">
        <v>#REF!</v>
      </c>
      <c r="CK379" s="1093"/>
      <c r="CL379" s="252" t="s">
        <v>988</v>
      </c>
      <c r="CM379" s="253">
        <v>3100</v>
      </c>
      <c r="CN379" s="254">
        <v>3400</v>
      </c>
      <c r="CO379" s="1100"/>
      <c r="CP379" s="1112"/>
      <c r="CQ379" s="1100"/>
      <c r="CR379" s="1084"/>
      <c r="CS379" s="1103"/>
      <c r="CT379" s="1087"/>
      <c r="CU379" s="1087"/>
      <c r="CV379" s="1090"/>
      <c r="CW379" s="1103"/>
      <c r="CX379" s="1106"/>
      <c r="CY379" s="1092"/>
      <c r="CZ379" s="202"/>
      <c r="DA379" s="127"/>
      <c r="DB379" s="1096"/>
      <c r="DC379" s="230"/>
      <c r="DD379" s="1096"/>
      <c r="DE379" s="1099"/>
      <c r="DF379" s="1100"/>
      <c r="DG379" s="1084"/>
      <c r="DH379" s="1087"/>
      <c r="DI379" s="1087"/>
      <c r="DJ379" s="1087"/>
      <c r="DK379" s="1090"/>
      <c r="DL379" s="1087"/>
      <c r="DM379" s="1068"/>
      <c r="DN379" s="1069"/>
      <c r="DO379" s="1077"/>
      <c r="DP379" s="1079"/>
      <c r="DQ379" s="1079"/>
      <c r="DR379" s="1081"/>
      <c r="DS379" s="202"/>
      <c r="DT379" s="1143"/>
      <c r="DU379" s="160"/>
      <c r="DV379" s="160"/>
    </row>
    <row r="380" spans="1:126" s="263" customFormat="1" ht="18.600000000000001" customHeight="1">
      <c r="A380" s="263" t="s">
        <v>223</v>
      </c>
      <c r="B380" s="1147"/>
      <c r="C380" s="1135" t="s">
        <v>1003</v>
      </c>
      <c r="D380" s="1116" t="s">
        <v>972</v>
      </c>
      <c r="E380" s="164" t="s">
        <v>52</v>
      </c>
      <c r="F380" s="165"/>
      <c r="G380" s="166">
        <v>57840</v>
      </c>
      <c r="H380" s="167">
        <v>66250</v>
      </c>
      <c r="I380" s="166">
        <v>49800</v>
      </c>
      <c r="J380" s="167">
        <v>58210</v>
      </c>
      <c r="K380" s="141" t="s">
        <v>973</v>
      </c>
      <c r="L380" s="168">
        <v>550</v>
      </c>
      <c r="M380" s="169">
        <v>630</v>
      </c>
      <c r="N380" s="170" t="s">
        <v>974</v>
      </c>
      <c r="O380" s="171" t="s">
        <v>975</v>
      </c>
      <c r="P380" s="172" t="s">
        <v>973</v>
      </c>
      <c r="Q380" s="173" t="s">
        <v>976</v>
      </c>
      <c r="R380" s="172" t="s">
        <v>973</v>
      </c>
      <c r="S380" s="174">
        <v>2.9</v>
      </c>
      <c r="T380" s="175">
        <v>2.9</v>
      </c>
      <c r="U380" s="168">
        <v>470</v>
      </c>
      <c r="V380" s="169">
        <v>550</v>
      </c>
      <c r="W380" s="176" t="s">
        <v>974</v>
      </c>
      <c r="X380" s="171" t="s">
        <v>975</v>
      </c>
      <c r="Y380" s="176" t="s">
        <v>973</v>
      </c>
      <c r="Z380" s="173" t="s">
        <v>976</v>
      </c>
      <c r="AA380" s="176" t="s">
        <v>973</v>
      </c>
      <c r="AB380" s="174">
        <v>2.8</v>
      </c>
      <c r="AC380" s="177">
        <v>2.8</v>
      </c>
      <c r="AD380" s="141" t="s">
        <v>973</v>
      </c>
      <c r="AE380" s="178">
        <v>8410</v>
      </c>
      <c r="AF380" s="141" t="s">
        <v>973</v>
      </c>
      <c r="AG380" s="179">
        <v>80</v>
      </c>
      <c r="AH380" s="180" t="s">
        <v>974</v>
      </c>
      <c r="AI380" s="171" t="s">
        <v>975</v>
      </c>
      <c r="AJ380" s="176" t="s">
        <v>973</v>
      </c>
      <c r="AK380" s="173" t="s">
        <v>976</v>
      </c>
      <c r="AL380" s="176" t="s">
        <v>973</v>
      </c>
      <c r="AM380" s="181">
        <v>2.8</v>
      </c>
      <c r="AN380" s="182" t="s">
        <v>977</v>
      </c>
      <c r="AO380" s="141" t="s">
        <v>973</v>
      </c>
      <c r="AP380" s="183">
        <v>3360</v>
      </c>
      <c r="AQ380" s="141" t="s">
        <v>973</v>
      </c>
      <c r="AR380" s="184">
        <v>30</v>
      </c>
      <c r="AS380" s="185" t="s">
        <v>974</v>
      </c>
      <c r="AT380" s="186" t="s">
        <v>975</v>
      </c>
      <c r="AU380" s="187" t="s">
        <v>973</v>
      </c>
      <c r="AV380" s="188" t="s">
        <v>976</v>
      </c>
      <c r="AW380" s="187" t="s">
        <v>973</v>
      </c>
      <c r="AX380" s="189">
        <v>3.7</v>
      </c>
      <c r="AY380" s="115"/>
      <c r="AZ380" s="126"/>
      <c r="BA380" s="126"/>
      <c r="BB380" s="190"/>
      <c r="BC380" s="130"/>
      <c r="BD380" s="126"/>
      <c r="BE380" s="130"/>
      <c r="BF380" s="126"/>
      <c r="BG380" s="130"/>
      <c r="BH380" s="126"/>
      <c r="BI380" s="1119"/>
      <c r="BJ380" s="115"/>
      <c r="BK380" s="224" t="s">
        <v>1004</v>
      </c>
      <c r="BL380" s="1118"/>
      <c r="BM380" s="202" t="s">
        <v>1004</v>
      </c>
      <c r="BN380" s="195"/>
      <c r="BO380" s="195"/>
      <c r="BP380" s="195"/>
      <c r="BQ380" s="195"/>
      <c r="BR380" s="195"/>
      <c r="BS380" s="225"/>
      <c r="BU380" s="1149"/>
      <c r="BV380" s="259"/>
      <c r="BW380" s="1100" t="s">
        <v>973</v>
      </c>
      <c r="BX380" s="1131">
        <v>14280</v>
      </c>
      <c r="BY380" s="197"/>
      <c r="BZ380" s="1100" t="s">
        <v>973</v>
      </c>
      <c r="CA380" s="1082">
        <v>60</v>
      </c>
      <c r="CB380" s="1101" t="s">
        <v>974</v>
      </c>
      <c r="CC380" s="1085" t="s">
        <v>975</v>
      </c>
      <c r="CD380" s="1101" t="s">
        <v>973</v>
      </c>
      <c r="CE380" s="1088" t="s">
        <v>979</v>
      </c>
      <c r="CF380" s="1101" t="s">
        <v>973</v>
      </c>
      <c r="CG380" s="1066">
        <v>7.1</v>
      </c>
      <c r="CH380" s="1093" t="s">
        <v>973</v>
      </c>
      <c r="CI380" s="1120">
        <v>3500</v>
      </c>
      <c r="CJ380" s="1107">
        <v>3900</v>
      </c>
      <c r="CK380" s="1093" t="s">
        <v>973</v>
      </c>
      <c r="CL380" s="198" t="s">
        <v>980</v>
      </c>
      <c r="CM380" s="199">
        <v>6300</v>
      </c>
      <c r="CN380" s="200">
        <v>7100</v>
      </c>
      <c r="CO380" s="1100" t="s">
        <v>973</v>
      </c>
      <c r="CP380" s="1110">
        <v>7200</v>
      </c>
      <c r="CQ380" s="1100" t="s">
        <v>973</v>
      </c>
      <c r="CR380" s="1082">
        <v>70</v>
      </c>
      <c r="CS380" s="1101" t="s">
        <v>974</v>
      </c>
      <c r="CT380" s="1085" t="s">
        <v>975</v>
      </c>
      <c r="CU380" s="1085" t="s">
        <v>973</v>
      </c>
      <c r="CV380" s="1088" t="s">
        <v>979</v>
      </c>
      <c r="CW380" s="1101" t="s">
        <v>973</v>
      </c>
      <c r="CX380" s="1104">
        <v>2.9</v>
      </c>
      <c r="CY380" s="1091" t="s">
        <v>981</v>
      </c>
      <c r="CZ380" s="1093" t="s">
        <v>973</v>
      </c>
      <c r="DA380" s="1094">
        <v>4900</v>
      </c>
      <c r="DB380" s="1096"/>
      <c r="DC380" s="230"/>
      <c r="DD380" s="1096" t="s">
        <v>982</v>
      </c>
      <c r="DE380" s="1097">
        <v>7870</v>
      </c>
      <c r="DF380" s="1100" t="s">
        <v>973</v>
      </c>
      <c r="DG380" s="1082">
        <v>70</v>
      </c>
      <c r="DH380" s="1085" t="s">
        <v>974</v>
      </c>
      <c r="DI380" s="1085" t="s">
        <v>975</v>
      </c>
      <c r="DJ380" s="1085" t="s">
        <v>973</v>
      </c>
      <c r="DK380" s="1088" t="s">
        <v>979</v>
      </c>
      <c r="DL380" s="1085" t="s">
        <v>973</v>
      </c>
      <c r="DM380" s="1066">
        <v>2.2999999999999998</v>
      </c>
      <c r="DN380" s="1069" t="s">
        <v>982</v>
      </c>
      <c r="DO380" s="1070" t="s">
        <v>912</v>
      </c>
      <c r="DP380" s="1072" t="s">
        <v>912</v>
      </c>
      <c r="DQ380" s="1072" t="s">
        <v>912</v>
      </c>
      <c r="DR380" s="1074" t="s">
        <v>912</v>
      </c>
      <c r="DS380" s="202"/>
      <c r="DT380" s="1143"/>
      <c r="DU380" s="160"/>
      <c r="DV380" s="160"/>
    </row>
    <row r="381" spans="1:126" s="263" customFormat="1" ht="18.600000000000001" customHeight="1">
      <c r="A381" s="263" t="s">
        <v>224</v>
      </c>
      <c r="B381" s="1147"/>
      <c r="C381" s="1136"/>
      <c r="D381" s="1117"/>
      <c r="E381" s="203" t="s">
        <v>53</v>
      </c>
      <c r="F381" s="165"/>
      <c r="G381" s="204">
        <v>66250</v>
      </c>
      <c r="H381" s="205">
        <v>133940</v>
      </c>
      <c r="I381" s="204">
        <v>58210</v>
      </c>
      <c r="J381" s="205">
        <v>125900</v>
      </c>
      <c r="K381" s="141" t="s">
        <v>973</v>
      </c>
      <c r="L381" s="206">
        <v>630</v>
      </c>
      <c r="M381" s="207">
        <v>1220</v>
      </c>
      <c r="N381" s="208" t="s">
        <v>974</v>
      </c>
      <c r="O381" s="209" t="s">
        <v>975</v>
      </c>
      <c r="P381" s="209" t="s">
        <v>910</v>
      </c>
      <c r="Q381" s="209" t="s">
        <v>976</v>
      </c>
      <c r="R381" s="209" t="s">
        <v>973</v>
      </c>
      <c r="S381" s="210">
        <v>2.9</v>
      </c>
      <c r="T381" s="211">
        <v>2.8</v>
      </c>
      <c r="U381" s="206">
        <v>550</v>
      </c>
      <c r="V381" s="207">
        <v>1140</v>
      </c>
      <c r="W381" s="212" t="s">
        <v>974</v>
      </c>
      <c r="X381" s="209" t="s">
        <v>975</v>
      </c>
      <c r="Y381" s="212" t="s">
        <v>910</v>
      </c>
      <c r="Z381" s="209" t="s">
        <v>976</v>
      </c>
      <c r="AA381" s="212" t="s">
        <v>973</v>
      </c>
      <c r="AB381" s="210">
        <v>2.8</v>
      </c>
      <c r="AC381" s="213">
        <v>2.8</v>
      </c>
      <c r="AD381" s="141" t="s">
        <v>973</v>
      </c>
      <c r="AE381" s="214">
        <v>8410</v>
      </c>
      <c r="AF381" s="141" t="s">
        <v>973</v>
      </c>
      <c r="AG381" s="215">
        <v>80</v>
      </c>
      <c r="AH381" s="216" t="s">
        <v>974</v>
      </c>
      <c r="AI381" s="158" t="s">
        <v>975</v>
      </c>
      <c r="AJ381" s="159" t="s">
        <v>973</v>
      </c>
      <c r="AK381" s="217" t="s">
        <v>976</v>
      </c>
      <c r="AL381" s="218" t="s">
        <v>973</v>
      </c>
      <c r="AM381" s="219">
        <v>2.8</v>
      </c>
      <c r="AN381" s="220"/>
      <c r="AO381" s="115"/>
      <c r="AP381" s="221"/>
      <c r="AQ381" s="115"/>
      <c r="AR381" s="222"/>
      <c r="AS381" s="223"/>
      <c r="AT381" s="221"/>
      <c r="AU381" s="223"/>
      <c r="AV381" s="221"/>
      <c r="AW381" s="223"/>
      <c r="AX381" s="221"/>
      <c r="AY381" s="115"/>
      <c r="AZ381" s="126"/>
      <c r="BA381" s="126"/>
      <c r="BB381" s="190"/>
      <c r="BC381" s="130"/>
      <c r="BD381" s="126"/>
      <c r="BE381" s="130"/>
      <c r="BF381" s="126"/>
      <c r="BG381" s="130"/>
      <c r="BH381" s="126"/>
      <c r="BI381" s="1119"/>
      <c r="BJ381" s="115"/>
      <c r="BK381" s="224">
        <v>467700</v>
      </c>
      <c r="BL381" s="1118"/>
      <c r="BM381" s="256">
        <v>4670</v>
      </c>
      <c r="BN381" s="195" t="s">
        <v>911</v>
      </c>
      <c r="BO381" s="122" t="s">
        <v>975</v>
      </c>
      <c r="BP381" s="129" t="s">
        <v>973</v>
      </c>
      <c r="BQ381" s="257" t="s">
        <v>976</v>
      </c>
      <c r="BR381" s="143" t="s">
        <v>973</v>
      </c>
      <c r="BS381" s="258">
        <v>1.9</v>
      </c>
      <c r="BT381" s="232"/>
      <c r="BU381" s="1149"/>
      <c r="BV381" s="224"/>
      <c r="BW381" s="1100"/>
      <c r="BX381" s="1132"/>
      <c r="BY381" s="227">
        <v>12400</v>
      </c>
      <c r="BZ381" s="1100"/>
      <c r="CA381" s="1083"/>
      <c r="CB381" s="1102"/>
      <c r="CC381" s="1086"/>
      <c r="CD381" s="1102"/>
      <c r="CE381" s="1089"/>
      <c r="CF381" s="1102"/>
      <c r="CG381" s="1067"/>
      <c r="CH381" s="1093"/>
      <c r="CI381" s="1121" t="e">
        <v>#REF!</v>
      </c>
      <c r="CJ381" s="1108" t="e">
        <v>#REF!</v>
      </c>
      <c r="CK381" s="1093"/>
      <c r="CL381" s="123" t="s">
        <v>985</v>
      </c>
      <c r="CM381" s="228">
        <v>3500</v>
      </c>
      <c r="CN381" s="229">
        <v>3900</v>
      </c>
      <c r="CO381" s="1100"/>
      <c r="CP381" s="1111"/>
      <c r="CQ381" s="1100"/>
      <c r="CR381" s="1083"/>
      <c r="CS381" s="1102"/>
      <c r="CT381" s="1086"/>
      <c r="CU381" s="1086"/>
      <c r="CV381" s="1089"/>
      <c r="CW381" s="1102"/>
      <c r="CX381" s="1105"/>
      <c r="CY381" s="1091"/>
      <c r="CZ381" s="1093"/>
      <c r="DA381" s="1095"/>
      <c r="DB381" s="1096"/>
      <c r="DC381" s="230"/>
      <c r="DD381" s="1096"/>
      <c r="DE381" s="1098"/>
      <c r="DF381" s="1100"/>
      <c r="DG381" s="1083"/>
      <c r="DH381" s="1086"/>
      <c r="DI381" s="1086"/>
      <c r="DJ381" s="1086"/>
      <c r="DK381" s="1089"/>
      <c r="DL381" s="1086"/>
      <c r="DM381" s="1067"/>
      <c r="DN381" s="1069"/>
      <c r="DO381" s="1071"/>
      <c r="DP381" s="1073"/>
      <c r="DQ381" s="1073"/>
      <c r="DR381" s="1075"/>
      <c r="DS381" s="202"/>
      <c r="DT381" s="1143"/>
      <c r="DU381" s="160"/>
      <c r="DV381" s="160"/>
    </row>
    <row r="382" spans="1:126" s="263" customFormat="1" ht="18.600000000000001" customHeight="1">
      <c r="A382" s="263" t="s">
        <v>225</v>
      </c>
      <c r="B382" s="1147"/>
      <c r="C382" s="1136"/>
      <c r="D382" s="1123" t="s">
        <v>986</v>
      </c>
      <c r="E382" s="203" t="s">
        <v>54</v>
      </c>
      <c r="F382" s="165"/>
      <c r="G382" s="204">
        <v>133940</v>
      </c>
      <c r="H382" s="205">
        <v>218050</v>
      </c>
      <c r="I382" s="204">
        <v>125900</v>
      </c>
      <c r="J382" s="205">
        <v>210010</v>
      </c>
      <c r="K382" s="141" t="s">
        <v>973</v>
      </c>
      <c r="L382" s="206">
        <v>1220</v>
      </c>
      <c r="M382" s="207">
        <v>2060</v>
      </c>
      <c r="N382" s="208" t="s">
        <v>974</v>
      </c>
      <c r="O382" s="209" t="s">
        <v>975</v>
      </c>
      <c r="P382" s="209" t="s">
        <v>910</v>
      </c>
      <c r="Q382" s="209" t="s">
        <v>976</v>
      </c>
      <c r="R382" s="209" t="s">
        <v>973</v>
      </c>
      <c r="S382" s="210">
        <v>2.8</v>
      </c>
      <c r="T382" s="211">
        <v>2.9</v>
      </c>
      <c r="U382" s="206">
        <v>1140</v>
      </c>
      <c r="V382" s="207">
        <v>1980</v>
      </c>
      <c r="W382" s="212" t="s">
        <v>974</v>
      </c>
      <c r="X382" s="209" t="s">
        <v>975</v>
      </c>
      <c r="Y382" s="212" t="s">
        <v>910</v>
      </c>
      <c r="Z382" s="209" t="s">
        <v>976</v>
      </c>
      <c r="AA382" s="212" t="s">
        <v>973</v>
      </c>
      <c r="AB382" s="210">
        <v>2.8</v>
      </c>
      <c r="AC382" s="213">
        <v>2.8</v>
      </c>
      <c r="AD382" s="231"/>
      <c r="AE382" s="232"/>
      <c r="AF382" s="233"/>
      <c r="AG382" s="234"/>
      <c r="AH382" s="235"/>
      <c r="AI382" s="195"/>
      <c r="AJ382" s="235"/>
      <c r="AK382" s="195"/>
      <c r="AL382" s="235"/>
      <c r="AM382" s="195"/>
      <c r="AN382" s="195"/>
      <c r="AO382" s="231"/>
      <c r="AP382" s="232"/>
      <c r="AQ382" s="233"/>
      <c r="AR382" s="234"/>
      <c r="AS382" s="235"/>
      <c r="AT382" s="195"/>
      <c r="AU382" s="235"/>
      <c r="AV382" s="195"/>
      <c r="AW382" s="235"/>
      <c r="AX382" s="195"/>
      <c r="AY382" s="141" t="s">
        <v>973</v>
      </c>
      <c r="AZ382" s="236">
        <v>16820</v>
      </c>
      <c r="BA382" s="141" t="s">
        <v>973</v>
      </c>
      <c r="BB382" s="184">
        <v>160</v>
      </c>
      <c r="BC382" s="185" t="s">
        <v>974</v>
      </c>
      <c r="BD382" s="186" t="s">
        <v>975</v>
      </c>
      <c r="BE382" s="187" t="s">
        <v>973</v>
      </c>
      <c r="BF382" s="188" t="s">
        <v>976</v>
      </c>
      <c r="BG382" s="185" t="s">
        <v>973</v>
      </c>
      <c r="BH382" s="189">
        <v>2.8</v>
      </c>
      <c r="BI382" s="1119"/>
      <c r="BJ382" s="115"/>
      <c r="BK382" s="259"/>
      <c r="BL382" s="1118"/>
      <c r="BM382" s="260"/>
      <c r="BN382" s="163"/>
      <c r="BO382" s="163"/>
      <c r="BP382" s="163"/>
      <c r="BQ382" s="163"/>
      <c r="BR382" s="163"/>
      <c r="BS382" s="261"/>
      <c r="BT382" s="195"/>
      <c r="BU382" s="1149"/>
      <c r="BV382" s="226"/>
      <c r="BW382" s="1100" t="s">
        <v>973</v>
      </c>
      <c r="BX382" s="1129">
        <v>12400</v>
      </c>
      <c r="BY382" s="237"/>
      <c r="BZ382" s="1100"/>
      <c r="CA382" s="1083">
        <v>0</v>
      </c>
      <c r="CB382" s="1102"/>
      <c r="CC382" s="1086"/>
      <c r="CD382" s="1102"/>
      <c r="CE382" s="1089"/>
      <c r="CF382" s="1102"/>
      <c r="CG382" s="1067"/>
      <c r="CH382" s="1093"/>
      <c r="CI382" s="1121" t="e">
        <v>#REF!</v>
      </c>
      <c r="CJ382" s="1108" t="e">
        <v>#REF!</v>
      </c>
      <c r="CK382" s="1093"/>
      <c r="CL382" s="123" t="s">
        <v>987</v>
      </c>
      <c r="CM382" s="228">
        <v>3000</v>
      </c>
      <c r="CN382" s="229">
        <v>3400</v>
      </c>
      <c r="CO382" s="1100"/>
      <c r="CP382" s="1111"/>
      <c r="CQ382" s="1100"/>
      <c r="CR382" s="1083"/>
      <c r="CS382" s="1102"/>
      <c r="CT382" s="1086"/>
      <c r="CU382" s="1086"/>
      <c r="CV382" s="1089"/>
      <c r="CW382" s="1102"/>
      <c r="CX382" s="1105"/>
      <c r="CY382" s="1091"/>
      <c r="CZ382" s="202"/>
      <c r="DA382" s="127"/>
      <c r="DB382" s="1096"/>
      <c r="DC382" s="230"/>
      <c r="DD382" s="1096"/>
      <c r="DE382" s="1098"/>
      <c r="DF382" s="1100"/>
      <c r="DG382" s="1083"/>
      <c r="DH382" s="1086"/>
      <c r="DI382" s="1086"/>
      <c r="DJ382" s="1086"/>
      <c r="DK382" s="1089"/>
      <c r="DL382" s="1086"/>
      <c r="DM382" s="1067"/>
      <c r="DN382" s="1069"/>
      <c r="DO382" s="1076">
        <v>0.01</v>
      </c>
      <c r="DP382" s="1078">
        <v>0.03</v>
      </c>
      <c r="DQ382" s="1078">
        <v>0.04</v>
      </c>
      <c r="DR382" s="1080">
        <v>0.06</v>
      </c>
      <c r="DS382" s="202"/>
      <c r="DT382" s="1143"/>
      <c r="DU382" s="160"/>
      <c r="DV382" s="160"/>
    </row>
    <row r="383" spans="1:126" s="263" customFormat="1" ht="18.600000000000001" customHeight="1">
      <c r="A383" s="263" t="s">
        <v>226</v>
      </c>
      <c r="B383" s="1147"/>
      <c r="C383" s="1136"/>
      <c r="D383" s="1124"/>
      <c r="E383" s="238" t="s">
        <v>55</v>
      </c>
      <c r="F383" s="165"/>
      <c r="G383" s="239">
        <v>218050</v>
      </c>
      <c r="H383" s="240"/>
      <c r="I383" s="239">
        <v>210010</v>
      </c>
      <c r="J383" s="240"/>
      <c r="K383" s="141" t="s">
        <v>973</v>
      </c>
      <c r="L383" s="241">
        <v>2060</v>
      </c>
      <c r="M383" s="242"/>
      <c r="N383" s="243" t="s">
        <v>974</v>
      </c>
      <c r="O383" s="244" t="s">
        <v>975</v>
      </c>
      <c r="P383" s="244" t="s">
        <v>910</v>
      </c>
      <c r="Q383" s="244" t="s">
        <v>976</v>
      </c>
      <c r="R383" s="244" t="s">
        <v>973</v>
      </c>
      <c r="S383" s="245">
        <v>2.9</v>
      </c>
      <c r="T383" s="246"/>
      <c r="U383" s="241">
        <v>1980</v>
      </c>
      <c r="V383" s="242"/>
      <c r="W383" s="247" t="s">
        <v>974</v>
      </c>
      <c r="X383" s="244" t="s">
        <v>975</v>
      </c>
      <c r="Y383" s="248" t="s">
        <v>910</v>
      </c>
      <c r="Z383" s="244" t="s">
        <v>976</v>
      </c>
      <c r="AA383" s="248" t="s">
        <v>973</v>
      </c>
      <c r="AB383" s="245">
        <v>2.8</v>
      </c>
      <c r="AC383" s="249"/>
      <c r="AD383" s="231"/>
      <c r="AE383" s="232"/>
      <c r="AF383" s="233"/>
      <c r="AG383" s="250"/>
      <c r="AH383" s="235"/>
      <c r="AI383" s="195"/>
      <c r="AJ383" s="235"/>
      <c r="AK383" s="195"/>
      <c r="AL383" s="235"/>
      <c r="AM383" s="195"/>
      <c r="AN383" s="195"/>
      <c r="AO383" s="231"/>
      <c r="AP383" s="232"/>
      <c r="AQ383" s="233"/>
      <c r="AR383" s="250"/>
      <c r="AS383" s="235"/>
      <c r="AT383" s="195"/>
      <c r="AU383" s="235"/>
      <c r="AV383" s="195"/>
      <c r="AW383" s="235"/>
      <c r="AX383" s="195"/>
      <c r="AY383" s="231"/>
      <c r="AZ383" s="232"/>
      <c r="BA383" s="232"/>
      <c r="BB383" s="234"/>
      <c r="BC383" s="235"/>
      <c r="BD383" s="195"/>
      <c r="BE383" s="235"/>
      <c r="BF383" s="195"/>
      <c r="BG383" s="235"/>
      <c r="BH383" s="195"/>
      <c r="BI383" s="1119"/>
      <c r="BJ383" s="115"/>
      <c r="BK383" s="224" t="s">
        <v>1005</v>
      </c>
      <c r="BL383" s="1118"/>
      <c r="BM383" s="202" t="s">
        <v>1005</v>
      </c>
      <c r="BN383" s="195"/>
      <c r="BO383" s="195"/>
      <c r="BP383" s="195"/>
      <c r="BQ383" s="195"/>
      <c r="BR383" s="195"/>
      <c r="BS383" s="225"/>
      <c r="BU383" s="1149"/>
      <c r="BV383" s="259"/>
      <c r="BW383" s="1100"/>
      <c r="BX383" s="1130"/>
      <c r="BY383" s="251"/>
      <c r="BZ383" s="1100"/>
      <c r="CA383" s="1084"/>
      <c r="CB383" s="1103"/>
      <c r="CC383" s="1087"/>
      <c r="CD383" s="1103"/>
      <c r="CE383" s="1090"/>
      <c r="CF383" s="1103"/>
      <c r="CG383" s="1068"/>
      <c r="CH383" s="1093"/>
      <c r="CI383" s="1122" t="e">
        <v>#REF!</v>
      </c>
      <c r="CJ383" s="1109" t="e">
        <v>#REF!</v>
      </c>
      <c r="CK383" s="1093"/>
      <c r="CL383" s="252" t="s">
        <v>988</v>
      </c>
      <c r="CM383" s="253">
        <v>2700</v>
      </c>
      <c r="CN383" s="254">
        <v>3000</v>
      </c>
      <c r="CO383" s="1100"/>
      <c r="CP383" s="1112"/>
      <c r="CQ383" s="1100"/>
      <c r="CR383" s="1084"/>
      <c r="CS383" s="1103"/>
      <c r="CT383" s="1087"/>
      <c r="CU383" s="1087"/>
      <c r="CV383" s="1090"/>
      <c r="CW383" s="1103"/>
      <c r="CX383" s="1106"/>
      <c r="CY383" s="1092"/>
      <c r="CZ383" s="202"/>
      <c r="DA383" s="127"/>
      <c r="DB383" s="1096"/>
      <c r="DC383" s="230"/>
      <c r="DD383" s="1096"/>
      <c r="DE383" s="1099"/>
      <c r="DF383" s="1100"/>
      <c r="DG383" s="1084"/>
      <c r="DH383" s="1087"/>
      <c r="DI383" s="1087"/>
      <c r="DJ383" s="1087"/>
      <c r="DK383" s="1090"/>
      <c r="DL383" s="1087"/>
      <c r="DM383" s="1068"/>
      <c r="DN383" s="1069"/>
      <c r="DO383" s="1077"/>
      <c r="DP383" s="1079"/>
      <c r="DQ383" s="1079"/>
      <c r="DR383" s="1081"/>
      <c r="DS383" s="202"/>
      <c r="DT383" s="1143"/>
      <c r="DU383" s="160"/>
      <c r="DV383" s="160"/>
    </row>
    <row r="384" spans="1:126" s="263" customFormat="1" ht="18.600000000000001" customHeight="1">
      <c r="A384" s="263" t="s">
        <v>227</v>
      </c>
      <c r="B384" s="1147"/>
      <c r="C384" s="1128" t="s">
        <v>1006</v>
      </c>
      <c r="D384" s="1116" t="s">
        <v>972</v>
      </c>
      <c r="E384" s="164" t="s">
        <v>52</v>
      </c>
      <c r="F384" s="165"/>
      <c r="G384" s="166">
        <v>53100</v>
      </c>
      <c r="H384" s="167">
        <v>61510</v>
      </c>
      <c r="I384" s="166">
        <v>46080</v>
      </c>
      <c r="J384" s="167">
        <v>54490</v>
      </c>
      <c r="K384" s="141" t="s">
        <v>973</v>
      </c>
      <c r="L384" s="168">
        <v>510</v>
      </c>
      <c r="M384" s="169">
        <v>590</v>
      </c>
      <c r="N384" s="170" t="s">
        <v>974</v>
      </c>
      <c r="O384" s="171" t="s">
        <v>975</v>
      </c>
      <c r="P384" s="172" t="s">
        <v>973</v>
      </c>
      <c r="Q384" s="173" t="s">
        <v>976</v>
      </c>
      <c r="R384" s="172" t="s">
        <v>973</v>
      </c>
      <c r="S384" s="174">
        <v>2.9</v>
      </c>
      <c r="T384" s="175">
        <v>2.8</v>
      </c>
      <c r="U384" s="168">
        <v>440</v>
      </c>
      <c r="V384" s="169">
        <v>520</v>
      </c>
      <c r="W384" s="176" t="s">
        <v>974</v>
      </c>
      <c r="X384" s="171" t="s">
        <v>975</v>
      </c>
      <c r="Y384" s="176" t="s">
        <v>973</v>
      </c>
      <c r="Z384" s="173" t="s">
        <v>976</v>
      </c>
      <c r="AA384" s="176" t="s">
        <v>973</v>
      </c>
      <c r="AB384" s="174">
        <v>2.8</v>
      </c>
      <c r="AC384" s="177">
        <v>2.8</v>
      </c>
      <c r="AD384" s="141" t="s">
        <v>973</v>
      </c>
      <c r="AE384" s="178">
        <v>8410</v>
      </c>
      <c r="AF384" s="141" t="s">
        <v>973</v>
      </c>
      <c r="AG384" s="179">
        <v>80</v>
      </c>
      <c r="AH384" s="180" t="s">
        <v>974</v>
      </c>
      <c r="AI384" s="171" t="s">
        <v>975</v>
      </c>
      <c r="AJ384" s="176" t="s">
        <v>973</v>
      </c>
      <c r="AK384" s="173" t="s">
        <v>976</v>
      </c>
      <c r="AL384" s="176" t="s">
        <v>973</v>
      </c>
      <c r="AM384" s="181">
        <v>2.8</v>
      </c>
      <c r="AN384" s="182" t="s">
        <v>977</v>
      </c>
      <c r="AO384" s="141" t="s">
        <v>973</v>
      </c>
      <c r="AP384" s="183">
        <v>3360</v>
      </c>
      <c r="AQ384" s="141" t="s">
        <v>973</v>
      </c>
      <c r="AR384" s="184">
        <v>30</v>
      </c>
      <c r="AS384" s="185" t="s">
        <v>974</v>
      </c>
      <c r="AT384" s="186" t="s">
        <v>975</v>
      </c>
      <c r="AU384" s="187" t="s">
        <v>973</v>
      </c>
      <c r="AV384" s="188" t="s">
        <v>976</v>
      </c>
      <c r="AW384" s="187" t="s">
        <v>973</v>
      </c>
      <c r="AX384" s="189">
        <v>3.7</v>
      </c>
      <c r="AY384" s="115"/>
      <c r="AZ384" s="126"/>
      <c r="BA384" s="126"/>
      <c r="BB384" s="190"/>
      <c r="BC384" s="130"/>
      <c r="BD384" s="126"/>
      <c r="BE384" s="130"/>
      <c r="BF384" s="126"/>
      <c r="BG384" s="130"/>
      <c r="BH384" s="126"/>
      <c r="BI384" s="1119"/>
      <c r="BJ384" s="115"/>
      <c r="BK384" s="224">
        <v>508500</v>
      </c>
      <c r="BL384" s="1118"/>
      <c r="BM384" s="256">
        <v>5080</v>
      </c>
      <c r="BN384" s="195" t="s">
        <v>911</v>
      </c>
      <c r="BO384" s="122" t="s">
        <v>975</v>
      </c>
      <c r="BP384" s="129" t="s">
        <v>973</v>
      </c>
      <c r="BQ384" s="257" t="s">
        <v>976</v>
      </c>
      <c r="BR384" s="143" t="s">
        <v>973</v>
      </c>
      <c r="BS384" s="258">
        <v>2</v>
      </c>
      <c r="BT384" s="232"/>
      <c r="BU384" s="1149"/>
      <c r="BV384" s="224"/>
      <c r="BW384" s="1100" t="s">
        <v>973</v>
      </c>
      <c r="BX384" s="1131">
        <v>13430</v>
      </c>
      <c r="BY384" s="197"/>
      <c r="BZ384" s="1100" t="s">
        <v>973</v>
      </c>
      <c r="CA384" s="1082">
        <v>50</v>
      </c>
      <c r="CB384" s="1101" t="s">
        <v>974</v>
      </c>
      <c r="CC384" s="1085" t="s">
        <v>975</v>
      </c>
      <c r="CD384" s="1101" t="s">
        <v>973</v>
      </c>
      <c r="CE384" s="1088" t="s">
        <v>979</v>
      </c>
      <c r="CF384" s="1101" t="s">
        <v>973</v>
      </c>
      <c r="CG384" s="1066">
        <v>7.4</v>
      </c>
      <c r="CH384" s="1093" t="s">
        <v>973</v>
      </c>
      <c r="CI384" s="1120">
        <v>4000</v>
      </c>
      <c r="CJ384" s="1107">
        <v>4400</v>
      </c>
      <c r="CK384" s="1093" t="s">
        <v>973</v>
      </c>
      <c r="CL384" s="198" t="s">
        <v>980</v>
      </c>
      <c r="CM384" s="199">
        <v>7100</v>
      </c>
      <c r="CN384" s="200">
        <v>7900</v>
      </c>
      <c r="CO384" s="1100" t="s">
        <v>973</v>
      </c>
      <c r="CP384" s="1110">
        <v>6300</v>
      </c>
      <c r="CQ384" s="1100" t="s">
        <v>973</v>
      </c>
      <c r="CR384" s="1082">
        <v>60</v>
      </c>
      <c r="CS384" s="1101" t="s">
        <v>974</v>
      </c>
      <c r="CT384" s="1085" t="s">
        <v>975</v>
      </c>
      <c r="CU384" s="1085" t="s">
        <v>973</v>
      </c>
      <c r="CV384" s="1088" t="s">
        <v>979</v>
      </c>
      <c r="CW384" s="1101" t="s">
        <v>973</v>
      </c>
      <c r="CX384" s="1104">
        <v>3</v>
      </c>
      <c r="CY384" s="1091" t="s">
        <v>981</v>
      </c>
      <c r="CZ384" s="1093" t="s">
        <v>973</v>
      </c>
      <c r="DA384" s="1094">
        <v>4900</v>
      </c>
      <c r="DB384" s="1096"/>
      <c r="DC384" s="1134" t="s">
        <v>914</v>
      </c>
      <c r="DD384" s="1096" t="s">
        <v>982</v>
      </c>
      <c r="DE384" s="1097">
        <v>6890</v>
      </c>
      <c r="DF384" s="1100" t="s">
        <v>973</v>
      </c>
      <c r="DG384" s="1082">
        <v>60</v>
      </c>
      <c r="DH384" s="1085" t="s">
        <v>974</v>
      </c>
      <c r="DI384" s="1085" t="s">
        <v>975</v>
      </c>
      <c r="DJ384" s="1085" t="s">
        <v>973</v>
      </c>
      <c r="DK384" s="1088" t="s">
        <v>979</v>
      </c>
      <c r="DL384" s="1085" t="s">
        <v>973</v>
      </c>
      <c r="DM384" s="1066">
        <v>2.2999999999999998</v>
      </c>
      <c r="DN384" s="1069" t="s">
        <v>982</v>
      </c>
      <c r="DO384" s="1070" t="s">
        <v>912</v>
      </c>
      <c r="DP384" s="1072" t="s">
        <v>912</v>
      </c>
      <c r="DQ384" s="1072" t="s">
        <v>912</v>
      </c>
      <c r="DR384" s="1074" t="s">
        <v>912</v>
      </c>
      <c r="DS384" s="202"/>
      <c r="DT384" s="1143"/>
      <c r="DU384" s="160"/>
      <c r="DV384" s="160"/>
    </row>
    <row r="385" spans="1:126" s="263" customFormat="1" ht="18.600000000000001" customHeight="1">
      <c r="A385" s="263" t="s">
        <v>228</v>
      </c>
      <c r="B385" s="1147"/>
      <c r="C385" s="1114"/>
      <c r="D385" s="1117"/>
      <c r="E385" s="203" t="s">
        <v>53</v>
      </c>
      <c r="F385" s="165"/>
      <c r="G385" s="204">
        <v>61510</v>
      </c>
      <c r="H385" s="205">
        <v>129200</v>
      </c>
      <c r="I385" s="204">
        <v>54490</v>
      </c>
      <c r="J385" s="205">
        <v>122180</v>
      </c>
      <c r="K385" s="141" t="s">
        <v>973</v>
      </c>
      <c r="L385" s="206">
        <v>590</v>
      </c>
      <c r="M385" s="207">
        <v>1170</v>
      </c>
      <c r="N385" s="208" t="s">
        <v>974</v>
      </c>
      <c r="O385" s="209" t="s">
        <v>975</v>
      </c>
      <c r="P385" s="209" t="s">
        <v>910</v>
      </c>
      <c r="Q385" s="209" t="s">
        <v>976</v>
      </c>
      <c r="R385" s="209" t="s">
        <v>973</v>
      </c>
      <c r="S385" s="210">
        <v>2.8</v>
      </c>
      <c r="T385" s="211">
        <v>2.8</v>
      </c>
      <c r="U385" s="206">
        <v>520</v>
      </c>
      <c r="V385" s="207">
        <v>1100</v>
      </c>
      <c r="W385" s="212" t="s">
        <v>974</v>
      </c>
      <c r="X385" s="209" t="s">
        <v>975</v>
      </c>
      <c r="Y385" s="212" t="s">
        <v>910</v>
      </c>
      <c r="Z385" s="209" t="s">
        <v>976</v>
      </c>
      <c r="AA385" s="212" t="s">
        <v>973</v>
      </c>
      <c r="AB385" s="210">
        <v>2.8</v>
      </c>
      <c r="AC385" s="213">
        <v>2.8</v>
      </c>
      <c r="AD385" s="141" t="s">
        <v>973</v>
      </c>
      <c r="AE385" s="214">
        <v>8410</v>
      </c>
      <c r="AF385" s="141" t="s">
        <v>973</v>
      </c>
      <c r="AG385" s="215">
        <v>80</v>
      </c>
      <c r="AH385" s="216" t="s">
        <v>974</v>
      </c>
      <c r="AI385" s="158" t="s">
        <v>975</v>
      </c>
      <c r="AJ385" s="159" t="s">
        <v>973</v>
      </c>
      <c r="AK385" s="217" t="s">
        <v>976</v>
      </c>
      <c r="AL385" s="218" t="s">
        <v>973</v>
      </c>
      <c r="AM385" s="219">
        <v>2.8</v>
      </c>
      <c r="AN385" s="220"/>
      <c r="AO385" s="115"/>
      <c r="AP385" s="221"/>
      <c r="AQ385" s="115"/>
      <c r="AR385" s="222"/>
      <c r="AS385" s="223"/>
      <c r="AT385" s="221"/>
      <c r="AU385" s="223"/>
      <c r="AV385" s="221"/>
      <c r="AW385" s="223"/>
      <c r="AX385" s="221"/>
      <c r="AY385" s="115"/>
      <c r="AZ385" s="126"/>
      <c r="BA385" s="126"/>
      <c r="BB385" s="190"/>
      <c r="BC385" s="130"/>
      <c r="BD385" s="126"/>
      <c r="BE385" s="130"/>
      <c r="BF385" s="126"/>
      <c r="BG385" s="130"/>
      <c r="BH385" s="126"/>
      <c r="BI385" s="1119"/>
      <c r="BJ385" s="115"/>
      <c r="BK385" s="259"/>
      <c r="BL385" s="1118"/>
      <c r="BM385" s="260"/>
      <c r="BN385" s="163"/>
      <c r="BO385" s="163"/>
      <c r="BP385" s="163"/>
      <c r="BQ385" s="163"/>
      <c r="BR385" s="163"/>
      <c r="BS385" s="261"/>
      <c r="BT385" s="195"/>
      <c r="BU385" s="1149"/>
      <c r="BV385" s="224" t="s">
        <v>1008</v>
      </c>
      <c r="BW385" s="1100"/>
      <c r="BX385" s="1132"/>
      <c r="BY385" s="227">
        <v>11560</v>
      </c>
      <c r="BZ385" s="1100"/>
      <c r="CA385" s="1083"/>
      <c r="CB385" s="1102"/>
      <c r="CC385" s="1086"/>
      <c r="CD385" s="1102"/>
      <c r="CE385" s="1089"/>
      <c r="CF385" s="1102"/>
      <c r="CG385" s="1067"/>
      <c r="CH385" s="1093"/>
      <c r="CI385" s="1121" t="e">
        <v>#REF!</v>
      </c>
      <c r="CJ385" s="1108" t="e">
        <v>#REF!</v>
      </c>
      <c r="CK385" s="1093"/>
      <c r="CL385" s="123" t="s">
        <v>985</v>
      </c>
      <c r="CM385" s="228">
        <v>3900</v>
      </c>
      <c r="CN385" s="229">
        <v>4300</v>
      </c>
      <c r="CO385" s="1100"/>
      <c r="CP385" s="1111"/>
      <c r="CQ385" s="1100"/>
      <c r="CR385" s="1083"/>
      <c r="CS385" s="1102"/>
      <c r="CT385" s="1086"/>
      <c r="CU385" s="1086"/>
      <c r="CV385" s="1089"/>
      <c r="CW385" s="1102"/>
      <c r="CX385" s="1105"/>
      <c r="CY385" s="1091"/>
      <c r="CZ385" s="1093"/>
      <c r="DA385" s="1095"/>
      <c r="DB385" s="1096"/>
      <c r="DC385" s="1134"/>
      <c r="DD385" s="1096"/>
      <c r="DE385" s="1098"/>
      <c r="DF385" s="1100"/>
      <c r="DG385" s="1083"/>
      <c r="DH385" s="1086"/>
      <c r="DI385" s="1086"/>
      <c r="DJ385" s="1086"/>
      <c r="DK385" s="1089"/>
      <c r="DL385" s="1086"/>
      <c r="DM385" s="1067"/>
      <c r="DN385" s="1069"/>
      <c r="DO385" s="1071"/>
      <c r="DP385" s="1073"/>
      <c r="DQ385" s="1073"/>
      <c r="DR385" s="1075"/>
      <c r="DS385" s="202"/>
      <c r="DT385" s="1143"/>
      <c r="DU385" s="160"/>
      <c r="DV385" s="160"/>
    </row>
    <row r="386" spans="1:126" s="263" customFormat="1" ht="18.600000000000001" customHeight="1">
      <c r="A386" s="263" t="s">
        <v>229</v>
      </c>
      <c r="B386" s="1147"/>
      <c r="C386" s="1114"/>
      <c r="D386" s="1123" t="s">
        <v>986</v>
      </c>
      <c r="E386" s="203" t="s">
        <v>54</v>
      </c>
      <c r="F386" s="165"/>
      <c r="G386" s="204">
        <v>129200</v>
      </c>
      <c r="H386" s="205">
        <v>213310</v>
      </c>
      <c r="I386" s="204">
        <v>122180</v>
      </c>
      <c r="J386" s="205">
        <v>206290</v>
      </c>
      <c r="K386" s="141" t="s">
        <v>973</v>
      </c>
      <c r="L386" s="206">
        <v>1170</v>
      </c>
      <c r="M386" s="207">
        <v>2010</v>
      </c>
      <c r="N386" s="208" t="s">
        <v>974</v>
      </c>
      <c r="O386" s="209" t="s">
        <v>975</v>
      </c>
      <c r="P386" s="209" t="s">
        <v>910</v>
      </c>
      <c r="Q386" s="209" t="s">
        <v>976</v>
      </c>
      <c r="R386" s="209" t="s">
        <v>973</v>
      </c>
      <c r="S386" s="210">
        <v>2.8</v>
      </c>
      <c r="T386" s="211">
        <v>2.9</v>
      </c>
      <c r="U386" s="206">
        <v>1100</v>
      </c>
      <c r="V386" s="207">
        <v>1940</v>
      </c>
      <c r="W386" s="212" t="s">
        <v>974</v>
      </c>
      <c r="X386" s="209" t="s">
        <v>975</v>
      </c>
      <c r="Y386" s="212" t="s">
        <v>910</v>
      </c>
      <c r="Z386" s="209" t="s">
        <v>976</v>
      </c>
      <c r="AA386" s="212" t="s">
        <v>973</v>
      </c>
      <c r="AB386" s="210">
        <v>2.8</v>
      </c>
      <c r="AC386" s="213">
        <v>2.8</v>
      </c>
      <c r="AD386" s="231"/>
      <c r="AE386" s="232"/>
      <c r="AF386" s="233"/>
      <c r="AG386" s="234"/>
      <c r="AH386" s="235"/>
      <c r="AI386" s="195"/>
      <c r="AJ386" s="235"/>
      <c r="AK386" s="195"/>
      <c r="AL386" s="235"/>
      <c r="AM386" s="195"/>
      <c r="AN386" s="195"/>
      <c r="AO386" s="231"/>
      <c r="AP386" s="232"/>
      <c r="AQ386" s="233"/>
      <c r="AR386" s="234"/>
      <c r="AS386" s="235"/>
      <c r="AT386" s="195"/>
      <c r="AU386" s="235"/>
      <c r="AV386" s="195"/>
      <c r="AW386" s="235"/>
      <c r="AX386" s="195"/>
      <c r="AY386" s="141" t="s">
        <v>973</v>
      </c>
      <c r="AZ386" s="236">
        <v>16820</v>
      </c>
      <c r="BA386" s="141" t="s">
        <v>973</v>
      </c>
      <c r="BB386" s="184">
        <v>160</v>
      </c>
      <c r="BC386" s="185" t="s">
        <v>974</v>
      </c>
      <c r="BD386" s="186" t="s">
        <v>975</v>
      </c>
      <c r="BE386" s="187" t="s">
        <v>973</v>
      </c>
      <c r="BF386" s="188" t="s">
        <v>976</v>
      </c>
      <c r="BG386" s="185" t="s">
        <v>973</v>
      </c>
      <c r="BH386" s="189">
        <v>2.8</v>
      </c>
      <c r="BI386" s="1119"/>
      <c r="BJ386" s="115"/>
      <c r="BK386" s="224" t="s">
        <v>1009</v>
      </c>
      <c r="BL386" s="1118"/>
      <c r="BM386" s="202" t="s">
        <v>1009</v>
      </c>
      <c r="BN386" s="195"/>
      <c r="BO386" s="195"/>
      <c r="BP386" s="195"/>
      <c r="BQ386" s="195"/>
      <c r="BR386" s="195"/>
      <c r="BS386" s="225"/>
      <c r="BU386" s="1149"/>
      <c r="BV386" s="264" t="s">
        <v>1010</v>
      </c>
      <c r="BW386" s="1100" t="s">
        <v>973</v>
      </c>
      <c r="BX386" s="1129">
        <v>11560</v>
      </c>
      <c r="BY386" s="237"/>
      <c r="BZ386" s="1100"/>
      <c r="CA386" s="1083">
        <v>0</v>
      </c>
      <c r="CB386" s="1102"/>
      <c r="CC386" s="1086"/>
      <c r="CD386" s="1102"/>
      <c r="CE386" s="1089"/>
      <c r="CF386" s="1102"/>
      <c r="CG386" s="1067"/>
      <c r="CH386" s="1093"/>
      <c r="CI386" s="1121" t="e">
        <v>#REF!</v>
      </c>
      <c r="CJ386" s="1108" t="e">
        <v>#REF!</v>
      </c>
      <c r="CK386" s="1093"/>
      <c r="CL386" s="123" t="s">
        <v>987</v>
      </c>
      <c r="CM386" s="228">
        <v>3400</v>
      </c>
      <c r="CN386" s="229">
        <v>3800</v>
      </c>
      <c r="CO386" s="1100"/>
      <c r="CP386" s="1111"/>
      <c r="CQ386" s="1100"/>
      <c r="CR386" s="1083"/>
      <c r="CS386" s="1102"/>
      <c r="CT386" s="1086"/>
      <c r="CU386" s="1086"/>
      <c r="CV386" s="1089"/>
      <c r="CW386" s="1102"/>
      <c r="CX386" s="1105"/>
      <c r="CY386" s="1091"/>
      <c r="CZ386" s="202"/>
      <c r="DA386" s="127"/>
      <c r="DB386" s="1096"/>
      <c r="DC386" s="1133">
        <v>0.1</v>
      </c>
      <c r="DD386" s="1096"/>
      <c r="DE386" s="1098"/>
      <c r="DF386" s="1100"/>
      <c r="DG386" s="1083"/>
      <c r="DH386" s="1086"/>
      <c r="DI386" s="1086"/>
      <c r="DJ386" s="1086"/>
      <c r="DK386" s="1089"/>
      <c r="DL386" s="1086"/>
      <c r="DM386" s="1067"/>
      <c r="DN386" s="1069"/>
      <c r="DO386" s="1076">
        <v>0.01</v>
      </c>
      <c r="DP386" s="1078">
        <v>0.03</v>
      </c>
      <c r="DQ386" s="1078">
        <v>0.04</v>
      </c>
      <c r="DR386" s="1080">
        <v>0.06</v>
      </c>
      <c r="DS386" s="202"/>
      <c r="DT386" s="1143"/>
      <c r="DU386" s="160"/>
      <c r="DV386" s="160"/>
    </row>
    <row r="387" spans="1:126" s="263" customFormat="1" ht="18.600000000000001" customHeight="1">
      <c r="A387" s="263" t="s">
        <v>230</v>
      </c>
      <c r="B387" s="1147"/>
      <c r="C387" s="1114"/>
      <c r="D387" s="1124"/>
      <c r="E387" s="238" t="s">
        <v>55</v>
      </c>
      <c r="F387" s="165"/>
      <c r="G387" s="239">
        <v>213310</v>
      </c>
      <c r="H387" s="240"/>
      <c r="I387" s="239">
        <v>206290</v>
      </c>
      <c r="J387" s="240"/>
      <c r="K387" s="141" t="s">
        <v>973</v>
      </c>
      <c r="L387" s="241">
        <v>2010</v>
      </c>
      <c r="M387" s="242"/>
      <c r="N387" s="243" t="s">
        <v>974</v>
      </c>
      <c r="O387" s="244" t="s">
        <v>975</v>
      </c>
      <c r="P387" s="244" t="s">
        <v>910</v>
      </c>
      <c r="Q387" s="244" t="s">
        <v>976</v>
      </c>
      <c r="R387" s="244" t="s">
        <v>973</v>
      </c>
      <c r="S387" s="245">
        <v>2.9</v>
      </c>
      <c r="T387" s="246"/>
      <c r="U387" s="241">
        <v>1940</v>
      </c>
      <c r="V387" s="242"/>
      <c r="W387" s="247" t="s">
        <v>974</v>
      </c>
      <c r="X387" s="244" t="s">
        <v>975</v>
      </c>
      <c r="Y387" s="248" t="s">
        <v>910</v>
      </c>
      <c r="Z387" s="244" t="s">
        <v>976</v>
      </c>
      <c r="AA387" s="248" t="s">
        <v>973</v>
      </c>
      <c r="AB387" s="245">
        <v>2.8</v>
      </c>
      <c r="AC387" s="249"/>
      <c r="AD387" s="231"/>
      <c r="AE387" s="232"/>
      <c r="AF387" s="233"/>
      <c r="AG387" s="250"/>
      <c r="AH387" s="235"/>
      <c r="AI387" s="195"/>
      <c r="AJ387" s="235"/>
      <c r="AK387" s="195"/>
      <c r="AL387" s="235"/>
      <c r="AM387" s="195"/>
      <c r="AN387" s="195"/>
      <c r="AO387" s="231"/>
      <c r="AP387" s="232"/>
      <c r="AQ387" s="233"/>
      <c r="AR387" s="250"/>
      <c r="AS387" s="235"/>
      <c r="AT387" s="195"/>
      <c r="AU387" s="235"/>
      <c r="AV387" s="195"/>
      <c r="AW387" s="235"/>
      <c r="AX387" s="195"/>
      <c r="AY387" s="231"/>
      <c r="AZ387" s="232"/>
      <c r="BA387" s="232"/>
      <c r="BB387" s="234"/>
      <c r="BC387" s="235"/>
      <c r="BD387" s="195"/>
      <c r="BE387" s="235"/>
      <c r="BF387" s="195"/>
      <c r="BG387" s="235"/>
      <c r="BH387" s="195"/>
      <c r="BI387" s="1119"/>
      <c r="BJ387" s="115"/>
      <c r="BK387" s="224">
        <v>549400</v>
      </c>
      <c r="BL387" s="1118"/>
      <c r="BM387" s="256">
        <v>5490</v>
      </c>
      <c r="BN387" s="195" t="s">
        <v>911</v>
      </c>
      <c r="BO387" s="122" t="s">
        <v>975</v>
      </c>
      <c r="BP387" s="129" t="s">
        <v>973</v>
      </c>
      <c r="BQ387" s="257" t="s">
        <v>976</v>
      </c>
      <c r="BR387" s="143" t="s">
        <v>973</v>
      </c>
      <c r="BS387" s="258">
        <v>2</v>
      </c>
      <c r="BT387" s="232"/>
      <c r="BU387" s="1149"/>
      <c r="BV387" s="224"/>
      <c r="BW387" s="1100"/>
      <c r="BX387" s="1130"/>
      <c r="BY387" s="251"/>
      <c r="BZ387" s="1100"/>
      <c r="CA387" s="1084"/>
      <c r="CB387" s="1103"/>
      <c r="CC387" s="1087"/>
      <c r="CD387" s="1103"/>
      <c r="CE387" s="1090"/>
      <c r="CF387" s="1103"/>
      <c r="CG387" s="1068"/>
      <c r="CH387" s="1093"/>
      <c r="CI387" s="1122" t="e">
        <v>#REF!</v>
      </c>
      <c r="CJ387" s="1109" t="e">
        <v>#REF!</v>
      </c>
      <c r="CK387" s="1093"/>
      <c r="CL387" s="252" t="s">
        <v>988</v>
      </c>
      <c r="CM387" s="253">
        <v>3000</v>
      </c>
      <c r="CN387" s="254">
        <v>3400</v>
      </c>
      <c r="CO387" s="1100"/>
      <c r="CP387" s="1112"/>
      <c r="CQ387" s="1100"/>
      <c r="CR387" s="1084"/>
      <c r="CS387" s="1103"/>
      <c r="CT387" s="1087"/>
      <c r="CU387" s="1087"/>
      <c r="CV387" s="1090"/>
      <c r="CW387" s="1103"/>
      <c r="CX387" s="1106"/>
      <c r="CY387" s="1092"/>
      <c r="CZ387" s="202"/>
      <c r="DA387" s="127"/>
      <c r="DB387" s="1096"/>
      <c r="DC387" s="1133"/>
      <c r="DD387" s="1096"/>
      <c r="DE387" s="1099"/>
      <c r="DF387" s="1100"/>
      <c r="DG387" s="1084"/>
      <c r="DH387" s="1087"/>
      <c r="DI387" s="1087"/>
      <c r="DJ387" s="1087"/>
      <c r="DK387" s="1090"/>
      <c r="DL387" s="1087"/>
      <c r="DM387" s="1068"/>
      <c r="DN387" s="1069"/>
      <c r="DO387" s="1077"/>
      <c r="DP387" s="1079"/>
      <c r="DQ387" s="1079"/>
      <c r="DR387" s="1081"/>
      <c r="DS387" s="202"/>
      <c r="DT387" s="1143"/>
      <c r="DU387" s="160"/>
      <c r="DV387" s="160"/>
    </row>
    <row r="388" spans="1:126" s="263" customFormat="1" ht="18.600000000000001" customHeight="1">
      <c r="A388" s="263" t="s">
        <v>231</v>
      </c>
      <c r="B388" s="1147"/>
      <c r="C388" s="1128" t="s">
        <v>1011</v>
      </c>
      <c r="D388" s="1116" t="s">
        <v>972</v>
      </c>
      <c r="E388" s="164" t="s">
        <v>52</v>
      </c>
      <c r="F388" s="165"/>
      <c r="G388" s="166">
        <v>49370</v>
      </c>
      <c r="H388" s="167">
        <v>57780</v>
      </c>
      <c r="I388" s="166">
        <v>43120</v>
      </c>
      <c r="J388" s="167">
        <v>51530</v>
      </c>
      <c r="K388" s="141" t="s">
        <v>973</v>
      </c>
      <c r="L388" s="168">
        <v>470</v>
      </c>
      <c r="M388" s="169">
        <v>550</v>
      </c>
      <c r="N388" s="170" t="s">
        <v>974</v>
      </c>
      <c r="O388" s="171" t="s">
        <v>975</v>
      </c>
      <c r="P388" s="172" t="s">
        <v>973</v>
      </c>
      <c r="Q388" s="173" t="s">
        <v>976</v>
      </c>
      <c r="R388" s="172" t="s">
        <v>973</v>
      </c>
      <c r="S388" s="174">
        <v>2.9</v>
      </c>
      <c r="T388" s="175">
        <v>2.9</v>
      </c>
      <c r="U388" s="168">
        <v>410</v>
      </c>
      <c r="V388" s="169">
        <v>490</v>
      </c>
      <c r="W388" s="176" t="s">
        <v>974</v>
      </c>
      <c r="X388" s="171" t="s">
        <v>975</v>
      </c>
      <c r="Y388" s="176" t="s">
        <v>973</v>
      </c>
      <c r="Z388" s="173" t="s">
        <v>976</v>
      </c>
      <c r="AA388" s="176" t="s">
        <v>973</v>
      </c>
      <c r="AB388" s="174">
        <v>2.8</v>
      </c>
      <c r="AC388" s="177">
        <v>2.8</v>
      </c>
      <c r="AD388" s="141" t="s">
        <v>973</v>
      </c>
      <c r="AE388" s="178">
        <v>8410</v>
      </c>
      <c r="AF388" s="141" t="s">
        <v>973</v>
      </c>
      <c r="AG388" s="179">
        <v>80</v>
      </c>
      <c r="AH388" s="180" t="s">
        <v>974</v>
      </c>
      <c r="AI388" s="171" t="s">
        <v>975</v>
      </c>
      <c r="AJ388" s="176" t="s">
        <v>973</v>
      </c>
      <c r="AK388" s="173" t="s">
        <v>976</v>
      </c>
      <c r="AL388" s="176" t="s">
        <v>973</v>
      </c>
      <c r="AM388" s="181">
        <v>2.8</v>
      </c>
      <c r="AN388" s="182" t="s">
        <v>977</v>
      </c>
      <c r="AO388" s="141" t="s">
        <v>973</v>
      </c>
      <c r="AP388" s="183">
        <v>3360</v>
      </c>
      <c r="AQ388" s="141" t="s">
        <v>973</v>
      </c>
      <c r="AR388" s="184">
        <v>30</v>
      </c>
      <c r="AS388" s="185" t="s">
        <v>974</v>
      </c>
      <c r="AT388" s="186" t="s">
        <v>975</v>
      </c>
      <c r="AU388" s="187" t="s">
        <v>973</v>
      </c>
      <c r="AV388" s="188" t="s">
        <v>976</v>
      </c>
      <c r="AW388" s="187" t="s">
        <v>973</v>
      </c>
      <c r="AX388" s="189">
        <v>3.7</v>
      </c>
      <c r="AY388" s="115"/>
      <c r="AZ388" s="126"/>
      <c r="BA388" s="126"/>
      <c r="BB388" s="190"/>
      <c r="BC388" s="130"/>
      <c r="BD388" s="126"/>
      <c r="BE388" s="130"/>
      <c r="BF388" s="126"/>
      <c r="BG388" s="130"/>
      <c r="BH388" s="126"/>
      <c r="BI388" s="1119"/>
      <c r="BJ388" s="115"/>
      <c r="BK388" s="259"/>
      <c r="BL388" s="1118"/>
      <c r="BM388" s="260"/>
      <c r="BN388" s="163"/>
      <c r="BO388" s="163"/>
      <c r="BP388" s="163"/>
      <c r="BQ388" s="163"/>
      <c r="BR388" s="163"/>
      <c r="BS388" s="261"/>
      <c r="BT388" s="195"/>
      <c r="BU388" s="1149"/>
      <c r="BV388" s="226"/>
      <c r="BW388" s="1100" t="s">
        <v>973</v>
      </c>
      <c r="BX388" s="1131">
        <v>12780</v>
      </c>
      <c r="BY388" s="197"/>
      <c r="BZ388" s="1100" t="s">
        <v>973</v>
      </c>
      <c r="CA388" s="1082">
        <v>50</v>
      </c>
      <c r="CB388" s="1101" t="s">
        <v>974</v>
      </c>
      <c r="CC388" s="1085" t="s">
        <v>975</v>
      </c>
      <c r="CD388" s="1101" t="s">
        <v>973</v>
      </c>
      <c r="CE388" s="1088" t="s">
        <v>979</v>
      </c>
      <c r="CF388" s="1101" t="s">
        <v>973</v>
      </c>
      <c r="CG388" s="1066">
        <v>6.6</v>
      </c>
      <c r="CH388" s="1093" t="s">
        <v>973</v>
      </c>
      <c r="CI388" s="1120">
        <v>3500</v>
      </c>
      <c r="CJ388" s="1107">
        <v>3900</v>
      </c>
      <c r="CK388" s="1093" t="s">
        <v>973</v>
      </c>
      <c r="CL388" s="198" t="s">
        <v>980</v>
      </c>
      <c r="CM388" s="199">
        <v>6300</v>
      </c>
      <c r="CN388" s="200">
        <v>7100</v>
      </c>
      <c r="CO388" s="1100" t="s">
        <v>973</v>
      </c>
      <c r="CP388" s="1110">
        <v>5600</v>
      </c>
      <c r="CQ388" s="1100" t="s">
        <v>973</v>
      </c>
      <c r="CR388" s="1082">
        <v>50</v>
      </c>
      <c r="CS388" s="1101" t="s">
        <v>974</v>
      </c>
      <c r="CT388" s="1085" t="s">
        <v>975</v>
      </c>
      <c r="CU388" s="1085" t="s">
        <v>973</v>
      </c>
      <c r="CV388" s="1088" t="s">
        <v>979</v>
      </c>
      <c r="CW388" s="1101" t="s">
        <v>973</v>
      </c>
      <c r="CX388" s="1104">
        <v>3.2</v>
      </c>
      <c r="CY388" s="1091" t="s">
        <v>981</v>
      </c>
      <c r="CZ388" s="1093" t="s">
        <v>973</v>
      </c>
      <c r="DA388" s="1094">
        <v>4900</v>
      </c>
      <c r="DB388" s="1096"/>
      <c r="DC388" s="265"/>
      <c r="DD388" s="1096" t="s">
        <v>982</v>
      </c>
      <c r="DE388" s="1097">
        <v>6120</v>
      </c>
      <c r="DF388" s="1100" t="s">
        <v>973</v>
      </c>
      <c r="DG388" s="1082">
        <v>60</v>
      </c>
      <c r="DH388" s="1085" t="s">
        <v>974</v>
      </c>
      <c r="DI388" s="1085" t="s">
        <v>975</v>
      </c>
      <c r="DJ388" s="1085" t="s">
        <v>973</v>
      </c>
      <c r="DK388" s="1088" t="s">
        <v>979</v>
      </c>
      <c r="DL388" s="1085" t="s">
        <v>973</v>
      </c>
      <c r="DM388" s="1066">
        <v>2</v>
      </c>
      <c r="DN388" s="1069" t="s">
        <v>982</v>
      </c>
      <c r="DO388" s="1070" t="s">
        <v>912</v>
      </c>
      <c r="DP388" s="1072" t="s">
        <v>912</v>
      </c>
      <c r="DQ388" s="1072" t="s">
        <v>912</v>
      </c>
      <c r="DR388" s="1074" t="s">
        <v>912</v>
      </c>
      <c r="DS388" s="202"/>
      <c r="DT388" s="1143"/>
      <c r="DU388" s="160"/>
      <c r="DV388" s="160"/>
    </row>
    <row r="389" spans="1:126" s="263" customFormat="1" ht="18.600000000000001" customHeight="1">
      <c r="A389" s="263" t="s">
        <v>232</v>
      </c>
      <c r="B389" s="1147"/>
      <c r="C389" s="1114"/>
      <c r="D389" s="1117"/>
      <c r="E389" s="203" t="s">
        <v>53</v>
      </c>
      <c r="F389" s="165"/>
      <c r="G389" s="204">
        <v>57780</v>
      </c>
      <c r="H389" s="205">
        <v>125470</v>
      </c>
      <c r="I389" s="204">
        <v>51530</v>
      </c>
      <c r="J389" s="205">
        <v>119220</v>
      </c>
      <c r="K389" s="141" t="s">
        <v>973</v>
      </c>
      <c r="L389" s="206">
        <v>550</v>
      </c>
      <c r="M389" s="207">
        <v>1130</v>
      </c>
      <c r="N389" s="208" t="s">
        <v>974</v>
      </c>
      <c r="O389" s="209" t="s">
        <v>975</v>
      </c>
      <c r="P389" s="209" t="s">
        <v>910</v>
      </c>
      <c r="Q389" s="209" t="s">
        <v>976</v>
      </c>
      <c r="R389" s="209" t="s">
        <v>973</v>
      </c>
      <c r="S389" s="210">
        <v>2.9</v>
      </c>
      <c r="T389" s="211">
        <v>2.9</v>
      </c>
      <c r="U389" s="206">
        <v>490</v>
      </c>
      <c r="V389" s="207">
        <v>1070</v>
      </c>
      <c r="W389" s="212" t="s">
        <v>974</v>
      </c>
      <c r="X389" s="209" t="s">
        <v>975</v>
      </c>
      <c r="Y389" s="212" t="s">
        <v>910</v>
      </c>
      <c r="Z389" s="209" t="s">
        <v>976</v>
      </c>
      <c r="AA389" s="212" t="s">
        <v>973</v>
      </c>
      <c r="AB389" s="210">
        <v>2.8</v>
      </c>
      <c r="AC389" s="213">
        <v>2.8</v>
      </c>
      <c r="AD389" s="141" t="s">
        <v>973</v>
      </c>
      <c r="AE389" s="214">
        <v>8410</v>
      </c>
      <c r="AF389" s="141" t="s">
        <v>973</v>
      </c>
      <c r="AG389" s="215">
        <v>80</v>
      </c>
      <c r="AH389" s="216" t="s">
        <v>974</v>
      </c>
      <c r="AI389" s="158" t="s">
        <v>975</v>
      </c>
      <c r="AJ389" s="159" t="s">
        <v>973</v>
      </c>
      <c r="AK389" s="217" t="s">
        <v>976</v>
      </c>
      <c r="AL389" s="218" t="s">
        <v>973</v>
      </c>
      <c r="AM389" s="219">
        <v>2.8</v>
      </c>
      <c r="AN389" s="220"/>
      <c r="AO389" s="115"/>
      <c r="AP389" s="221"/>
      <c r="AQ389" s="115"/>
      <c r="AR389" s="222"/>
      <c r="AS389" s="223"/>
      <c r="AT389" s="221"/>
      <c r="AU389" s="223"/>
      <c r="AV389" s="221"/>
      <c r="AW389" s="223"/>
      <c r="AX389" s="221"/>
      <c r="AY389" s="115"/>
      <c r="AZ389" s="126"/>
      <c r="BA389" s="126"/>
      <c r="BB389" s="190"/>
      <c r="BC389" s="130"/>
      <c r="BD389" s="126"/>
      <c r="BE389" s="130"/>
      <c r="BF389" s="126"/>
      <c r="BG389" s="130"/>
      <c r="BH389" s="126"/>
      <c r="BI389" s="1119"/>
      <c r="BJ389" s="115"/>
      <c r="BK389" s="224" t="s">
        <v>1012</v>
      </c>
      <c r="BL389" s="1118"/>
      <c r="BM389" s="202" t="s">
        <v>1012</v>
      </c>
      <c r="BN389" s="195"/>
      <c r="BO389" s="195"/>
      <c r="BP389" s="195"/>
      <c r="BQ389" s="195"/>
      <c r="BR389" s="195"/>
      <c r="BS389" s="225"/>
      <c r="BU389" s="1149"/>
      <c r="BV389" s="259"/>
      <c r="BW389" s="1100"/>
      <c r="BX389" s="1132"/>
      <c r="BY389" s="227">
        <v>10900</v>
      </c>
      <c r="BZ389" s="1100"/>
      <c r="CA389" s="1083"/>
      <c r="CB389" s="1102"/>
      <c r="CC389" s="1086"/>
      <c r="CD389" s="1102"/>
      <c r="CE389" s="1089"/>
      <c r="CF389" s="1102"/>
      <c r="CG389" s="1067"/>
      <c r="CH389" s="1093"/>
      <c r="CI389" s="1121" t="e">
        <v>#REF!</v>
      </c>
      <c r="CJ389" s="1108" t="e">
        <v>#REF!</v>
      </c>
      <c r="CK389" s="1093"/>
      <c r="CL389" s="123" t="s">
        <v>985</v>
      </c>
      <c r="CM389" s="228">
        <v>3500</v>
      </c>
      <c r="CN389" s="229">
        <v>3900</v>
      </c>
      <c r="CO389" s="1100"/>
      <c r="CP389" s="1111"/>
      <c r="CQ389" s="1100"/>
      <c r="CR389" s="1083"/>
      <c r="CS389" s="1102"/>
      <c r="CT389" s="1086"/>
      <c r="CU389" s="1086"/>
      <c r="CV389" s="1089"/>
      <c r="CW389" s="1102"/>
      <c r="CX389" s="1105"/>
      <c r="CY389" s="1091"/>
      <c r="CZ389" s="1093"/>
      <c r="DA389" s="1095"/>
      <c r="DB389" s="1096"/>
      <c r="DC389" s="265"/>
      <c r="DD389" s="1096"/>
      <c r="DE389" s="1098"/>
      <c r="DF389" s="1100"/>
      <c r="DG389" s="1083"/>
      <c r="DH389" s="1086"/>
      <c r="DI389" s="1086"/>
      <c r="DJ389" s="1086"/>
      <c r="DK389" s="1089"/>
      <c r="DL389" s="1086"/>
      <c r="DM389" s="1067"/>
      <c r="DN389" s="1069"/>
      <c r="DO389" s="1071"/>
      <c r="DP389" s="1073"/>
      <c r="DQ389" s="1073"/>
      <c r="DR389" s="1075"/>
      <c r="DS389" s="202"/>
      <c r="DT389" s="1143"/>
      <c r="DU389" s="160"/>
      <c r="DV389" s="160"/>
    </row>
    <row r="390" spans="1:126" s="263" customFormat="1" ht="18.600000000000001" customHeight="1">
      <c r="A390" s="263" t="s">
        <v>233</v>
      </c>
      <c r="B390" s="1147"/>
      <c r="C390" s="1114"/>
      <c r="D390" s="1123" t="s">
        <v>986</v>
      </c>
      <c r="E390" s="203" t="s">
        <v>54</v>
      </c>
      <c r="F390" s="165"/>
      <c r="G390" s="204">
        <v>125470</v>
      </c>
      <c r="H390" s="205">
        <v>209580</v>
      </c>
      <c r="I390" s="204">
        <v>119220</v>
      </c>
      <c r="J390" s="205">
        <v>203330</v>
      </c>
      <c r="K390" s="141" t="s">
        <v>973</v>
      </c>
      <c r="L390" s="206">
        <v>1130</v>
      </c>
      <c r="M390" s="207">
        <v>1970</v>
      </c>
      <c r="N390" s="208" t="s">
        <v>974</v>
      </c>
      <c r="O390" s="209" t="s">
        <v>975</v>
      </c>
      <c r="P390" s="209" t="s">
        <v>910</v>
      </c>
      <c r="Q390" s="209" t="s">
        <v>976</v>
      </c>
      <c r="R390" s="209" t="s">
        <v>973</v>
      </c>
      <c r="S390" s="210">
        <v>2.9</v>
      </c>
      <c r="T390" s="211">
        <v>2.9</v>
      </c>
      <c r="U390" s="206">
        <v>1070</v>
      </c>
      <c r="V390" s="207">
        <v>1910</v>
      </c>
      <c r="W390" s="212" t="s">
        <v>974</v>
      </c>
      <c r="X390" s="209" t="s">
        <v>975</v>
      </c>
      <c r="Y390" s="212" t="s">
        <v>910</v>
      </c>
      <c r="Z390" s="209" t="s">
        <v>976</v>
      </c>
      <c r="AA390" s="212" t="s">
        <v>973</v>
      </c>
      <c r="AB390" s="210">
        <v>2.8</v>
      </c>
      <c r="AC390" s="213">
        <v>2.8</v>
      </c>
      <c r="AD390" s="231"/>
      <c r="AE390" s="232"/>
      <c r="AF390" s="233"/>
      <c r="AG390" s="234"/>
      <c r="AH390" s="235"/>
      <c r="AI390" s="195"/>
      <c r="AJ390" s="235"/>
      <c r="AK390" s="195"/>
      <c r="AL390" s="235"/>
      <c r="AM390" s="195"/>
      <c r="AN390" s="195"/>
      <c r="AO390" s="231"/>
      <c r="AP390" s="232"/>
      <c r="AQ390" s="233"/>
      <c r="AR390" s="234"/>
      <c r="AS390" s="235"/>
      <c r="AT390" s="195"/>
      <c r="AU390" s="235"/>
      <c r="AV390" s="195"/>
      <c r="AW390" s="235"/>
      <c r="AX390" s="195"/>
      <c r="AY390" s="141" t="s">
        <v>973</v>
      </c>
      <c r="AZ390" s="236">
        <v>16820</v>
      </c>
      <c r="BA390" s="141" t="s">
        <v>973</v>
      </c>
      <c r="BB390" s="184">
        <v>160</v>
      </c>
      <c r="BC390" s="185" t="s">
        <v>974</v>
      </c>
      <c r="BD390" s="186" t="s">
        <v>975</v>
      </c>
      <c r="BE390" s="187" t="s">
        <v>973</v>
      </c>
      <c r="BF390" s="188" t="s">
        <v>976</v>
      </c>
      <c r="BG390" s="185" t="s">
        <v>973</v>
      </c>
      <c r="BH390" s="189">
        <v>2.8</v>
      </c>
      <c r="BI390" s="1119"/>
      <c r="BJ390" s="115"/>
      <c r="BK390" s="224">
        <v>590200</v>
      </c>
      <c r="BL390" s="1118"/>
      <c r="BM390" s="256">
        <v>5900</v>
      </c>
      <c r="BN390" s="195" t="s">
        <v>911</v>
      </c>
      <c r="BO390" s="122" t="s">
        <v>975</v>
      </c>
      <c r="BP390" s="129" t="s">
        <v>973</v>
      </c>
      <c r="BQ390" s="257" t="s">
        <v>976</v>
      </c>
      <c r="BR390" s="143" t="s">
        <v>973</v>
      </c>
      <c r="BS390" s="258">
        <v>2.1</v>
      </c>
      <c r="BT390" s="232"/>
      <c r="BU390" s="1149"/>
      <c r="BV390" s="224"/>
      <c r="BW390" s="1100" t="s">
        <v>973</v>
      </c>
      <c r="BX390" s="1129">
        <v>10900</v>
      </c>
      <c r="BY390" s="237"/>
      <c r="BZ390" s="1100"/>
      <c r="CA390" s="1083">
        <v>0</v>
      </c>
      <c r="CB390" s="1102"/>
      <c r="CC390" s="1086"/>
      <c r="CD390" s="1102"/>
      <c r="CE390" s="1089"/>
      <c r="CF390" s="1102"/>
      <c r="CG390" s="1067"/>
      <c r="CH390" s="1093"/>
      <c r="CI390" s="1121" t="e">
        <v>#REF!</v>
      </c>
      <c r="CJ390" s="1108" t="e">
        <v>#REF!</v>
      </c>
      <c r="CK390" s="1093"/>
      <c r="CL390" s="123" t="s">
        <v>987</v>
      </c>
      <c r="CM390" s="228">
        <v>3000</v>
      </c>
      <c r="CN390" s="229">
        <v>3400</v>
      </c>
      <c r="CO390" s="1100"/>
      <c r="CP390" s="1111"/>
      <c r="CQ390" s="1100"/>
      <c r="CR390" s="1083"/>
      <c r="CS390" s="1102"/>
      <c r="CT390" s="1086"/>
      <c r="CU390" s="1086"/>
      <c r="CV390" s="1089"/>
      <c r="CW390" s="1102"/>
      <c r="CX390" s="1105"/>
      <c r="CY390" s="1091"/>
      <c r="CZ390" s="202"/>
      <c r="DA390" s="127"/>
      <c r="DB390" s="1096"/>
      <c r="DC390" s="266"/>
      <c r="DD390" s="1096"/>
      <c r="DE390" s="1098"/>
      <c r="DF390" s="1100"/>
      <c r="DG390" s="1083"/>
      <c r="DH390" s="1086"/>
      <c r="DI390" s="1086"/>
      <c r="DJ390" s="1086"/>
      <c r="DK390" s="1089"/>
      <c r="DL390" s="1086"/>
      <c r="DM390" s="1067"/>
      <c r="DN390" s="1069"/>
      <c r="DO390" s="1076">
        <v>0.01</v>
      </c>
      <c r="DP390" s="1078">
        <v>0.03</v>
      </c>
      <c r="DQ390" s="1078">
        <v>0.04</v>
      </c>
      <c r="DR390" s="1080">
        <v>0.06</v>
      </c>
      <c r="DS390" s="202"/>
      <c r="DT390" s="1143"/>
      <c r="DU390" s="160"/>
      <c r="DV390" s="160"/>
    </row>
    <row r="391" spans="1:126" s="263" customFormat="1" ht="18.600000000000001" customHeight="1">
      <c r="A391" s="263" t="s">
        <v>234</v>
      </c>
      <c r="B391" s="1147"/>
      <c r="C391" s="1114"/>
      <c r="D391" s="1124"/>
      <c r="E391" s="238" t="s">
        <v>55</v>
      </c>
      <c r="F391" s="165"/>
      <c r="G391" s="239">
        <v>209580</v>
      </c>
      <c r="H391" s="240"/>
      <c r="I391" s="239">
        <v>203330</v>
      </c>
      <c r="J391" s="240"/>
      <c r="K391" s="141" t="s">
        <v>973</v>
      </c>
      <c r="L391" s="241">
        <v>1970</v>
      </c>
      <c r="M391" s="242"/>
      <c r="N391" s="243" t="s">
        <v>974</v>
      </c>
      <c r="O391" s="244" t="s">
        <v>975</v>
      </c>
      <c r="P391" s="244" t="s">
        <v>910</v>
      </c>
      <c r="Q391" s="244" t="s">
        <v>976</v>
      </c>
      <c r="R391" s="244" t="s">
        <v>973</v>
      </c>
      <c r="S391" s="245">
        <v>2.9</v>
      </c>
      <c r="T391" s="246"/>
      <c r="U391" s="241">
        <v>1910</v>
      </c>
      <c r="V391" s="242"/>
      <c r="W391" s="247" t="s">
        <v>974</v>
      </c>
      <c r="X391" s="244" t="s">
        <v>975</v>
      </c>
      <c r="Y391" s="248" t="s">
        <v>910</v>
      </c>
      <c r="Z391" s="244" t="s">
        <v>976</v>
      </c>
      <c r="AA391" s="248" t="s">
        <v>973</v>
      </c>
      <c r="AB391" s="245">
        <v>2.8</v>
      </c>
      <c r="AC391" s="249"/>
      <c r="AD391" s="231"/>
      <c r="AE391" s="232"/>
      <c r="AF391" s="233"/>
      <c r="AG391" s="250"/>
      <c r="AH391" s="235"/>
      <c r="AI391" s="195"/>
      <c r="AJ391" s="235"/>
      <c r="AK391" s="195"/>
      <c r="AL391" s="235"/>
      <c r="AM391" s="195"/>
      <c r="AN391" s="195"/>
      <c r="AO391" s="231"/>
      <c r="AP391" s="232"/>
      <c r="AQ391" s="233"/>
      <c r="AR391" s="250"/>
      <c r="AS391" s="235"/>
      <c r="AT391" s="195"/>
      <c r="AU391" s="235"/>
      <c r="AV391" s="195"/>
      <c r="AW391" s="235"/>
      <c r="AX391" s="195"/>
      <c r="AY391" s="231"/>
      <c r="AZ391" s="232"/>
      <c r="BA391" s="232"/>
      <c r="BB391" s="234"/>
      <c r="BC391" s="235"/>
      <c r="BD391" s="195"/>
      <c r="BE391" s="235"/>
      <c r="BF391" s="195"/>
      <c r="BG391" s="235"/>
      <c r="BH391" s="195"/>
      <c r="BI391" s="1119"/>
      <c r="BJ391" s="115"/>
      <c r="BK391" s="259"/>
      <c r="BL391" s="1118"/>
      <c r="BM391" s="260"/>
      <c r="BN391" s="163"/>
      <c r="BO391" s="163"/>
      <c r="BP391" s="163"/>
      <c r="BQ391" s="163"/>
      <c r="BR391" s="163"/>
      <c r="BS391" s="261"/>
      <c r="BT391" s="195"/>
      <c r="BU391" s="1149"/>
      <c r="BV391" s="226"/>
      <c r="BW391" s="1100"/>
      <c r="BX391" s="1130"/>
      <c r="BY391" s="251"/>
      <c r="BZ391" s="1100"/>
      <c r="CA391" s="1084"/>
      <c r="CB391" s="1103"/>
      <c r="CC391" s="1087"/>
      <c r="CD391" s="1103"/>
      <c r="CE391" s="1090"/>
      <c r="CF391" s="1103"/>
      <c r="CG391" s="1068"/>
      <c r="CH391" s="1093"/>
      <c r="CI391" s="1122" t="e">
        <v>#REF!</v>
      </c>
      <c r="CJ391" s="1109" t="e">
        <v>#REF!</v>
      </c>
      <c r="CK391" s="1093"/>
      <c r="CL391" s="252" t="s">
        <v>988</v>
      </c>
      <c r="CM391" s="253">
        <v>2700</v>
      </c>
      <c r="CN391" s="254">
        <v>3000</v>
      </c>
      <c r="CO391" s="1100"/>
      <c r="CP391" s="1112"/>
      <c r="CQ391" s="1100"/>
      <c r="CR391" s="1084"/>
      <c r="CS391" s="1103"/>
      <c r="CT391" s="1087"/>
      <c r="CU391" s="1087"/>
      <c r="CV391" s="1090"/>
      <c r="CW391" s="1103"/>
      <c r="CX391" s="1106"/>
      <c r="CY391" s="1092"/>
      <c r="CZ391" s="202"/>
      <c r="DA391" s="127"/>
      <c r="DB391" s="1096"/>
      <c r="DC391" s="266"/>
      <c r="DD391" s="1096"/>
      <c r="DE391" s="1099"/>
      <c r="DF391" s="1100"/>
      <c r="DG391" s="1084"/>
      <c r="DH391" s="1087"/>
      <c r="DI391" s="1087"/>
      <c r="DJ391" s="1087"/>
      <c r="DK391" s="1090"/>
      <c r="DL391" s="1087"/>
      <c r="DM391" s="1068"/>
      <c r="DN391" s="1069"/>
      <c r="DO391" s="1077"/>
      <c r="DP391" s="1079"/>
      <c r="DQ391" s="1079"/>
      <c r="DR391" s="1081"/>
      <c r="DS391" s="202"/>
      <c r="DT391" s="1143"/>
      <c r="DU391" s="160"/>
      <c r="DV391" s="160"/>
    </row>
    <row r="392" spans="1:126" s="263" customFormat="1" ht="18.600000000000001" customHeight="1">
      <c r="A392" s="263" t="s">
        <v>235</v>
      </c>
      <c r="B392" s="1147"/>
      <c r="C392" s="1128" t="s">
        <v>1013</v>
      </c>
      <c r="D392" s="1116" t="s">
        <v>972</v>
      </c>
      <c r="E392" s="164" t="s">
        <v>52</v>
      </c>
      <c r="F392" s="165"/>
      <c r="G392" s="166">
        <v>42560</v>
      </c>
      <c r="H392" s="167">
        <v>50970</v>
      </c>
      <c r="I392" s="166">
        <v>36940</v>
      </c>
      <c r="J392" s="167">
        <v>45350</v>
      </c>
      <c r="K392" s="141" t="s">
        <v>973</v>
      </c>
      <c r="L392" s="168">
        <v>400</v>
      </c>
      <c r="M392" s="169">
        <v>480</v>
      </c>
      <c r="N392" s="170" t="s">
        <v>974</v>
      </c>
      <c r="O392" s="171" t="s">
        <v>975</v>
      </c>
      <c r="P392" s="172" t="s">
        <v>973</v>
      </c>
      <c r="Q392" s="173" t="s">
        <v>976</v>
      </c>
      <c r="R392" s="172" t="s">
        <v>973</v>
      </c>
      <c r="S392" s="174">
        <v>3.1</v>
      </c>
      <c r="T392" s="175">
        <v>3</v>
      </c>
      <c r="U392" s="168">
        <v>340</v>
      </c>
      <c r="V392" s="169">
        <v>420</v>
      </c>
      <c r="W392" s="176" t="s">
        <v>974</v>
      </c>
      <c r="X392" s="171" t="s">
        <v>975</v>
      </c>
      <c r="Y392" s="176" t="s">
        <v>973</v>
      </c>
      <c r="Z392" s="173" t="s">
        <v>976</v>
      </c>
      <c r="AA392" s="176" t="s">
        <v>973</v>
      </c>
      <c r="AB392" s="174">
        <v>3.1</v>
      </c>
      <c r="AC392" s="177">
        <v>3</v>
      </c>
      <c r="AD392" s="141" t="s">
        <v>973</v>
      </c>
      <c r="AE392" s="178">
        <v>8410</v>
      </c>
      <c r="AF392" s="141" t="s">
        <v>973</v>
      </c>
      <c r="AG392" s="179">
        <v>80</v>
      </c>
      <c r="AH392" s="180" t="s">
        <v>974</v>
      </c>
      <c r="AI392" s="171" t="s">
        <v>975</v>
      </c>
      <c r="AJ392" s="176" t="s">
        <v>973</v>
      </c>
      <c r="AK392" s="173" t="s">
        <v>976</v>
      </c>
      <c r="AL392" s="176" t="s">
        <v>973</v>
      </c>
      <c r="AM392" s="181">
        <v>2.8</v>
      </c>
      <c r="AN392" s="182" t="s">
        <v>977</v>
      </c>
      <c r="AO392" s="141" t="s">
        <v>973</v>
      </c>
      <c r="AP392" s="183">
        <v>3360</v>
      </c>
      <c r="AQ392" s="141" t="s">
        <v>973</v>
      </c>
      <c r="AR392" s="184">
        <v>30</v>
      </c>
      <c r="AS392" s="185" t="s">
        <v>974</v>
      </c>
      <c r="AT392" s="186" t="s">
        <v>975</v>
      </c>
      <c r="AU392" s="187" t="s">
        <v>973</v>
      </c>
      <c r="AV392" s="188" t="s">
        <v>976</v>
      </c>
      <c r="AW392" s="187" t="s">
        <v>973</v>
      </c>
      <c r="AX392" s="189">
        <v>3.7</v>
      </c>
      <c r="AY392" s="115"/>
      <c r="AZ392" s="126"/>
      <c r="BA392" s="126"/>
      <c r="BB392" s="190"/>
      <c r="BC392" s="130"/>
      <c r="BD392" s="126"/>
      <c r="BE392" s="130"/>
      <c r="BF392" s="126"/>
      <c r="BG392" s="130"/>
      <c r="BH392" s="126"/>
      <c r="BI392" s="1119"/>
      <c r="BJ392" s="115"/>
      <c r="BK392" s="224" t="s">
        <v>1014</v>
      </c>
      <c r="BL392" s="1118"/>
      <c r="BM392" s="202" t="s">
        <v>1014</v>
      </c>
      <c r="BN392" s="195"/>
      <c r="BO392" s="195"/>
      <c r="BP392" s="195"/>
      <c r="BQ392" s="195"/>
      <c r="BR392" s="195"/>
      <c r="BS392" s="225"/>
      <c r="BU392" s="1149"/>
      <c r="BV392" s="259"/>
      <c r="BW392" s="1118"/>
      <c r="BX392" s="232"/>
      <c r="BY392" s="232"/>
      <c r="BZ392" s="1119"/>
      <c r="CA392" s="267"/>
      <c r="CB392" s="268"/>
      <c r="CC392" s="269"/>
      <c r="CD392" s="268"/>
      <c r="CE392" s="269"/>
      <c r="CF392" s="268"/>
      <c r="CG392" s="269"/>
      <c r="CH392" s="1096" t="s">
        <v>973</v>
      </c>
      <c r="CI392" s="1120">
        <v>3200</v>
      </c>
      <c r="CJ392" s="1107">
        <v>3500</v>
      </c>
      <c r="CK392" s="1093" t="s">
        <v>973</v>
      </c>
      <c r="CL392" s="198" t="s">
        <v>980</v>
      </c>
      <c r="CM392" s="199">
        <v>5500</v>
      </c>
      <c r="CN392" s="200">
        <v>6200</v>
      </c>
      <c r="CO392" s="1100" t="s">
        <v>973</v>
      </c>
      <c r="CP392" s="1110">
        <v>5040</v>
      </c>
      <c r="CQ392" s="1100" t="s">
        <v>973</v>
      </c>
      <c r="CR392" s="1082">
        <v>50</v>
      </c>
      <c r="CS392" s="1101" t="s">
        <v>974</v>
      </c>
      <c r="CT392" s="1085" t="s">
        <v>975</v>
      </c>
      <c r="CU392" s="1085" t="s">
        <v>973</v>
      </c>
      <c r="CV392" s="1088" t="s">
        <v>979</v>
      </c>
      <c r="CW392" s="1101" t="s">
        <v>973</v>
      </c>
      <c r="CX392" s="1104">
        <v>2.9</v>
      </c>
      <c r="CY392" s="1091" t="s">
        <v>981</v>
      </c>
      <c r="CZ392" s="1093" t="s">
        <v>973</v>
      </c>
      <c r="DA392" s="1094">
        <v>4900</v>
      </c>
      <c r="DB392" s="1096"/>
      <c r="DC392" s="270"/>
      <c r="DD392" s="1096" t="s">
        <v>982</v>
      </c>
      <c r="DE392" s="1097">
        <v>5510</v>
      </c>
      <c r="DF392" s="1100" t="s">
        <v>973</v>
      </c>
      <c r="DG392" s="1082">
        <v>50</v>
      </c>
      <c r="DH392" s="1085" t="s">
        <v>974</v>
      </c>
      <c r="DI392" s="1085" t="s">
        <v>975</v>
      </c>
      <c r="DJ392" s="1085" t="s">
        <v>973</v>
      </c>
      <c r="DK392" s="1088" t="s">
        <v>979</v>
      </c>
      <c r="DL392" s="1085" t="s">
        <v>973</v>
      </c>
      <c r="DM392" s="1066">
        <v>2.2000000000000002</v>
      </c>
      <c r="DN392" s="1069" t="s">
        <v>982</v>
      </c>
      <c r="DO392" s="1070" t="s">
        <v>912</v>
      </c>
      <c r="DP392" s="1072" t="s">
        <v>912</v>
      </c>
      <c r="DQ392" s="1072" t="s">
        <v>912</v>
      </c>
      <c r="DR392" s="1074" t="s">
        <v>912</v>
      </c>
      <c r="DS392" s="202"/>
      <c r="DT392" s="1143"/>
      <c r="DU392" s="160"/>
      <c r="DV392" s="160"/>
    </row>
    <row r="393" spans="1:126" s="263" customFormat="1" ht="18.600000000000001" customHeight="1">
      <c r="A393" s="263" t="s">
        <v>236</v>
      </c>
      <c r="B393" s="1147"/>
      <c r="C393" s="1114"/>
      <c r="D393" s="1117"/>
      <c r="E393" s="203" t="s">
        <v>53</v>
      </c>
      <c r="F393" s="165"/>
      <c r="G393" s="204">
        <v>50970</v>
      </c>
      <c r="H393" s="205">
        <v>118660</v>
      </c>
      <c r="I393" s="204">
        <v>45350</v>
      </c>
      <c r="J393" s="205">
        <v>113040</v>
      </c>
      <c r="K393" s="141" t="s">
        <v>973</v>
      </c>
      <c r="L393" s="206">
        <v>480</v>
      </c>
      <c r="M393" s="207">
        <v>1060</v>
      </c>
      <c r="N393" s="208" t="s">
        <v>974</v>
      </c>
      <c r="O393" s="209" t="s">
        <v>975</v>
      </c>
      <c r="P393" s="209" t="s">
        <v>910</v>
      </c>
      <c r="Q393" s="209" t="s">
        <v>976</v>
      </c>
      <c r="R393" s="209" t="s">
        <v>973</v>
      </c>
      <c r="S393" s="210">
        <v>3</v>
      </c>
      <c r="T393" s="211">
        <v>2.9</v>
      </c>
      <c r="U393" s="206">
        <v>420</v>
      </c>
      <c r="V393" s="207">
        <v>1010</v>
      </c>
      <c r="W393" s="212" t="s">
        <v>974</v>
      </c>
      <c r="X393" s="209" t="s">
        <v>975</v>
      </c>
      <c r="Y393" s="212" t="s">
        <v>910</v>
      </c>
      <c r="Z393" s="209" t="s">
        <v>976</v>
      </c>
      <c r="AA393" s="212" t="s">
        <v>973</v>
      </c>
      <c r="AB393" s="210">
        <v>3</v>
      </c>
      <c r="AC393" s="213">
        <v>2.9</v>
      </c>
      <c r="AD393" s="141" t="s">
        <v>973</v>
      </c>
      <c r="AE393" s="214">
        <v>8410</v>
      </c>
      <c r="AF393" s="141" t="s">
        <v>973</v>
      </c>
      <c r="AG393" s="215">
        <v>80</v>
      </c>
      <c r="AH393" s="216" t="s">
        <v>974</v>
      </c>
      <c r="AI393" s="158" t="s">
        <v>975</v>
      </c>
      <c r="AJ393" s="159" t="s">
        <v>973</v>
      </c>
      <c r="AK393" s="217" t="s">
        <v>976</v>
      </c>
      <c r="AL393" s="218" t="s">
        <v>973</v>
      </c>
      <c r="AM393" s="219">
        <v>2.8</v>
      </c>
      <c r="AN393" s="220"/>
      <c r="AO393" s="115"/>
      <c r="AP393" s="221"/>
      <c r="AQ393" s="115"/>
      <c r="AR393" s="222"/>
      <c r="AS393" s="223"/>
      <c r="AT393" s="221"/>
      <c r="AU393" s="223"/>
      <c r="AV393" s="221"/>
      <c r="AW393" s="223"/>
      <c r="AX393" s="221"/>
      <c r="AY393" s="115"/>
      <c r="AZ393" s="126"/>
      <c r="BA393" s="126"/>
      <c r="BB393" s="190"/>
      <c r="BC393" s="130"/>
      <c r="BD393" s="126"/>
      <c r="BE393" s="130"/>
      <c r="BF393" s="126"/>
      <c r="BG393" s="130"/>
      <c r="BH393" s="126"/>
      <c r="BI393" s="1119"/>
      <c r="BJ393" s="115"/>
      <c r="BK393" s="224">
        <v>631000</v>
      </c>
      <c r="BL393" s="1118"/>
      <c r="BM393" s="256">
        <v>6310</v>
      </c>
      <c r="BN393" s="195" t="s">
        <v>911</v>
      </c>
      <c r="BO393" s="122" t="s">
        <v>975</v>
      </c>
      <c r="BP393" s="129" t="s">
        <v>973</v>
      </c>
      <c r="BQ393" s="257" t="s">
        <v>976</v>
      </c>
      <c r="BR393" s="143" t="s">
        <v>973</v>
      </c>
      <c r="BS393" s="258">
        <v>1.9</v>
      </c>
      <c r="BT393" s="232"/>
      <c r="BU393" s="1149"/>
      <c r="BV393" s="195"/>
      <c r="BW393" s="1118"/>
      <c r="BX393" s="232"/>
      <c r="BY393" s="232"/>
      <c r="BZ393" s="1119"/>
      <c r="CA393" s="271"/>
      <c r="CB393" s="268"/>
      <c r="CC393" s="269"/>
      <c r="CD393" s="268"/>
      <c r="CE393" s="269"/>
      <c r="CF393" s="268"/>
      <c r="CG393" s="269"/>
      <c r="CH393" s="1096"/>
      <c r="CI393" s="1121" t="e">
        <v>#REF!</v>
      </c>
      <c r="CJ393" s="1108" t="e">
        <v>#REF!</v>
      </c>
      <c r="CK393" s="1093"/>
      <c r="CL393" s="123" t="s">
        <v>985</v>
      </c>
      <c r="CM393" s="228">
        <v>3000</v>
      </c>
      <c r="CN393" s="229">
        <v>3400</v>
      </c>
      <c r="CO393" s="1100"/>
      <c r="CP393" s="1111"/>
      <c r="CQ393" s="1100"/>
      <c r="CR393" s="1083"/>
      <c r="CS393" s="1102"/>
      <c r="CT393" s="1086"/>
      <c r="CU393" s="1086"/>
      <c r="CV393" s="1089"/>
      <c r="CW393" s="1102"/>
      <c r="CX393" s="1105"/>
      <c r="CY393" s="1091"/>
      <c r="CZ393" s="1093"/>
      <c r="DA393" s="1095"/>
      <c r="DB393" s="1096"/>
      <c r="DC393" s="270"/>
      <c r="DD393" s="1096"/>
      <c r="DE393" s="1098"/>
      <c r="DF393" s="1100"/>
      <c r="DG393" s="1083"/>
      <c r="DH393" s="1086"/>
      <c r="DI393" s="1086"/>
      <c r="DJ393" s="1086"/>
      <c r="DK393" s="1089"/>
      <c r="DL393" s="1086"/>
      <c r="DM393" s="1067"/>
      <c r="DN393" s="1069"/>
      <c r="DO393" s="1071"/>
      <c r="DP393" s="1073"/>
      <c r="DQ393" s="1073"/>
      <c r="DR393" s="1075"/>
      <c r="DS393" s="202"/>
      <c r="DT393" s="1143"/>
      <c r="DU393" s="160"/>
      <c r="DV393" s="160"/>
    </row>
    <row r="394" spans="1:126" s="263" customFormat="1" ht="18.600000000000001" customHeight="1">
      <c r="A394" s="263" t="s">
        <v>237</v>
      </c>
      <c r="B394" s="1147"/>
      <c r="C394" s="1114"/>
      <c r="D394" s="1123" t="s">
        <v>986</v>
      </c>
      <c r="E394" s="203" t="s">
        <v>54</v>
      </c>
      <c r="F394" s="165"/>
      <c r="G394" s="204">
        <v>118660</v>
      </c>
      <c r="H394" s="205">
        <v>202770</v>
      </c>
      <c r="I394" s="204">
        <v>113040</v>
      </c>
      <c r="J394" s="205">
        <v>197150</v>
      </c>
      <c r="K394" s="141" t="s">
        <v>973</v>
      </c>
      <c r="L394" s="206">
        <v>1060</v>
      </c>
      <c r="M394" s="207">
        <v>1900</v>
      </c>
      <c r="N394" s="208" t="s">
        <v>974</v>
      </c>
      <c r="O394" s="209" t="s">
        <v>975</v>
      </c>
      <c r="P394" s="209" t="s">
        <v>910</v>
      </c>
      <c r="Q394" s="209" t="s">
        <v>976</v>
      </c>
      <c r="R394" s="209" t="s">
        <v>973</v>
      </c>
      <c r="S394" s="210">
        <v>2.9</v>
      </c>
      <c r="T394" s="211">
        <v>2.9</v>
      </c>
      <c r="U394" s="206">
        <v>1010</v>
      </c>
      <c r="V394" s="207">
        <v>1850</v>
      </c>
      <c r="W394" s="212" t="s">
        <v>974</v>
      </c>
      <c r="X394" s="209" t="s">
        <v>975</v>
      </c>
      <c r="Y394" s="212" t="s">
        <v>910</v>
      </c>
      <c r="Z394" s="209" t="s">
        <v>976</v>
      </c>
      <c r="AA394" s="212" t="s">
        <v>973</v>
      </c>
      <c r="AB394" s="210">
        <v>2.9</v>
      </c>
      <c r="AC394" s="213">
        <v>2.9</v>
      </c>
      <c r="AD394" s="231"/>
      <c r="AE394" s="232"/>
      <c r="AF394" s="233"/>
      <c r="AG394" s="234"/>
      <c r="AH394" s="235"/>
      <c r="AI394" s="195"/>
      <c r="AJ394" s="235"/>
      <c r="AK394" s="195"/>
      <c r="AL394" s="235"/>
      <c r="AM394" s="195"/>
      <c r="AN394" s="195"/>
      <c r="AO394" s="231"/>
      <c r="AP394" s="232"/>
      <c r="AQ394" s="233"/>
      <c r="AR394" s="234"/>
      <c r="AS394" s="235"/>
      <c r="AT394" s="195"/>
      <c r="AU394" s="235"/>
      <c r="AV394" s="195"/>
      <c r="AW394" s="235"/>
      <c r="AX394" s="195"/>
      <c r="AY394" s="141" t="s">
        <v>973</v>
      </c>
      <c r="AZ394" s="236">
        <v>16820</v>
      </c>
      <c r="BA394" s="141" t="s">
        <v>973</v>
      </c>
      <c r="BB394" s="184">
        <v>160</v>
      </c>
      <c r="BC394" s="185" t="s">
        <v>974</v>
      </c>
      <c r="BD394" s="186" t="s">
        <v>975</v>
      </c>
      <c r="BE394" s="187" t="s">
        <v>973</v>
      </c>
      <c r="BF394" s="188" t="s">
        <v>976</v>
      </c>
      <c r="BG394" s="185" t="s">
        <v>973</v>
      </c>
      <c r="BH394" s="189">
        <v>2.8</v>
      </c>
      <c r="BI394" s="1119"/>
      <c r="BJ394" s="115"/>
      <c r="BK394" s="259"/>
      <c r="BL394" s="1118"/>
      <c r="BM394" s="260"/>
      <c r="BN394" s="163"/>
      <c r="BO394" s="163"/>
      <c r="BP394" s="163"/>
      <c r="BQ394" s="163"/>
      <c r="BR394" s="163"/>
      <c r="BS394" s="261"/>
      <c r="BT394" s="195"/>
      <c r="BU394" s="1149"/>
      <c r="BV394" s="195"/>
      <c r="BW394" s="1118"/>
      <c r="BX394" s="232"/>
      <c r="BY394" s="232"/>
      <c r="BZ394" s="1119"/>
      <c r="CA394" s="271"/>
      <c r="CB394" s="268"/>
      <c r="CC394" s="269"/>
      <c r="CD394" s="268"/>
      <c r="CE394" s="269"/>
      <c r="CF394" s="268"/>
      <c r="CG394" s="269"/>
      <c r="CH394" s="1096"/>
      <c r="CI394" s="1121" t="e">
        <v>#REF!</v>
      </c>
      <c r="CJ394" s="1108" t="e">
        <v>#REF!</v>
      </c>
      <c r="CK394" s="1093"/>
      <c r="CL394" s="123" t="s">
        <v>987</v>
      </c>
      <c r="CM394" s="228">
        <v>2600</v>
      </c>
      <c r="CN394" s="229">
        <v>2900</v>
      </c>
      <c r="CO394" s="1100"/>
      <c r="CP394" s="1111"/>
      <c r="CQ394" s="1100"/>
      <c r="CR394" s="1083"/>
      <c r="CS394" s="1102"/>
      <c r="CT394" s="1086"/>
      <c r="CU394" s="1086"/>
      <c r="CV394" s="1089"/>
      <c r="CW394" s="1102"/>
      <c r="CX394" s="1105"/>
      <c r="CY394" s="1091"/>
      <c r="CZ394" s="202"/>
      <c r="DA394" s="127"/>
      <c r="DB394" s="1096"/>
      <c r="DC394" s="270"/>
      <c r="DD394" s="1096"/>
      <c r="DE394" s="1098"/>
      <c r="DF394" s="1100"/>
      <c r="DG394" s="1083"/>
      <c r="DH394" s="1086"/>
      <c r="DI394" s="1086"/>
      <c r="DJ394" s="1086"/>
      <c r="DK394" s="1089"/>
      <c r="DL394" s="1086"/>
      <c r="DM394" s="1067"/>
      <c r="DN394" s="1069"/>
      <c r="DO394" s="1076">
        <v>0.01</v>
      </c>
      <c r="DP394" s="1078">
        <v>0.03</v>
      </c>
      <c r="DQ394" s="1078">
        <v>0.04</v>
      </c>
      <c r="DR394" s="1080">
        <v>0.06</v>
      </c>
      <c r="DS394" s="202"/>
      <c r="DT394" s="1143"/>
      <c r="DU394" s="160"/>
      <c r="DV394" s="160"/>
    </row>
    <row r="395" spans="1:126" s="263" customFormat="1" ht="18.600000000000001" customHeight="1">
      <c r="A395" s="263" t="s">
        <v>238</v>
      </c>
      <c r="B395" s="1147"/>
      <c r="C395" s="1114"/>
      <c r="D395" s="1124"/>
      <c r="E395" s="238" t="s">
        <v>55</v>
      </c>
      <c r="F395" s="165"/>
      <c r="G395" s="239">
        <v>202770</v>
      </c>
      <c r="H395" s="240"/>
      <c r="I395" s="239">
        <v>197150</v>
      </c>
      <c r="J395" s="240"/>
      <c r="K395" s="141" t="s">
        <v>973</v>
      </c>
      <c r="L395" s="241">
        <v>1900</v>
      </c>
      <c r="M395" s="242"/>
      <c r="N395" s="243" t="s">
        <v>974</v>
      </c>
      <c r="O395" s="244" t="s">
        <v>975</v>
      </c>
      <c r="P395" s="244" t="s">
        <v>910</v>
      </c>
      <c r="Q395" s="244" t="s">
        <v>976</v>
      </c>
      <c r="R395" s="244" t="s">
        <v>973</v>
      </c>
      <c r="S395" s="245">
        <v>2.9</v>
      </c>
      <c r="T395" s="246"/>
      <c r="U395" s="241">
        <v>1850</v>
      </c>
      <c r="V395" s="242"/>
      <c r="W395" s="247" t="s">
        <v>974</v>
      </c>
      <c r="X395" s="244" t="s">
        <v>975</v>
      </c>
      <c r="Y395" s="248" t="s">
        <v>910</v>
      </c>
      <c r="Z395" s="244" t="s">
        <v>976</v>
      </c>
      <c r="AA395" s="248" t="s">
        <v>973</v>
      </c>
      <c r="AB395" s="245">
        <v>2.9</v>
      </c>
      <c r="AC395" s="249"/>
      <c r="AD395" s="231"/>
      <c r="AE395" s="232"/>
      <c r="AF395" s="233"/>
      <c r="AG395" s="250"/>
      <c r="AH395" s="235"/>
      <c r="AI395" s="195"/>
      <c r="AJ395" s="235"/>
      <c r="AK395" s="195"/>
      <c r="AL395" s="235"/>
      <c r="AM395" s="195"/>
      <c r="AN395" s="195"/>
      <c r="AO395" s="231"/>
      <c r="AP395" s="232"/>
      <c r="AQ395" s="233"/>
      <c r="AR395" s="250"/>
      <c r="AS395" s="235"/>
      <c r="AT395" s="195"/>
      <c r="AU395" s="235"/>
      <c r="AV395" s="195"/>
      <c r="AW395" s="235"/>
      <c r="AX395" s="195"/>
      <c r="AY395" s="231"/>
      <c r="AZ395" s="232"/>
      <c r="BA395" s="232"/>
      <c r="BB395" s="234"/>
      <c r="BC395" s="235"/>
      <c r="BD395" s="195"/>
      <c r="BE395" s="235"/>
      <c r="BF395" s="195"/>
      <c r="BG395" s="235"/>
      <c r="BH395" s="195"/>
      <c r="BI395" s="1119"/>
      <c r="BJ395" s="115"/>
      <c r="BK395" s="224" t="s">
        <v>1015</v>
      </c>
      <c r="BL395" s="1118"/>
      <c r="BM395" s="202" t="s">
        <v>1015</v>
      </c>
      <c r="BN395" s="195"/>
      <c r="BO395" s="195"/>
      <c r="BP395" s="195"/>
      <c r="BQ395" s="195"/>
      <c r="BR395" s="195"/>
      <c r="BS395" s="225"/>
      <c r="BU395" s="1149"/>
      <c r="BV395" s="259"/>
      <c r="BW395" s="1118"/>
      <c r="BX395" s="232"/>
      <c r="BY395" s="232"/>
      <c r="BZ395" s="1119"/>
      <c r="CA395" s="271"/>
      <c r="CB395" s="268"/>
      <c r="CC395" s="269"/>
      <c r="CD395" s="268"/>
      <c r="CE395" s="269"/>
      <c r="CF395" s="268"/>
      <c r="CG395" s="269"/>
      <c r="CH395" s="1096"/>
      <c r="CI395" s="1122" t="e">
        <v>#REF!</v>
      </c>
      <c r="CJ395" s="1109" t="e">
        <v>#REF!</v>
      </c>
      <c r="CK395" s="1093"/>
      <c r="CL395" s="252" t="s">
        <v>988</v>
      </c>
      <c r="CM395" s="253">
        <v>2400</v>
      </c>
      <c r="CN395" s="254">
        <v>2600</v>
      </c>
      <c r="CO395" s="1100"/>
      <c r="CP395" s="1112"/>
      <c r="CQ395" s="1100"/>
      <c r="CR395" s="1084"/>
      <c r="CS395" s="1103"/>
      <c r="CT395" s="1087"/>
      <c r="CU395" s="1087"/>
      <c r="CV395" s="1090"/>
      <c r="CW395" s="1103"/>
      <c r="CX395" s="1106"/>
      <c r="CY395" s="1092"/>
      <c r="CZ395" s="202"/>
      <c r="DA395" s="127"/>
      <c r="DB395" s="1096"/>
      <c r="DC395" s="270"/>
      <c r="DD395" s="1096"/>
      <c r="DE395" s="1099"/>
      <c r="DF395" s="1100"/>
      <c r="DG395" s="1084"/>
      <c r="DH395" s="1087"/>
      <c r="DI395" s="1087"/>
      <c r="DJ395" s="1087"/>
      <c r="DK395" s="1090"/>
      <c r="DL395" s="1087"/>
      <c r="DM395" s="1068"/>
      <c r="DN395" s="1069"/>
      <c r="DO395" s="1077"/>
      <c r="DP395" s="1079"/>
      <c r="DQ395" s="1079"/>
      <c r="DR395" s="1081"/>
      <c r="DS395" s="202"/>
      <c r="DT395" s="1143"/>
      <c r="DU395" s="160"/>
      <c r="DV395" s="160"/>
    </row>
    <row r="396" spans="1:126" s="263" customFormat="1" ht="18.600000000000001" customHeight="1">
      <c r="A396" s="263" t="s">
        <v>239</v>
      </c>
      <c r="B396" s="1147"/>
      <c r="C396" s="1128" t="s">
        <v>1016</v>
      </c>
      <c r="D396" s="1116" t="s">
        <v>972</v>
      </c>
      <c r="E396" s="164" t="s">
        <v>52</v>
      </c>
      <c r="F396" s="165"/>
      <c r="G396" s="166">
        <v>40510</v>
      </c>
      <c r="H396" s="167">
        <v>48920</v>
      </c>
      <c r="I396" s="166">
        <v>35390</v>
      </c>
      <c r="J396" s="167">
        <v>43800</v>
      </c>
      <c r="K396" s="141" t="s">
        <v>973</v>
      </c>
      <c r="L396" s="168">
        <v>380</v>
      </c>
      <c r="M396" s="169">
        <v>460</v>
      </c>
      <c r="N396" s="170" t="s">
        <v>974</v>
      </c>
      <c r="O396" s="171" t="s">
        <v>975</v>
      </c>
      <c r="P396" s="172" t="s">
        <v>973</v>
      </c>
      <c r="Q396" s="173" t="s">
        <v>976</v>
      </c>
      <c r="R396" s="172" t="s">
        <v>973</v>
      </c>
      <c r="S396" s="174">
        <v>3.1</v>
      </c>
      <c r="T396" s="175">
        <v>3</v>
      </c>
      <c r="U396" s="168">
        <v>330</v>
      </c>
      <c r="V396" s="169">
        <v>410</v>
      </c>
      <c r="W396" s="176" t="s">
        <v>974</v>
      </c>
      <c r="X396" s="171" t="s">
        <v>975</v>
      </c>
      <c r="Y396" s="176" t="s">
        <v>973</v>
      </c>
      <c r="Z396" s="173" t="s">
        <v>976</v>
      </c>
      <c r="AA396" s="176" t="s">
        <v>973</v>
      </c>
      <c r="AB396" s="174">
        <v>3</v>
      </c>
      <c r="AC396" s="177">
        <v>3</v>
      </c>
      <c r="AD396" s="141" t="s">
        <v>973</v>
      </c>
      <c r="AE396" s="178">
        <v>8410</v>
      </c>
      <c r="AF396" s="141" t="s">
        <v>973</v>
      </c>
      <c r="AG396" s="179">
        <v>80</v>
      </c>
      <c r="AH396" s="180" t="s">
        <v>974</v>
      </c>
      <c r="AI396" s="171" t="s">
        <v>975</v>
      </c>
      <c r="AJ396" s="176" t="s">
        <v>973</v>
      </c>
      <c r="AK396" s="173" t="s">
        <v>976</v>
      </c>
      <c r="AL396" s="176" t="s">
        <v>973</v>
      </c>
      <c r="AM396" s="181">
        <v>2.8</v>
      </c>
      <c r="AN396" s="182" t="s">
        <v>977</v>
      </c>
      <c r="AO396" s="141" t="s">
        <v>973</v>
      </c>
      <c r="AP396" s="183">
        <v>3360</v>
      </c>
      <c r="AQ396" s="141" t="s">
        <v>973</v>
      </c>
      <c r="AR396" s="184">
        <v>30</v>
      </c>
      <c r="AS396" s="185" t="s">
        <v>974</v>
      </c>
      <c r="AT396" s="186" t="s">
        <v>975</v>
      </c>
      <c r="AU396" s="187" t="s">
        <v>973</v>
      </c>
      <c r="AV396" s="188" t="s">
        <v>976</v>
      </c>
      <c r="AW396" s="187" t="s">
        <v>973</v>
      </c>
      <c r="AX396" s="189">
        <v>3.7</v>
      </c>
      <c r="AY396" s="115"/>
      <c r="AZ396" s="126"/>
      <c r="BA396" s="126"/>
      <c r="BB396" s="190"/>
      <c r="BC396" s="130"/>
      <c r="BD396" s="126"/>
      <c r="BE396" s="130"/>
      <c r="BF396" s="126"/>
      <c r="BG396" s="130"/>
      <c r="BH396" s="126"/>
      <c r="BI396" s="1119"/>
      <c r="BJ396" s="115"/>
      <c r="BK396" s="224">
        <v>671900</v>
      </c>
      <c r="BL396" s="1118"/>
      <c r="BM396" s="256">
        <v>6710</v>
      </c>
      <c r="BN396" s="195" t="s">
        <v>911</v>
      </c>
      <c r="BO396" s="122" t="s">
        <v>975</v>
      </c>
      <c r="BP396" s="129" t="s">
        <v>973</v>
      </c>
      <c r="BQ396" s="257" t="s">
        <v>976</v>
      </c>
      <c r="BR396" s="143" t="s">
        <v>973</v>
      </c>
      <c r="BS396" s="258">
        <v>2</v>
      </c>
      <c r="BT396" s="232"/>
      <c r="BU396" s="1149"/>
      <c r="BV396" s="224"/>
      <c r="BW396" s="1118"/>
      <c r="BX396" s="232"/>
      <c r="BY396" s="232"/>
      <c r="BZ396" s="1119"/>
      <c r="CA396" s="271"/>
      <c r="CB396" s="268"/>
      <c r="CC396" s="269"/>
      <c r="CD396" s="268"/>
      <c r="CE396" s="269"/>
      <c r="CF396" s="268"/>
      <c r="CG396" s="269"/>
      <c r="CH396" s="1096" t="s">
        <v>973</v>
      </c>
      <c r="CI396" s="1120">
        <v>3500</v>
      </c>
      <c r="CJ396" s="1107">
        <v>3800</v>
      </c>
      <c r="CK396" s="1093" t="s">
        <v>973</v>
      </c>
      <c r="CL396" s="198" t="s">
        <v>980</v>
      </c>
      <c r="CM396" s="199">
        <v>6100</v>
      </c>
      <c r="CN396" s="200">
        <v>6800</v>
      </c>
      <c r="CO396" s="1100" t="s">
        <v>973</v>
      </c>
      <c r="CP396" s="1110">
        <v>4580</v>
      </c>
      <c r="CQ396" s="1100" t="s">
        <v>973</v>
      </c>
      <c r="CR396" s="1082">
        <v>40</v>
      </c>
      <c r="CS396" s="1101" t="s">
        <v>974</v>
      </c>
      <c r="CT396" s="1085" t="s">
        <v>975</v>
      </c>
      <c r="CU396" s="1085" t="s">
        <v>973</v>
      </c>
      <c r="CV396" s="1088" t="s">
        <v>979</v>
      </c>
      <c r="CW396" s="1101" t="s">
        <v>973</v>
      </c>
      <c r="CX396" s="1104">
        <v>3.3</v>
      </c>
      <c r="CY396" s="1091" t="s">
        <v>981</v>
      </c>
      <c r="CZ396" s="1093" t="s">
        <v>973</v>
      </c>
      <c r="DA396" s="1094">
        <v>4900</v>
      </c>
      <c r="DB396" s="1096"/>
      <c r="DC396" s="266"/>
      <c r="DD396" s="1096" t="s">
        <v>982</v>
      </c>
      <c r="DE396" s="1097">
        <v>5010</v>
      </c>
      <c r="DF396" s="1100" t="s">
        <v>973</v>
      </c>
      <c r="DG396" s="1082">
        <v>50</v>
      </c>
      <c r="DH396" s="1085" t="s">
        <v>974</v>
      </c>
      <c r="DI396" s="1085" t="s">
        <v>975</v>
      </c>
      <c r="DJ396" s="1085" t="s">
        <v>973</v>
      </c>
      <c r="DK396" s="1088" t="s">
        <v>979</v>
      </c>
      <c r="DL396" s="1085" t="s">
        <v>973</v>
      </c>
      <c r="DM396" s="1066">
        <v>2</v>
      </c>
      <c r="DN396" s="1069" t="s">
        <v>982</v>
      </c>
      <c r="DO396" s="1070" t="s">
        <v>912</v>
      </c>
      <c r="DP396" s="1072" t="s">
        <v>912</v>
      </c>
      <c r="DQ396" s="1072" t="s">
        <v>912</v>
      </c>
      <c r="DR396" s="1074" t="s">
        <v>912</v>
      </c>
      <c r="DS396" s="202"/>
      <c r="DT396" s="1143"/>
      <c r="DU396" s="160"/>
      <c r="DV396" s="160"/>
    </row>
    <row r="397" spans="1:126" s="263" customFormat="1" ht="18.600000000000001" customHeight="1">
      <c r="A397" s="263" t="s">
        <v>240</v>
      </c>
      <c r="B397" s="1147"/>
      <c r="C397" s="1114"/>
      <c r="D397" s="1117"/>
      <c r="E397" s="203" t="s">
        <v>53</v>
      </c>
      <c r="F397" s="165"/>
      <c r="G397" s="204">
        <v>48920</v>
      </c>
      <c r="H397" s="205">
        <v>116610</v>
      </c>
      <c r="I397" s="204">
        <v>43800</v>
      </c>
      <c r="J397" s="205">
        <v>111490</v>
      </c>
      <c r="K397" s="141" t="s">
        <v>973</v>
      </c>
      <c r="L397" s="206">
        <v>460</v>
      </c>
      <c r="M397" s="207">
        <v>1040</v>
      </c>
      <c r="N397" s="208" t="s">
        <v>974</v>
      </c>
      <c r="O397" s="209" t="s">
        <v>975</v>
      </c>
      <c r="P397" s="209" t="s">
        <v>910</v>
      </c>
      <c r="Q397" s="209" t="s">
        <v>976</v>
      </c>
      <c r="R397" s="209" t="s">
        <v>973</v>
      </c>
      <c r="S397" s="210">
        <v>3</v>
      </c>
      <c r="T397" s="211">
        <v>2.9</v>
      </c>
      <c r="U397" s="206">
        <v>410</v>
      </c>
      <c r="V397" s="207">
        <v>990</v>
      </c>
      <c r="W397" s="212" t="s">
        <v>974</v>
      </c>
      <c r="X397" s="209" t="s">
        <v>975</v>
      </c>
      <c r="Y397" s="212" t="s">
        <v>910</v>
      </c>
      <c r="Z397" s="209" t="s">
        <v>976</v>
      </c>
      <c r="AA397" s="212" t="s">
        <v>973</v>
      </c>
      <c r="AB397" s="210">
        <v>3</v>
      </c>
      <c r="AC397" s="213">
        <v>2.9</v>
      </c>
      <c r="AD397" s="141" t="s">
        <v>973</v>
      </c>
      <c r="AE397" s="214">
        <v>8410</v>
      </c>
      <c r="AF397" s="141" t="s">
        <v>973</v>
      </c>
      <c r="AG397" s="215">
        <v>80</v>
      </c>
      <c r="AH397" s="216" t="s">
        <v>974</v>
      </c>
      <c r="AI397" s="158" t="s">
        <v>975</v>
      </c>
      <c r="AJ397" s="159" t="s">
        <v>973</v>
      </c>
      <c r="AK397" s="217" t="s">
        <v>976</v>
      </c>
      <c r="AL397" s="218" t="s">
        <v>973</v>
      </c>
      <c r="AM397" s="219">
        <v>2.8</v>
      </c>
      <c r="AN397" s="220"/>
      <c r="AO397" s="115"/>
      <c r="AP397" s="221"/>
      <c r="AQ397" s="115"/>
      <c r="AR397" s="222"/>
      <c r="AS397" s="223"/>
      <c r="AT397" s="221"/>
      <c r="AU397" s="223"/>
      <c r="AV397" s="221"/>
      <c r="AW397" s="223"/>
      <c r="AX397" s="221"/>
      <c r="AY397" s="115"/>
      <c r="AZ397" s="126"/>
      <c r="BA397" s="126"/>
      <c r="BB397" s="190"/>
      <c r="BC397" s="130"/>
      <c r="BD397" s="126"/>
      <c r="BE397" s="130"/>
      <c r="BF397" s="126"/>
      <c r="BG397" s="130"/>
      <c r="BH397" s="126"/>
      <c r="BI397" s="1119"/>
      <c r="BJ397" s="115"/>
      <c r="BK397" s="259"/>
      <c r="BL397" s="1118"/>
      <c r="BM397" s="260"/>
      <c r="BN397" s="163"/>
      <c r="BO397" s="163"/>
      <c r="BP397" s="163"/>
      <c r="BQ397" s="163"/>
      <c r="BR397" s="163"/>
      <c r="BS397" s="261"/>
      <c r="BT397" s="195"/>
      <c r="BU397" s="1149"/>
      <c r="BV397" s="226"/>
      <c r="BW397" s="1118"/>
      <c r="BX397" s="232"/>
      <c r="BY397" s="232"/>
      <c r="BZ397" s="1119"/>
      <c r="CA397" s="271"/>
      <c r="CB397" s="268"/>
      <c r="CC397" s="269"/>
      <c r="CD397" s="268"/>
      <c r="CE397" s="269"/>
      <c r="CF397" s="268"/>
      <c r="CG397" s="269"/>
      <c r="CH397" s="1096"/>
      <c r="CI397" s="1121" t="e">
        <v>#REF!</v>
      </c>
      <c r="CJ397" s="1108" t="e">
        <v>#REF!</v>
      </c>
      <c r="CK397" s="1093"/>
      <c r="CL397" s="123" t="s">
        <v>985</v>
      </c>
      <c r="CM397" s="228">
        <v>3300</v>
      </c>
      <c r="CN397" s="229">
        <v>3700</v>
      </c>
      <c r="CO397" s="1100"/>
      <c r="CP397" s="1111"/>
      <c r="CQ397" s="1100"/>
      <c r="CR397" s="1083"/>
      <c r="CS397" s="1102"/>
      <c r="CT397" s="1086"/>
      <c r="CU397" s="1086"/>
      <c r="CV397" s="1089"/>
      <c r="CW397" s="1102"/>
      <c r="CX397" s="1105"/>
      <c r="CY397" s="1091"/>
      <c r="CZ397" s="1093"/>
      <c r="DA397" s="1095"/>
      <c r="DB397" s="1096"/>
      <c r="DC397" s="266"/>
      <c r="DD397" s="1096"/>
      <c r="DE397" s="1098"/>
      <c r="DF397" s="1100"/>
      <c r="DG397" s="1083"/>
      <c r="DH397" s="1086"/>
      <c r="DI397" s="1086"/>
      <c r="DJ397" s="1086"/>
      <c r="DK397" s="1089"/>
      <c r="DL397" s="1086"/>
      <c r="DM397" s="1067"/>
      <c r="DN397" s="1069"/>
      <c r="DO397" s="1071"/>
      <c r="DP397" s="1073"/>
      <c r="DQ397" s="1073"/>
      <c r="DR397" s="1075"/>
      <c r="DS397" s="202"/>
      <c r="DT397" s="1143"/>
      <c r="DU397" s="160"/>
      <c r="DV397" s="160"/>
    </row>
    <row r="398" spans="1:126" s="263" customFormat="1" ht="18.600000000000001" customHeight="1">
      <c r="A398" s="263" t="s">
        <v>241</v>
      </c>
      <c r="B398" s="1147"/>
      <c r="C398" s="1114"/>
      <c r="D398" s="1123" t="s">
        <v>986</v>
      </c>
      <c r="E398" s="203" t="s">
        <v>54</v>
      </c>
      <c r="F398" s="165"/>
      <c r="G398" s="204">
        <v>116610</v>
      </c>
      <c r="H398" s="205">
        <v>200720</v>
      </c>
      <c r="I398" s="204">
        <v>111490</v>
      </c>
      <c r="J398" s="205">
        <v>195600</v>
      </c>
      <c r="K398" s="141" t="s">
        <v>973</v>
      </c>
      <c r="L398" s="206">
        <v>1040</v>
      </c>
      <c r="M398" s="207">
        <v>1880</v>
      </c>
      <c r="N398" s="208" t="s">
        <v>974</v>
      </c>
      <c r="O398" s="209" t="s">
        <v>975</v>
      </c>
      <c r="P398" s="209" t="s">
        <v>910</v>
      </c>
      <c r="Q398" s="209" t="s">
        <v>976</v>
      </c>
      <c r="R398" s="209" t="s">
        <v>973</v>
      </c>
      <c r="S398" s="210">
        <v>2.9</v>
      </c>
      <c r="T398" s="211">
        <v>2.9</v>
      </c>
      <c r="U398" s="206">
        <v>990</v>
      </c>
      <c r="V398" s="207">
        <v>1830</v>
      </c>
      <c r="W398" s="212" t="s">
        <v>974</v>
      </c>
      <c r="X398" s="209" t="s">
        <v>975</v>
      </c>
      <c r="Y398" s="212" t="s">
        <v>910</v>
      </c>
      <c r="Z398" s="209" t="s">
        <v>976</v>
      </c>
      <c r="AA398" s="212" t="s">
        <v>973</v>
      </c>
      <c r="AB398" s="210">
        <v>2.9</v>
      </c>
      <c r="AC398" s="213">
        <v>2.9</v>
      </c>
      <c r="AD398" s="231"/>
      <c r="AE398" s="232"/>
      <c r="AF398" s="233"/>
      <c r="AG398" s="234"/>
      <c r="AH398" s="235"/>
      <c r="AI398" s="195"/>
      <c r="AJ398" s="235"/>
      <c r="AK398" s="195"/>
      <c r="AL398" s="235"/>
      <c r="AM398" s="195"/>
      <c r="AN398" s="195"/>
      <c r="AO398" s="231"/>
      <c r="AP398" s="232"/>
      <c r="AQ398" s="233"/>
      <c r="AR398" s="234"/>
      <c r="AS398" s="235"/>
      <c r="AT398" s="195"/>
      <c r="AU398" s="235"/>
      <c r="AV398" s="195"/>
      <c r="AW398" s="235"/>
      <c r="AX398" s="195"/>
      <c r="AY398" s="141" t="s">
        <v>973</v>
      </c>
      <c r="AZ398" s="236">
        <v>16820</v>
      </c>
      <c r="BA398" s="141" t="s">
        <v>973</v>
      </c>
      <c r="BB398" s="184">
        <v>160</v>
      </c>
      <c r="BC398" s="185" t="s">
        <v>974</v>
      </c>
      <c r="BD398" s="186" t="s">
        <v>975</v>
      </c>
      <c r="BE398" s="187" t="s">
        <v>973</v>
      </c>
      <c r="BF398" s="188" t="s">
        <v>976</v>
      </c>
      <c r="BG398" s="185" t="s">
        <v>973</v>
      </c>
      <c r="BH398" s="189">
        <v>2.8</v>
      </c>
      <c r="BI398" s="1119"/>
      <c r="BJ398" s="115"/>
      <c r="BK398" s="224" t="s">
        <v>1017</v>
      </c>
      <c r="BL398" s="1118"/>
      <c r="BM398" s="202" t="s">
        <v>1017</v>
      </c>
      <c r="BN398" s="195"/>
      <c r="BO398" s="195"/>
      <c r="BP398" s="195"/>
      <c r="BQ398" s="195"/>
      <c r="BR398" s="195"/>
      <c r="BS398" s="225"/>
      <c r="BU398" s="1149"/>
      <c r="BV398" s="259"/>
      <c r="BW398" s="1118"/>
      <c r="BX398" s="232"/>
      <c r="BY398" s="232"/>
      <c r="BZ398" s="1119"/>
      <c r="CA398" s="271"/>
      <c r="CB398" s="268"/>
      <c r="CC398" s="269"/>
      <c r="CD398" s="268"/>
      <c r="CE398" s="269"/>
      <c r="CF398" s="268"/>
      <c r="CG398" s="269"/>
      <c r="CH398" s="1096"/>
      <c r="CI398" s="1121" t="e">
        <v>#REF!</v>
      </c>
      <c r="CJ398" s="1108" t="e">
        <v>#REF!</v>
      </c>
      <c r="CK398" s="1093"/>
      <c r="CL398" s="123" t="s">
        <v>987</v>
      </c>
      <c r="CM398" s="228">
        <v>2900</v>
      </c>
      <c r="CN398" s="229">
        <v>3200</v>
      </c>
      <c r="CO398" s="1100"/>
      <c r="CP398" s="1111"/>
      <c r="CQ398" s="1100"/>
      <c r="CR398" s="1083"/>
      <c r="CS398" s="1102"/>
      <c r="CT398" s="1086"/>
      <c r="CU398" s="1086"/>
      <c r="CV398" s="1089"/>
      <c r="CW398" s="1102"/>
      <c r="CX398" s="1105"/>
      <c r="CY398" s="1091"/>
      <c r="CZ398" s="202"/>
      <c r="DA398" s="127"/>
      <c r="DB398" s="1096"/>
      <c r="DC398" s="266"/>
      <c r="DD398" s="1096"/>
      <c r="DE398" s="1098"/>
      <c r="DF398" s="1100"/>
      <c r="DG398" s="1083"/>
      <c r="DH398" s="1086"/>
      <c r="DI398" s="1086"/>
      <c r="DJ398" s="1086"/>
      <c r="DK398" s="1089"/>
      <c r="DL398" s="1086"/>
      <c r="DM398" s="1067"/>
      <c r="DN398" s="1069"/>
      <c r="DO398" s="1076">
        <v>0.01</v>
      </c>
      <c r="DP398" s="1078">
        <v>0.03</v>
      </c>
      <c r="DQ398" s="1078">
        <v>0.04</v>
      </c>
      <c r="DR398" s="1080">
        <v>0.06</v>
      </c>
      <c r="DS398" s="202"/>
      <c r="DT398" s="1143"/>
      <c r="DU398" s="160"/>
      <c r="DV398" s="160"/>
    </row>
    <row r="399" spans="1:126" s="263" customFormat="1" ht="18.600000000000001" customHeight="1">
      <c r="A399" s="263" t="s">
        <v>242</v>
      </c>
      <c r="B399" s="1147"/>
      <c r="C399" s="1114"/>
      <c r="D399" s="1124"/>
      <c r="E399" s="238" t="s">
        <v>55</v>
      </c>
      <c r="F399" s="165"/>
      <c r="G399" s="239">
        <v>200720</v>
      </c>
      <c r="H399" s="240"/>
      <c r="I399" s="239">
        <v>195600</v>
      </c>
      <c r="J399" s="240"/>
      <c r="K399" s="141" t="s">
        <v>973</v>
      </c>
      <c r="L399" s="241">
        <v>1880</v>
      </c>
      <c r="M399" s="242"/>
      <c r="N399" s="243" t="s">
        <v>974</v>
      </c>
      <c r="O399" s="244" t="s">
        <v>975</v>
      </c>
      <c r="P399" s="244" t="s">
        <v>910</v>
      </c>
      <c r="Q399" s="244" t="s">
        <v>976</v>
      </c>
      <c r="R399" s="244" t="s">
        <v>973</v>
      </c>
      <c r="S399" s="245">
        <v>2.9</v>
      </c>
      <c r="T399" s="246"/>
      <c r="U399" s="241">
        <v>1830</v>
      </c>
      <c r="V399" s="242"/>
      <c r="W399" s="247" t="s">
        <v>974</v>
      </c>
      <c r="X399" s="244" t="s">
        <v>975</v>
      </c>
      <c r="Y399" s="248" t="s">
        <v>910</v>
      </c>
      <c r="Z399" s="244" t="s">
        <v>976</v>
      </c>
      <c r="AA399" s="248" t="s">
        <v>973</v>
      </c>
      <c r="AB399" s="245">
        <v>2.9</v>
      </c>
      <c r="AC399" s="249"/>
      <c r="AD399" s="231"/>
      <c r="AE399" s="232"/>
      <c r="AF399" s="233"/>
      <c r="AG399" s="250"/>
      <c r="AH399" s="235"/>
      <c r="AI399" s="195"/>
      <c r="AJ399" s="235"/>
      <c r="AK399" s="195"/>
      <c r="AL399" s="235"/>
      <c r="AM399" s="195"/>
      <c r="AN399" s="195"/>
      <c r="AO399" s="231"/>
      <c r="AP399" s="232"/>
      <c r="AQ399" s="233"/>
      <c r="AR399" s="250"/>
      <c r="AS399" s="235"/>
      <c r="AT399" s="195"/>
      <c r="AU399" s="235"/>
      <c r="AV399" s="195"/>
      <c r="AW399" s="235"/>
      <c r="AX399" s="195"/>
      <c r="AY399" s="231"/>
      <c r="AZ399" s="232"/>
      <c r="BA399" s="232"/>
      <c r="BB399" s="234"/>
      <c r="BC399" s="235"/>
      <c r="BD399" s="195"/>
      <c r="BE399" s="235"/>
      <c r="BF399" s="195"/>
      <c r="BG399" s="235"/>
      <c r="BH399" s="195"/>
      <c r="BI399" s="1119"/>
      <c r="BJ399" s="115"/>
      <c r="BK399" s="224">
        <v>712700</v>
      </c>
      <c r="BL399" s="1118"/>
      <c r="BM399" s="256">
        <v>7120</v>
      </c>
      <c r="BN399" s="195" t="s">
        <v>911</v>
      </c>
      <c r="BO399" s="122" t="s">
        <v>975</v>
      </c>
      <c r="BP399" s="129" t="s">
        <v>973</v>
      </c>
      <c r="BQ399" s="257" t="s">
        <v>976</v>
      </c>
      <c r="BR399" s="143" t="s">
        <v>973</v>
      </c>
      <c r="BS399" s="258">
        <v>2</v>
      </c>
      <c r="BT399" s="232"/>
      <c r="BU399" s="1149"/>
      <c r="BV399" s="224"/>
      <c r="BW399" s="1118"/>
      <c r="BX399" s="232"/>
      <c r="BY399" s="232"/>
      <c r="BZ399" s="1119"/>
      <c r="CA399" s="271"/>
      <c r="CB399" s="268"/>
      <c r="CC399" s="269"/>
      <c r="CD399" s="268"/>
      <c r="CE399" s="269"/>
      <c r="CF399" s="268"/>
      <c r="CG399" s="269"/>
      <c r="CH399" s="1096"/>
      <c r="CI399" s="1122" t="e">
        <v>#REF!</v>
      </c>
      <c r="CJ399" s="1109" t="e">
        <v>#REF!</v>
      </c>
      <c r="CK399" s="1093"/>
      <c r="CL399" s="252" t="s">
        <v>988</v>
      </c>
      <c r="CM399" s="253">
        <v>2600</v>
      </c>
      <c r="CN399" s="254">
        <v>2900</v>
      </c>
      <c r="CO399" s="1100"/>
      <c r="CP399" s="1112"/>
      <c r="CQ399" s="1100"/>
      <c r="CR399" s="1084"/>
      <c r="CS399" s="1103"/>
      <c r="CT399" s="1087"/>
      <c r="CU399" s="1087"/>
      <c r="CV399" s="1090"/>
      <c r="CW399" s="1103"/>
      <c r="CX399" s="1106"/>
      <c r="CY399" s="1092"/>
      <c r="CZ399" s="202"/>
      <c r="DA399" s="127"/>
      <c r="DB399" s="1096"/>
      <c r="DC399" s="266"/>
      <c r="DD399" s="1096"/>
      <c r="DE399" s="1099"/>
      <c r="DF399" s="1100"/>
      <c r="DG399" s="1084"/>
      <c r="DH399" s="1087"/>
      <c r="DI399" s="1087"/>
      <c r="DJ399" s="1087"/>
      <c r="DK399" s="1090"/>
      <c r="DL399" s="1087"/>
      <c r="DM399" s="1068"/>
      <c r="DN399" s="1069"/>
      <c r="DO399" s="1077"/>
      <c r="DP399" s="1079"/>
      <c r="DQ399" s="1079"/>
      <c r="DR399" s="1081"/>
      <c r="DS399" s="202"/>
      <c r="DT399" s="1143"/>
      <c r="DU399" s="160"/>
      <c r="DV399" s="160"/>
    </row>
    <row r="400" spans="1:126" s="263" customFormat="1" ht="18.600000000000001" customHeight="1">
      <c r="A400" s="263" t="s">
        <v>243</v>
      </c>
      <c r="B400" s="1147"/>
      <c r="C400" s="1125" t="s">
        <v>1018</v>
      </c>
      <c r="D400" s="1116" t="s">
        <v>972</v>
      </c>
      <c r="E400" s="164" t="s">
        <v>52</v>
      </c>
      <c r="F400" s="165"/>
      <c r="G400" s="166">
        <v>38750</v>
      </c>
      <c r="H400" s="167">
        <v>47160</v>
      </c>
      <c r="I400" s="166">
        <v>34070</v>
      </c>
      <c r="J400" s="167">
        <v>42480</v>
      </c>
      <c r="K400" s="141" t="s">
        <v>973</v>
      </c>
      <c r="L400" s="168">
        <v>360</v>
      </c>
      <c r="M400" s="169">
        <v>440</v>
      </c>
      <c r="N400" s="170" t="s">
        <v>974</v>
      </c>
      <c r="O400" s="171" t="s">
        <v>975</v>
      </c>
      <c r="P400" s="172" t="s">
        <v>973</v>
      </c>
      <c r="Q400" s="173" t="s">
        <v>976</v>
      </c>
      <c r="R400" s="172" t="s">
        <v>973</v>
      </c>
      <c r="S400" s="174">
        <v>3.1</v>
      </c>
      <c r="T400" s="175">
        <v>3</v>
      </c>
      <c r="U400" s="168">
        <v>320</v>
      </c>
      <c r="V400" s="169">
        <v>400</v>
      </c>
      <c r="W400" s="176" t="s">
        <v>974</v>
      </c>
      <c r="X400" s="171" t="s">
        <v>975</v>
      </c>
      <c r="Y400" s="176" t="s">
        <v>973</v>
      </c>
      <c r="Z400" s="173" t="s">
        <v>976</v>
      </c>
      <c r="AA400" s="176" t="s">
        <v>973</v>
      </c>
      <c r="AB400" s="174">
        <v>3</v>
      </c>
      <c r="AC400" s="177">
        <v>2.9</v>
      </c>
      <c r="AD400" s="141" t="s">
        <v>973</v>
      </c>
      <c r="AE400" s="178">
        <v>8410</v>
      </c>
      <c r="AF400" s="141" t="s">
        <v>973</v>
      </c>
      <c r="AG400" s="179">
        <v>80</v>
      </c>
      <c r="AH400" s="180" t="s">
        <v>974</v>
      </c>
      <c r="AI400" s="171" t="s">
        <v>975</v>
      </c>
      <c r="AJ400" s="176" t="s">
        <v>973</v>
      </c>
      <c r="AK400" s="173" t="s">
        <v>976</v>
      </c>
      <c r="AL400" s="176" t="s">
        <v>973</v>
      </c>
      <c r="AM400" s="181">
        <v>2.8</v>
      </c>
      <c r="AN400" s="182" t="s">
        <v>977</v>
      </c>
      <c r="AO400" s="141" t="s">
        <v>973</v>
      </c>
      <c r="AP400" s="183">
        <v>3360</v>
      </c>
      <c r="AQ400" s="141" t="s">
        <v>973</v>
      </c>
      <c r="AR400" s="184">
        <v>30</v>
      </c>
      <c r="AS400" s="185" t="s">
        <v>974</v>
      </c>
      <c r="AT400" s="186" t="s">
        <v>975</v>
      </c>
      <c r="AU400" s="187" t="s">
        <v>973</v>
      </c>
      <c r="AV400" s="188" t="s">
        <v>976</v>
      </c>
      <c r="AW400" s="187" t="s">
        <v>973</v>
      </c>
      <c r="AX400" s="189">
        <v>3.7</v>
      </c>
      <c r="AY400" s="115"/>
      <c r="AZ400" s="126"/>
      <c r="BA400" s="126"/>
      <c r="BB400" s="190"/>
      <c r="BC400" s="130"/>
      <c r="BD400" s="126"/>
      <c r="BE400" s="130"/>
      <c r="BF400" s="126"/>
      <c r="BG400" s="130"/>
      <c r="BH400" s="126"/>
      <c r="BI400" s="1119"/>
      <c r="BJ400" s="115"/>
      <c r="BK400" s="259"/>
      <c r="BL400" s="1118"/>
      <c r="BM400" s="260"/>
      <c r="BN400" s="163"/>
      <c r="BO400" s="163"/>
      <c r="BP400" s="163"/>
      <c r="BQ400" s="163"/>
      <c r="BR400" s="163"/>
      <c r="BS400" s="261"/>
      <c r="BT400" s="195"/>
      <c r="BU400" s="1149"/>
      <c r="BV400" s="226"/>
      <c r="BW400" s="1118"/>
      <c r="BX400" s="232"/>
      <c r="BY400" s="232"/>
      <c r="BZ400" s="1119"/>
      <c r="CA400" s="271"/>
      <c r="CB400" s="268"/>
      <c r="CC400" s="269"/>
      <c r="CD400" s="268"/>
      <c r="CE400" s="269"/>
      <c r="CF400" s="268"/>
      <c r="CG400" s="269"/>
      <c r="CH400" s="1096" t="s">
        <v>973</v>
      </c>
      <c r="CI400" s="1120">
        <v>3200</v>
      </c>
      <c r="CJ400" s="1107">
        <v>3500</v>
      </c>
      <c r="CK400" s="1093" t="s">
        <v>973</v>
      </c>
      <c r="CL400" s="198" t="s">
        <v>980</v>
      </c>
      <c r="CM400" s="199">
        <v>5500</v>
      </c>
      <c r="CN400" s="200">
        <v>6200</v>
      </c>
      <c r="CO400" s="1100" t="s">
        <v>973</v>
      </c>
      <c r="CP400" s="1110">
        <v>4200</v>
      </c>
      <c r="CQ400" s="1100" t="s">
        <v>973</v>
      </c>
      <c r="CR400" s="1082">
        <v>40</v>
      </c>
      <c r="CS400" s="1101" t="s">
        <v>974</v>
      </c>
      <c r="CT400" s="1085" t="s">
        <v>975</v>
      </c>
      <c r="CU400" s="1085" t="s">
        <v>973</v>
      </c>
      <c r="CV400" s="1088" t="s">
        <v>979</v>
      </c>
      <c r="CW400" s="1101" t="s">
        <v>973</v>
      </c>
      <c r="CX400" s="1104">
        <v>3</v>
      </c>
      <c r="CY400" s="1091" t="s">
        <v>981</v>
      </c>
      <c r="CZ400" s="1093" t="s">
        <v>973</v>
      </c>
      <c r="DA400" s="1094">
        <v>4900</v>
      </c>
      <c r="DB400" s="1096"/>
      <c r="DC400" s="266"/>
      <c r="DD400" s="1096" t="s">
        <v>982</v>
      </c>
      <c r="DE400" s="1097">
        <v>4590</v>
      </c>
      <c r="DF400" s="1100" t="s">
        <v>973</v>
      </c>
      <c r="DG400" s="1082">
        <v>40</v>
      </c>
      <c r="DH400" s="1085" t="s">
        <v>974</v>
      </c>
      <c r="DI400" s="1085" t="s">
        <v>975</v>
      </c>
      <c r="DJ400" s="1085" t="s">
        <v>973</v>
      </c>
      <c r="DK400" s="1088" t="s">
        <v>979</v>
      </c>
      <c r="DL400" s="1085" t="s">
        <v>973</v>
      </c>
      <c r="DM400" s="1066">
        <v>2.2999999999999998</v>
      </c>
      <c r="DN400" s="1069" t="s">
        <v>982</v>
      </c>
      <c r="DO400" s="1070" t="s">
        <v>912</v>
      </c>
      <c r="DP400" s="1072" t="s">
        <v>912</v>
      </c>
      <c r="DQ400" s="1072" t="s">
        <v>912</v>
      </c>
      <c r="DR400" s="1074" t="s">
        <v>912</v>
      </c>
      <c r="DS400" s="202"/>
      <c r="DT400" s="1143"/>
      <c r="DU400" s="160"/>
      <c r="DV400" s="160"/>
    </row>
    <row r="401" spans="1:126" s="263" customFormat="1" ht="18.600000000000001" customHeight="1">
      <c r="A401" s="263" t="s">
        <v>244</v>
      </c>
      <c r="B401" s="1147"/>
      <c r="C401" s="1126"/>
      <c r="D401" s="1117"/>
      <c r="E401" s="203" t="s">
        <v>53</v>
      </c>
      <c r="F401" s="165"/>
      <c r="G401" s="204">
        <v>47160</v>
      </c>
      <c r="H401" s="205">
        <v>114850</v>
      </c>
      <c r="I401" s="204">
        <v>42480</v>
      </c>
      <c r="J401" s="205">
        <v>110170</v>
      </c>
      <c r="K401" s="141" t="s">
        <v>973</v>
      </c>
      <c r="L401" s="206">
        <v>440</v>
      </c>
      <c r="M401" s="207">
        <v>1030</v>
      </c>
      <c r="N401" s="208" t="s">
        <v>974</v>
      </c>
      <c r="O401" s="209" t="s">
        <v>975</v>
      </c>
      <c r="P401" s="209" t="s">
        <v>910</v>
      </c>
      <c r="Q401" s="209" t="s">
        <v>976</v>
      </c>
      <c r="R401" s="209" t="s">
        <v>973</v>
      </c>
      <c r="S401" s="210">
        <v>3</v>
      </c>
      <c r="T401" s="211">
        <v>2.9</v>
      </c>
      <c r="U401" s="206">
        <v>400</v>
      </c>
      <c r="V401" s="207">
        <v>980</v>
      </c>
      <c r="W401" s="212" t="s">
        <v>974</v>
      </c>
      <c r="X401" s="209" t="s">
        <v>975</v>
      </c>
      <c r="Y401" s="212" t="s">
        <v>910</v>
      </c>
      <c r="Z401" s="209" t="s">
        <v>976</v>
      </c>
      <c r="AA401" s="212" t="s">
        <v>973</v>
      </c>
      <c r="AB401" s="210">
        <v>2.9</v>
      </c>
      <c r="AC401" s="213">
        <v>2.9</v>
      </c>
      <c r="AD401" s="141" t="s">
        <v>973</v>
      </c>
      <c r="AE401" s="214">
        <v>8410</v>
      </c>
      <c r="AF401" s="141" t="s">
        <v>973</v>
      </c>
      <c r="AG401" s="215">
        <v>80</v>
      </c>
      <c r="AH401" s="216" t="s">
        <v>974</v>
      </c>
      <c r="AI401" s="158" t="s">
        <v>975</v>
      </c>
      <c r="AJ401" s="159" t="s">
        <v>973</v>
      </c>
      <c r="AK401" s="217" t="s">
        <v>976</v>
      </c>
      <c r="AL401" s="218" t="s">
        <v>973</v>
      </c>
      <c r="AM401" s="219">
        <v>2.8</v>
      </c>
      <c r="AN401" s="220"/>
      <c r="AO401" s="115"/>
      <c r="AP401" s="221"/>
      <c r="AQ401" s="115"/>
      <c r="AR401" s="222"/>
      <c r="AS401" s="223"/>
      <c r="AT401" s="221"/>
      <c r="AU401" s="223"/>
      <c r="AV401" s="221"/>
      <c r="AW401" s="223"/>
      <c r="AX401" s="221"/>
      <c r="AY401" s="115"/>
      <c r="AZ401" s="126"/>
      <c r="BA401" s="126"/>
      <c r="BB401" s="190"/>
      <c r="BC401" s="130"/>
      <c r="BD401" s="126"/>
      <c r="BE401" s="130"/>
      <c r="BF401" s="126"/>
      <c r="BG401" s="130"/>
      <c r="BH401" s="126"/>
      <c r="BI401" s="1119"/>
      <c r="BJ401" s="115"/>
      <c r="BK401" s="224" t="s">
        <v>1019</v>
      </c>
      <c r="BL401" s="1118"/>
      <c r="BM401" s="202" t="s">
        <v>1019</v>
      </c>
      <c r="BN401" s="195"/>
      <c r="BO401" s="195"/>
      <c r="BP401" s="195"/>
      <c r="BQ401" s="195"/>
      <c r="BR401" s="195"/>
      <c r="BS401" s="225"/>
      <c r="BU401" s="1149"/>
      <c r="BV401" s="259"/>
      <c r="BW401" s="1118"/>
      <c r="BX401" s="232"/>
      <c r="BY401" s="232"/>
      <c r="BZ401" s="1119"/>
      <c r="CA401" s="271"/>
      <c r="CB401" s="268"/>
      <c r="CC401" s="269"/>
      <c r="CD401" s="268"/>
      <c r="CE401" s="269"/>
      <c r="CF401" s="268"/>
      <c r="CG401" s="269"/>
      <c r="CH401" s="1096"/>
      <c r="CI401" s="1121" t="e">
        <v>#REF!</v>
      </c>
      <c r="CJ401" s="1108" t="e">
        <v>#REF!</v>
      </c>
      <c r="CK401" s="1093"/>
      <c r="CL401" s="123" t="s">
        <v>985</v>
      </c>
      <c r="CM401" s="228">
        <v>3000</v>
      </c>
      <c r="CN401" s="229">
        <v>3400</v>
      </c>
      <c r="CO401" s="1100"/>
      <c r="CP401" s="1111"/>
      <c r="CQ401" s="1100"/>
      <c r="CR401" s="1083"/>
      <c r="CS401" s="1102"/>
      <c r="CT401" s="1086"/>
      <c r="CU401" s="1086"/>
      <c r="CV401" s="1089"/>
      <c r="CW401" s="1102"/>
      <c r="CX401" s="1105"/>
      <c r="CY401" s="1091"/>
      <c r="CZ401" s="1093"/>
      <c r="DA401" s="1095"/>
      <c r="DB401" s="1096"/>
      <c r="DC401" s="266"/>
      <c r="DD401" s="1096"/>
      <c r="DE401" s="1098"/>
      <c r="DF401" s="1100"/>
      <c r="DG401" s="1083"/>
      <c r="DH401" s="1086"/>
      <c r="DI401" s="1086"/>
      <c r="DJ401" s="1086"/>
      <c r="DK401" s="1089"/>
      <c r="DL401" s="1086"/>
      <c r="DM401" s="1067"/>
      <c r="DN401" s="1069"/>
      <c r="DO401" s="1071"/>
      <c r="DP401" s="1073"/>
      <c r="DQ401" s="1073"/>
      <c r="DR401" s="1075"/>
      <c r="DS401" s="202"/>
      <c r="DT401" s="1143"/>
      <c r="DU401" s="160"/>
      <c r="DV401" s="160"/>
    </row>
    <row r="402" spans="1:126" s="263" customFormat="1" ht="18.600000000000001" customHeight="1">
      <c r="A402" s="263" t="s">
        <v>245</v>
      </c>
      <c r="B402" s="1147"/>
      <c r="C402" s="1126"/>
      <c r="D402" s="1123" t="s">
        <v>986</v>
      </c>
      <c r="E402" s="203" t="s">
        <v>54</v>
      </c>
      <c r="F402" s="165"/>
      <c r="G402" s="204">
        <v>114850</v>
      </c>
      <c r="H402" s="205">
        <v>198960</v>
      </c>
      <c r="I402" s="204">
        <v>110170</v>
      </c>
      <c r="J402" s="205">
        <v>194280</v>
      </c>
      <c r="K402" s="141" t="s">
        <v>973</v>
      </c>
      <c r="L402" s="206">
        <v>1030</v>
      </c>
      <c r="M402" s="207">
        <v>1870</v>
      </c>
      <c r="N402" s="208" t="s">
        <v>974</v>
      </c>
      <c r="O402" s="209" t="s">
        <v>975</v>
      </c>
      <c r="P402" s="209" t="s">
        <v>910</v>
      </c>
      <c r="Q402" s="209" t="s">
        <v>976</v>
      </c>
      <c r="R402" s="209" t="s">
        <v>973</v>
      </c>
      <c r="S402" s="210">
        <v>2.9</v>
      </c>
      <c r="T402" s="211">
        <v>2.9</v>
      </c>
      <c r="U402" s="206">
        <v>980</v>
      </c>
      <c r="V402" s="207">
        <v>1820</v>
      </c>
      <c r="W402" s="212" t="s">
        <v>974</v>
      </c>
      <c r="X402" s="209" t="s">
        <v>975</v>
      </c>
      <c r="Y402" s="212" t="s">
        <v>910</v>
      </c>
      <c r="Z402" s="209" t="s">
        <v>976</v>
      </c>
      <c r="AA402" s="212" t="s">
        <v>973</v>
      </c>
      <c r="AB402" s="210">
        <v>2.9</v>
      </c>
      <c r="AC402" s="213">
        <v>2.9</v>
      </c>
      <c r="AD402" s="231"/>
      <c r="AE402" s="232"/>
      <c r="AF402" s="233"/>
      <c r="AG402" s="234"/>
      <c r="AH402" s="235"/>
      <c r="AI402" s="195"/>
      <c r="AJ402" s="235"/>
      <c r="AK402" s="195"/>
      <c r="AL402" s="235"/>
      <c r="AM402" s="195"/>
      <c r="AN402" s="195"/>
      <c r="AO402" s="231"/>
      <c r="AP402" s="232"/>
      <c r="AQ402" s="233"/>
      <c r="AR402" s="234"/>
      <c r="AS402" s="235"/>
      <c r="AT402" s="195"/>
      <c r="AU402" s="235"/>
      <c r="AV402" s="195"/>
      <c r="AW402" s="235"/>
      <c r="AX402" s="195"/>
      <c r="AY402" s="141" t="s">
        <v>973</v>
      </c>
      <c r="AZ402" s="236">
        <v>16820</v>
      </c>
      <c r="BA402" s="141" t="s">
        <v>973</v>
      </c>
      <c r="BB402" s="184">
        <v>160</v>
      </c>
      <c r="BC402" s="185" t="s">
        <v>974</v>
      </c>
      <c r="BD402" s="186" t="s">
        <v>975</v>
      </c>
      <c r="BE402" s="187" t="s">
        <v>973</v>
      </c>
      <c r="BF402" s="188" t="s">
        <v>976</v>
      </c>
      <c r="BG402" s="185" t="s">
        <v>973</v>
      </c>
      <c r="BH402" s="189">
        <v>2.8</v>
      </c>
      <c r="BI402" s="1119"/>
      <c r="BJ402" s="115"/>
      <c r="BK402" s="224">
        <v>753500</v>
      </c>
      <c r="BL402" s="1118"/>
      <c r="BM402" s="256">
        <v>7530</v>
      </c>
      <c r="BN402" s="195" t="s">
        <v>911</v>
      </c>
      <c r="BO402" s="122" t="s">
        <v>975</v>
      </c>
      <c r="BP402" s="129" t="s">
        <v>973</v>
      </c>
      <c r="BQ402" s="257" t="s">
        <v>976</v>
      </c>
      <c r="BR402" s="143" t="s">
        <v>973</v>
      </c>
      <c r="BS402" s="258">
        <v>2.1</v>
      </c>
      <c r="BT402" s="232"/>
      <c r="BU402" s="1149"/>
      <c r="BV402" s="224"/>
      <c r="BW402" s="1118"/>
      <c r="BX402" s="232"/>
      <c r="BY402" s="232"/>
      <c r="BZ402" s="1119"/>
      <c r="CA402" s="271"/>
      <c r="CB402" s="268"/>
      <c r="CC402" s="269"/>
      <c r="CD402" s="268"/>
      <c r="CE402" s="269"/>
      <c r="CF402" s="268"/>
      <c r="CG402" s="269"/>
      <c r="CH402" s="1096"/>
      <c r="CI402" s="1121" t="e">
        <v>#REF!</v>
      </c>
      <c r="CJ402" s="1108" t="e">
        <v>#REF!</v>
      </c>
      <c r="CK402" s="1093"/>
      <c r="CL402" s="123" t="s">
        <v>987</v>
      </c>
      <c r="CM402" s="228">
        <v>2600</v>
      </c>
      <c r="CN402" s="229">
        <v>2900</v>
      </c>
      <c r="CO402" s="1100"/>
      <c r="CP402" s="1111"/>
      <c r="CQ402" s="1100"/>
      <c r="CR402" s="1083"/>
      <c r="CS402" s="1102"/>
      <c r="CT402" s="1086"/>
      <c r="CU402" s="1086"/>
      <c r="CV402" s="1089"/>
      <c r="CW402" s="1102"/>
      <c r="CX402" s="1105"/>
      <c r="CY402" s="1091"/>
      <c r="CZ402" s="202"/>
      <c r="DA402" s="127"/>
      <c r="DB402" s="1096"/>
      <c r="DC402" s="266"/>
      <c r="DD402" s="1096"/>
      <c r="DE402" s="1098"/>
      <c r="DF402" s="1100"/>
      <c r="DG402" s="1083"/>
      <c r="DH402" s="1086"/>
      <c r="DI402" s="1086"/>
      <c r="DJ402" s="1086"/>
      <c r="DK402" s="1089"/>
      <c r="DL402" s="1086"/>
      <c r="DM402" s="1067"/>
      <c r="DN402" s="1069"/>
      <c r="DO402" s="1076">
        <v>0.01</v>
      </c>
      <c r="DP402" s="1078">
        <v>0.03</v>
      </c>
      <c r="DQ402" s="1078">
        <v>0.04</v>
      </c>
      <c r="DR402" s="1080">
        <v>0.06</v>
      </c>
      <c r="DS402" s="202"/>
      <c r="DT402" s="1143"/>
      <c r="DU402" s="160"/>
      <c r="DV402" s="160"/>
    </row>
    <row r="403" spans="1:126" s="263" customFormat="1" ht="18.600000000000001" customHeight="1">
      <c r="A403" s="263" t="s">
        <v>246</v>
      </c>
      <c r="B403" s="1147"/>
      <c r="C403" s="1127"/>
      <c r="D403" s="1124"/>
      <c r="E403" s="238" t="s">
        <v>55</v>
      </c>
      <c r="F403" s="165"/>
      <c r="G403" s="239">
        <v>198960</v>
      </c>
      <c r="H403" s="240"/>
      <c r="I403" s="239">
        <v>194280</v>
      </c>
      <c r="J403" s="240"/>
      <c r="K403" s="141" t="s">
        <v>973</v>
      </c>
      <c r="L403" s="241">
        <v>1870</v>
      </c>
      <c r="M403" s="242"/>
      <c r="N403" s="243" t="s">
        <v>974</v>
      </c>
      <c r="O403" s="244" t="s">
        <v>975</v>
      </c>
      <c r="P403" s="244" t="s">
        <v>910</v>
      </c>
      <c r="Q403" s="244" t="s">
        <v>976</v>
      </c>
      <c r="R403" s="244" t="s">
        <v>973</v>
      </c>
      <c r="S403" s="245">
        <v>2.9</v>
      </c>
      <c r="T403" s="246"/>
      <c r="U403" s="241">
        <v>1820</v>
      </c>
      <c r="V403" s="242"/>
      <c r="W403" s="247" t="s">
        <v>974</v>
      </c>
      <c r="X403" s="244" t="s">
        <v>975</v>
      </c>
      <c r="Y403" s="248" t="s">
        <v>910</v>
      </c>
      <c r="Z403" s="244" t="s">
        <v>976</v>
      </c>
      <c r="AA403" s="248" t="s">
        <v>973</v>
      </c>
      <c r="AB403" s="245">
        <v>2.9</v>
      </c>
      <c r="AC403" s="249"/>
      <c r="AD403" s="231"/>
      <c r="AE403" s="232"/>
      <c r="AF403" s="233"/>
      <c r="AG403" s="250"/>
      <c r="AH403" s="235"/>
      <c r="AI403" s="195"/>
      <c r="AJ403" s="235"/>
      <c r="AK403" s="195"/>
      <c r="AL403" s="235"/>
      <c r="AM403" s="195"/>
      <c r="AN403" s="195"/>
      <c r="AO403" s="231"/>
      <c r="AP403" s="232"/>
      <c r="AQ403" s="233"/>
      <c r="AR403" s="250"/>
      <c r="AS403" s="235"/>
      <c r="AT403" s="195"/>
      <c r="AU403" s="235"/>
      <c r="AV403" s="195"/>
      <c r="AW403" s="235"/>
      <c r="AX403" s="195"/>
      <c r="AY403" s="231"/>
      <c r="AZ403" s="232"/>
      <c r="BA403" s="232"/>
      <c r="BB403" s="234"/>
      <c r="BC403" s="235"/>
      <c r="BD403" s="195"/>
      <c r="BE403" s="235"/>
      <c r="BF403" s="195"/>
      <c r="BG403" s="235"/>
      <c r="BH403" s="195"/>
      <c r="BI403" s="1119"/>
      <c r="BJ403" s="115"/>
      <c r="BK403" s="259"/>
      <c r="BL403" s="1118"/>
      <c r="BM403" s="260"/>
      <c r="BN403" s="163"/>
      <c r="BO403" s="163"/>
      <c r="BP403" s="163"/>
      <c r="BQ403" s="163"/>
      <c r="BR403" s="163"/>
      <c r="BS403" s="261"/>
      <c r="BT403" s="195"/>
      <c r="BU403" s="1149"/>
      <c r="BV403" s="226"/>
      <c r="BW403" s="1118"/>
      <c r="BX403" s="232"/>
      <c r="BY403" s="232"/>
      <c r="BZ403" s="1119"/>
      <c r="CA403" s="271"/>
      <c r="CB403" s="268"/>
      <c r="CC403" s="269"/>
      <c r="CD403" s="268"/>
      <c r="CE403" s="269"/>
      <c r="CF403" s="268"/>
      <c r="CG403" s="269"/>
      <c r="CH403" s="1096"/>
      <c r="CI403" s="1122" t="e">
        <v>#REF!</v>
      </c>
      <c r="CJ403" s="1109" t="e">
        <v>#REF!</v>
      </c>
      <c r="CK403" s="1093"/>
      <c r="CL403" s="252" t="s">
        <v>988</v>
      </c>
      <c r="CM403" s="253">
        <v>2400</v>
      </c>
      <c r="CN403" s="254">
        <v>2600</v>
      </c>
      <c r="CO403" s="1100"/>
      <c r="CP403" s="1112"/>
      <c r="CQ403" s="1100"/>
      <c r="CR403" s="1084"/>
      <c r="CS403" s="1103"/>
      <c r="CT403" s="1087"/>
      <c r="CU403" s="1087"/>
      <c r="CV403" s="1090"/>
      <c r="CW403" s="1103"/>
      <c r="CX403" s="1106"/>
      <c r="CY403" s="1092"/>
      <c r="CZ403" s="202"/>
      <c r="DA403" s="127"/>
      <c r="DB403" s="1096"/>
      <c r="DC403" s="266"/>
      <c r="DD403" s="1096"/>
      <c r="DE403" s="1099"/>
      <c r="DF403" s="1100"/>
      <c r="DG403" s="1084"/>
      <c r="DH403" s="1087"/>
      <c r="DI403" s="1087"/>
      <c r="DJ403" s="1087"/>
      <c r="DK403" s="1090"/>
      <c r="DL403" s="1087"/>
      <c r="DM403" s="1068"/>
      <c r="DN403" s="1069"/>
      <c r="DO403" s="1077"/>
      <c r="DP403" s="1079"/>
      <c r="DQ403" s="1079"/>
      <c r="DR403" s="1081"/>
      <c r="DS403" s="202"/>
      <c r="DT403" s="1143"/>
      <c r="DU403" s="160"/>
      <c r="DV403" s="160"/>
    </row>
    <row r="404" spans="1:126" s="263" customFormat="1" ht="18.600000000000001" customHeight="1">
      <c r="A404" s="263" t="s">
        <v>247</v>
      </c>
      <c r="B404" s="1147"/>
      <c r="C404" s="1113" t="s">
        <v>1020</v>
      </c>
      <c r="D404" s="1116" t="s">
        <v>972</v>
      </c>
      <c r="E404" s="164" t="s">
        <v>52</v>
      </c>
      <c r="F404" s="165"/>
      <c r="G404" s="166">
        <v>37270</v>
      </c>
      <c r="H404" s="167">
        <v>45680</v>
      </c>
      <c r="I404" s="166">
        <v>32950</v>
      </c>
      <c r="J404" s="167">
        <v>41360</v>
      </c>
      <c r="K404" s="141" t="s">
        <v>973</v>
      </c>
      <c r="L404" s="168">
        <v>350</v>
      </c>
      <c r="M404" s="169">
        <v>430</v>
      </c>
      <c r="N404" s="170" t="s">
        <v>974</v>
      </c>
      <c r="O404" s="171" t="s">
        <v>975</v>
      </c>
      <c r="P404" s="172" t="s">
        <v>973</v>
      </c>
      <c r="Q404" s="173" t="s">
        <v>976</v>
      </c>
      <c r="R404" s="172" t="s">
        <v>973</v>
      </c>
      <c r="S404" s="174">
        <v>3</v>
      </c>
      <c r="T404" s="175">
        <v>3</v>
      </c>
      <c r="U404" s="168">
        <v>300</v>
      </c>
      <c r="V404" s="169">
        <v>380</v>
      </c>
      <c r="W404" s="176" t="s">
        <v>974</v>
      </c>
      <c r="X404" s="171" t="s">
        <v>975</v>
      </c>
      <c r="Y404" s="176" t="s">
        <v>973</v>
      </c>
      <c r="Z404" s="173" t="s">
        <v>976</v>
      </c>
      <c r="AA404" s="176" t="s">
        <v>973</v>
      </c>
      <c r="AB404" s="174">
        <v>3</v>
      </c>
      <c r="AC404" s="177">
        <v>3</v>
      </c>
      <c r="AD404" s="141" t="s">
        <v>973</v>
      </c>
      <c r="AE404" s="178">
        <v>8410</v>
      </c>
      <c r="AF404" s="141" t="s">
        <v>973</v>
      </c>
      <c r="AG404" s="179">
        <v>80</v>
      </c>
      <c r="AH404" s="180" t="s">
        <v>974</v>
      </c>
      <c r="AI404" s="171" t="s">
        <v>975</v>
      </c>
      <c r="AJ404" s="176" t="s">
        <v>973</v>
      </c>
      <c r="AK404" s="173" t="s">
        <v>976</v>
      </c>
      <c r="AL404" s="176" t="s">
        <v>973</v>
      </c>
      <c r="AM404" s="181">
        <v>2.8</v>
      </c>
      <c r="AN404" s="182" t="s">
        <v>977</v>
      </c>
      <c r="AO404" s="141" t="s">
        <v>973</v>
      </c>
      <c r="AP404" s="183">
        <v>3360</v>
      </c>
      <c r="AQ404" s="141" t="s">
        <v>973</v>
      </c>
      <c r="AR404" s="184">
        <v>30</v>
      </c>
      <c r="AS404" s="185" t="s">
        <v>974</v>
      </c>
      <c r="AT404" s="186" t="s">
        <v>975</v>
      </c>
      <c r="AU404" s="187" t="s">
        <v>973</v>
      </c>
      <c r="AV404" s="188" t="s">
        <v>976</v>
      </c>
      <c r="AW404" s="187" t="s">
        <v>973</v>
      </c>
      <c r="AX404" s="189">
        <v>3.7</v>
      </c>
      <c r="AY404" s="115"/>
      <c r="AZ404" s="126"/>
      <c r="BA404" s="126"/>
      <c r="BB404" s="190"/>
      <c r="BC404" s="130"/>
      <c r="BD404" s="126"/>
      <c r="BE404" s="130"/>
      <c r="BF404" s="126"/>
      <c r="BG404" s="130"/>
      <c r="BH404" s="126"/>
      <c r="BI404" s="1119"/>
      <c r="BJ404" s="115"/>
      <c r="BK404" s="224" t="s">
        <v>1021</v>
      </c>
      <c r="BL404" s="1118"/>
      <c r="BM404" s="202" t="s">
        <v>1021</v>
      </c>
      <c r="BN404" s="195"/>
      <c r="BO404" s="195"/>
      <c r="BP404" s="195"/>
      <c r="BQ404" s="195"/>
      <c r="BR404" s="195"/>
      <c r="BS404" s="225"/>
      <c r="BU404" s="1149"/>
      <c r="BV404" s="259"/>
      <c r="BW404" s="1118"/>
      <c r="BX404" s="232"/>
      <c r="BY404" s="232"/>
      <c r="BZ404" s="1119"/>
      <c r="CA404" s="271"/>
      <c r="CB404" s="268"/>
      <c r="CC404" s="269"/>
      <c r="CD404" s="268"/>
      <c r="CE404" s="269"/>
      <c r="CF404" s="268"/>
      <c r="CG404" s="269"/>
      <c r="CH404" s="1096" t="s">
        <v>973</v>
      </c>
      <c r="CI404" s="1120">
        <v>2900</v>
      </c>
      <c r="CJ404" s="1107">
        <v>3200</v>
      </c>
      <c r="CK404" s="1093" t="s">
        <v>973</v>
      </c>
      <c r="CL404" s="198" t="s">
        <v>980</v>
      </c>
      <c r="CM404" s="199">
        <v>5100</v>
      </c>
      <c r="CN404" s="200">
        <v>5700</v>
      </c>
      <c r="CO404" s="1100" t="s">
        <v>973</v>
      </c>
      <c r="CP404" s="1110">
        <v>3880</v>
      </c>
      <c r="CQ404" s="1100" t="s">
        <v>973</v>
      </c>
      <c r="CR404" s="1082">
        <v>30</v>
      </c>
      <c r="CS404" s="1101" t="s">
        <v>974</v>
      </c>
      <c r="CT404" s="1085" t="s">
        <v>975</v>
      </c>
      <c r="CU404" s="1085" t="s">
        <v>973</v>
      </c>
      <c r="CV404" s="1088" t="s">
        <v>979</v>
      </c>
      <c r="CW404" s="1101" t="s">
        <v>973</v>
      </c>
      <c r="CX404" s="1104">
        <v>3.7</v>
      </c>
      <c r="CY404" s="1091" t="s">
        <v>981</v>
      </c>
      <c r="CZ404" s="1093" t="s">
        <v>973</v>
      </c>
      <c r="DA404" s="1094">
        <v>4900</v>
      </c>
      <c r="DB404" s="1096"/>
      <c r="DC404" s="266"/>
      <c r="DD404" s="1096" t="s">
        <v>982</v>
      </c>
      <c r="DE404" s="1097">
        <v>4240</v>
      </c>
      <c r="DF404" s="1100" t="s">
        <v>973</v>
      </c>
      <c r="DG404" s="1082">
        <v>40</v>
      </c>
      <c r="DH404" s="1085" t="s">
        <v>974</v>
      </c>
      <c r="DI404" s="1085" t="s">
        <v>975</v>
      </c>
      <c r="DJ404" s="1085" t="s">
        <v>973</v>
      </c>
      <c r="DK404" s="1088" t="s">
        <v>979</v>
      </c>
      <c r="DL404" s="1085" t="s">
        <v>973</v>
      </c>
      <c r="DM404" s="1066">
        <v>2.1</v>
      </c>
      <c r="DN404" s="1069" t="s">
        <v>982</v>
      </c>
      <c r="DO404" s="1070" t="s">
        <v>912</v>
      </c>
      <c r="DP404" s="1072" t="s">
        <v>912</v>
      </c>
      <c r="DQ404" s="1072" t="s">
        <v>912</v>
      </c>
      <c r="DR404" s="1074" t="s">
        <v>912</v>
      </c>
      <c r="DS404" s="202"/>
      <c r="DT404" s="1143"/>
      <c r="DU404" s="160"/>
      <c r="DV404" s="160"/>
    </row>
    <row r="405" spans="1:126" s="263" customFormat="1" ht="18.600000000000001" customHeight="1">
      <c r="A405" s="263" t="s">
        <v>248</v>
      </c>
      <c r="B405" s="1147"/>
      <c r="C405" s="1114"/>
      <c r="D405" s="1117"/>
      <c r="E405" s="203" t="s">
        <v>53</v>
      </c>
      <c r="F405" s="165"/>
      <c r="G405" s="204">
        <v>45680</v>
      </c>
      <c r="H405" s="205">
        <v>113370</v>
      </c>
      <c r="I405" s="204">
        <v>41360</v>
      </c>
      <c r="J405" s="205">
        <v>109050</v>
      </c>
      <c r="K405" s="141" t="s">
        <v>973</v>
      </c>
      <c r="L405" s="206">
        <v>430</v>
      </c>
      <c r="M405" s="207">
        <v>1010</v>
      </c>
      <c r="N405" s="208" t="s">
        <v>974</v>
      </c>
      <c r="O405" s="209" t="s">
        <v>975</v>
      </c>
      <c r="P405" s="209" t="s">
        <v>910</v>
      </c>
      <c r="Q405" s="209" t="s">
        <v>976</v>
      </c>
      <c r="R405" s="209" t="s">
        <v>973</v>
      </c>
      <c r="S405" s="210">
        <v>3</v>
      </c>
      <c r="T405" s="211">
        <v>2.9</v>
      </c>
      <c r="U405" s="206">
        <v>380</v>
      </c>
      <c r="V405" s="207">
        <v>970</v>
      </c>
      <c r="W405" s="212" t="s">
        <v>974</v>
      </c>
      <c r="X405" s="209" t="s">
        <v>975</v>
      </c>
      <c r="Y405" s="212" t="s">
        <v>910</v>
      </c>
      <c r="Z405" s="209" t="s">
        <v>976</v>
      </c>
      <c r="AA405" s="212" t="s">
        <v>973</v>
      </c>
      <c r="AB405" s="210">
        <v>3</v>
      </c>
      <c r="AC405" s="213">
        <v>2.9</v>
      </c>
      <c r="AD405" s="141" t="s">
        <v>973</v>
      </c>
      <c r="AE405" s="214">
        <v>8410</v>
      </c>
      <c r="AF405" s="141" t="s">
        <v>973</v>
      </c>
      <c r="AG405" s="215">
        <v>80</v>
      </c>
      <c r="AH405" s="216" t="s">
        <v>974</v>
      </c>
      <c r="AI405" s="158" t="s">
        <v>975</v>
      </c>
      <c r="AJ405" s="159" t="s">
        <v>973</v>
      </c>
      <c r="AK405" s="217" t="s">
        <v>976</v>
      </c>
      <c r="AL405" s="218" t="s">
        <v>973</v>
      </c>
      <c r="AM405" s="219">
        <v>2.8</v>
      </c>
      <c r="AN405" s="220"/>
      <c r="AO405" s="115"/>
      <c r="AP405" s="221"/>
      <c r="AQ405" s="115"/>
      <c r="AR405" s="222"/>
      <c r="AS405" s="223"/>
      <c r="AT405" s="221"/>
      <c r="AU405" s="223"/>
      <c r="AV405" s="221"/>
      <c r="AW405" s="223"/>
      <c r="AX405" s="221"/>
      <c r="AY405" s="115"/>
      <c r="AZ405" s="126"/>
      <c r="BA405" s="126"/>
      <c r="BB405" s="190"/>
      <c r="BC405" s="130"/>
      <c r="BD405" s="126"/>
      <c r="BE405" s="130"/>
      <c r="BF405" s="126"/>
      <c r="BG405" s="130"/>
      <c r="BH405" s="126"/>
      <c r="BI405" s="1119"/>
      <c r="BJ405" s="115"/>
      <c r="BK405" s="224">
        <v>794400</v>
      </c>
      <c r="BL405" s="1118"/>
      <c r="BM405" s="256">
        <v>7940</v>
      </c>
      <c r="BN405" s="195" t="s">
        <v>911</v>
      </c>
      <c r="BO405" s="122" t="s">
        <v>975</v>
      </c>
      <c r="BP405" s="129" t="s">
        <v>973</v>
      </c>
      <c r="BQ405" s="257" t="s">
        <v>976</v>
      </c>
      <c r="BR405" s="143" t="s">
        <v>973</v>
      </c>
      <c r="BS405" s="258">
        <v>2.1</v>
      </c>
      <c r="BT405" s="232"/>
      <c r="BU405" s="1149"/>
      <c r="BV405" s="224"/>
      <c r="BW405" s="1118"/>
      <c r="BX405" s="232"/>
      <c r="BY405" s="232"/>
      <c r="BZ405" s="1119"/>
      <c r="CA405" s="271"/>
      <c r="CB405" s="268"/>
      <c r="CC405" s="269"/>
      <c r="CD405" s="268"/>
      <c r="CE405" s="269"/>
      <c r="CF405" s="268"/>
      <c r="CG405" s="269"/>
      <c r="CH405" s="1096"/>
      <c r="CI405" s="1121" t="e">
        <v>#REF!</v>
      </c>
      <c r="CJ405" s="1108" t="e">
        <v>#REF!</v>
      </c>
      <c r="CK405" s="1093"/>
      <c r="CL405" s="123" t="s">
        <v>985</v>
      </c>
      <c r="CM405" s="228">
        <v>2800</v>
      </c>
      <c r="CN405" s="229">
        <v>3100</v>
      </c>
      <c r="CO405" s="1100"/>
      <c r="CP405" s="1111"/>
      <c r="CQ405" s="1100"/>
      <c r="CR405" s="1083"/>
      <c r="CS405" s="1102"/>
      <c r="CT405" s="1086"/>
      <c r="CU405" s="1086"/>
      <c r="CV405" s="1089"/>
      <c r="CW405" s="1102"/>
      <c r="CX405" s="1105"/>
      <c r="CY405" s="1091"/>
      <c r="CZ405" s="1093"/>
      <c r="DA405" s="1095"/>
      <c r="DB405" s="1096"/>
      <c r="DC405" s="266"/>
      <c r="DD405" s="1096"/>
      <c r="DE405" s="1098"/>
      <c r="DF405" s="1100"/>
      <c r="DG405" s="1083"/>
      <c r="DH405" s="1086"/>
      <c r="DI405" s="1086"/>
      <c r="DJ405" s="1086"/>
      <c r="DK405" s="1089"/>
      <c r="DL405" s="1086"/>
      <c r="DM405" s="1067"/>
      <c r="DN405" s="1069"/>
      <c r="DO405" s="1071"/>
      <c r="DP405" s="1073"/>
      <c r="DQ405" s="1073"/>
      <c r="DR405" s="1075"/>
      <c r="DS405" s="202"/>
      <c r="DT405" s="1143"/>
      <c r="DU405" s="160"/>
      <c r="DV405" s="160"/>
    </row>
    <row r="406" spans="1:126" s="263" customFormat="1" ht="18.600000000000001" customHeight="1">
      <c r="A406" s="263" t="s">
        <v>249</v>
      </c>
      <c r="B406" s="1147"/>
      <c r="C406" s="1114"/>
      <c r="D406" s="1123" t="s">
        <v>986</v>
      </c>
      <c r="E406" s="203" t="s">
        <v>54</v>
      </c>
      <c r="F406" s="165"/>
      <c r="G406" s="204">
        <v>113370</v>
      </c>
      <c r="H406" s="205">
        <v>197480</v>
      </c>
      <c r="I406" s="204">
        <v>109050</v>
      </c>
      <c r="J406" s="205">
        <v>193160</v>
      </c>
      <c r="K406" s="141" t="s">
        <v>973</v>
      </c>
      <c r="L406" s="206">
        <v>1010</v>
      </c>
      <c r="M406" s="207">
        <v>1850</v>
      </c>
      <c r="N406" s="208" t="s">
        <v>974</v>
      </c>
      <c r="O406" s="209" t="s">
        <v>975</v>
      </c>
      <c r="P406" s="209" t="s">
        <v>910</v>
      </c>
      <c r="Q406" s="209" t="s">
        <v>976</v>
      </c>
      <c r="R406" s="209" t="s">
        <v>973</v>
      </c>
      <c r="S406" s="210">
        <v>2.9</v>
      </c>
      <c r="T406" s="211">
        <v>2.9</v>
      </c>
      <c r="U406" s="206">
        <v>970</v>
      </c>
      <c r="V406" s="207">
        <v>1810</v>
      </c>
      <c r="W406" s="212" t="s">
        <v>974</v>
      </c>
      <c r="X406" s="209" t="s">
        <v>975</v>
      </c>
      <c r="Y406" s="212" t="s">
        <v>910</v>
      </c>
      <c r="Z406" s="209" t="s">
        <v>976</v>
      </c>
      <c r="AA406" s="212" t="s">
        <v>973</v>
      </c>
      <c r="AB406" s="210">
        <v>2.9</v>
      </c>
      <c r="AC406" s="213">
        <v>2.9</v>
      </c>
      <c r="AD406" s="231"/>
      <c r="AE406" s="232"/>
      <c r="AF406" s="233"/>
      <c r="AG406" s="234"/>
      <c r="AH406" s="235"/>
      <c r="AI406" s="195"/>
      <c r="AJ406" s="235"/>
      <c r="AK406" s="195"/>
      <c r="AL406" s="235"/>
      <c r="AM406" s="195"/>
      <c r="AN406" s="195"/>
      <c r="AO406" s="231"/>
      <c r="AP406" s="232"/>
      <c r="AQ406" s="233"/>
      <c r="AR406" s="234"/>
      <c r="AS406" s="235"/>
      <c r="AT406" s="195"/>
      <c r="AU406" s="235"/>
      <c r="AV406" s="195"/>
      <c r="AW406" s="235"/>
      <c r="AX406" s="195"/>
      <c r="AY406" s="141" t="s">
        <v>973</v>
      </c>
      <c r="AZ406" s="236">
        <v>16820</v>
      </c>
      <c r="BA406" s="141" t="s">
        <v>973</v>
      </c>
      <c r="BB406" s="184">
        <v>160</v>
      </c>
      <c r="BC406" s="185" t="s">
        <v>974</v>
      </c>
      <c r="BD406" s="186" t="s">
        <v>975</v>
      </c>
      <c r="BE406" s="187" t="s">
        <v>973</v>
      </c>
      <c r="BF406" s="188" t="s">
        <v>976</v>
      </c>
      <c r="BG406" s="185" t="s">
        <v>973</v>
      </c>
      <c r="BH406" s="189">
        <v>2.8</v>
      </c>
      <c r="BI406" s="1119"/>
      <c r="BJ406" s="115"/>
      <c r="BK406" s="272"/>
      <c r="BL406" s="1118"/>
      <c r="BM406" s="260"/>
      <c r="BN406" s="163"/>
      <c r="BO406" s="163"/>
      <c r="BP406" s="163"/>
      <c r="BQ406" s="163"/>
      <c r="BR406" s="163"/>
      <c r="BS406" s="261"/>
      <c r="BT406" s="195"/>
      <c r="BU406" s="1149"/>
      <c r="BV406" s="226"/>
      <c r="BW406" s="1118"/>
      <c r="BX406" s="232"/>
      <c r="BY406" s="232"/>
      <c r="BZ406" s="1119"/>
      <c r="CA406" s="271"/>
      <c r="CB406" s="268"/>
      <c r="CC406" s="269"/>
      <c r="CD406" s="268"/>
      <c r="CE406" s="269"/>
      <c r="CF406" s="268"/>
      <c r="CG406" s="269"/>
      <c r="CH406" s="1096"/>
      <c r="CI406" s="1121" t="e">
        <v>#REF!</v>
      </c>
      <c r="CJ406" s="1108" t="e">
        <v>#REF!</v>
      </c>
      <c r="CK406" s="1093"/>
      <c r="CL406" s="123" t="s">
        <v>987</v>
      </c>
      <c r="CM406" s="228">
        <v>2400</v>
      </c>
      <c r="CN406" s="229">
        <v>2700</v>
      </c>
      <c r="CO406" s="1100"/>
      <c r="CP406" s="1111"/>
      <c r="CQ406" s="1100"/>
      <c r="CR406" s="1083"/>
      <c r="CS406" s="1102"/>
      <c r="CT406" s="1086"/>
      <c r="CU406" s="1086"/>
      <c r="CV406" s="1089"/>
      <c r="CW406" s="1102"/>
      <c r="CX406" s="1105"/>
      <c r="CY406" s="1091"/>
      <c r="CZ406" s="202"/>
      <c r="DA406" s="127"/>
      <c r="DB406" s="1096"/>
      <c r="DC406" s="266"/>
      <c r="DD406" s="1096"/>
      <c r="DE406" s="1098"/>
      <c r="DF406" s="1100"/>
      <c r="DG406" s="1083"/>
      <c r="DH406" s="1086"/>
      <c r="DI406" s="1086"/>
      <c r="DJ406" s="1086"/>
      <c r="DK406" s="1089"/>
      <c r="DL406" s="1086"/>
      <c r="DM406" s="1067"/>
      <c r="DN406" s="1069"/>
      <c r="DO406" s="1076">
        <v>0.01</v>
      </c>
      <c r="DP406" s="1078">
        <v>0.03</v>
      </c>
      <c r="DQ406" s="1078">
        <v>0.04</v>
      </c>
      <c r="DR406" s="1080">
        <v>0.06</v>
      </c>
      <c r="DS406" s="202"/>
      <c r="DT406" s="1143"/>
      <c r="DU406" s="160"/>
      <c r="DV406" s="160"/>
    </row>
    <row r="407" spans="1:126" s="263" customFormat="1" ht="18.600000000000001" customHeight="1">
      <c r="A407" s="263" t="s">
        <v>250</v>
      </c>
      <c r="B407" s="1147"/>
      <c r="C407" s="1114"/>
      <c r="D407" s="1124"/>
      <c r="E407" s="238" t="s">
        <v>55</v>
      </c>
      <c r="F407" s="165"/>
      <c r="G407" s="239">
        <v>197480</v>
      </c>
      <c r="H407" s="240"/>
      <c r="I407" s="239">
        <v>193160</v>
      </c>
      <c r="J407" s="240"/>
      <c r="K407" s="141" t="s">
        <v>973</v>
      </c>
      <c r="L407" s="241">
        <v>1850</v>
      </c>
      <c r="M407" s="242"/>
      <c r="N407" s="243" t="s">
        <v>974</v>
      </c>
      <c r="O407" s="244" t="s">
        <v>975</v>
      </c>
      <c r="P407" s="244" t="s">
        <v>910</v>
      </c>
      <c r="Q407" s="244" t="s">
        <v>976</v>
      </c>
      <c r="R407" s="244" t="s">
        <v>973</v>
      </c>
      <c r="S407" s="245">
        <v>2.9</v>
      </c>
      <c r="T407" s="246"/>
      <c r="U407" s="241">
        <v>1810</v>
      </c>
      <c r="V407" s="242"/>
      <c r="W407" s="247" t="s">
        <v>974</v>
      </c>
      <c r="X407" s="244" t="s">
        <v>975</v>
      </c>
      <c r="Y407" s="248" t="s">
        <v>910</v>
      </c>
      <c r="Z407" s="244" t="s">
        <v>976</v>
      </c>
      <c r="AA407" s="248" t="s">
        <v>973</v>
      </c>
      <c r="AB407" s="245">
        <v>2.9</v>
      </c>
      <c r="AC407" s="249"/>
      <c r="AD407" s="231"/>
      <c r="AE407" s="232"/>
      <c r="AF407" s="233"/>
      <c r="AG407" s="250"/>
      <c r="AH407" s="235"/>
      <c r="AI407" s="195"/>
      <c r="AJ407" s="235"/>
      <c r="AK407" s="195"/>
      <c r="AL407" s="235"/>
      <c r="AM407" s="195"/>
      <c r="AN407" s="195"/>
      <c r="AO407" s="231"/>
      <c r="AP407" s="232"/>
      <c r="AQ407" s="233"/>
      <c r="AR407" s="250"/>
      <c r="AS407" s="235"/>
      <c r="AT407" s="195"/>
      <c r="AU407" s="235"/>
      <c r="AV407" s="195"/>
      <c r="AW407" s="235"/>
      <c r="AX407" s="195"/>
      <c r="AY407" s="231"/>
      <c r="AZ407" s="232"/>
      <c r="BA407" s="232"/>
      <c r="BB407" s="234"/>
      <c r="BC407" s="235"/>
      <c r="BD407" s="195"/>
      <c r="BE407" s="235"/>
      <c r="BF407" s="195"/>
      <c r="BG407" s="235"/>
      <c r="BH407" s="195"/>
      <c r="BI407" s="1119"/>
      <c r="BJ407" s="115"/>
      <c r="BK407" s="272"/>
      <c r="BL407" s="1118"/>
      <c r="BM407" s="202"/>
      <c r="BN407" s="195"/>
      <c r="BO407" s="195"/>
      <c r="BP407" s="195"/>
      <c r="BQ407" s="195"/>
      <c r="BR407" s="195"/>
      <c r="BS407" s="225"/>
      <c r="BU407" s="1149"/>
      <c r="BV407" s="259"/>
      <c r="BW407" s="1118"/>
      <c r="BX407" s="232"/>
      <c r="BY407" s="232"/>
      <c r="BZ407" s="1119"/>
      <c r="CA407" s="271"/>
      <c r="CB407" s="268"/>
      <c r="CC407" s="269"/>
      <c r="CD407" s="268"/>
      <c r="CE407" s="269"/>
      <c r="CF407" s="268"/>
      <c r="CG407" s="269"/>
      <c r="CH407" s="1096"/>
      <c r="CI407" s="1122" t="e">
        <v>#REF!</v>
      </c>
      <c r="CJ407" s="1109" t="e">
        <v>#REF!</v>
      </c>
      <c r="CK407" s="1093"/>
      <c r="CL407" s="252" t="s">
        <v>988</v>
      </c>
      <c r="CM407" s="253">
        <v>2200</v>
      </c>
      <c r="CN407" s="254">
        <v>2400</v>
      </c>
      <c r="CO407" s="1100"/>
      <c r="CP407" s="1112"/>
      <c r="CQ407" s="1100"/>
      <c r="CR407" s="1084"/>
      <c r="CS407" s="1103"/>
      <c r="CT407" s="1087"/>
      <c r="CU407" s="1087"/>
      <c r="CV407" s="1090"/>
      <c r="CW407" s="1103"/>
      <c r="CX407" s="1106"/>
      <c r="CY407" s="1092"/>
      <c r="CZ407" s="202"/>
      <c r="DA407" s="127"/>
      <c r="DB407" s="1096"/>
      <c r="DC407" s="266"/>
      <c r="DD407" s="1096"/>
      <c r="DE407" s="1099"/>
      <c r="DF407" s="1100"/>
      <c r="DG407" s="1084"/>
      <c r="DH407" s="1087"/>
      <c r="DI407" s="1087"/>
      <c r="DJ407" s="1087"/>
      <c r="DK407" s="1090"/>
      <c r="DL407" s="1087"/>
      <c r="DM407" s="1068"/>
      <c r="DN407" s="1069"/>
      <c r="DO407" s="1077"/>
      <c r="DP407" s="1079"/>
      <c r="DQ407" s="1079"/>
      <c r="DR407" s="1081"/>
      <c r="DS407" s="202"/>
      <c r="DT407" s="1143"/>
      <c r="DU407" s="160"/>
      <c r="DV407" s="160"/>
    </row>
    <row r="408" spans="1:126" s="263" customFormat="1" ht="18.600000000000001" customHeight="1">
      <c r="A408" s="263" t="s">
        <v>251</v>
      </c>
      <c r="B408" s="1147"/>
      <c r="C408" s="1128" t="s">
        <v>1022</v>
      </c>
      <c r="D408" s="1116" t="s">
        <v>972</v>
      </c>
      <c r="E408" s="164" t="s">
        <v>52</v>
      </c>
      <c r="F408" s="165"/>
      <c r="G408" s="166">
        <v>36040</v>
      </c>
      <c r="H408" s="167">
        <v>44450</v>
      </c>
      <c r="I408" s="166">
        <v>32020</v>
      </c>
      <c r="J408" s="167">
        <v>40430</v>
      </c>
      <c r="K408" s="141" t="s">
        <v>973</v>
      </c>
      <c r="L408" s="168">
        <v>340</v>
      </c>
      <c r="M408" s="169">
        <v>420</v>
      </c>
      <c r="N408" s="170" t="s">
        <v>974</v>
      </c>
      <c r="O408" s="171" t="s">
        <v>975</v>
      </c>
      <c r="P408" s="172" t="s">
        <v>973</v>
      </c>
      <c r="Q408" s="173" t="s">
        <v>976</v>
      </c>
      <c r="R408" s="172" t="s">
        <v>973</v>
      </c>
      <c r="S408" s="174">
        <v>3</v>
      </c>
      <c r="T408" s="175">
        <v>2.9</v>
      </c>
      <c r="U408" s="168">
        <v>300</v>
      </c>
      <c r="V408" s="169">
        <v>380</v>
      </c>
      <c r="W408" s="176" t="s">
        <v>974</v>
      </c>
      <c r="X408" s="171" t="s">
        <v>975</v>
      </c>
      <c r="Y408" s="176" t="s">
        <v>973</v>
      </c>
      <c r="Z408" s="173" t="s">
        <v>976</v>
      </c>
      <c r="AA408" s="176" t="s">
        <v>973</v>
      </c>
      <c r="AB408" s="174">
        <v>2.9</v>
      </c>
      <c r="AC408" s="177">
        <v>2.9</v>
      </c>
      <c r="AD408" s="141" t="s">
        <v>973</v>
      </c>
      <c r="AE408" s="178">
        <v>8410</v>
      </c>
      <c r="AF408" s="141" t="s">
        <v>973</v>
      </c>
      <c r="AG408" s="179">
        <v>80</v>
      </c>
      <c r="AH408" s="180" t="s">
        <v>974</v>
      </c>
      <c r="AI408" s="171" t="s">
        <v>975</v>
      </c>
      <c r="AJ408" s="176" t="s">
        <v>973</v>
      </c>
      <c r="AK408" s="173" t="s">
        <v>976</v>
      </c>
      <c r="AL408" s="176" t="s">
        <v>973</v>
      </c>
      <c r="AM408" s="181">
        <v>2.8</v>
      </c>
      <c r="AN408" s="182" t="s">
        <v>977</v>
      </c>
      <c r="AO408" s="141" t="s">
        <v>973</v>
      </c>
      <c r="AP408" s="183">
        <v>3360</v>
      </c>
      <c r="AQ408" s="141" t="s">
        <v>973</v>
      </c>
      <c r="AR408" s="184">
        <v>30</v>
      </c>
      <c r="AS408" s="185" t="s">
        <v>974</v>
      </c>
      <c r="AT408" s="186" t="s">
        <v>975</v>
      </c>
      <c r="AU408" s="187" t="s">
        <v>973</v>
      </c>
      <c r="AV408" s="188" t="s">
        <v>976</v>
      </c>
      <c r="AW408" s="187" t="s">
        <v>973</v>
      </c>
      <c r="AX408" s="189">
        <v>3.7</v>
      </c>
      <c r="AY408" s="115"/>
      <c r="AZ408" s="126"/>
      <c r="BA408" s="126"/>
      <c r="BB408" s="190"/>
      <c r="BC408" s="130"/>
      <c r="BD408" s="126"/>
      <c r="BE408" s="130"/>
      <c r="BF408" s="126"/>
      <c r="BG408" s="130"/>
      <c r="BH408" s="126"/>
      <c r="BI408" s="1119"/>
      <c r="BJ408" s="115"/>
      <c r="BK408" s="272"/>
      <c r="BL408" s="1118"/>
      <c r="BM408" s="202"/>
      <c r="BN408" s="195"/>
      <c r="BO408" s="195"/>
      <c r="BP408" s="195"/>
      <c r="BQ408" s="195"/>
      <c r="BR408" s="195"/>
      <c r="BS408" s="225"/>
      <c r="BT408" s="232"/>
      <c r="BU408" s="1149"/>
      <c r="BV408" s="224"/>
      <c r="BW408" s="1118"/>
      <c r="BX408" s="232"/>
      <c r="BY408" s="232"/>
      <c r="BZ408" s="1119"/>
      <c r="CA408" s="271"/>
      <c r="CB408" s="268"/>
      <c r="CC408" s="269"/>
      <c r="CD408" s="268"/>
      <c r="CE408" s="269"/>
      <c r="CF408" s="268"/>
      <c r="CG408" s="269"/>
      <c r="CH408" s="1096" t="s">
        <v>973</v>
      </c>
      <c r="CI408" s="1120">
        <v>3200</v>
      </c>
      <c r="CJ408" s="1107">
        <v>3500</v>
      </c>
      <c r="CK408" s="1093" t="s">
        <v>973</v>
      </c>
      <c r="CL408" s="198" t="s">
        <v>980</v>
      </c>
      <c r="CM408" s="199">
        <v>5500</v>
      </c>
      <c r="CN408" s="200">
        <v>6200</v>
      </c>
      <c r="CO408" s="1100" t="s">
        <v>973</v>
      </c>
      <c r="CP408" s="1110">
        <v>3600</v>
      </c>
      <c r="CQ408" s="1100" t="s">
        <v>973</v>
      </c>
      <c r="CR408" s="1082">
        <v>30</v>
      </c>
      <c r="CS408" s="1101" t="s">
        <v>974</v>
      </c>
      <c r="CT408" s="1085" t="s">
        <v>975</v>
      </c>
      <c r="CU408" s="1085" t="s">
        <v>973</v>
      </c>
      <c r="CV408" s="1088" t="s">
        <v>979</v>
      </c>
      <c r="CW408" s="1101" t="s">
        <v>973</v>
      </c>
      <c r="CX408" s="1104">
        <v>3.4</v>
      </c>
      <c r="CY408" s="1091" t="s">
        <v>981</v>
      </c>
      <c r="CZ408" s="1093" t="s">
        <v>973</v>
      </c>
      <c r="DA408" s="1094">
        <v>4900</v>
      </c>
      <c r="DB408" s="1096"/>
      <c r="DC408" s="266"/>
      <c r="DD408" s="1096" t="s">
        <v>982</v>
      </c>
      <c r="DE408" s="1097">
        <v>3930</v>
      </c>
      <c r="DF408" s="1100" t="s">
        <v>973</v>
      </c>
      <c r="DG408" s="1082">
        <v>30</v>
      </c>
      <c r="DH408" s="1085" t="s">
        <v>974</v>
      </c>
      <c r="DI408" s="1085" t="s">
        <v>975</v>
      </c>
      <c r="DJ408" s="1085" t="s">
        <v>973</v>
      </c>
      <c r="DK408" s="1088" t="s">
        <v>979</v>
      </c>
      <c r="DL408" s="1085" t="s">
        <v>973</v>
      </c>
      <c r="DM408" s="1066">
        <v>2.6</v>
      </c>
      <c r="DN408" s="1069" t="s">
        <v>982</v>
      </c>
      <c r="DO408" s="1070" t="s">
        <v>912</v>
      </c>
      <c r="DP408" s="1072" t="s">
        <v>912</v>
      </c>
      <c r="DQ408" s="1072" t="s">
        <v>912</v>
      </c>
      <c r="DR408" s="1074" t="s">
        <v>912</v>
      </c>
      <c r="DS408" s="202"/>
      <c r="DT408" s="1143"/>
      <c r="DU408" s="160"/>
      <c r="DV408" s="160"/>
    </row>
    <row r="409" spans="1:126" s="263" customFormat="1" ht="18.600000000000001" customHeight="1">
      <c r="A409" s="263" t="s">
        <v>252</v>
      </c>
      <c r="B409" s="1147"/>
      <c r="C409" s="1114"/>
      <c r="D409" s="1117"/>
      <c r="E409" s="203" t="s">
        <v>53</v>
      </c>
      <c r="F409" s="165"/>
      <c r="G409" s="204">
        <v>44450</v>
      </c>
      <c r="H409" s="205">
        <v>112140</v>
      </c>
      <c r="I409" s="204">
        <v>40430</v>
      </c>
      <c r="J409" s="205">
        <v>108120</v>
      </c>
      <c r="K409" s="141" t="s">
        <v>973</v>
      </c>
      <c r="L409" s="206">
        <v>420</v>
      </c>
      <c r="M409" s="207">
        <v>1000</v>
      </c>
      <c r="N409" s="208" t="s">
        <v>974</v>
      </c>
      <c r="O409" s="209" t="s">
        <v>975</v>
      </c>
      <c r="P409" s="209" t="s">
        <v>910</v>
      </c>
      <c r="Q409" s="209" t="s">
        <v>976</v>
      </c>
      <c r="R409" s="209" t="s">
        <v>973</v>
      </c>
      <c r="S409" s="210">
        <v>2.9</v>
      </c>
      <c r="T409" s="211">
        <v>2.9</v>
      </c>
      <c r="U409" s="206">
        <v>380</v>
      </c>
      <c r="V409" s="207">
        <v>960</v>
      </c>
      <c r="W409" s="212" t="s">
        <v>974</v>
      </c>
      <c r="X409" s="209" t="s">
        <v>975</v>
      </c>
      <c r="Y409" s="212" t="s">
        <v>910</v>
      </c>
      <c r="Z409" s="209" t="s">
        <v>976</v>
      </c>
      <c r="AA409" s="212" t="s">
        <v>973</v>
      </c>
      <c r="AB409" s="210">
        <v>2.9</v>
      </c>
      <c r="AC409" s="213">
        <v>2.9</v>
      </c>
      <c r="AD409" s="141" t="s">
        <v>973</v>
      </c>
      <c r="AE409" s="214">
        <v>8410</v>
      </c>
      <c r="AF409" s="141" t="s">
        <v>973</v>
      </c>
      <c r="AG409" s="215">
        <v>80</v>
      </c>
      <c r="AH409" s="216" t="s">
        <v>974</v>
      </c>
      <c r="AI409" s="158" t="s">
        <v>975</v>
      </c>
      <c r="AJ409" s="159" t="s">
        <v>973</v>
      </c>
      <c r="AK409" s="217" t="s">
        <v>976</v>
      </c>
      <c r="AL409" s="218" t="s">
        <v>973</v>
      </c>
      <c r="AM409" s="219">
        <v>2.8</v>
      </c>
      <c r="AN409" s="220"/>
      <c r="AO409" s="115"/>
      <c r="AP409" s="221"/>
      <c r="AQ409" s="115"/>
      <c r="AR409" s="222"/>
      <c r="AS409" s="223"/>
      <c r="AT409" s="221"/>
      <c r="AU409" s="223"/>
      <c r="AV409" s="221"/>
      <c r="AW409" s="223"/>
      <c r="AX409" s="221"/>
      <c r="AY409" s="115"/>
      <c r="AZ409" s="126"/>
      <c r="BA409" s="126"/>
      <c r="BB409" s="190"/>
      <c r="BC409" s="130"/>
      <c r="BD409" s="126"/>
      <c r="BE409" s="130"/>
      <c r="BF409" s="126"/>
      <c r="BG409" s="130"/>
      <c r="BH409" s="126"/>
      <c r="BI409" s="1119"/>
      <c r="BJ409" s="115"/>
      <c r="BK409" s="272"/>
      <c r="BL409" s="1118"/>
      <c r="BM409" s="202"/>
      <c r="BN409" s="195"/>
      <c r="BO409" s="195"/>
      <c r="BP409" s="195"/>
      <c r="BQ409" s="195"/>
      <c r="BR409" s="195"/>
      <c r="BS409" s="225"/>
      <c r="BT409" s="195"/>
      <c r="BU409" s="1149"/>
      <c r="BV409" s="226"/>
      <c r="BW409" s="1118"/>
      <c r="BX409" s="232"/>
      <c r="BY409" s="232"/>
      <c r="BZ409" s="1119"/>
      <c r="CA409" s="271"/>
      <c r="CB409" s="268"/>
      <c r="CC409" s="269"/>
      <c r="CD409" s="268"/>
      <c r="CE409" s="269"/>
      <c r="CF409" s="268"/>
      <c r="CG409" s="269"/>
      <c r="CH409" s="1096"/>
      <c r="CI409" s="1121" t="e">
        <v>#REF!</v>
      </c>
      <c r="CJ409" s="1108" t="e">
        <v>#REF!</v>
      </c>
      <c r="CK409" s="1093"/>
      <c r="CL409" s="123" t="s">
        <v>985</v>
      </c>
      <c r="CM409" s="228">
        <v>3000</v>
      </c>
      <c r="CN409" s="229">
        <v>3400</v>
      </c>
      <c r="CO409" s="1100"/>
      <c r="CP409" s="1111"/>
      <c r="CQ409" s="1100"/>
      <c r="CR409" s="1083"/>
      <c r="CS409" s="1102"/>
      <c r="CT409" s="1086"/>
      <c r="CU409" s="1086"/>
      <c r="CV409" s="1089"/>
      <c r="CW409" s="1102"/>
      <c r="CX409" s="1105"/>
      <c r="CY409" s="1091"/>
      <c r="CZ409" s="1093"/>
      <c r="DA409" s="1095"/>
      <c r="DB409" s="1096"/>
      <c r="DC409" s="266"/>
      <c r="DD409" s="1096"/>
      <c r="DE409" s="1098"/>
      <c r="DF409" s="1100"/>
      <c r="DG409" s="1083"/>
      <c r="DH409" s="1086"/>
      <c r="DI409" s="1086"/>
      <c r="DJ409" s="1086"/>
      <c r="DK409" s="1089"/>
      <c r="DL409" s="1086"/>
      <c r="DM409" s="1067"/>
      <c r="DN409" s="1069"/>
      <c r="DO409" s="1071"/>
      <c r="DP409" s="1073"/>
      <c r="DQ409" s="1073"/>
      <c r="DR409" s="1075"/>
      <c r="DS409" s="202"/>
      <c r="DT409" s="1143"/>
      <c r="DU409" s="160"/>
      <c r="DV409" s="160"/>
    </row>
    <row r="410" spans="1:126" s="263" customFormat="1" ht="18.600000000000001" customHeight="1">
      <c r="A410" s="263" t="s">
        <v>253</v>
      </c>
      <c r="B410" s="1147"/>
      <c r="C410" s="1114"/>
      <c r="D410" s="1123" t="s">
        <v>986</v>
      </c>
      <c r="E410" s="203" t="s">
        <v>54</v>
      </c>
      <c r="F410" s="165"/>
      <c r="G410" s="204">
        <v>112140</v>
      </c>
      <c r="H410" s="205">
        <v>196250</v>
      </c>
      <c r="I410" s="204">
        <v>108120</v>
      </c>
      <c r="J410" s="205">
        <v>192230</v>
      </c>
      <c r="K410" s="141" t="s">
        <v>973</v>
      </c>
      <c r="L410" s="206">
        <v>1000</v>
      </c>
      <c r="M410" s="207">
        <v>1840</v>
      </c>
      <c r="N410" s="208" t="s">
        <v>974</v>
      </c>
      <c r="O410" s="209" t="s">
        <v>975</v>
      </c>
      <c r="P410" s="209" t="s">
        <v>910</v>
      </c>
      <c r="Q410" s="209" t="s">
        <v>976</v>
      </c>
      <c r="R410" s="209" t="s">
        <v>973</v>
      </c>
      <c r="S410" s="210">
        <v>2.9</v>
      </c>
      <c r="T410" s="211">
        <v>2.9</v>
      </c>
      <c r="U410" s="206">
        <v>960</v>
      </c>
      <c r="V410" s="207">
        <v>1800</v>
      </c>
      <c r="W410" s="212" t="s">
        <v>974</v>
      </c>
      <c r="X410" s="209" t="s">
        <v>975</v>
      </c>
      <c r="Y410" s="212" t="s">
        <v>910</v>
      </c>
      <c r="Z410" s="209" t="s">
        <v>976</v>
      </c>
      <c r="AA410" s="212" t="s">
        <v>973</v>
      </c>
      <c r="AB410" s="210">
        <v>2.9</v>
      </c>
      <c r="AC410" s="213">
        <v>2.9</v>
      </c>
      <c r="AD410" s="231"/>
      <c r="AE410" s="232"/>
      <c r="AF410" s="233"/>
      <c r="AG410" s="234"/>
      <c r="AH410" s="235"/>
      <c r="AI410" s="195"/>
      <c r="AJ410" s="235"/>
      <c r="AK410" s="195"/>
      <c r="AL410" s="235"/>
      <c r="AM410" s="195"/>
      <c r="AN410" s="195"/>
      <c r="AO410" s="231"/>
      <c r="AP410" s="232"/>
      <c r="AQ410" s="233"/>
      <c r="AR410" s="234"/>
      <c r="AS410" s="235"/>
      <c r="AT410" s="195"/>
      <c r="AU410" s="235"/>
      <c r="AV410" s="195"/>
      <c r="AW410" s="235"/>
      <c r="AX410" s="195"/>
      <c r="AY410" s="141" t="s">
        <v>973</v>
      </c>
      <c r="AZ410" s="236">
        <v>16820</v>
      </c>
      <c r="BA410" s="141" t="s">
        <v>973</v>
      </c>
      <c r="BB410" s="184">
        <v>160</v>
      </c>
      <c r="BC410" s="185" t="s">
        <v>974</v>
      </c>
      <c r="BD410" s="186" t="s">
        <v>975</v>
      </c>
      <c r="BE410" s="187" t="s">
        <v>973</v>
      </c>
      <c r="BF410" s="188" t="s">
        <v>976</v>
      </c>
      <c r="BG410" s="185" t="s">
        <v>973</v>
      </c>
      <c r="BH410" s="189">
        <v>2.8</v>
      </c>
      <c r="BI410" s="1119"/>
      <c r="BJ410" s="115"/>
      <c r="BK410" s="272"/>
      <c r="BL410" s="1118"/>
      <c r="BM410" s="202"/>
      <c r="BN410" s="195"/>
      <c r="BO410" s="195"/>
      <c r="BP410" s="195"/>
      <c r="BQ410" s="195"/>
      <c r="BR410" s="195"/>
      <c r="BS410" s="225"/>
      <c r="BU410" s="1149"/>
      <c r="BV410" s="259"/>
      <c r="BW410" s="1118"/>
      <c r="BX410" s="232"/>
      <c r="BY410" s="232"/>
      <c r="BZ410" s="1119"/>
      <c r="CA410" s="271"/>
      <c r="CB410" s="268"/>
      <c r="CC410" s="269"/>
      <c r="CD410" s="268"/>
      <c r="CE410" s="269"/>
      <c r="CF410" s="268"/>
      <c r="CG410" s="269"/>
      <c r="CH410" s="1096"/>
      <c r="CI410" s="1121" t="e">
        <v>#REF!</v>
      </c>
      <c r="CJ410" s="1108" t="e">
        <v>#REF!</v>
      </c>
      <c r="CK410" s="1093"/>
      <c r="CL410" s="123" t="s">
        <v>987</v>
      </c>
      <c r="CM410" s="228">
        <v>2600</v>
      </c>
      <c r="CN410" s="229">
        <v>2900</v>
      </c>
      <c r="CO410" s="1100"/>
      <c r="CP410" s="1111"/>
      <c r="CQ410" s="1100"/>
      <c r="CR410" s="1083"/>
      <c r="CS410" s="1102"/>
      <c r="CT410" s="1086"/>
      <c r="CU410" s="1086"/>
      <c r="CV410" s="1089"/>
      <c r="CW410" s="1102"/>
      <c r="CX410" s="1105"/>
      <c r="CY410" s="1091"/>
      <c r="CZ410" s="202"/>
      <c r="DA410" s="127"/>
      <c r="DB410" s="1096"/>
      <c r="DC410" s="266"/>
      <c r="DD410" s="1096"/>
      <c r="DE410" s="1098"/>
      <c r="DF410" s="1100"/>
      <c r="DG410" s="1083"/>
      <c r="DH410" s="1086"/>
      <c r="DI410" s="1086"/>
      <c r="DJ410" s="1086"/>
      <c r="DK410" s="1089"/>
      <c r="DL410" s="1086"/>
      <c r="DM410" s="1067"/>
      <c r="DN410" s="1069"/>
      <c r="DO410" s="1076">
        <v>0.01</v>
      </c>
      <c r="DP410" s="1078">
        <v>0.03</v>
      </c>
      <c r="DQ410" s="1078">
        <v>0.04</v>
      </c>
      <c r="DR410" s="1080">
        <v>0.06</v>
      </c>
      <c r="DS410" s="202"/>
      <c r="DT410" s="1143"/>
      <c r="DU410" s="160"/>
      <c r="DV410" s="160"/>
    </row>
    <row r="411" spans="1:126" s="263" customFormat="1" ht="18.600000000000001" customHeight="1">
      <c r="A411" s="263" t="s">
        <v>254</v>
      </c>
      <c r="B411" s="1147"/>
      <c r="C411" s="1114"/>
      <c r="D411" s="1124"/>
      <c r="E411" s="238" t="s">
        <v>55</v>
      </c>
      <c r="F411" s="165"/>
      <c r="G411" s="239">
        <v>196250</v>
      </c>
      <c r="H411" s="240"/>
      <c r="I411" s="239">
        <v>192230</v>
      </c>
      <c r="J411" s="240"/>
      <c r="K411" s="141" t="s">
        <v>973</v>
      </c>
      <c r="L411" s="241">
        <v>1840</v>
      </c>
      <c r="M411" s="242"/>
      <c r="N411" s="243" t="s">
        <v>974</v>
      </c>
      <c r="O411" s="244" t="s">
        <v>975</v>
      </c>
      <c r="P411" s="244" t="s">
        <v>910</v>
      </c>
      <c r="Q411" s="244" t="s">
        <v>976</v>
      </c>
      <c r="R411" s="244" t="s">
        <v>973</v>
      </c>
      <c r="S411" s="245">
        <v>2.9</v>
      </c>
      <c r="T411" s="246"/>
      <c r="U411" s="241">
        <v>1800</v>
      </c>
      <c r="V411" s="242"/>
      <c r="W411" s="247" t="s">
        <v>974</v>
      </c>
      <c r="X411" s="244" t="s">
        <v>975</v>
      </c>
      <c r="Y411" s="248" t="s">
        <v>910</v>
      </c>
      <c r="Z411" s="244" t="s">
        <v>976</v>
      </c>
      <c r="AA411" s="248" t="s">
        <v>973</v>
      </c>
      <c r="AB411" s="245">
        <v>2.9</v>
      </c>
      <c r="AC411" s="249"/>
      <c r="AD411" s="231"/>
      <c r="AE411" s="232"/>
      <c r="AF411" s="233"/>
      <c r="AG411" s="250"/>
      <c r="AH411" s="235"/>
      <c r="AI411" s="195"/>
      <c r="AJ411" s="235"/>
      <c r="AK411" s="195"/>
      <c r="AL411" s="235"/>
      <c r="AM411" s="195"/>
      <c r="AN411" s="195"/>
      <c r="AO411" s="231"/>
      <c r="AP411" s="232"/>
      <c r="AQ411" s="233"/>
      <c r="AR411" s="250"/>
      <c r="AS411" s="235"/>
      <c r="AT411" s="195"/>
      <c r="AU411" s="235"/>
      <c r="AV411" s="195"/>
      <c r="AW411" s="235"/>
      <c r="AX411" s="195"/>
      <c r="AY411" s="231"/>
      <c r="AZ411" s="232"/>
      <c r="BA411" s="232"/>
      <c r="BB411" s="234"/>
      <c r="BC411" s="235"/>
      <c r="BD411" s="195"/>
      <c r="BE411" s="235"/>
      <c r="BF411" s="195"/>
      <c r="BG411" s="235"/>
      <c r="BH411" s="195"/>
      <c r="BI411" s="1119"/>
      <c r="BJ411" s="115"/>
      <c r="BK411" s="272"/>
      <c r="BL411" s="1118"/>
      <c r="BM411" s="202"/>
      <c r="BN411" s="195"/>
      <c r="BO411" s="195"/>
      <c r="BP411" s="195"/>
      <c r="BQ411" s="195"/>
      <c r="BR411" s="195"/>
      <c r="BS411" s="225"/>
      <c r="BT411" s="232"/>
      <c r="BU411" s="1149"/>
      <c r="BV411" s="224"/>
      <c r="BW411" s="1118"/>
      <c r="BX411" s="232"/>
      <c r="BY411" s="232"/>
      <c r="BZ411" s="1119"/>
      <c r="CA411" s="271"/>
      <c r="CB411" s="268"/>
      <c r="CC411" s="269"/>
      <c r="CD411" s="268"/>
      <c r="CE411" s="269"/>
      <c r="CF411" s="268"/>
      <c r="CG411" s="269"/>
      <c r="CH411" s="1096"/>
      <c r="CI411" s="1122" t="e">
        <v>#REF!</v>
      </c>
      <c r="CJ411" s="1109" t="e">
        <v>#REF!</v>
      </c>
      <c r="CK411" s="1093"/>
      <c r="CL411" s="252" t="s">
        <v>988</v>
      </c>
      <c r="CM411" s="253">
        <v>2400</v>
      </c>
      <c r="CN411" s="254">
        <v>2600</v>
      </c>
      <c r="CO411" s="1100"/>
      <c r="CP411" s="1112"/>
      <c r="CQ411" s="1100"/>
      <c r="CR411" s="1084"/>
      <c r="CS411" s="1103"/>
      <c r="CT411" s="1087"/>
      <c r="CU411" s="1087"/>
      <c r="CV411" s="1090"/>
      <c r="CW411" s="1103"/>
      <c r="CX411" s="1106"/>
      <c r="CY411" s="1092"/>
      <c r="CZ411" s="202"/>
      <c r="DA411" s="127"/>
      <c r="DB411" s="1096"/>
      <c r="DC411" s="266"/>
      <c r="DD411" s="1096"/>
      <c r="DE411" s="1099"/>
      <c r="DF411" s="1100"/>
      <c r="DG411" s="1084"/>
      <c r="DH411" s="1087"/>
      <c r="DI411" s="1087"/>
      <c r="DJ411" s="1087"/>
      <c r="DK411" s="1090"/>
      <c r="DL411" s="1087"/>
      <c r="DM411" s="1068"/>
      <c r="DN411" s="1069"/>
      <c r="DO411" s="1077"/>
      <c r="DP411" s="1079"/>
      <c r="DQ411" s="1079"/>
      <c r="DR411" s="1081"/>
      <c r="DS411" s="202"/>
      <c r="DT411" s="1143"/>
      <c r="DU411" s="160"/>
      <c r="DV411" s="160"/>
    </row>
    <row r="412" spans="1:126" s="263" customFormat="1" ht="18.600000000000001" customHeight="1">
      <c r="A412" s="263" t="s">
        <v>255</v>
      </c>
      <c r="B412" s="1147"/>
      <c r="C412" s="1128" t="s">
        <v>1023</v>
      </c>
      <c r="D412" s="1116" t="s">
        <v>972</v>
      </c>
      <c r="E412" s="164" t="s">
        <v>52</v>
      </c>
      <c r="F412" s="165"/>
      <c r="G412" s="166">
        <v>34940</v>
      </c>
      <c r="H412" s="167">
        <v>43350</v>
      </c>
      <c r="I412" s="166">
        <v>31190</v>
      </c>
      <c r="J412" s="167">
        <v>39600</v>
      </c>
      <c r="K412" s="141" t="s">
        <v>973</v>
      </c>
      <c r="L412" s="168">
        <v>320</v>
      </c>
      <c r="M412" s="169">
        <v>400</v>
      </c>
      <c r="N412" s="170" t="s">
        <v>974</v>
      </c>
      <c r="O412" s="171" t="s">
        <v>975</v>
      </c>
      <c r="P412" s="172" t="s">
        <v>973</v>
      </c>
      <c r="Q412" s="173" t="s">
        <v>976</v>
      </c>
      <c r="R412" s="172" t="s">
        <v>973</v>
      </c>
      <c r="S412" s="174">
        <v>3.1</v>
      </c>
      <c r="T412" s="175">
        <v>3</v>
      </c>
      <c r="U412" s="168">
        <v>290</v>
      </c>
      <c r="V412" s="169">
        <v>370</v>
      </c>
      <c r="W412" s="176" t="s">
        <v>974</v>
      </c>
      <c r="X412" s="171" t="s">
        <v>975</v>
      </c>
      <c r="Y412" s="176" t="s">
        <v>973</v>
      </c>
      <c r="Z412" s="173" t="s">
        <v>976</v>
      </c>
      <c r="AA412" s="176" t="s">
        <v>973</v>
      </c>
      <c r="AB412" s="174">
        <v>2.9</v>
      </c>
      <c r="AC412" s="177">
        <v>2.9</v>
      </c>
      <c r="AD412" s="141" t="s">
        <v>973</v>
      </c>
      <c r="AE412" s="178">
        <v>8410</v>
      </c>
      <c r="AF412" s="141" t="s">
        <v>973</v>
      </c>
      <c r="AG412" s="179">
        <v>80</v>
      </c>
      <c r="AH412" s="180" t="s">
        <v>974</v>
      </c>
      <c r="AI412" s="171" t="s">
        <v>975</v>
      </c>
      <c r="AJ412" s="176" t="s">
        <v>973</v>
      </c>
      <c r="AK412" s="173" t="s">
        <v>976</v>
      </c>
      <c r="AL412" s="176" t="s">
        <v>973</v>
      </c>
      <c r="AM412" s="181">
        <v>2.8</v>
      </c>
      <c r="AN412" s="182" t="s">
        <v>977</v>
      </c>
      <c r="AO412" s="141" t="s">
        <v>973</v>
      </c>
      <c r="AP412" s="183">
        <v>3360</v>
      </c>
      <c r="AQ412" s="141" t="s">
        <v>973</v>
      </c>
      <c r="AR412" s="184">
        <v>30</v>
      </c>
      <c r="AS412" s="185" t="s">
        <v>974</v>
      </c>
      <c r="AT412" s="186" t="s">
        <v>975</v>
      </c>
      <c r="AU412" s="187" t="s">
        <v>973</v>
      </c>
      <c r="AV412" s="188" t="s">
        <v>976</v>
      </c>
      <c r="AW412" s="187" t="s">
        <v>973</v>
      </c>
      <c r="AX412" s="189">
        <v>3.7</v>
      </c>
      <c r="AY412" s="115"/>
      <c r="AZ412" s="126"/>
      <c r="BA412" s="126"/>
      <c r="BB412" s="190"/>
      <c r="BC412" s="130"/>
      <c r="BD412" s="126"/>
      <c r="BE412" s="130"/>
      <c r="BF412" s="126"/>
      <c r="BG412" s="130"/>
      <c r="BH412" s="126"/>
      <c r="BI412" s="1119"/>
      <c r="BJ412" s="115"/>
      <c r="BK412" s="272"/>
      <c r="BL412" s="1118"/>
      <c r="BM412" s="202"/>
      <c r="BN412" s="195"/>
      <c r="BO412" s="195"/>
      <c r="BP412" s="195"/>
      <c r="BQ412" s="195"/>
      <c r="BR412" s="195"/>
      <c r="BS412" s="225"/>
      <c r="BT412" s="195"/>
      <c r="BU412" s="1149"/>
      <c r="BV412" s="226"/>
      <c r="BW412" s="1118"/>
      <c r="BX412" s="232"/>
      <c r="BY412" s="232"/>
      <c r="BZ412" s="1119"/>
      <c r="CA412" s="271"/>
      <c r="CB412" s="268"/>
      <c r="CC412" s="269"/>
      <c r="CD412" s="268"/>
      <c r="CE412" s="269"/>
      <c r="CF412" s="268"/>
      <c r="CG412" s="269"/>
      <c r="CH412" s="1096" t="s">
        <v>973</v>
      </c>
      <c r="CI412" s="1120">
        <v>3000</v>
      </c>
      <c r="CJ412" s="1107">
        <v>3300</v>
      </c>
      <c r="CK412" s="1093" t="s">
        <v>973</v>
      </c>
      <c r="CL412" s="198" t="s">
        <v>980</v>
      </c>
      <c r="CM412" s="199">
        <v>5400</v>
      </c>
      <c r="CN412" s="200">
        <v>6000</v>
      </c>
      <c r="CO412" s="1100" t="s">
        <v>973</v>
      </c>
      <c r="CP412" s="1110">
        <v>3360</v>
      </c>
      <c r="CQ412" s="1100" t="s">
        <v>973</v>
      </c>
      <c r="CR412" s="1082">
        <v>30</v>
      </c>
      <c r="CS412" s="1101" t="s">
        <v>974</v>
      </c>
      <c r="CT412" s="1085" t="s">
        <v>975</v>
      </c>
      <c r="CU412" s="1085" t="s">
        <v>973</v>
      </c>
      <c r="CV412" s="1088" t="s">
        <v>979</v>
      </c>
      <c r="CW412" s="1101" t="s">
        <v>973</v>
      </c>
      <c r="CX412" s="1104">
        <v>3.2</v>
      </c>
      <c r="CY412" s="1091" t="s">
        <v>981</v>
      </c>
      <c r="CZ412" s="1093" t="s">
        <v>973</v>
      </c>
      <c r="DA412" s="1094">
        <v>4900</v>
      </c>
      <c r="DB412" s="1096"/>
      <c r="DC412" s="266"/>
      <c r="DD412" s="1096" t="s">
        <v>982</v>
      </c>
      <c r="DE412" s="1097">
        <v>3670</v>
      </c>
      <c r="DF412" s="1100" t="s">
        <v>973</v>
      </c>
      <c r="DG412" s="1082">
        <v>30</v>
      </c>
      <c r="DH412" s="1085" t="s">
        <v>974</v>
      </c>
      <c r="DI412" s="1085" t="s">
        <v>975</v>
      </c>
      <c r="DJ412" s="1085" t="s">
        <v>973</v>
      </c>
      <c r="DK412" s="1088" t="s">
        <v>979</v>
      </c>
      <c r="DL412" s="1085" t="s">
        <v>973</v>
      </c>
      <c r="DM412" s="1066">
        <v>2.5</v>
      </c>
      <c r="DN412" s="1069" t="s">
        <v>982</v>
      </c>
      <c r="DO412" s="1070" t="s">
        <v>912</v>
      </c>
      <c r="DP412" s="1072" t="s">
        <v>912</v>
      </c>
      <c r="DQ412" s="1072" t="s">
        <v>912</v>
      </c>
      <c r="DR412" s="1074" t="s">
        <v>912</v>
      </c>
      <c r="DS412" s="202"/>
      <c r="DT412" s="1143"/>
      <c r="DU412" s="160"/>
      <c r="DV412" s="160"/>
    </row>
    <row r="413" spans="1:126" s="263" customFormat="1" ht="18.600000000000001" customHeight="1">
      <c r="A413" s="263" t="s">
        <v>256</v>
      </c>
      <c r="B413" s="1147"/>
      <c r="C413" s="1114"/>
      <c r="D413" s="1117"/>
      <c r="E413" s="203" t="s">
        <v>53</v>
      </c>
      <c r="F413" s="165"/>
      <c r="G413" s="204">
        <v>43350</v>
      </c>
      <c r="H413" s="205">
        <v>111040</v>
      </c>
      <c r="I413" s="204">
        <v>39600</v>
      </c>
      <c r="J413" s="205">
        <v>107290</v>
      </c>
      <c r="K413" s="141" t="s">
        <v>973</v>
      </c>
      <c r="L413" s="206">
        <v>400</v>
      </c>
      <c r="M413" s="207">
        <v>990</v>
      </c>
      <c r="N413" s="208" t="s">
        <v>974</v>
      </c>
      <c r="O413" s="209" t="s">
        <v>975</v>
      </c>
      <c r="P413" s="209" t="s">
        <v>910</v>
      </c>
      <c r="Q413" s="209" t="s">
        <v>976</v>
      </c>
      <c r="R413" s="209" t="s">
        <v>973</v>
      </c>
      <c r="S413" s="210">
        <v>3</v>
      </c>
      <c r="T413" s="211">
        <v>2.9</v>
      </c>
      <c r="U413" s="206">
        <v>370</v>
      </c>
      <c r="V413" s="207">
        <v>950</v>
      </c>
      <c r="W413" s="212" t="s">
        <v>974</v>
      </c>
      <c r="X413" s="209" t="s">
        <v>975</v>
      </c>
      <c r="Y413" s="212" t="s">
        <v>910</v>
      </c>
      <c r="Z413" s="209" t="s">
        <v>976</v>
      </c>
      <c r="AA413" s="212" t="s">
        <v>973</v>
      </c>
      <c r="AB413" s="210">
        <v>2.9</v>
      </c>
      <c r="AC413" s="213">
        <v>2.9</v>
      </c>
      <c r="AD413" s="141" t="s">
        <v>973</v>
      </c>
      <c r="AE413" s="214">
        <v>8410</v>
      </c>
      <c r="AF413" s="141" t="s">
        <v>973</v>
      </c>
      <c r="AG413" s="215">
        <v>80</v>
      </c>
      <c r="AH413" s="216" t="s">
        <v>974</v>
      </c>
      <c r="AI413" s="158" t="s">
        <v>975</v>
      </c>
      <c r="AJ413" s="159" t="s">
        <v>973</v>
      </c>
      <c r="AK413" s="217" t="s">
        <v>976</v>
      </c>
      <c r="AL413" s="218" t="s">
        <v>973</v>
      </c>
      <c r="AM413" s="219">
        <v>2.8</v>
      </c>
      <c r="AN413" s="220"/>
      <c r="AO413" s="115"/>
      <c r="AP413" s="221"/>
      <c r="AQ413" s="115"/>
      <c r="AR413" s="222"/>
      <c r="AS413" s="223"/>
      <c r="AT413" s="221"/>
      <c r="AU413" s="223"/>
      <c r="AV413" s="221"/>
      <c r="AW413" s="223"/>
      <c r="AX413" s="221"/>
      <c r="AY413" s="115"/>
      <c r="AZ413" s="126"/>
      <c r="BA413" s="126"/>
      <c r="BB413" s="190"/>
      <c r="BC413" s="130"/>
      <c r="BD413" s="126"/>
      <c r="BE413" s="130"/>
      <c r="BF413" s="126"/>
      <c r="BG413" s="130"/>
      <c r="BH413" s="126"/>
      <c r="BI413" s="1119"/>
      <c r="BJ413" s="115"/>
      <c r="BK413" s="272"/>
      <c r="BL413" s="1118"/>
      <c r="BM413" s="202"/>
      <c r="BN413" s="195"/>
      <c r="BO413" s="195"/>
      <c r="BP413" s="195"/>
      <c r="BQ413" s="195"/>
      <c r="BR413" s="195"/>
      <c r="BS413" s="225"/>
      <c r="BU413" s="1149"/>
      <c r="BV413" s="259"/>
      <c r="BW413" s="1118"/>
      <c r="BX413" s="232"/>
      <c r="BY413" s="232"/>
      <c r="BZ413" s="1119"/>
      <c r="CA413" s="271"/>
      <c r="CB413" s="268"/>
      <c r="CC413" s="269"/>
      <c r="CD413" s="268"/>
      <c r="CE413" s="269"/>
      <c r="CF413" s="268"/>
      <c r="CG413" s="269"/>
      <c r="CH413" s="1096"/>
      <c r="CI413" s="1121" t="e">
        <v>#REF!</v>
      </c>
      <c r="CJ413" s="1108" t="e">
        <v>#REF!</v>
      </c>
      <c r="CK413" s="1093"/>
      <c r="CL413" s="123" t="s">
        <v>985</v>
      </c>
      <c r="CM413" s="228">
        <v>2900</v>
      </c>
      <c r="CN413" s="229">
        <v>3300</v>
      </c>
      <c r="CO413" s="1100"/>
      <c r="CP413" s="1111"/>
      <c r="CQ413" s="1100"/>
      <c r="CR413" s="1083"/>
      <c r="CS413" s="1102"/>
      <c r="CT413" s="1086"/>
      <c r="CU413" s="1086"/>
      <c r="CV413" s="1089"/>
      <c r="CW413" s="1102"/>
      <c r="CX413" s="1105"/>
      <c r="CY413" s="1091"/>
      <c r="CZ413" s="1093"/>
      <c r="DA413" s="1095"/>
      <c r="DB413" s="1096"/>
      <c r="DC413" s="266"/>
      <c r="DD413" s="1096"/>
      <c r="DE413" s="1098"/>
      <c r="DF413" s="1100"/>
      <c r="DG413" s="1083"/>
      <c r="DH413" s="1086"/>
      <c r="DI413" s="1086"/>
      <c r="DJ413" s="1086"/>
      <c r="DK413" s="1089"/>
      <c r="DL413" s="1086"/>
      <c r="DM413" s="1067"/>
      <c r="DN413" s="1069"/>
      <c r="DO413" s="1071"/>
      <c r="DP413" s="1073"/>
      <c r="DQ413" s="1073"/>
      <c r="DR413" s="1075"/>
      <c r="DS413" s="202"/>
      <c r="DT413" s="1143"/>
      <c r="DU413" s="160"/>
      <c r="DV413" s="160"/>
    </row>
    <row r="414" spans="1:126" s="263" customFormat="1" ht="18.600000000000001" customHeight="1">
      <c r="A414" s="263" t="s">
        <v>257</v>
      </c>
      <c r="B414" s="1147"/>
      <c r="C414" s="1114"/>
      <c r="D414" s="1123" t="s">
        <v>986</v>
      </c>
      <c r="E414" s="203" t="s">
        <v>54</v>
      </c>
      <c r="F414" s="165"/>
      <c r="G414" s="204">
        <v>111040</v>
      </c>
      <c r="H414" s="205">
        <v>195150</v>
      </c>
      <c r="I414" s="204">
        <v>107290</v>
      </c>
      <c r="J414" s="205">
        <v>191400</v>
      </c>
      <c r="K414" s="141" t="s">
        <v>973</v>
      </c>
      <c r="L414" s="206">
        <v>990</v>
      </c>
      <c r="M414" s="207">
        <v>1830</v>
      </c>
      <c r="N414" s="208" t="s">
        <v>974</v>
      </c>
      <c r="O414" s="209" t="s">
        <v>975</v>
      </c>
      <c r="P414" s="209" t="s">
        <v>910</v>
      </c>
      <c r="Q414" s="209" t="s">
        <v>976</v>
      </c>
      <c r="R414" s="209" t="s">
        <v>973</v>
      </c>
      <c r="S414" s="210">
        <v>2.9</v>
      </c>
      <c r="T414" s="211">
        <v>2.9</v>
      </c>
      <c r="U414" s="206">
        <v>950</v>
      </c>
      <c r="V414" s="207">
        <v>1790</v>
      </c>
      <c r="W414" s="212" t="s">
        <v>974</v>
      </c>
      <c r="X414" s="209" t="s">
        <v>975</v>
      </c>
      <c r="Y414" s="212" t="s">
        <v>910</v>
      </c>
      <c r="Z414" s="209" t="s">
        <v>976</v>
      </c>
      <c r="AA414" s="212" t="s">
        <v>973</v>
      </c>
      <c r="AB414" s="210">
        <v>2.9</v>
      </c>
      <c r="AC414" s="213">
        <v>2.9</v>
      </c>
      <c r="AD414" s="231"/>
      <c r="AE414" s="232"/>
      <c r="AF414" s="233"/>
      <c r="AG414" s="234"/>
      <c r="AH414" s="235"/>
      <c r="AI414" s="195"/>
      <c r="AJ414" s="235"/>
      <c r="AK414" s="195"/>
      <c r="AL414" s="235"/>
      <c r="AM414" s="195"/>
      <c r="AN414" s="195"/>
      <c r="AO414" s="231"/>
      <c r="AP414" s="232"/>
      <c r="AQ414" s="233"/>
      <c r="AR414" s="234"/>
      <c r="AS414" s="235"/>
      <c r="AT414" s="195"/>
      <c r="AU414" s="235"/>
      <c r="AV414" s="195"/>
      <c r="AW414" s="235"/>
      <c r="AX414" s="195"/>
      <c r="AY414" s="141" t="s">
        <v>973</v>
      </c>
      <c r="AZ414" s="236">
        <v>16820</v>
      </c>
      <c r="BA414" s="141" t="s">
        <v>973</v>
      </c>
      <c r="BB414" s="184">
        <v>160</v>
      </c>
      <c r="BC414" s="185" t="s">
        <v>974</v>
      </c>
      <c r="BD414" s="186" t="s">
        <v>975</v>
      </c>
      <c r="BE414" s="187" t="s">
        <v>973</v>
      </c>
      <c r="BF414" s="188" t="s">
        <v>976</v>
      </c>
      <c r="BG414" s="185" t="s">
        <v>973</v>
      </c>
      <c r="BH414" s="189">
        <v>2.8</v>
      </c>
      <c r="BI414" s="1119"/>
      <c r="BJ414" s="115"/>
      <c r="BK414" s="272"/>
      <c r="BL414" s="1118"/>
      <c r="BM414" s="202"/>
      <c r="BN414" s="195"/>
      <c r="BO414" s="195"/>
      <c r="BP414" s="195"/>
      <c r="BQ414" s="195"/>
      <c r="BR414" s="195"/>
      <c r="BS414" s="225"/>
      <c r="BT414" s="232"/>
      <c r="BU414" s="1149"/>
      <c r="BV414" s="224"/>
      <c r="BW414" s="1118"/>
      <c r="BX414" s="232"/>
      <c r="BY414" s="232"/>
      <c r="BZ414" s="1119"/>
      <c r="CA414" s="271"/>
      <c r="CB414" s="268"/>
      <c r="CC414" s="269"/>
      <c r="CD414" s="268"/>
      <c r="CE414" s="269"/>
      <c r="CF414" s="268"/>
      <c r="CG414" s="269"/>
      <c r="CH414" s="1096"/>
      <c r="CI414" s="1121" t="e">
        <v>#REF!</v>
      </c>
      <c r="CJ414" s="1108" t="e">
        <v>#REF!</v>
      </c>
      <c r="CK414" s="1093"/>
      <c r="CL414" s="123" t="s">
        <v>987</v>
      </c>
      <c r="CM414" s="228">
        <v>2500</v>
      </c>
      <c r="CN414" s="229">
        <v>2800</v>
      </c>
      <c r="CO414" s="1100"/>
      <c r="CP414" s="1111"/>
      <c r="CQ414" s="1100"/>
      <c r="CR414" s="1083"/>
      <c r="CS414" s="1102"/>
      <c r="CT414" s="1086"/>
      <c r="CU414" s="1086"/>
      <c r="CV414" s="1089"/>
      <c r="CW414" s="1102"/>
      <c r="CX414" s="1105"/>
      <c r="CY414" s="1091"/>
      <c r="CZ414" s="202"/>
      <c r="DA414" s="127"/>
      <c r="DB414" s="1096"/>
      <c r="DC414" s="266"/>
      <c r="DD414" s="1096"/>
      <c r="DE414" s="1098"/>
      <c r="DF414" s="1100"/>
      <c r="DG414" s="1083"/>
      <c r="DH414" s="1086"/>
      <c r="DI414" s="1086"/>
      <c r="DJ414" s="1086"/>
      <c r="DK414" s="1089"/>
      <c r="DL414" s="1086"/>
      <c r="DM414" s="1067"/>
      <c r="DN414" s="1069"/>
      <c r="DO414" s="1076">
        <v>0.01</v>
      </c>
      <c r="DP414" s="1078">
        <v>0.03</v>
      </c>
      <c r="DQ414" s="1078">
        <v>0.04</v>
      </c>
      <c r="DR414" s="1080">
        <v>0.06</v>
      </c>
      <c r="DS414" s="202"/>
      <c r="DT414" s="1143"/>
      <c r="DU414" s="160"/>
      <c r="DV414" s="160"/>
    </row>
    <row r="415" spans="1:126" s="263" customFormat="1" ht="18.600000000000001" customHeight="1">
      <c r="A415" s="263" t="s">
        <v>258</v>
      </c>
      <c r="B415" s="1147"/>
      <c r="C415" s="1114"/>
      <c r="D415" s="1124"/>
      <c r="E415" s="238" t="s">
        <v>55</v>
      </c>
      <c r="F415" s="165"/>
      <c r="G415" s="239">
        <v>195150</v>
      </c>
      <c r="H415" s="240"/>
      <c r="I415" s="239">
        <v>191400</v>
      </c>
      <c r="J415" s="240"/>
      <c r="K415" s="141" t="s">
        <v>973</v>
      </c>
      <c r="L415" s="241">
        <v>1830</v>
      </c>
      <c r="M415" s="242"/>
      <c r="N415" s="243" t="s">
        <v>974</v>
      </c>
      <c r="O415" s="244" t="s">
        <v>975</v>
      </c>
      <c r="P415" s="244" t="s">
        <v>910</v>
      </c>
      <c r="Q415" s="244" t="s">
        <v>976</v>
      </c>
      <c r="R415" s="244" t="s">
        <v>973</v>
      </c>
      <c r="S415" s="245">
        <v>2.9</v>
      </c>
      <c r="T415" s="246"/>
      <c r="U415" s="241">
        <v>1790</v>
      </c>
      <c r="V415" s="242"/>
      <c r="W415" s="247" t="s">
        <v>974</v>
      </c>
      <c r="X415" s="244" t="s">
        <v>975</v>
      </c>
      <c r="Y415" s="248" t="s">
        <v>910</v>
      </c>
      <c r="Z415" s="244" t="s">
        <v>976</v>
      </c>
      <c r="AA415" s="248" t="s">
        <v>973</v>
      </c>
      <c r="AB415" s="245">
        <v>2.9</v>
      </c>
      <c r="AC415" s="249"/>
      <c r="AD415" s="231"/>
      <c r="AE415" s="232"/>
      <c r="AF415" s="233"/>
      <c r="AG415" s="250"/>
      <c r="AH415" s="235"/>
      <c r="AI415" s="195"/>
      <c r="AJ415" s="235"/>
      <c r="AK415" s="195"/>
      <c r="AL415" s="235"/>
      <c r="AM415" s="195"/>
      <c r="AN415" s="195"/>
      <c r="AO415" s="231"/>
      <c r="AP415" s="232"/>
      <c r="AQ415" s="233"/>
      <c r="AR415" s="250"/>
      <c r="AS415" s="235"/>
      <c r="AT415" s="195"/>
      <c r="AU415" s="235"/>
      <c r="AV415" s="195"/>
      <c r="AW415" s="235"/>
      <c r="AX415" s="195"/>
      <c r="AY415" s="231"/>
      <c r="AZ415" s="232"/>
      <c r="BA415" s="232"/>
      <c r="BB415" s="234"/>
      <c r="BC415" s="235"/>
      <c r="BD415" s="195"/>
      <c r="BE415" s="235"/>
      <c r="BF415" s="195"/>
      <c r="BG415" s="235"/>
      <c r="BH415" s="195"/>
      <c r="BI415" s="1119"/>
      <c r="BJ415" s="115"/>
      <c r="BK415" s="272"/>
      <c r="BL415" s="1118"/>
      <c r="BM415" s="202"/>
      <c r="BN415" s="195"/>
      <c r="BO415" s="195"/>
      <c r="BP415" s="195"/>
      <c r="BQ415" s="195"/>
      <c r="BR415" s="195"/>
      <c r="BS415" s="225"/>
      <c r="BT415" s="195"/>
      <c r="BU415" s="1149"/>
      <c r="BV415" s="226"/>
      <c r="BW415" s="1118"/>
      <c r="BX415" s="232"/>
      <c r="BY415" s="232"/>
      <c r="BZ415" s="1119"/>
      <c r="CA415" s="271"/>
      <c r="CB415" s="268"/>
      <c r="CC415" s="269"/>
      <c r="CD415" s="268"/>
      <c r="CE415" s="269"/>
      <c r="CF415" s="268"/>
      <c r="CG415" s="269"/>
      <c r="CH415" s="1096"/>
      <c r="CI415" s="1122" t="e">
        <v>#REF!</v>
      </c>
      <c r="CJ415" s="1109" t="e">
        <v>#REF!</v>
      </c>
      <c r="CK415" s="1093"/>
      <c r="CL415" s="252" t="s">
        <v>988</v>
      </c>
      <c r="CM415" s="253">
        <v>2300</v>
      </c>
      <c r="CN415" s="254">
        <v>2500</v>
      </c>
      <c r="CO415" s="1100"/>
      <c r="CP415" s="1112"/>
      <c r="CQ415" s="1100"/>
      <c r="CR415" s="1084"/>
      <c r="CS415" s="1103"/>
      <c r="CT415" s="1087"/>
      <c r="CU415" s="1087"/>
      <c r="CV415" s="1090"/>
      <c r="CW415" s="1103"/>
      <c r="CX415" s="1106"/>
      <c r="CY415" s="1092"/>
      <c r="CZ415" s="202"/>
      <c r="DA415" s="127"/>
      <c r="DB415" s="1096"/>
      <c r="DC415" s="266"/>
      <c r="DD415" s="1096"/>
      <c r="DE415" s="1099"/>
      <c r="DF415" s="1100"/>
      <c r="DG415" s="1084"/>
      <c r="DH415" s="1087"/>
      <c r="DI415" s="1087"/>
      <c r="DJ415" s="1087"/>
      <c r="DK415" s="1090"/>
      <c r="DL415" s="1087"/>
      <c r="DM415" s="1068"/>
      <c r="DN415" s="1069"/>
      <c r="DO415" s="1077"/>
      <c r="DP415" s="1079"/>
      <c r="DQ415" s="1079"/>
      <c r="DR415" s="1081"/>
      <c r="DS415" s="202"/>
      <c r="DT415" s="1143"/>
      <c r="DU415" s="160"/>
      <c r="DV415" s="160"/>
    </row>
    <row r="416" spans="1:126" s="263" customFormat="1" ht="18.600000000000001" customHeight="1">
      <c r="A416" s="263" t="s">
        <v>259</v>
      </c>
      <c r="B416" s="1147"/>
      <c r="C416" s="1128" t="s">
        <v>1024</v>
      </c>
      <c r="D416" s="1116" t="s">
        <v>972</v>
      </c>
      <c r="E416" s="164" t="s">
        <v>52</v>
      </c>
      <c r="F416" s="165"/>
      <c r="G416" s="166">
        <v>34880</v>
      </c>
      <c r="H416" s="167">
        <v>43290</v>
      </c>
      <c r="I416" s="166">
        <v>31370</v>
      </c>
      <c r="J416" s="167">
        <v>39780</v>
      </c>
      <c r="K416" s="141" t="s">
        <v>973</v>
      </c>
      <c r="L416" s="168">
        <v>320</v>
      </c>
      <c r="M416" s="169">
        <v>400</v>
      </c>
      <c r="N416" s="170" t="s">
        <v>974</v>
      </c>
      <c r="O416" s="171" t="s">
        <v>975</v>
      </c>
      <c r="P416" s="172" t="s">
        <v>973</v>
      </c>
      <c r="Q416" s="173" t="s">
        <v>976</v>
      </c>
      <c r="R416" s="172" t="s">
        <v>973</v>
      </c>
      <c r="S416" s="174">
        <v>3.2</v>
      </c>
      <c r="T416" s="175">
        <v>3.1</v>
      </c>
      <c r="U416" s="168">
        <v>290</v>
      </c>
      <c r="V416" s="169">
        <v>370</v>
      </c>
      <c r="W416" s="176" t="s">
        <v>974</v>
      </c>
      <c r="X416" s="171" t="s">
        <v>975</v>
      </c>
      <c r="Y416" s="176" t="s">
        <v>973</v>
      </c>
      <c r="Z416" s="173" t="s">
        <v>976</v>
      </c>
      <c r="AA416" s="176" t="s">
        <v>973</v>
      </c>
      <c r="AB416" s="174">
        <v>3.1</v>
      </c>
      <c r="AC416" s="177">
        <v>3.1</v>
      </c>
      <c r="AD416" s="141" t="s">
        <v>973</v>
      </c>
      <c r="AE416" s="178">
        <v>8410</v>
      </c>
      <c r="AF416" s="141" t="s">
        <v>973</v>
      </c>
      <c r="AG416" s="179">
        <v>80</v>
      </c>
      <c r="AH416" s="180" t="s">
        <v>974</v>
      </c>
      <c r="AI416" s="171" t="s">
        <v>975</v>
      </c>
      <c r="AJ416" s="176" t="s">
        <v>973</v>
      </c>
      <c r="AK416" s="173" t="s">
        <v>976</v>
      </c>
      <c r="AL416" s="176" t="s">
        <v>973</v>
      </c>
      <c r="AM416" s="181">
        <v>2.8</v>
      </c>
      <c r="AN416" s="182" t="s">
        <v>977</v>
      </c>
      <c r="AO416" s="141" t="s">
        <v>973</v>
      </c>
      <c r="AP416" s="183">
        <v>3360</v>
      </c>
      <c r="AQ416" s="141" t="s">
        <v>973</v>
      </c>
      <c r="AR416" s="184">
        <v>30</v>
      </c>
      <c r="AS416" s="185" t="s">
        <v>974</v>
      </c>
      <c r="AT416" s="186" t="s">
        <v>975</v>
      </c>
      <c r="AU416" s="187" t="s">
        <v>973</v>
      </c>
      <c r="AV416" s="188" t="s">
        <v>976</v>
      </c>
      <c r="AW416" s="187" t="s">
        <v>973</v>
      </c>
      <c r="AX416" s="189">
        <v>3.7</v>
      </c>
      <c r="AY416" s="115"/>
      <c r="AZ416" s="126"/>
      <c r="BA416" s="126"/>
      <c r="BB416" s="190"/>
      <c r="BC416" s="130"/>
      <c r="BD416" s="126"/>
      <c r="BE416" s="130"/>
      <c r="BF416" s="126"/>
      <c r="BG416" s="130"/>
      <c r="BH416" s="126"/>
      <c r="BI416" s="1119"/>
      <c r="BJ416" s="115"/>
      <c r="BK416" s="259"/>
      <c r="BL416" s="1118"/>
      <c r="BM416" s="202"/>
      <c r="BN416" s="195"/>
      <c r="BO416" s="195"/>
      <c r="BP416" s="195"/>
      <c r="BQ416" s="195"/>
      <c r="BR416" s="195"/>
      <c r="BS416" s="225"/>
      <c r="BT416" s="195"/>
      <c r="BU416" s="1149"/>
      <c r="BV416" s="226"/>
      <c r="BW416" s="1118"/>
      <c r="BX416" s="232"/>
      <c r="BY416" s="232"/>
      <c r="BZ416" s="1119"/>
      <c r="CA416" s="271"/>
      <c r="CB416" s="268"/>
      <c r="CC416" s="269"/>
      <c r="CD416" s="268"/>
      <c r="CE416" s="269"/>
      <c r="CF416" s="268"/>
      <c r="CG416" s="269"/>
      <c r="CH416" s="1096" t="s">
        <v>973</v>
      </c>
      <c r="CI416" s="1120">
        <v>2800</v>
      </c>
      <c r="CJ416" s="1107">
        <v>3100</v>
      </c>
      <c r="CK416" s="1093" t="s">
        <v>973</v>
      </c>
      <c r="CL416" s="198" t="s">
        <v>980</v>
      </c>
      <c r="CM416" s="199">
        <v>4800</v>
      </c>
      <c r="CN416" s="200">
        <v>5400</v>
      </c>
      <c r="CO416" s="1100" t="s">
        <v>973</v>
      </c>
      <c r="CP416" s="1110">
        <v>3150</v>
      </c>
      <c r="CQ416" s="1100" t="s">
        <v>973</v>
      </c>
      <c r="CR416" s="1082">
        <v>30</v>
      </c>
      <c r="CS416" s="1101" t="s">
        <v>974</v>
      </c>
      <c r="CT416" s="1085" t="s">
        <v>975</v>
      </c>
      <c r="CU416" s="1085" t="s">
        <v>973</v>
      </c>
      <c r="CV416" s="1088" t="s">
        <v>979</v>
      </c>
      <c r="CW416" s="1101" t="s">
        <v>973</v>
      </c>
      <c r="CX416" s="1104">
        <v>3</v>
      </c>
      <c r="CY416" s="1091" t="s">
        <v>981</v>
      </c>
      <c r="CZ416" s="1093" t="s">
        <v>973</v>
      </c>
      <c r="DA416" s="1094">
        <v>4900</v>
      </c>
      <c r="DB416" s="1096"/>
      <c r="DC416" s="266"/>
      <c r="DD416" s="1096" t="s">
        <v>982</v>
      </c>
      <c r="DE416" s="1097">
        <v>3440</v>
      </c>
      <c r="DF416" s="1100" t="s">
        <v>973</v>
      </c>
      <c r="DG416" s="1082">
        <v>30</v>
      </c>
      <c r="DH416" s="1085" t="s">
        <v>974</v>
      </c>
      <c r="DI416" s="1085" t="s">
        <v>975</v>
      </c>
      <c r="DJ416" s="1085" t="s">
        <v>973</v>
      </c>
      <c r="DK416" s="1088" t="s">
        <v>979</v>
      </c>
      <c r="DL416" s="1085" t="s">
        <v>973</v>
      </c>
      <c r="DM416" s="1066">
        <v>2.2999999999999998</v>
      </c>
      <c r="DN416" s="1069" t="s">
        <v>982</v>
      </c>
      <c r="DO416" s="1070" t="s">
        <v>912</v>
      </c>
      <c r="DP416" s="1072" t="s">
        <v>912</v>
      </c>
      <c r="DQ416" s="1072" t="s">
        <v>912</v>
      </c>
      <c r="DR416" s="1074" t="s">
        <v>912</v>
      </c>
      <c r="DS416" s="202"/>
      <c r="DT416" s="1143"/>
      <c r="DU416" s="160"/>
      <c r="DV416" s="160"/>
    </row>
    <row r="417" spans="1:138" ht="18.600000000000001" customHeight="1">
      <c r="A417" s="263" t="s">
        <v>260</v>
      </c>
      <c r="B417" s="1147"/>
      <c r="C417" s="1114"/>
      <c r="D417" s="1117"/>
      <c r="E417" s="203" t="s">
        <v>53</v>
      </c>
      <c r="F417" s="165"/>
      <c r="G417" s="204">
        <v>43290</v>
      </c>
      <c r="H417" s="205">
        <v>110980</v>
      </c>
      <c r="I417" s="204">
        <v>39780</v>
      </c>
      <c r="J417" s="205">
        <v>107470</v>
      </c>
      <c r="K417" s="141" t="s">
        <v>973</v>
      </c>
      <c r="L417" s="206">
        <v>400</v>
      </c>
      <c r="M417" s="207">
        <v>990</v>
      </c>
      <c r="N417" s="208" t="s">
        <v>974</v>
      </c>
      <c r="O417" s="209" t="s">
        <v>975</v>
      </c>
      <c r="P417" s="209" t="s">
        <v>910</v>
      </c>
      <c r="Q417" s="209" t="s">
        <v>976</v>
      </c>
      <c r="R417" s="209" t="s">
        <v>973</v>
      </c>
      <c r="S417" s="210">
        <v>3.1</v>
      </c>
      <c r="T417" s="211">
        <v>2.9</v>
      </c>
      <c r="U417" s="206">
        <v>370</v>
      </c>
      <c r="V417" s="207">
        <v>950</v>
      </c>
      <c r="W417" s="212" t="s">
        <v>974</v>
      </c>
      <c r="X417" s="209" t="s">
        <v>975</v>
      </c>
      <c r="Y417" s="212" t="s">
        <v>910</v>
      </c>
      <c r="Z417" s="209" t="s">
        <v>976</v>
      </c>
      <c r="AA417" s="212" t="s">
        <v>973</v>
      </c>
      <c r="AB417" s="210">
        <v>3.1</v>
      </c>
      <c r="AC417" s="213">
        <v>2.9</v>
      </c>
      <c r="AD417" s="141" t="s">
        <v>973</v>
      </c>
      <c r="AE417" s="214">
        <v>8410</v>
      </c>
      <c r="AF417" s="141" t="s">
        <v>973</v>
      </c>
      <c r="AG417" s="215">
        <v>80</v>
      </c>
      <c r="AH417" s="216" t="s">
        <v>974</v>
      </c>
      <c r="AI417" s="158" t="s">
        <v>975</v>
      </c>
      <c r="AJ417" s="159" t="s">
        <v>973</v>
      </c>
      <c r="AK417" s="217" t="s">
        <v>976</v>
      </c>
      <c r="AL417" s="218" t="s">
        <v>973</v>
      </c>
      <c r="AM417" s="219">
        <v>2.8</v>
      </c>
      <c r="AN417" s="220"/>
      <c r="AP417" s="221"/>
      <c r="AQ417" s="115"/>
      <c r="AR417" s="222"/>
      <c r="AS417" s="223"/>
      <c r="AT417" s="221"/>
      <c r="AU417" s="223"/>
      <c r="AV417" s="221"/>
      <c r="AW417" s="223"/>
      <c r="AX417" s="221"/>
      <c r="AZ417" s="126"/>
      <c r="BA417" s="126"/>
      <c r="BB417" s="190"/>
      <c r="BC417" s="130"/>
      <c r="BD417" s="126"/>
      <c r="BE417" s="130"/>
      <c r="BF417" s="126"/>
      <c r="BG417" s="130"/>
      <c r="BH417" s="126"/>
      <c r="BI417" s="1119"/>
      <c r="BK417" s="259"/>
      <c r="BL417" s="1118"/>
      <c r="BM417" s="202"/>
      <c r="BS417" s="225"/>
      <c r="BU417" s="1149"/>
      <c r="BV417" s="226"/>
      <c r="BW417" s="1118"/>
      <c r="BX417" s="232"/>
      <c r="BY417" s="232"/>
      <c r="BZ417" s="1119"/>
      <c r="CA417" s="271"/>
      <c r="CB417" s="268"/>
      <c r="CC417" s="269"/>
      <c r="CD417" s="268"/>
      <c r="CE417" s="269"/>
      <c r="CF417" s="268"/>
      <c r="CG417" s="269"/>
      <c r="CH417" s="1096"/>
      <c r="CI417" s="1121" t="e">
        <v>#REF!</v>
      </c>
      <c r="CJ417" s="1108" t="e">
        <v>#REF!</v>
      </c>
      <c r="CK417" s="1093"/>
      <c r="CL417" s="123" t="s">
        <v>985</v>
      </c>
      <c r="CM417" s="228">
        <v>2600</v>
      </c>
      <c r="CN417" s="229">
        <v>2900</v>
      </c>
      <c r="CO417" s="1100"/>
      <c r="CP417" s="1111"/>
      <c r="CQ417" s="1100"/>
      <c r="CR417" s="1083"/>
      <c r="CS417" s="1102"/>
      <c r="CT417" s="1086"/>
      <c r="CU417" s="1086"/>
      <c r="CV417" s="1089"/>
      <c r="CW417" s="1102"/>
      <c r="CX417" s="1105"/>
      <c r="CY417" s="1091"/>
      <c r="CZ417" s="1093"/>
      <c r="DA417" s="1095"/>
      <c r="DB417" s="1096"/>
      <c r="DC417" s="266"/>
      <c r="DD417" s="1096"/>
      <c r="DE417" s="1098"/>
      <c r="DF417" s="1100"/>
      <c r="DG417" s="1083"/>
      <c r="DH417" s="1086"/>
      <c r="DI417" s="1086"/>
      <c r="DJ417" s="1086"/>
      <c r="DK417" s="1089"/>
      <c r="DL417" s="1086"/>
      <c r="DM417" s="1067"/>
      <c r="DN417" s="1069"/>
      <c r="DO417" s="1071"/>
      <c r="DP417" s="1073"/>
      <c r="DQ417" s="1073"/>
      <c r="DR417" s="1075"/>
      <c r="DS417" s="202"/>
      <c r="DT417" s="1143"/>
      <c r="DU417" s="160"/>
      <c r="DV417" s="160"/>
    </row>
    <row r="418" spans="1:138" ht="18.600000000000001" customHeight="1">
      <c r="A418" s="263" t="s">
        <v>261</v>
      </c>
      <c r="B418" s="1147"/>
      <c r="C418" s="1114"/>
      <c r="D418" s="1123" t="s">
        <v>986</v>
      </c>
      <c r="E418" s="203" t="s">
        <v>54</v>
      </c>
      <c r="F418" s="165"/>
      <c r="G418" s="204">
        <v>110980</v>
      </c>
      <c r="H418" s="205">
        <v>195090</v>
      </c>
      <c r="I418" s="204">
        <v>107470</v>
      </c>
      <c r="J418" s="205">
        <v>191580</v>
      </c>
      <c r="K418" s="141" t="s">
        <v>973</v>
      </c>
      <c r="L418" s="206">
        <v>990</v>
      </c>
      <c r="M418" s="207">
        <v>1830</v>
      </c>
      <c r="N418" s="208" t="s">
        <v>974</v>
      </c>
      <c r="O418" s="209" t="s">
        <v>975</v>
      </c>
      <c r="P418" s="209" t="s">
        <v>910</v>
      </c>
      <c r="Q418" s="209" t="s">
        <v>976</v>
      </c>
      <c r="R418" s="209" t="s">
        <v>973</v>
      </c>
      <c r="S418" s="210">
        <v>2.9</v>
      </c>
      <c r="T418" s="211">
        <v>2.9</v>
      </c>
      <c r="U418" s="206">
        <v>950</v>
      </c>
      <c r="V418" s="207">
        <v>1790</v>
      </c>
      <c r="W418" s="212" t="s">
        <v>974</v>
      </c>
      <c r="X418" s="209" t="s">
        <v>975</v>
      </c>
      <c r="Y418" s="212" t="s">
        <v>910</v>
      </c>
      <c r="Z418" s="209" t="s">
        <v>976</v>
      </c>
      <c r="AA418" s="212" t="s">
        <v>973</v>
      </c>
      <c r="AB418" s="210">
        <v>2.9</v>
      </c>
      <c r="AC418" s="213">
        <v>2.9</v>
      </c>
      <c r="AD418" s="231"/>
      <c r="AF418" s="233"/>
      <c r="AO418" s="231"/>
      <c r="AQ418" s="233"/>
      <c r="AY418" s="141" t="s">
        <v>973</v>
      </c>
      <c r="AZ418" s="236">
        <v>16820</v>
      </c>
      <c r="BA418" s="141" t="s">
        <v>973</v>
      </c>
      <c r="BB418" s="184">
        <v>160</v>
      </c>
      <c r="BC418" s="185" t="s">
        <v>974</v>
      </c>
      <c r="BD418" s="186" t="s">
        <v>975</v>
      </c>
      <c r="BE418" s="187" t="s">
        <v>973</v>
      </c>
      <c r="BF418" s="188" t="s">
        <v>976</v>
      </c>
      <c r="BG418" s="185" t="s">
        <v>973</v>
      </c>
      <c r="BH418" s="189">
        <v>2.8</v>
      </c>
      <c r="BI418" s="1119"/>
      <c r="BK418" s="259"/>
      <c r="BL418" s="1118"/>
      <c r="BM418" s="202"/>
      <c r="BS418" s="225"/>
      <c r="BU418" s="1149"/>
      <c r="BV418" s="226"/>
      <c r="BW418" s="1118"/>
      <c r="BX418" s="232"/>
      <c r="BY418" s="232"/>
      <c r="BZ418" s="1119"/>
      <c r="CA418" s="271"/>
      <c r="CB418" s="268"/>
      <c r="CC418" s="269"/>
      <c r="CD418" s="268"/>
      <c r="CE418" s="269"/>
      <c r="CF418" s="268"/>
      <c r="CG418" s="269"/>
      <c r="CH418" s="1096"/>
      <c r="CI418" s="1121" t="e">
        <v>#REF!</v>
      </c>
      <c r="CJ418" s="1108" t="e">
        <v>#REF!</v>
      </c>
      <c r="CK418" s="1093"/>
      <c r="CL418" s="123" t="s">
        <v>987</v>
      </c>
      <c r="CM418" s="228">
        <v>2300</v>
      </c>
      <c r="CN418" s="229">
        <v>2500</v>
      </c>
      <c r="CO418" s="1100"/>
      <c r="CP418" s="1111"/>
      <c r="CQ418" s="1100"/>
      <c r="CR418" s="1083"/>
      <c r="CS418" s="1102"/>
      <c r="CT418" s="1086"/>
      <c r="CU418" s="1086"/>
      <c r="CV418" s="1089"/>
      <c r="CW418" s="1102"/>
      <c r="CX418" s="1105"/>
      <c r="CY418" s="1091"/>
      <c r="CZ418" s="202"/>
      <c r="DA418" s="127"/>
      <c r="DB418" s="1096"/>
      <c r="DC418" s="266"/>
      <c r="DD418" s="1096"/>
      <c r="DE418" s="1098"/>
      <c r="DF418" s="1100"/>
      <c r="DG418" s="1083"/>
      <c r="DH418" s="1086"/>
      <c r="DI418" s="1086"/>
      <c r="DJ418" s="1086"/>
      <c r="DK418" s="1089"/>
      <c r="DL418" s="1086"/>
      <c r="DM418" s="1067"/>
      <c r="DN418" s="1069"/>
      <c r="DO418" s="1076">
        <v>0.01</v>
      </c>
      <c r="DP418" s="1078">
        <v>0.03</v>
      </c>
      <c r="DQ418" s="1078">
        <v>0.04</v>
      </c>
      <c r="DR418" s="1080">
        <v>0.06</v>
      </c>
      <c r="DS418" s="202"/>
      <c r="DT418" s="1143"/>
      <c r="DU418" s="160"/>
      <c r="DV418" s="160"/>
    </row>
    <row r="419" spans="1:138" ht="18.600000000000001" customHeight="1">
      <c r="A419" s="263" t="s">
        <v>262</v>
      </c>
      <c r="B419" s="1147"/>
      <c r="C419" s="1114"/>
      <c r="D419" s="1124"/>
      <c r="E419" s="238" t="s">
        <v>55</v>
      </c>
      <c r="F419" s="165"/>
      <c r="G419" s="239">
        <v>195090</v>
      </c>
      <c r="H419" s="240"/>
      <c r="I419" s="239">
        <v>191580</v>
      </c>
      <c r="J419" s="240"/>
      <c r="K419" s="141" t="s">
        <v>973</v>
      </c>
      <c r="L419" s="241">
        <v>1830</v>
      </c>
      <c r="M419" s="242"/>
      <c r="N419" s="243" t="s">
        <v>974</v>
      </c>
      <c r="O419" s="244" t="s">
        <v>975</v>
      </c>
      <c r="P419" s="244" t="s">
        <v>910</v>
      </c>
      <c r="Q419" s="244" t="s">
        <v>976</v>
      </c>
      <c r="R419" s="244" t="s">
        <v>973</v>
      </c>
      <c r="S419" s="245">
        <v>2.9</v>
      </c>
      <c r="T419" s="246"/>
      <c r="U419" s="241">
        <v>1790</v>
      </c>
      <c r="V419" s="242"/>
      <c r="W419" s="247" t="s">
        <v>974</v>
      </c>
      <c r="X419" s="244" t="s">
        <v>975</v>
      </c>
      <c r="Y419" s="248" t="s">
        <v>910</v>
      </c>
      <c r="Z419" s="244" t="s">
        <v>976</v>
      </c>
      <c r="AA419" s="248" t="s">
        <v>973</v>
      </c>
      <c r="AB419" s="245">
        <v>2.9</v>
      </c>
      <c r="AC419" s="249"/>
      <c r="AD419" s="231"/>
      <c r="AF419" s="233"/>
      <c r="AG419" s="250"/>
      <c r="AO419" s="231"/>
      <c r="AQ419" s="233"/>
      <c r="AR419" s="250"/>
      <c r="AY419" s="231"/>
      <c r="BI419" s="1119"/>
      <c r="BK419" s="259"/>
      <c r="BL419" s="1118"/>
      <c r="BM419" s="202"/>
      <c r="BS419" s="225"/>
      <c r="BU419" s="1149"/>
      <c r="BV419" s="226"/>
      <c r="BW419" s="1118"/>
      <c r="BX419" s="232"/>
      <c r="BY419" s="232"/>
      <c r="BZ419" s="1119"/>
      <c r="CA419" s="271"/>
      <c r="CB419" s="268"/>
      <c r="CC419" s="269"/>
      <c r="CD419" s="268"/>
      <c r="CE419" s="269"/>
      <c r="CF419" s="268"/>
      <c r="CG419" s="269"/>
      <c r="CH419" s="1096"/>
      <c r="CI419" s="1122" t="e">
        <v>#REF!</v>
      </c>
      <c r="CJ419" s="1109" t="e">
        <v>#REF!</v>
      </c>
      <c r="CK419" s="1093"/>
      <c r="CL419" s="252" t="s">
        <v>988</v>
      </c>
      <c r="CM419" s="253">
        <v>2000</v>
      </c>
      <c r="CN419" s="254">
        <v>2300</v>
      </c>
      <c r="CO419" s="1100"/>
      <c r="CP419" s="1112"/>
      <c r="CQ419" s="1100"/>
      <c r="CR419" s="1084"/>
      <c r="CS419" s="1103"/>
      <c r="CT419" s="1087"/>
      <c r="CU419" s="1087"/>
      <c r="CV419" s="1090"/>
      <c r="CW419" s="1103"/>
      <c r="CX419" s="1106"/>
      <c r="CY419" s="1092"/>
      <c r="CZ419" s="202"/>
      <c r="DA419" s="127"/>
      <c r="DB419" s="1096"/>
      <c r="DC419" s="266"/>
      <c r="DD419" s="1096"/>
      <c r="DE419" s="1099"/>
      <c r="DF419" s="1100"/>
      <c r="DG419" s="1084"/>
      <c r="DH419" s="1087"/>
      <c r="DI419" s="1087"/>
      <c r="DJ419" s="1087"/>
      <c r="DK419" s="1090"/>
      <c r="DL419" s="1087"/>
      <c r="DM419" s="1068"/>
      <c r="DN419" s="1069"/>
      <c r="DO419" s="1077"/>
      <c r="DP419" s="1079"/>
      <c r="DQ419" s="1079"/>
      <c r="DR419" s="1081"/>
      <c r="DS419" s="202"/>
      <c r="DT419" s="1143"/>
      <c r="DU419" s="160"/>
      <c r="DV419" s="160"/>
    </row>
    <row r="420" spans="1:138" ht="18.600000000000001" customHeight="1">
      <c r="A420" s="263" t="s">
        <v>263</v>
      </c>
      <c r="B420" s="1147"/>
      <c r="C420" s="1125" t="s">
        <v>1025</v>
      </c>
      <c r="D420" s="1116" t="s">
        <v>972</v>
      </c>
      <c r="E420" s="164" t="s">
        <v>52</v>
      </c>
      <c r="F420" s="165"/>
      <c r="G420" s="166">
        <v>34010</v>
      </c>
      <c r="H420" s="167">
        <v>42420</v>
      </c>
      <c r="I420" s="166">
        <v>30700</v>
      </c>
      <c r="J420" s="167">
        <v>39110</v>
      </c>
      <c r="K420" s="141" t="s">
        <v>973</v>
      </c>
      <c r="L420" s="168">
        <v>320</v>
      </c>
      <c r="M420" s="169">
        <v>400</v>
      </c>
      <c r="N420" s="170" t="s">
        <v>974</v>
      </c>
      <c r="O420" s="171" t="s">
        <v>975</v>
      </c>
      <c r="P420" s="172" t="s">
        <v>973</v>
      </c>
      <c r="Q420" s="173" t="s">
        <v>976</v>
      </c>
      <c r="R420" s="172" t="s">
        <v>973</v>
      </c>
      <c r="S420" s="174">
        <v>3.1</v>
      </c>
      <c r="T420" s="175">
        <v>3</v>
      </c>
      <c r="U420" s="168">
        <v>280</v>
      </c>
      <c r="V420" s="169">
        <v>360</v>
      </c>
      <c r="W420" s="176" t="s">
        <v>974</v>
      </c>
      <c r="X420" s="171" t="s">
        <v>975</v>
      </c>
      <c r="Y420" s="176" t="s">
        <v>973</v>
      </c>
      <c r="Z420" s="173" t="s">
        <v>976</v>
      </c>
      <c r="AA420" s="176" t="s">
        <v>973</v>
      </c>
      <c r="AB420" s="174">
        <v>3.2</v>
      </c>
      <c r="AC420" s="177">
        <v>3.1</v>
      </c>
      <c r="AD420" s="141" t="s">
        <v>973</v>
      </c>
      <c r="AE420" s="178">
        <v>8410</v>
      </c>
      <c r="AF420" s="141" t="s">
        <v>973</v>
      </c>
      <c r="AG420" s="179">
        <v>80</v>
      </c>
      <c r="AH420" s="180" t="s">
        <v>974</v>
      </c>
      <c r="AI420" s="171" t="s">
        <v>975</v>
      </c>
      <c r="AJ420" s="176" t="s">
        <v>973</v>
      </c>
      <c r="AK420" s="173" t="s">
        <v>976</v>
      </c>
      <c r="AL420" s="176" t="s">
        <v>973</v>
      </c>
      <c r="AM420" s="181">
        <v>2.8</v>
      </c>
      <c r="AN420" s="182" t="s">
        <v>977</v>
      </c>
      <c r="AO420" s="141" t="s">
        <v>973</v>
      </c>
      <c r="AP420" s="183">
        <v>3360</v>
      </c>
      <c r="AQ420" s="141" t="s">
        <v>973</v>
      </c>
      <c r="AR420" s="184">
        <v>30</v>
      </c>
      <c r="AS420" s="185" t="s">
        <v>974</v>
      </c>
      <c r="AT420" s="186" t="s">
        <v>975</v>
      </c>
      <c r="AU420" s="187" t="s">
        <v>973</v>
      </c>
      <c r="AV420" s="188" t="s">
        <v>976</v>
      </c>
      <c r="AW420" s="187" t="s">
        <v>973</v>
      </c>
      <c r="AX420" s="189">
        <v>3.7</v>
      </c>
      <c r="AZ420" s="126"/>
      <c r="BA420" s="126"/>
      <c r="BB420" s="190"/>
      <c r="BC420" s="130"/>
      <c r="BD420" s="126"/>
      <c r="BE420" s="130"/>
      <c r="BF420" s="126"/>
      <c r="BG420" s="130"/>
      <c r="BH420" s="126"/>
      <c r="BI420" s="1119"/>
      <c r="BK420" s="259"/>
      <c r="BL420" s="1118"/>
      <c r="BM420" s="202"/>
      <c r="BS420" s="225"/>
      <c r="BU420" s="1149"/>
      <c r="BV420" s="226"/>
      <c r="BW420" s="1118"/>
      <c r="BX420" s="232"/>
      <c r="BY420" s="232"/>
      <c r="BZ420" s="1119"/>
      <c r="CA420" s="271"/>
      <c r="CB420" s="268"/>
      <c r="CC420" s="269"/>
      <c r="CD420" s="268"/>
      <c r="CE420" s="269"/>
      <c r="CF420" s="268"/>
      <c r="CG420" s="269"/>
      <c r="CH420" s="1096" t="s">
        <v>973</v>
      </c>
      <c r="CI420" s="1120">
        <v>3000</v>
      </c>
      <c r="CJ420" s="1107">
        <v>3300</v>
      </c>
      <c r="CK420" s="1093" t="s">
        <v>973</v>
      </c>
      <c r="CL420" s="198" t="s">
        <v>980</v>
      </c>
      <c r="CM420" s="199">
        <v>5400</v>
      </c>
      <c r="CN420" s="200">
        <v>6000</v>
      </c>
      <c r="CO420" s="1100" t="s">
        <v>973</v>
      </c>
      <c r="CP420" s="1110">
        <v>2960</v>
      </c>
      <c r="CQ420" s="1100" t="s">
        <v>973</v>
      </c>
      <c r="CR420" s="1082">
        <v>20</v>
      </c>
      <c r="CS420" s="1101" t="s">
        <v>974</v>
      </c>
      <c r="CT420" s="1085" t="s">
        <v>975</v>
      </c>
      <c r="CU420" s="1085" t="s">
        <v>973</v>
      </c>
      <c r="CV420" s="1088" t="s">
        <v>979</v>
      </c>
      <c r="CW420" s="1101" t="s">
        <v>973</v>
      </c>
      <c r="CX420" s="1104">
        <v>4.2</v>
      </c>
      <c r="CY420" s="1091" t="s">
        <v>981</v>
      </c>
      <c r="CZ420" s="1093" t="s">
        <v>973</v>
      </c>
      <c r="DA420" s="1094">
        <v>4900</v>
      </c>
      <c r="DB420" s="1096"/>
      <c r="DC420" s="266"/>
      <c r="DD420" s="1096" t="s">
        <v>982</v>
      </c>
      <c r="DE420" s="1097">
        <v>3240</v>
      </c>
      <c r="DF420" s="1100" t="s">
        <v>973</v>
      </c>
      <c r="DG420" s="1082">
        <v>30</v>
      </c>
      <c r="DH420" s="1085" t="s">
        <v>974</v>
      </c>
      <c r="DI420" s="1085" t="s">
        <v>975</v>
      </c>
      <c r="DJ420" s="1085" t="s">
        <v>973</v>
      </c>
      <c r="DK420" s="1088" t="s">
        <v>979</v>
      </c>
      <c r="DL420" s="1085" t="s">
        <v>973</v>
      </c>
      <c r="DM420" s="1066">
        <v>2.2000000000000002</v>
      </c>
      <c r="DN420" s="1069" t="s">
        <v>982</v>
      </c>
      <c r="DO420" s="1070" t="s">
        <v>912</v>
      </c>
      <c r="DP420" s="1072" t="s">
        <v>912</v>
      </c>
      <c r="DQ420" s="1072" t="s">
        <v>912</v>
      </c>
      <c r="DR420" s="1074" t="s">
        <v>912</v>
      </c>
      <c r="DS420" s="202"/>
      <c r="DT420" s="1143"/>
      <c r="DU420" s="160"/>
      <c r="DV420" s="160"/>
    </row>
    <row r="421" spans="1:138" ht="18.600000000000001" customHeight="1">
      <c r="A421" s="263" t="s">
        <v>264</v>
      </c>
      <c r="B421" s="1147"/>
      <c r="C421" s="1126"/>
      <c r="D421" s="1117"/>
      <c r="E421" s="203" t="s">
        <v>53</v>
      </c>
      <c r="F421" s="165"/>
      <c r="G421" s="204">
        <v>42420</v>
      </c>
      <c r="H421" s="205">
        <v>110110</v>
      </c>
      <c r="I421" s="204">
        <v>39110</v>
      </c>
      <c r="J421" s="205">
        <v>106800</v>
      </c>
      <c r="K421" s="141" t="s">
        <v>973</v>
      </c>
      <c r="L421" s="206">
        <v>400</v>
      </c>
      <c r="M421" s="207">
        <v>980</v>
      </c>
      <c r="N421" s="208" t="s">
        <v>974</v>
      </c>
      <c r="O421" s="209" t="s">
        <v>975</v>
      </c>
      <c r="P421" s="209" t="s">
        <v>910</v>
      </c>
      <c r="Q421" s="209" t="s">
        <v>976</v>
      </c>
      <c r="R421" s="209" t="s">
        <v>973</v>
      </c>
      <c r="S421" s="210">
        <v>3</v>
      </c>
      <c r="T421" s="211">
        <v>2.9</v>
      </c>
      <c r="U421" s="206">
        <v>360</v>
      </c>
      <c r="V421" s="207">
        <v>950</v>
      </c>
      <c r="W421" s="212" t="s">
        <v>974</v>
      </c>
      <c r="X421" s="209" t="s">
        <v>975</v>
      </c>
      <c r="Y421" s="212" t="s">
        <v>910</v>
      </c>
      <c r="Z421" s="209" t="s">
        <v>976</v>
      </c>
      <c r="AA421" s="212" t="s">
        <v>973</v>
      </c>
      <c r="AB421" s="210">
        <v>3.1</v>
      </c>
      <c r="AC421" s="213">
        <v>2.9</v>
      </c>
      <c r="AD421" s="141" t="s">
        <v>973</v>
      </c>
      <c r="AE421" s="214">
        <v>8410</v>
      </c>
      <c r="AF421" s="141" t="s">
        <v>973</v>
      </c>
      <c r="AG421" s="215">
        <v>80</v>
      </c>
      <c r="AH421" s="216" t="s">
        <v>974</v>
      </c>
      <c r="AI421" s="158" t="s">
        <v>975</v>
      </c>
      <c r="AJ421" s="159" t="s">
        <v>973</v>
      </c>
      <c r="AK421" s="217" t="s">
        <v>976</v>
      </c>
      <c r="AL421" s="218" t="s">
        <v>973</v>
      </c>
      <c r="AM421" s="219">
        <v>2.8</v>
      </c>
      <c r="AN421" s="220"/>
      <c r="AP421" s="221"/>
      <c r="AQ421" s="115"/>
      <c r="AR421" s="222"/>
      <c r="AS421" s="223"/>
      <c r="AT421" s="221"/>
      <c r="AU421" s="223"/>
      <c r="AV421" s="221"/>
      <c r="AW421" s="223"/>
      <c r="AX421" s="221"/>
      <c r="AZ421" s="126"/>
      <c r="BA421" s="126"/>
      <c r="BB421" s="190"/>
      <c r="BC421" s="130"/>
      <c r="BD421" s="126"/>
      <c r="BE421" s="130"/>
      <c r="BF421" s="126"/>
      <c r="BG421" s="130"/>
      <c r="BH421" s="126"/>
      <c r="BI421" s="1119"/>
      <c r="BK421" s="259"/>
      <c r="BL421" s="1118"/>
      <c r="BM421" s="202"/>
      <c r="BS421" s="225"/>
      <c r="BU421" s="1149"/>
      <c r="BV421" s="226"/>
      <c r="BW421" s="1118"/>
      <c r="BX421" s="232"/>
      <c r="BY421" s="232"/>
      <c r="BZ421" s="1119"/>
      <c r="CA421" s="271"/>
      <c r="CB421" s="268"/>
      <c r="CC421" s="269"/>
      <c r="CD421" s="268"/>
      <c r="CE421" s="269"/>
      <c r="CF421" s="268"/>
      <c r="CG421" s="269"/>
      <c r="CH421" s="1096"/>
      <c r="CI421" s="1121" t="e">
        <v>#REF!</v>
      </c>
      <c r="CJ421" s="1108" t="e">
        <v>#REF!</v>
      </c>
      <c r="CK421" s="1093"/>
      <c r="CL421" s="123" t="s">
        <v>985</v>
      </c>
      <c r="CM421" s="228">
        <v>2900</v>
      </c>
      <c r="CN421" s="229">
        <v>3300</v>
      </c>
      <c r="CO421" s="1100"/>
      <c r="CP421" s="1111"/>
      <c r="CQ421" s="1100"/>
      <c r="CR421" s="1083"/>
      <c r="CS421" s="1102"/>
      <c r="CT421" s="1086"/>
      <c r="CU421" s="1086"/>
      <c r="CV421" s="1089"/>
      <c r="CW421" s="1102"/>
      <c r="CX421" s="1105"/>
      <c r="CY421" s="1091"/>
      <c r="CZ421" s="1093"/>
      <c r="DA421" s="1095"/>
      <c r="DB421" s="1096"/>
      <c r="DC421" s="266"/>
      <c r="DD421" s="1096"/>
      <c r="DE421" s="1098"/>
      <c r="DF421" s="1100"/>
      <c r="DG421" s="1083"/>
      <c r="DH421" s="1086"/>
      <c r="DI421" s="1086"/>
      <c r="DJ421" s="1086"/>
      <c r="DK421" s="1089"/>
      <c r="DL421" s="1086"/>
      <c r="DM421" s="1067"/>
      <c r="DN421" s="1069"/>
      <c r="DO421" s="1071"/>
      <c r="DP421" s="1073"/>
      <c r="DQ421" s="1073"/>
      <c r="DR421" s="1075"/>
      <c r="DS421" s="202"/>
      <c r="DT421" s="1143"/>
      <c r="DU421" s="160"/>
      <c r="DV421" s="160"/>
    </row>
    <row r="422" spans="1:138" ht="18.600000000000001" customHeight="1">
      <c r="A422" s="263" t="s">
        <v>265</v>
      </c>
      <c r="B422" s="1147"/>
      <c r="C422" s="1126"/>
      <c r="D422" s="1123" t="s">
        <v>986</v>
      </c>
      <c r="E422" s="203" t="s">
        <v>54</v>
      </c>
      <c r="F422" s="165"/>
      <c r="G422" s="204">
        <v>110110</v>
      </c>
      <c r="H422" s="205">
        <v>194220</v>
      </c>
      <c r="I422" s="204">
        <v>106800</v>
      </c>
      <c r="J422" s="205">
        <v>190910</v>
      </c>
      <c r="K422" s="141" t="s">
        <v>973</v>
      </c>
      <c r="L422" s="206">
        <v>980</v>
      </c>
      <c r="M422" s="207">
        <v>1820</v>
      </c>
      <c r="N422" s="208" t="s">
        <v>974</v>
      </c>
      <c r="O422" s="209" t="s">
        <v>975</v>
      </c>
      <c r="P422" s="209" t="s">
        <v>910</v>
      </c>
      <c r="Q422" s="209" t="s">
        <v>976</v>
      </c>
      <c r="R422" s="209" t="s">
        <v>973</v>
      </c>
      <c r="S422" s="210">
        <v>2.9</v>
      </c>
      <c r="T422" s="211">
        <v>2.9</v>
      </c>
      <c r="U422" s="206">
        <v>950</v>
      </c>
      <c r="V422" s="207">
        <v>1790</v>
      </c>
      <c r="W422" s="212" t="s">
        <v>974</v>
      </c>
      <c r="X422" s="209" t="s">
        <v>975</v>
      </c>
      <c r="Y422" s="212" t="s">
        <v>910</v>
      </c>
      <c r="Z422" s="209" t="s">
        <v>976</v>
      </c>
      <c r="AA422" s="212" t="s">
        <v>973</v>
      </c>
      <c r="AB422" s="210">
        <v>2.9</v>
      </c>
      <c r="AC422" s="213">
        <v>2.9</v>
      </c>
      <c r="AD422" s="231"/>
      <c r="AF422" s="233"/>
      <c r="AO422" s="231"/>
      <c r="AQ422" s="233"/>
      <c r="AY422" s="141" t="s">
        <v>973</v>
      </c>
      <c r="AZ422" s="236">
        <v>16820</v>
      </c>
      <c r="BA422" s="141" t="s">
        <v>973</v>
      </c>
      <c r="BB422" s="184">
        <v>160</v>
      </c>
      <c r="BC422" s="185" t="s">
        <v>974</v>
      </c>
      <c r="BD422" s="186" t="s">
        <v>975</v>
      </c>
      <c r="BE422" s="187" t="s">
        <v>973</v>
      </c>
      <c r="BF422" s="188" t="s">
        <v>976</v>
      </c>
      <c r="BG422" s="185" t="s">
        <v>973</v>
      </c>
      <c r="BH422" s="189">
        <v>2.8</v>
      </c>
      <c r="BI422" s="1119"/>
      <c r="BK422" s="224"/>
      <c r="BL422" s="1118"/>
      <c r="BM422" s="202"/>
      <c r="BS422" s="225"/>
      <c r="BU422" s="1149"/>
      <c r="BV422" s="226"/>
      <c r="BW422" s="1118"/>
      <c r="BX422" s="232"/>
      <c r="BY422" s="232"/>
      <c r="BZ422" s="1119"/>
      <c r="CA422" s="271"/>
      <c r="CB422" s="268"/>
      <c r="CC422" s="269"/>
      <c r="CD422" s="268"/>
      <c r="CE422" s="269"/>
      <c r="CF422" s="268"/>
      <c r="CG422" s="269"/>
      <c r="CH422" s="1096"/>
      <c r="CI422" s="1121" t="e">
        <v>#REF!</v>
      </c>
      <c r="CJ422" s="1108" t="e">
        <v>#REF!</v>
      </c>
      <c r="CK422" s="1093"/>
      <c r="CL422" s="123" t="s">
        <v>987</v>
      </c>
      <c r="CM422" s="228">
        <v>2500</v>
      </c>
      <c r="CN422" s="229">
        <v>2800</v>
      </c>
      <c r="CO422" s="1100"/>
      <c r="CP422" s="1111"/>
      <c r="CQ422" s="1100"/>
      <c r="CR422" s="1083"/>
      <c r="CS422" s="1102"/>
      <c r="CT422" s="1086"/>
      <c r="CU422" s="1086"/>
      <c r="CV422" s="1089"/>
      <c r="CW422" s="1102"/>
      <c r="CX422" s="1105"/>
      <c r="CY422" s="1091"/>
      <c r="CZ422" s="202"/>
      <c r="DA422" s="127"/>
      <c r="DB422" s="1096"/>
      <c r="DC422" s="266"/>
      <c r="DD422" s="1096"/>
      <c r="DE422" s="1098"/>
      <c r="DF422" s="1100"/>
      <c r="DG422" s="1083"/>
      <c r="DH422" s="1086"/>
      <c r="DI422" s="1086"/>
      <c r="DJ422" s="1086"/>
      <c r="DK422" s="1089"/>
      <c r="DL422" s="1086"/>
      <c r="DM422" s="1067"/>
      <c r="DN422" s="1069"/>
      <c r="DO422" s="1076">
        <v>0.01</v>
      </c>
      <c r="DP422" s="1078">
        <v>0.03</v>
      </c>
      <c r="DQ422" s="1078">
        <v>0.04</v>
      </c>
      <c r="DR422" s="1080">
        <v>0.06</v>
      </c>
      <c r="DS422" s="202"/>
      <c r="DT422" s="1143"/>
      <c r="DU422" s="160"/>
      <c r="DV422" s="160"/>
    </row>
    <row r="423" spans="1:138" ht="18.600000000000001" customHeight="1">
      <c r="A423" s="263" t="s">
        <v>266</v>
      </c>
      <c r="B423" s="1147"/>
      <c r="C423" s="1127"/>
      <c r="D423" s="1124"/>
      <c r="E423" s="238" t="s">
        <v>55</v>
      </c>
      <c r="F423" s="165"/>
      <c r="G423" s="239">
        <v>194220</v>
      </c>
      <c r="H423" s="240"/>
      <c r="I423" s="239">
        <v>190910</v>
      </c>
      <c r="J423" s="240"/>
      <c r="K423" s="141" t="s">
        <v>973</v>
      </c>
      <c r="L423" s="241">
        <v>1820</v>
      </c>
      <c r="M423" s="242"/>
      <c r="N423" s="243" t="s">
        <v>974</v>
      </c>
      <c r="O423" s="244" t="s">
        <v>975</v>
      </c>
      <c r="P423" s="244" t="s">
        <v>910</v>
      </c>
      <c r="Q423" s="244" t="s">
        <v>976</v>
      </c>
      <c r="R423" s="244" t="s">
        <v>973</v>
      </c>
      <c r="S423" s="245">
        <v>2.9</v>
      </c>
      <c r="T423" s="246"/>
      <c r="U423" s="241">
        <v>1790</v>
      </c>
      <c r="V423" s="242"/>
      <c r="W423" s="247" t="s">
        <v>974</v>
      </c>
      <c r="X423" s="244" t="s">
        <v>975</v>
      </c>
      <c r="Y423" s="248" t="s">
        <v>910</v>
      </c>
      <c r="Z423" s="244" t="s">
        <v>976</v>
      </c>
      <c r="AA423" s="248" t="s">
        <v>973</v>
      </c>
      <c r="AB423" s="245">
        <v>2.9</v>
      </c>
      <c r="AC423" s="249"/>
      <c r="AD423" s="231"/>
      <c r="AF423" s="233"/>
      <c r="AG423" s="250"/>
      <c r="AO423" s="231"/>
      <c r="AQ423" s="233"/>
      <c r="AR423" s="250"/>
      <c r="AY423" s="231"/>
      <c r="BI423" s="1119"/>
      <c r="BK423" s="224"/>
      <c r="BL423" s="1118"/>
      <c r="BM423" s="202"/>
      <c r="BS423" s="225"/>
      <c r="BU423" s="1149"/>
      <c r="BV423" s="226"/>
      <c r="BW423" s="1118"/>
      <c r="BX423" s="232"/>
      <c r="BY423" s="232"/>
      <c r="BZ423" s="1119"/>
      <c r="CA423" s="271"/>
      <c r="CB423" s="268"/>
      <c r="CC423" s="269"/>
      <c r="CD423" s="268"/>
      <c r="CE423" s="269"/>
      <c r="CF423" s="268"/>
      <c r="CG423" s="269"/>
      <c r="CH423" s="1096"/>
      <c r="CI423" s="1122" t="e">
        <v>#REF!</v>
      </c>
      <c r="CJ423" s="1109" t="e">
        <v>#REF!</v>
      </c>
      <c r="CK423" s="1093"/>
      <c r="CL423" s="252" t="s">
        <v>988</v>
      </c>
      <c r="CM423" s="253">
        <v>2300</v>
      </c>
      <c r="CN423" s="254">
        <v>2500</v>
      </c>
      <c r="CO423" s="1100"/>
      <c r="CP423" s="1112"/>
      <c r="CQ423" s="1100"/>
      <c r="CR423" s="1084"/>
      <c r="CS423" s="1103"/>
      <c r="CT423" s="1087"/>
      <c r="CU423" s="1087"/>
      <c r="CV423" s="1090"/>
      <c r="CW423" s="1103"/>
      <c r="CX423" s="1106"/>
      <c r="CY423" s="1092"/>
      <c r="CZ423" s="202"/>
      <c r="DA423" s="127"/>
      <c r="DB423" s="1096"/>
      <c r="DC423" s="266"/>
      <c r="DD423" s="1096"/>
      <c r="DE423" s="1099"/>
      <c r="DF423" s="1100"/>
      <c r="DG423" s="1084"/>
      <c r="DH423" s="1087"/>
      <c r="DI423" s="1087"/>
      <c r="DJ423" s="1087"/>
      <c r="DK423" s="1090"/>
      <c r="DL423" s="1087"/>
      <c r="DM423" s="1068"/>
      <c r="DN423" s="1069"/>
      <c r="DO423" s="1077"/>
      <c r="DP423" s="1079"/>
      <c r="DQ423" s="1079"/>
      <c r="DR423" s="1081"/>
      <c r="DS423" s="202"/>
      <c r="DT423" s="1143"/>
      <c r="DU423" s="160"/>
      <c r="DV423" s="160"/>
    </row>
    <row r="424" spans="1:138" ht="18.600000000000001" customHeight="1">
      <c r="A424" s="263" t="s">
        <v>267</v>
      </c>
      <c r="B424" s="1147"/>
      <c r="C424" s="1113" t="s">
        <v>1026</v>
      </c>
      <c r="D424" s="1116" t="s">
        <v>972</v>
      </c>
      <c r="E424" s="164" t="s">
        <v>52</v>
      </c>
      <c r="F424" s="165"/>
      <c r="G424" s="166">
        <v>33200</v>
      </c>
      <c r="H424" s="167">
        <v>41610</v>
      </c>
      <c r="I424" s="166">
        <v>30080</v>
      </c>
      <c r="J424" s="167">
        <v>38490</v>
      </c>
      <c r="K424" s="141" t="s">
        <v>973</v>
      </c>
      <c r="L424" s="168">
        <v>310</v>
      </c>
      <c r="M424" s="169">
        <v>390</v>
      </c>
      <c r="N424" s="170" t="s">
        <v>974</v>
      </c>
      <c r="O424" s="171" t="s">
        <v>975</v>
      </c>
      <c r="P424" s="172" t="s">
        <v>973</v>
      </c>
      <c r="Q424" s="173" t="s">
        <v>976</v>
      </c>
      <c r="R424" s="172" t="s">
        <v>973</v>
      </c>
      <c r="S424" s="174">
        <v>3.1</v>
      </c>
      <c r="T424" s="175">
        <v>3</v>
      </c>
      <c r="U424" s="168">
        <v>280</v>
      </c>
      <c r="V424" s="169">
        <v>360</v>
      </c>
      <c r="W424" s="176" t="s">
        <v>974</v>
      </c>
      <c r="X424" s="171" t="s">
        <v>975</v>
      </c>
      <c r="Y424" s="176" t="s">
        <v>973</v>
      </c>
      <c r="Z424" s="173" t="s">
        <v>976</v>
      </c>
      <c r="AA424" s="176" t="s">
        <v>973</v>
      </c>
      <c r="AB424" s="174">
        <v>3.1</v>
      </c>
      <c r="AC424" s="177">
        <v>3</v>
      </c>
      <c r="AD424" s="141" t="s">
        <v>973</v>
      </c>
      <c r="AE424" s="178">
        <v>8410</v>
      </c>
      <c r="AF424" s="141" t="s">
        <v>973</v>
      </c>
      <c r="AG424" s="179">
        <v>80</v>
      </c>
      <c r="AH424" s="180" t="s">
        <v>974</v>
      </c>
      <c r="AI424" s="171" t="s">
        <v>975</v>
      </c>
      <c r="AJ424" s="176" t="s">
        <v>973</v>
      </c>
      <c r="AK424" s="173" t="s">
        <v>976</v>
      </c>
      <c r="AL424" s="176" t="s">
        <v>973</v>
      </c>
      <c r="AM424" s="181">
        <v>2.8</v>
      </c>
      <c r="AN424" s="182" t="s">
        <v>977</v>
      </c>
      <c r="AO424" s="141" t="s">
        <v>973</v>
      </c>
      <c r="AP424" s="183">
        <v>3360</v>
      </c>
      <c r="AQ424" s="141" t="s">
        <v>973</v>
      </c>
      <c r="AR424" s="184">
        <v>30</v>
      </c>
      <c r="AS424" s="185" t="s">
        <v>974</v>
      </c>
      <c r="AT424" s="186" t="s">
        <v>975</v>
      </c>
      <c r="AU424" s="187" t="s">
        <v>973</v>
      </c>
      <c r="AV424" s="188" t="s">
        <v>976</v>
      </c>
      <c r="AW424" s="187" t="s">
        <v>973</v>
      </c>
      <c r="AX424" s="189">
        <v>3.7</v>
      </c>
      <c r="AZ424" s="126"/>
      <c r="BA424" s="126"/>
      <c r="BB424" s="190"/>
      <c r="BC424" s="130"/>
      <c r="BD424" s="126"/>
      <c r="BE424" s="130"/>
      <c r="BF424" s="126"/>
      <c r="BG424" s="130"/>
      <c r="BH424" s="126"/>
      <c r="BI424" s="1119"/>
      <c r="BK424" s="224"/>
      <c r="BL424" s="1118"/>
      <c r="BM424" s="202"/>
      <c r="BS424" s="225"/>
      <c r="BU424" s="1149"/>
      <c r="BV424" s="226"/>
      <c r="BW424" s="1118"/>
      <c r="BX424" s="232"/>
      <c r="BY424" s="232"/>
      <c r="BZ424" s="1119"/>
      <c r="CA424" s="271"/>
      <c r="CB424" s="268"/>
      <c r="CC424" s="269"/>
      <c r="CD424" s="268"/>
      <c r="CE424" s="269"/>
      <c r="CF424" s="268"/>
      <c r="CG424" s="269"/>
      <c r="CH424" s="1096" t="s">
        <v>973</v>
      </c>
      <c r="CI424" s="1120">
        <v>2800</v>
      </c>
      <c r="CJ424" s="1107">
        <v>3100</v>
      </c>
      <c r="CK424" s="1093" t="s">
        <v>973</v>
      </c>
      <c r="CL424" s="198" t="s">
        <v>980</v>
      </c>
      <c r="CM424" s="199">
        <v>4800</v>
      </c>
      <c r="CN424" s="200">
        <v>5400</v>
      </c>
      <c r="CO424" s="1100" t="s">
        <v>973</v>
      </c>
      <c r="CP424" s="1110">
        <v>2800</v>
      </c>
      <c r="CQ424" s="1100" t="s">
        <v>973</v>
      </c>
      <c r="CR424" s="1082">
        <v>20</v>
      </c>
      <c r="CS424" s="1101" t="s">
        <v>974</v>
      </c>
      <c r="CT424" s="1085" t="s">
        <v>975</v>
      </c>
      <c r="CU424" s="1085" t="s">
        <v>973</v>
      </c>
      <c r="CV424" s="1088" t="s">
        <v>979</v>
      </c>
      <c r="CW424" s="1101" t="s">
        <v>973</v>
      </c>
      <c r="CX424" s="1104">
        <v>4</v>
      </c>
      <c r="CY424" s="1091" t="s">
        <v>981</v>
      </c>
      <c r="CZ424" s="1093" t="s">
        <v>973</v>
      </c>
      <c r="DA424" s="1094">
        <v>4900</v>
      </c>
      <c r="DB424" s="1096"/>
      <c r="DC424" s="266"/>
      <c r="DD424" s="1096" t="s">
        <v>982</v>
      </c>
      <c r="DE424" s="1097">
        <v>3060</v>
      </c>
      <c r="DF424" s="1100" t="s">
        <v>973</v>
      </c>
      <c r="DG424" s="1082">
        <v>30</v>
      </c>
      <c r="DH424" s="1085" t="s">
        <v>974</v>
      </c>
      <c r="DI424" s="1085" t="s">
        <v>975</v>
      </c>
      <c r="DJ424" s="1085" t="s">
        <v>973</v>
      </c>
      <c r="DK424" s="1088" t="s">
        <v>979</v>
      </c>
      <c r="DL424" s="1085" t="s">
        <v>973</v>
      </c>
      <c r="DM424" s="1066">
        <v>2</v>
      </c>
      <c r="DN424" s="1069" t="s">
        <v>982</v>
      </c>
      <c r="DO424" s="1070" t="s">
        <v>912</v>
      </c>
      <c r="DP424" s="1072" t="s">
        <v>912</v>
      </c>
      <c r="DQ424" s="1072" t="s">
        <v>912</v>
      </c>
      <c r="DR424" s="1074" t="s">
        <v>912</v>
      </c>
      <c r="DS424" s="202"/>
      <c r="DT424" s="1143"/>
      <c r="DU424" s="160"/>
      <c r="DV424" s="160"/>
    </row>
    <row r="425" spans="1:138" ht="18.600000000000001" customHeight="1">
      <c r="A425" s="263" t="s">
        <v>268</v>
      </c>
      <c r="B425" s="1147"/>
      <c r="C425" s="1114"/>
      <c r="D425" s="1117"/>
      <c r="E425" s="203" t="s">
        <v>53</v>
      </c>
      <c r="F425" s="165"/>
      <c r="G425" s="204">
        <v>41610</v>
      </c>
      <c r="H425" s="205">
        <v>109300</v>
      </c>
      <c r="I425" s="204">
        <v>38490</v>
      </c>
      <c r="J425" s="205">
        <v>106180</v>
      </c>
      <c r="K425" s="141" t="s">
        <v>973</v>
      </c>
      <c r="L425" s="206">
        <v>390</v>
      </c>
      <c r="M425" s="207">
        <v>970</v>
      </c>
      <c r="N425" s="208" t="s">
        <v>974</v>
      </c>
      <c r="O425" s="209" t="s">
        <v>975</v>
      </c>
      <c r="P425" s="209" t="s">
        <v>910</v>
      </c>
      <c r="Q425" s="209" t="s">
        <v>976</v>
      </c>
      <c r="R425" s="209" t="s">
        <v>973</v>
      </c>
      <c r="S425" s="210">
        <v>3</v>
      </c>
      <c r="T425" s="211">
        <v>2.9</v>
      </c>
      <c r="U425" s="206">
        <v>360</v>
      </c>
      <c r="V425" s="207">
        <v>940</v>
      </c>
      <c r="W425" s="212" t="s">
        <v>974</v>
      </c>
      <c r="X425" s="209" t="s">
        <v>975</v>
      </c>
      <c r="Y425" s="212" t="s">
        <v>910</v>
      </c>
      <c r="Z425" s="209" t="s">
        <v>976</v>
      </c>
      <c r="AA425" s="212" t="s">
        <v>973</v>
      </c>
      <c r="AB425" s="210">
        <v>3</v>
      </c>
      <c r="AC425" s="213">
        <v>2.9</v>
      </c>
      <c r="AD425" s="141" t="s">
        <v>973</v>
      </c>
      <c r="AE425" s="214">
        <v>8410</v>
      </c>
      <c r="AF425" s="141" t="s">
        <v>973</v>
      </c>
      <c r="AG425" s="215">
        <v>80</v>
      </c>
      <c r="AH425" s="216" t="s">
        <v>974</v>
      </c>
      <c r="AI425" s="158" t="s">
        <v>975</v>
      </c>
      <c r="AJ425" s="159" t="s">
        <v>973</v>
      </c>
      <c r="AK425" s="217" t="s">
        <v>976</v>
      </c>
      <c r="AL425" s="218" t="s">
        <v>973</v>
      </c>
      <c r="AM425" s="219">
        <v>2.8</v>
      </c>
      <c r="AN425" s="220"/>
      <c r="AP425" s="221"/>
      <c r="AQ425" s="115"/>
      <c r="AR425" s="222"/>
      <c r="AS425" s="223"/>
      <c r="AT425" s="221"/>
      <c r="AU425" s="223"/>
      <c r="AV425" s="221"/>
      <c r="AW425" s="223"/>
      <c r="AX425" s="221"/>
      <c r="AZ425" s="126"/>
      <c r="BA425" s="126"/>
      <c r="BB425" s="190"/>
      <c r="BC425" s="130"/>
      <c r="BD425" s="126"/>
      <c r="BE425" s="130"/>
      <c r="BF425" s="126"/>
      <c r="BG425" s="130"/>
      <c r="BH425" s="126"/>
      <c r="BI425" s="1119"/>
      <c r="BK425" s="224"/>
      <c r="BL425" s="1118"/>
      <c r="BM425" s="202"/>
      <c r="BS425" s="225"/>
      <c r="BU425" s="1149"/>
      <c r="BV425" s="226"/>
      <c r="BW425" s="1118"/>
      <c r="BX425" s="232"/>
      <c r="BY425" s="232"/>
      <c r="BZ425" s="1119"/>
      <c r="CA425" s="271"/>
      <c r="CB425" s="268"/>
      <c r="CC425" s="269"/>
      <c r="CD425" s="268"/>
      <c r="CE425" s="269"/>
      <c r="CF425" s="268"/>
      <c r="CG425" s="269"/>
      <c r="CH425" s="1096"/>
      <c r="CI425" s="1121" t="e">
        <v>#REF!</v>
      </c>
      <c r="CJ425" s="1108" t="e">
        <v>#REF!</v>
      </c>
      <c r="CK425" s="1093"/>
      <c r="CL425" s="123" t="s">
        <v>985</v>
      </c>
      <c r="CM425" s="228">
        <v>2600</v>
      </c>
      <c r="CN425" s="229">
        <v>2900</v>
      </c>
      <c r="CO425" s="1100"/>
      <c r="CP425" s="1111"/>
      <c r="CQ425" s="1100"/>
      <c r="CR425" s="1083"/>
      <c r="CS425" s="1102"/>
      <c r="CT425" s="1086"/>
      <c r="CU425" s="1086"/>
      <c r="CV425" s="1089"/>
      <c r="CW425" s="1102"/>
      <c r="CX425" s="1105"/>
      <c r="CY425" s="1091"/>
      <c r="CZ425" s="1093"/>
      <c r="DA425" s="1095"/>
      <c r="DB425" s="1096"/>
      <c r="DC425" s="266"/>
      <c r="DD425" s="1096"/>
      <c r="DE425" s="1098"/>
      <c r="DF425" s="1100"/>
      <c r="DG425" s="1083"/>
      <c r="DH425" s="1086"/>
      <c r="DI425" s="1086"/>
      <c r="DJ425" s="1086"/>
      <c r="DK425" s="1089"/>
      <c r="DL425" s="1086"/>
      <c r="DM425" s="1067"/>
      <c r="DN425" s="1069"/>
      <c r="DO425" s="1071"/>
      <c r="DP425" s="1073"/>
      <c r="DQ425" s="1073"/>
      <c r="DR425" s="1075"/>
      <c r="DS425" s="202"/>
      <c r="DT425" s="1143"/>
      <c r="DU425" s="160"/>
      <c r="DV425" s="160"/>
    </row>
    <row r="426" spans="1:138" ht="18.600000000000001" customHeight="1">
      <c r="A426" s="263" t="s">
        <v>269</v>
      </c>
      <c r="B426" s="1147"/>
      <c r="C426" s="1114"/>
      <c r="D426" s="1123" t="s">
        <v>986</v>
      </c>
      <c r="E426" s="203" t="s">
        <v>54</v>
      </c>
      <c r="F426" s="165"/>
      <c r="G426" s="204">
        <v>109300</v>
      </c>
      <c r="H426" s="205">
        <v>193410</v>
      </c>
      <c r="I426" s="204">
        <v>106180</v>
      </c>
      <c r="J426" s="205">
        <v>190290</v>
      </c>
      <c r="K426" s="141" t="s">
        <v>973</v>
      </c>
      <c r="L426" s="206">
        <v>970</v>
      </c>
      <c r="M426" s="207">
        <v>1810</v>
      </c>
      <c r="N426" s="208" t="s">
        <v>974</v>
      </c>
      <c r="O426" s="209" t="s">
        <v>975</v>
      </c>
      <c r="P426" s="209" t="s">
        <v>910</v>
      </c>
      <c r="Q426" s="209" t="s">
        <v>976</v>
      </c>
      <c r="R426" s="209" t="s">
        <v>973</v>
      </c>
      <c r="S426" s="210">
        <v>2.9</v>
      </c>
      <c r="T426" s="211">
        <v>2.9</v>
      </c>
      <c r="U426" s="206">
        <v>940</v>
      </c>
      <c r="V426" s="207">
        <v>1780</v>
      </c>
      <c r="W426" s="212" t="s">
        <v>974</v>
      </c>
      <c r="X426" s="209" t="s">
        <v>975</v>
      </c>
      <c r="Y426" s="212" t="s">
        <v>910</v>
      </c>
      <c r="Z426" s="209" t="s">
        <v>976</v>
      </c>
      <c r="AA426" s="212" t="s">
        <v>973</v>
      </c>
      <c r="AB426" s="210">
        <v>2.9</v>
      </c>
      <c r="AC426" s="213">
        <v>2.9</v>
      </c>
      <c r="AD426" s="231"/>
      <c r="AF426" s="233"/>
      <c r="AO426" s="231"/>
      <c r="AQ426" s="233"/>
      <c r="AY426" s="141" t="s">
        <v>973</v>
      </c>
      <c r="AZ426" s="236">
        <v>16820</v>
      </c>
      <c r="BA426" s="141" t="s">
        <v>973</v>
      </c>
      <c r="BB426" s="184">
        <v>160</v>
      </c>
      <c r="BC426" s="185" t="s">
        <v>974</v>
      </c>
      <c r="BD426" s="186" t="s">
        <v>975</v>
      </c>
      <c r="BE426" s="187" t="s">
        <v>973</v>
      </c>
      <c r="BF426" s="188" t="s">
        <v>976</v>
      </c>
      <c r="BG426" s="185" t="s">
        <v>973</v>
      </c>
      <c r="BH426" s="189">
        <v>2.8</v>
      </c>
      <c r="BI426" s="1119"/>
      <c r="BK426" s="224"/>
      <c r="BL426" s="1118"/>
      <c r="BM426" s="202"/>
      <c r="BS426" s="225"/>
      <c r="BU426" s="1149"/>
      <c r="BV426" s="226"/>
      <c r="BW426" s="1118"/>
      <c r="BX426" s="232"/>
      <c r="BY426" s="232"/>
      <c r="BZ426" s="1119"/>
      <c r="CA426" s="271"/>
      <c r="CB426" s="268"/>
      <c r="CC426" s="269"/>
      <c r="CD426" s="268"/>
      <c r="CE426" s="269"/>
      <c r="CF426" s="268"/>
      <c r="CG426" s="269"/>
      <c r="CH426" s="1096"/>
      <c r="CI426" s="1121" t="e">
        <v>#REF!</v>
      </c>
      <c r="CJ426" s="1108" t="e">
        <v>#REF!</v>
      </c>
      <c r="CK426" s="1093"/>
      <c r="CL426" s="123" t="s">
        <v>987</v>
      </c>
      <c r="CM426" s="228">
        <v>2300</v>
      </c>
      <c r="CN426" s="229">
        <v>2500</v>
      </c>
      <c r="CO426" s="1100"/>
      <c r="CP426" s="1111"/>
      <c r="CQ426" s="1100"/>
      <c r="CR426" s="1083"/>
      <c r="CS426" s="1102"/>
      <c r="CT426" s="1086"/>
      <c r="CU426" s="1086"/>
      <c r="CV426" s="1089"/>
      <c r="CW426" s="1102"/>
      <c r="CX426" s="1105"/>
      <c r="CY426" s="1091"/>
      <c r="CZ426" s="202"/>
      <c r="DA426" s="127"/>
      <c r="DB426" s="1096"/>
      <c r="DC426" s="266"/>
      <c r="DD426" s="1096"/>
      <c r="DE426" s="1098"/>
      <c r="DF426" s="1100"/>
      <c r="DG426" s="1083"/>
      <c r="DH426" s="1086"/>
      <c r="DI426" s="1086"/>
      <c r="DJ426" s="1086"/>
      <c r="DK426" s="1089"/>
      <c r="DL426" s="1086"/>
      <c r="DM426" s="1067"/>
      <c r="DN426" s="1069"/>
      <c r="DO426" s="1076">
        <v>0.01</v>
      </c>
      <c r="DP426" s="1078">
        <v>0.03</v>
      </c>
      <c r="DQ426" s="1078">
        <v>0.04</v>
      </c>
      <c r="DR426" s="1080">
        <v>0.06</v>
      </c>
      <c r="DS426" s="202"/>
      <c r="DT426" s="1143"/>
      <c r="DU426" s="160"/>
      <c r="DV426" s="160"/>
    </row>
    <row r="427" spans="1:138" ht="18.600000000000001" customHeight="1">
      <c r="A427" s="263" t="s">
        <v>270</v>
      </c>
      <c r="B427" s="1148"/>
      <c r="C427" s="1115"/>
      <c r="D427" s="1124"/>
      <c r="E427" s="238" t="s">
        <v>55</v>
      </c>
      <c r="F427" s="165"/>
      <c r="G427" s="239">
        <v>193410</v>
      </c>
      <c r="H427" s="240"/>
      <c r="I427" s="239">
        <v>190290</v>
      </c>
      <c r="J427" s="240"/>
      <c r="K427" s="141" t="s">
        <v>973</v>
      </c>
      <c r="L427" s="241">
        <v>1810</v>
      </c>
      <c r="M427" s="242"/>
      <c r="N427" s="243" t="s">
        <v>974</v>
      </c>
      <c r="O427" s="244" t="s">
        <v>975</v>
      </c>
      <c r="P427" s="244" t="s">
        <v>910</v>
      </c>
      <c r="Q427" s="244" t="s">
        <v>976</v>
      </c>
      <c r="R427" s="244" t="s">
        <v>973</v>
      </c>
      <c r="S427" s="245">
        <v>2.9</v>
      </c>
      <c r="T427" s="246"/>
      <c r="U427" s="241">
        <v>1780</v>
      </c>
      <c r="V427" s="242"/>
      <c r="W427" s="247" t="s">
        <v>974</v>
      </c>
      <c r="X427" s="244" t="s">
        <v>975</v>
      </c>
      <c r="Y427" s="248" t="s">
        <v>910</v>
      </c>
      <c r="Z427" s="244" t="s">
        <v>976</v>
      </c>
      <c r="AA427" s="248" t="s">
        <v>973</v>
      </c>
      <c r="AB427" s="245">
        <v>2.9</v>
      </c>
      <c r="AC427" s="249"/>
      <c r="AD427" s="221"/>
      <c r="AE427" s="221"/>
      <c r="AF427" s="221"/>
      <c r="AG427" s="221"/>
      <c r="AH427" s="221"/>
      <c r="AI427" s="221"/>
      <c r="AJ427" s="221"/>
      <c r="AK427" s="221"/>
      <c r="AL427" s="221"/>
      <c r="AN427" s="221"/>
      <c r="AO427" s="221"/>
      <c r="AP427" s="221"/>
      <c r="AQ427" s="221"/>
      <c r="AR427" s="221"/>
      <c r="AS427" s="221"/>
      <c r="AT427" s="221"/>
      <c r="AU427" s="221"/>
      <c r="AV427" s="221"/>
      <c r="AW427" s="221"/>
      <c r="AX427" s="221"/>
      <c r="AY427" s="221"/>
      <c r="AZ427" s="221"/>
      <c r="BA427" s="221"/>
      <c r="BB427" s="221"/>
      <c r="BC427" s="221"/>
      <c r="BD427" s="221"/>
      <c r="BE427" s="221"/>
      <c r="BF427" s="221"/>
      <c r="BG427" s="221"/>
      <c r="BH427" s="221"/>
      <c r="BI427" s="1119"/>
      <c r="BK427" s="273"/>
      <c r="BL427" s="1118"/>
      <c r="BM427" s="274"/>
      <c r="BN427" s="275"/>
      <c r="BO427" s="275"/>
      <c r="BP427" s="275"/>
      <c r="BQ427" s="275"/>
      <c r="BR427" s="275"/>
      <c r="BS427" s="276"/>
      <c r="BU427" s="1149"/>
      <c r="BV427" s="277"/>
      <c r="BW427" s="1118"/>
      <c r="BX427" s="232"/>
      <c r="BY427" s="232"/>
      <c r="BZ427" s="1119"/>
      <c r="CA427" s="271"/>
      <c r="CB427" s="268"/>
      <c r="CC427" s="269"/>
      <c r="CD427" s="268"/>
      <c r="CE427" s="269"/>
      <c r="CF427" s="268"/>
      <c r="CG427" s="269"/>
      <c r="CH427" s="1096"/>
      <c r="CI427" s="1122" t="e">
        <v>#REF!</v>
      </c>
      <c r="CJ427" s="1109" t="e">
        <v>#REF!</v>
      </c>
      <c r="CK427" s="1093"/>
      <c r="CL427" s="252" t="s">
        <v>988</v>
      </c>
      <c r="CM427" s="253">
        <v>2000</v>
      </c>
      <c r="CN427" s="254">
        <v>2300</v>
      </c>
      <c r="CO427" s="1100"/>
      <c r="CP427" s="1112"/>
      <c r="CQ427" s="1100"/>
      <c r="CR427" s="1084"/>
      <c r="CS427" s="1103"/>
      <c r="CT427" s="1087"/>
      <c r="CU427" s="1087"/>
      <c r="CV427" s="1090"/>
      <c r="CW427" s="1103"/>
      <c r="CX427" s="1106"/>
      <c r="CY427" s="1092"/>
      <c r="CZ427" s="202"/>
      <c r="DA427" s="127"/>
      <c r="DB427" s="1096"/>
      <c r="DC427" s="155"/>
      <c r="DD427" s="1096"/>
      <c r="DE427" s="1099"/>
      <c r="DF427" s="1100"/>
      <c r="DG427" s="1084"/>
      <c r="DH427" s="1087"/>
      <c r="DI427" s="1087"/>
      <c r="DJ427" s="1087"/>
      <c r="DK427" s="1090"/>
      <c r="DL427" s="1087"/>
      <c r="DM427" s="1068"/>
      <c r="DN427" s="1069"/>
      <c r="DO427" s="1077"/>
      <c r="DP427" s="1079"/>
      <c r="DQ427" s="1079"/>
      <c r="DR427" s="1081"/>
      <c r="DS427" s="202"/>
      <c r="DT427" s="1144"/>
      <c r="DU427" s="160"/>
      <c r="DV427" s="160"/>
    </row>
    <row r="428" spans="1:138" s="126" customFormat="1" ht="18.600000000000001" customHeight="1">
      <c r="A428" s="126" t="s">
        <v>685</v>
      </c>
      <c r="B428" s="1146" t="s">
        <v>1031</v>
      </c>
      <c r="C428" s="1135" t="s">
        <v>971</v>
      </c>
      <c r="D428" s="1116" t="s">
        <v>972</v>
      </c>
      <c r="E428" s="164" t="s">
        <v>52</v>
      </c>
      <c r="F428" s="165"/>
      <c r="G428" s="166">
        <v>129090</v>
      </c>
      <c r="H428" s="167">
        <v>137220</v>
      </c>
      <c r="I428" s="166">
        <v>101800</v>
      </c>
      <c r="J428" s="167">
        <v>109930</v>
      </c>
      <c r="K428" s="141" t="s">
        <v>973</v>
      </c>
      <c r="L428" s="168">
        <v>1270</v>
      </c>
      <c r="M428" s="169">
        <v>1350</v>
      </c>
      <c r="N428" s="170" t="s">
        <v>974</v>
      </c>
      <c r="O428" s="171" t="s">
        <v>975</v>
      </c>
      <c r="P428" s="172" t="s">
        <v>973</v>
      </c>
      <c r="Q428" s="173" t="s">
        <v>976</v>
      </c>
      <c r="R428" s="172" t="s">
        <v>973</v>
      </c>
      <c r="S428" s="174">
        <v>3.1</v>
      </c>
      <c r="T428" s="175">
        <v>3.1</v>
      </c>
      <c r="U428" s="168">
        <v>990</v>
      </c>
      <c r="V428" s="169">
        <v>1070</v>
      </c>
      <c r="W428" s="176" t="s">
        <v>974</v>
      </c>
      <c r="X428" s="171" t="s">
        <v>975</v>
      </c>
      <c r="Y428" s="176" t="s">
        <v>973</v>
      </c>
      <c r="Z428" s="173" t="s">
        <v>976</v>
      </c>
      <c r="AA428" s="176" t="s">
        <v>973</v>
      </c>
      <c r="AB428" s="174">
        <v>3</v>
      </c>
      <c r="AC428" s="177">
        <v>3</v>
      </c>
      <c r="AD428" s="141" t="s">
        <v>973</v>
      </c>
      <c r="AE428" s="178">
        <v>8130</v>
      </c>
      <c r="AF428" s="141" t="s">
        <v>973</v>
      </c>
      <c r="AG428" s="179">
        <v>80</v>
      </c>
      <c r="AH428" s="180" t="s">
        <v>974</v>
      </c>
      <c r="AI428" s="171" t="s">
        <v>975</v>
      </c>
      <c r="AJ428" s="176" t="s">
        <v>973</v>
      </c>
      <c r="AK428" s="173" t="s">
        <v>976</v>
      </c>
      <c r="AL428" s="176" t="s">
        <v>973</v>
      </c>
      <c r="AM428" s="181">
        <v>2.8</v>
      </c>
      <c r="AN428" s="182" t="s">
        <v>977</v>
      </c>
      <c r="AO428" s="141" t="s">
        <v>973</v>
      </c>
      <c r="AP428" s="183">
        <v>3250</v>
      </c>
      <c r="AQ428" s="141" t="s">
        <v>973</v>
      </c>
      <c r="AR428" s="184">
        <v>30</v>
      </c>
      <c r="AS428" s="185" t="s">
        <v>974</v>
      </c>
      <c r="AT428" s="186" t="s">
        <v>975</v>
      </c>
      <c r="AU428" s="187" t="s">
        <v>973</v>
      </c>
      <c r="AV428" s="188" t="s">
        <v>976</v>
      </c>
      <c r="AW428" s="187" t="s">
        <v>973</v>
      </c>
      <c r="AX428" s="189">
        <v>3.7</v>
      </c>
      <c r="AY428" s="115"/>
      <c r="BB428" s="190"/>
      <c r="BC428" s="130"/>
      <c r="BE428" s="130"/>
      <c r="BG428" s="130"/>
      <c r="BI428" s="1119" t="s">
        <v>910</v>
      </c>
      <c r="BJ428" s="115"/>
      <c r="BK428" s="191"/>
      <c r="BL428" s="1118" t="s">
        <v>973</v>
      </c>
      <c r="BM428" s="192"/>
      <c r="BN428" s="193"/>
      <c r="BO428" s="193"/>
      <c r="BP428" s="193"/>
      <c r="BQ428" s="193"/>
      <c r="BR428" s="193"/>
      <c r="BS428" s="194"/>
      <c r="BT428" s="195"/>
      <c r="BU428" s="1149" t="s">
        <v>978</v>
      </c>
      <c r="BV428" s="196"/>
      <c r="BW428" s="1100" t="s">
        <v>973</v>
      </c>
      <c r="BX428" s="1131">
        <v>31220</v>
      </c>
      <c r="BY428" s="197"/>
      <c r="BZ428" s="1100" t="s">
        <v>973</v>
      </c>
      <c r="CA428" s="1082">
        <v>230</v>
      </c>
      <c r="CB428" s="1101" t="s">
        <v>974</v>
      </c>
      <c r="CC428" s="1085" t="s">
        <v>975</v>
      </c>
      <c r="CD428" s="1101" t="s">
        <v>973</v>
      </c>
      <c r="CE428" s="1088" t="s">
        <v>979</v>
      </c>
      <c r="CF428" s="1101" t="s">
        <v>973</v>
      </c>
      <c r="CG428" s="1066">
        <v>6.5</v>
      </c>
      <c r="CH428" s="1096" t="s">
        <v>973</v>
      </c>
      <c r="CI428" s="1120">
        <v>8900</v>
      </c>
      <c r="CJ428" s="1107">
        <v>9800</v>
      </c>
      <c r="CK428" s="1093" t="s">
        <v>973</v>
      </c>
      <c r="CL428" s="198" t="s">
        <v>980</v>
      </c>
      <c r="CM428" s="199">
        <v>15800</v>
      </c>
      <c r="CN428" s="200">
        <v>17600</v>
      </c>
      <c r="CO428" s="1100" t="s">
        <v>973</v>
      </c>
      <c r="CP428" s="1110">
        <v>24400</v>
      </c>
      <c r="CQ428" s="1100" t="s">
        <v>973</v>
      </c>
      <c r="CR428" s="1082">
        <v>240</v>
      </c>
      <c r="CS428" s="1101" t="s">
        <v>974</v>
      </c>
      <c r="CT428" s="1085" t="s">
        <v>975</v>
      </c>
      <c r="CU428" s="1085" t="s">
        <v>973</v>
      </c>
      <c r="CV428" s="1088" t="s">
        <v>979</v>
      </c>
      <c r="CW428" s="1085" t="s">
        <v>973</v>
      </c>
      <c r="CX428" s="1104">
        <v>3</v>
      </c>
      <c r="CY428" s="1145" t="s">
        <v>981</v>
      </c>
      <c r="CZ428" s="1093" t="s">
        <v>973</v>
      </c>
      <c r="DA428" s="1094">
        <v>4900</v>
      </c>
      <c r="DB428" s="1096" t="s">
        <v>982</v>
      </c>
      <c r="DC428" s="201"/>
      <c r="DD428" s="1096" t="s">
        <v>982</v>
      </c>
      <c r="DE428" s="1097">
        <v>26580</v>
      </c>
      <c r="DF428" s="1100" t="s">
        <v>973</v>
      </c>
      <c r="DG428" s="1082">
        <v>260</v>
      </c>
      <c r="DH428" s="1085" t="s">
        <v>974</v>
      </c>
      <c r="DI428" s="1085" t="s">
        <v>975</v>
      </c>
      <c r="DJ428" s="1085" t="s">
        <v>973</v>
      </c>
      <c r="DK428" s="1088" t="s">
        <v>979</v>
      </c>
      <c r="DL428" s="1085" t="s">
        <v>973</v>
      </c>
      <c r="DM428" s="1066">
        <v>2.1</v>
      </c>
      <c r="DN428" s="1069" t="s">
        <v>982</v>
      </c>
      <c r="DO428" s="1070" t="s">
        <v>912</v>
      </c>
      <c r="DP428" s="1072" t="s">
        <v>912</v>
      </c>
      <c r="DQ428" s="1072" t="s">
        <v>912</v>
      </c>
      <c r="DR428" s="1074" t="s">
        <v>912</v>
      </c>
      <c r="DS428" s="202"/>
      <c r="DT428" s="1142" t="s">
        <v>913</v>
      </c>
      <c r="DU428" s="160"/>
      <c r="DV428" s="160"/>
      <c r="DW428" s="128"/>
      <c r="DX428" s="128"/>
      <c r="DY428" s="128"/>
      <c r="DZ428" s="128"/>
      <c r="EA428" s="128"/>
      <c r="EB428" s="128"/>
      <c r="EC428" s="128"/>
      <c r="ED428" s="128"/>
      <c r="EE428" s="128"/>
      <c r="EF428" s="128"/>
      <c r="EG428" s="128"/>
      <c r="EH428" s="128"/>
    </row>
    <row r="429" spans="1:138" s="126" customFormat="1" ht="18.600000000000001" customHeight="1">
      <c r="A429" s="126" t="s">
        <v>686</v>
      </c>
      <c r="B429" s="1147"/>
      <c r="C429" s="1136"/>
      <c r="D429" s="1117"/>
      <c r="E429" s="203" t="s">
        <v>53</v>
      </c>
      <c r="F429" s="165"/>
      <c r="G429" s="204">
        <v>137220</v>
      </c>
      <c r="H429" s="205">
        <v>202980</v>
      </c>
      <c r="I429" s="204">
        <v>109930</v>
      </c>
      <c r="J429" s="205">
        <v>175690</v>
      </c>
      <c r="K429" s="141" t="s">
        <v>973</v>
      </c>
      <c r="L429" s="206">
        <v>1350</v>
      </c>
      <c r="M429" s="207">
        <v>1910</v>
      </c>
      <c r="N429" s="208" t="s">
        <v>974</v>
      </c>
      <c r="O429" s="209" t="s">
        <v>975</v>
      </c>
      <c r="P429" s="209" t="s">
        <v>910</v>
      </c>
      <c r="Q429" s="209" t="s">
        <v>976</v>
      </c>
      <c r="R429" s="209" t="s">
        <v>973</v>
      </c>
      <c r="S429" s="210">
        <v>3.1</v>
      </c>
      <c r="T429" s="211">
        <v>3</v>
      </c>
      <c r="U429" s="206">
        <v>1070</v>
      </c>
      <c r="V429" s="207">
        <v>1640</v>
      </c>
      <c r="W429" s="212" t="s">
        <v>974</v>
      </c>
      <c r="X429" s="209" t="s">
        <v>975</v>
      </c>
      <c r="Y429" s="212" t="s">
        <v>910</v>
      </c>
      <c r="Z429" s="209" t="s">
        <v>976</v>
      </c>
      <c r="AA429" s="212" t="s">
        <v>973</v>
      </c>
      <c r="AB429" s="210">
        <v>3</v>
      </c>
      <c r="AC429" s="213">
        <v>2.9</v>
      </c>
      <c r="AD429" s="141" t="s">
        <v>973</v>
      </c>
      <c r="AE429" s="214">
        <v>8130</v>
      </c>
      <c r="AF429" s="141" t="s">
        <v>973</v>
      </c>
      <c r="AG429" s="215">
        <v>80</v>
      </c>
      <c r="AH429" s="216" t="s">
        <v>974</v>
      </c>
      <c r="AI429" s="158" t="s">
        <v>975</v>
      </c>
      <c r="AJ429" s="159" t="s">
        <v>973</v>
      </c>
      <c r="AK429" s="217" t="s">
        <v>976</v>
      </c>
      <c r="AL429" s="218" t="s">
        <v>973</v>
      </c>
      <c r="AM429" s="219">
        <v>2.8</v>
      </c>
      <c r="AN429" s="220"/>
      <c r="AO429" s="115"/>
      <c r="AP429" s="221"/>
      <c r="AQ429" s="115"/>
      <c r="AR429" s="222"/>
      <c r="AS429" s="223"/>
      <c r="AT429" s="221"/>
      <c r="AU429" s="223"/>
      <c r="AV429" s="221"/>
      <c r="AW429" s="223"/>
      <c r="AX429" s="221"/>
      <c r="AY429" s="115"/>
      <c r="BB429" s="190"/>
      <c r="BC429" s="130"/>
      <c r="BE429" s="130"/>
      <c r="BG429" s="130"/>
      <c r="BI429" s="1119"/>
      <c r="BJ429" s="115"/>
      <c r="BK429" s="224"/>
      <c r="BL429" s="1118"/>
      <c r="BM429" s="202"/>
      <c r="BN429" s="195"/>
      <c r="BO429" s="195"/>
      <c r="BP429" s="195"/>
      <c r="BQ429" s="195"/>
      <c r="BR429" s="195"/>
      <c r="BS429" s="225"/>
      <c r="BT429" s="195"/>
      <c r="BU429" s="1149"/>
      <c r="BV429" s="226"/>
      <c r="BW429" s="1100"/>
      <c r="BX429" s="1132"/>
      <c r="BY429" s="227">
        <v>29340</v>
      </c>
      <c r="BZ429" s="1100"/>
      <c r="CA429" s="1083"/>
      <c r="CB429" s="1102"/>
      <c r="CC429" s="1086"/>
      <c r="CD429" s="1102"/>
      <c r="CE429" s="1089"/>
      <c r="CF429" s="1102"/>
      <c r="CG429" s="1067"/>
      <c r="CH429" s="1096"/>
      <c r="CI429" s="1121"/>
      <c r="CJ429" s="1108"/>
      <c r="CK429" s="1093"/>
      <c r="CL429" s="123" t="s">
        <v>985</v>
      </c>
      <c r="CM429" s="228">
        <v>8700</v>
      </c>
      <c r="CN429" s="229">
        <v>9700</v>
      </c>
      <c r="CO429" s="1100"/>
      <c r="CP429" s="1111"/>
      <c r="CQ429" s="1100"/>
      <c r="CR429" s="1083"/>
      <c r="CS429" s="1102"/>
      <c r="CT429" s="1086"/>
      <c r="CU429" s="1086"/>
      <c r="CV429" s="1089"/>
      <c r="CW429" s="1086"/>
      <c r="CX429" s="1105"/>
      <c r="CY429" s="1091"/>
      <c r="CZ429" s="1093"/>
      <c r="DA429" s="1095"/>
      <c r="DB429" s="1096"/>
      <c r="DC429" s="230"/>
      <c r="DD429" s="1096"/>
      <c r="DE429" s="1098"/>
      <c r="DF429" s="1100"/>
      <c r="DG429" s="1083"/>
      <c r="DH429" s="1086"/>
      <c r="DI429" s="1086"/>
      <c r="DJ429" s="1086"/>
      <c r="DK429" s="1089"/>
      <c r="DL429" s="1086"/>
      <c r="DM429" s="1067"/>
      <c r="DN429" s="1069"/>
      <c r="DO429" s="1071"/>
      <c r="DP429" s="1073"/>
      <c r="DQ429" s="1073"/>
      <c r="DR429" s="1075"/>
      <c r="DS429" s="202"/>
      <c r="DT429" s="1143"/>
      <c r="DU429" s="160"/>
      <c r="DV429" s="160"/>
      <c r="DW429" s="128"/>
      <c r="DX429" s="128"/>
      <c r="DY429" s="128"/>
      <c r="DZ429" s="128"/>
      <c r="EA429" s="128"/>
      <c r="EB429" s="128"/>
      <c r="EC429" s="128"/>
      <c r="ED429" s="128"/>
      <c r="EE429" s="128"/>
      <c r="EF429" s="128"/>
      <c r="EG429" s="128"/>
      <c r="EH429" s="128"/>
    </row>
    <row r="430" spans="1:138" s="126" customFormat="1" ht="18.600000000000001" customHeight="1">
      <c r="A430" s="126" t="s">
        <v>687</v>
      </c>
      <c r="B430" s="1147"/>
      <c r="C430" s="1136"/>
      <c r="D430" s="1123" t="s">
        <v>986</v>
      </c>
      <c r="E430" s="203" t="s">
        <v>54</v>
      </c>
      <c r="F430" s="165"/>
      <c r="G430" s="204">
        <v>202980</v>
      </c>
      <c r="H430" s="205">
        <v>284320</v>
      </c>
      <c r="I430" s="204">
        <v>175690</v>
      </c>
      <c r="J430" s="205">
        <v>257030</v>
      </c>
      <c r="K430" s="141" t="s">
        <v>973</v>
      </c>
      <c r="L430" s="206">
        <v>1910</v>
      </c>
      <c r="M430" s="207">
        <v>2720</v>
      </c>
      <c r="N430" s="208" t="s">
        <v>974</v>
      </c>
      <c r="O430" s="209" t="s">
        <v>975</v>
      </c>
      <c r="P430" s="209" t="s">
        <v>910</v>
      </c>
      <c r="Q430" s="209" t="s">
        <v>976</v>
      </c>
      <c r="R430" s="209" t="s">
        <v>973</v>
      </c>
      <c r="S430" s="210">
        <v>3</v>
      </c>
      <c r="T430" s="211">
        <v>3</v>
      </c>
      <c r="U430" s="206">
        <v>1640</v>
      </c>
      <c r="V430" s="207">
        <v>2450</v>
      </c>
      <c r="W430" s="212" t="s">
        <v>974</v>
      </c>
      <c r="X430" s="209" t="s">
        <v>975</v>
      </c>
      <c r="Y430" s="212" t="s">
        <v>910</v>
      </c>
      <c r="Z430" s="209" t="s">
        <v>976</v>
      </c>
      <c r="AA430" s="212" t="s">
        <v>973</v>
      </c>
      <c r="AB430" s="210">
        <v>2.9</v>
      </c>
      <c r="AC430" s="213">
        <v>3</v>
      </c>
      <c r="AD430" s="231"/>
      <c r="AE430" s="232"/>
      <c r="AF430" s="233"/>
      <c r="AG430" s="234"/>
      <c r="AH430" s="235"/>
      <c r="AI430" s="195"/>
      <c r="AJ430" s="235"/>
      <c r="AK430" s="195"/>
      <c r="AL430" s="235"/>
      <c r="AM430" s="195"/>
      <c r="AN430" s="195"/>
      <c r="AO430" s="231"/>
      <c r="AP430" s="232"/>
      <c r="AQ430" s="233"/>
      <c r="AR430" s="234"/>
      <c r="AS430" s="235"/>
      <c r="AT430" s="195"/>
      <c r="AU430" s="235"/>
      <c r="AV430" s="195"/>
      <c r="AW430" s="235"/>
      <c r="AX430" s="195"/>
      <c r="AY430" s="141" t="s">
        <v>973</v>
      </c>
      <c r="AZ430" s="236">
        <v>16260</v>
      </c>
      <c r="BA430" s="141" t="s">
        <v>973</v>
      </c>
      <c r="BB430" s="184">
        <v>160</v>
      </c>
      <c r="BC430" s="185" t="s">
        <v>974</v>
      </c>
      <c r="BD430" s="186" t="s">
        <v>975</v>
      </c>
      <c r="BE430" s="187" t="s">
        <v>973</v>
      </c>
      <c r="BF430" s="188" t="s">
        <v>976</v>
      </c>
      <c r="BG430" s="185" t="s">
        <v>973</v>
      </c>
      <c r="BH430" s="189">
        <v>2.8</v>
      </c>
      <c r="BI430" s="1119"/>
      <c r="BJ430" s="115"/>
      <c r="BK430" s="224"/>
      <c r="BL430" s="1118"/>
      <c r="BM430" s="202"/>
      <c r="BN430" s="195"/>
      <c r="BO430" s="195"/>
      <c r="BP430" s="195"/>
      <c r="BQ430" s="195"/>
      <c r="BR430" s="195"/>
      <c r="BS430" s="225"/>
      <c r="BT430" s="195"/>
      <c r="BU430" s="1149"/>
      <c r="BV430" s="226"/>
      <c r="BW430" s="1100" t="s">
        <v>973</v>
      </c>
      <c r="BX430" s="1129">
        <v>29340</v>
      </c>
      <c r="BY430" s="237"/>
      <c r="BZ430" s="1100"/>
      <c r="CA430" s="1083"/>
      <c r="CB430" s="1102"/>
      <c r="CC430" s="1086"/>
      <c r="CD430" s="1102"/>
      <c r="CE430" s="1089"/>
      <c r="CF430" s="1102"/>
      <c r="CG430" s="1067"/>
      <c r="CH430" s="1096"/>
      <c r="CI430" s="1121"/>
      <c r="CJ430" s="1108"/>
      <c r="CK430" s="1093"/>
      <c r="CL430" s="123" t="s">
        <v>987</v>
      </c>
      <c r="CM430" s="228">
        <v>7600</v>
      </c>
      <c r="CN430" s="229">
        <v>8400</v>
      </c>
      <c r="CO430" s="1100"/>
      <c r="CP430" s="1111"/>
      <c r="CQ430" s="1100"/>
      <c r="CR430" s="1083"/>
      <c r="CS430" s="1102"/>
      <c r="CT430" s="1086"/>
      <c r="CU430" s="1086"/>
      <c r="CV430" s="1089"/>
      <c r="CW430" s="1086"/>
      <c r="CX430" s="1105"/>
      <c r="CY430" s="1091"/>
      <c r="CZ430" s="202"/>
      <c r="DA430" s="127"/>
      <c r="DB430" s="1096"/>
      <c r="DC430" s="230"/>
      <c r="DD430" s="1096"/>
      <c r="DE430" s="1098"/>
      <c r="DF430" s="1100"/>
      <c r="DG430" s="1083"/>
      <c r="DH430" s="1086"/>
      <c r="DI430" s="1086"/>
      <c r="DJ430" s="1086"/>
      <c r="DK430" s="1089"/>
      <c r="DL430" s="1086"/>
      <c r="DM430" s="1067"/>
      <c r="DN430" s="1069"/>
      <c r="DO430" s="1076">
        <v>0.01</v>
      </c>
      <c r="DP430" s="1078">
        <v>0.03</v>
      </c>
      <c r="DQ430" s="1078">
        <v>0.04</v>
      </c>
      <c r="DR430" s="1080">
        <v>0.05</v>
      </c>
      <c r="DS430" s="202"/>
      <c r="DT430" s="1143"/>
      <c r="DU430" s="160"/>
      <c r="DV430" s="160"/>
      <c r="DW430" s="128"/>
      <c r="DX430" s="128"/>
      <c r="DY430" s="128"/>
      <c r="DZ430" s="128"/>
      <c r="EA430" s="128"/>
      <c r="EB430" s="128"/>
      <c r="EC430" s="128"/>
      <c r="ED430" s="128"/>
      <c r="EE430" s="128"/>
      <c r="EF430" s="128"/>
      <c r="EG430" s="128"/>
      <c r="EH430" s="128"/>
    </row>
    <row r="431" spans="1:138" s="126" customFormat="1" ht="18.600000000000001" customHeight="1">
      <c r="A431" s="126" t="s">
        <v>688</v>
      </c>
      <c r="B431" s="1147"/>
      <c r="C431" s="1136"/>
      <c r="D431" s="1124"/>
      <c r="E431" s="238" t="s">
        <v>55</v>
      </c>
      <c r="F431" s="165"/>
      <c r="G431" s="239">
        <v>284320</v>
      </c>
      <c r="H431" s="240"/>
      <c r="I431" s="239">
        <v>257030</v>
      </c>
      <c r="J431" s="240"/>
      <c r="K431" s="141" t="s">
        <v>973</v>
      </c>
      <c r="L431" s="241">
        <v>2720</v>
      </c>
      <c r="M431" s="242"/>
      <c r="N431" s="243" t="s">
        <v>974</v>
      </c>
      <c r="O431" s="244" t="s">
        <v>975</v>
      </c>
      <c r="P431" s="244" t="s">
        <v>910</v>
      </c>
      <c r="Q431" s="244" t="s">
        <v>976</v>
      </c>
      <c r="R431" s="244" t="s">
        <v>973</v>
      </c>
      <c r="S431" s="245">
        <v>3</v>
      </c>
      <c r="T431" s="246"/>
      <c r="U431" s="241">
        <v>2450</v>
      </c>
      <c r="V431" s="242"/>
      <c r="W431" s="247" t="s">
        <v>974</v>
      </c>
      <c r="X431" s="244" t="s">
        <v>975</v>
      </c>
      <c r="Y431" s="248" t="s">
        <v>910</v>
      </c>
      <c r="Z431" s="244" t="s">
        <v>976</v>
      </c>
      <c r="AA431" s="248" t="s">
        <v>973</v>
      </c>
      <c r="AB431" s="245">
        <v>3</v>
      </c>
      <c r="AC431" s="249"/>
      <c r="AD431" s="231"/>
      <c r="AE431" s="232"/>
      <c r="AF431" s="233"/>
      <c r="AG431" s="250"/>
      <c r="AH431" s="235"/>
      <c r="AI431" s="195"/>
      <c r="AJ431" s="235"/>
      <c r="AK431" s="195"/>
      <c r="AL431" s="235"/>
      <c r="AM431" s="195"/>
      <c r="AN431" s="195"/>
      <c r="AO431" s="231"/>
      <c r="AP431" s="232"/>
      <c r="AQ431" s="233"/>
      <c r="AR431" s="250"/>
      <c r="AS431" s="235"/>
      <c r="AT431" s="195"/>
      <c r="AU431" s="235"/>
      <c r="AV431" s="195"/>
      <c r="AW431" s="235"/>
      <c r="AX431" s="195"/>
      <c r="AY431" s="231"/>
      <c r="AZ431" s="232"/>
      <c r="BA431" s="232"/>
      <c r="BB431" s="234"/>
      <c r="BC431" s="235"/>
      <c r="BD431" s="195"/>
      <c r="BE431" s="235"/>
      <c r="BF431" s="195"/>
      <c r="BG431" s="235"/>
      <c r="BH431" s="195"/>
      <c r="BI431" s="1119"/>
      <c r="BJ431" s="115"/>
      <c r="BK431" s="224"/>
      <c r="BL431" s="1118"/>
      <c r="BM431" s="202"/>
      <c r="BN431" s="195"/>
      <c r="BO431" s="195"/>
      <c r="BP431" s="195"/>
      <c r="BQ431" s="195"/>
      <c r="BR431" s="195"/>
      <c r="BS431" s="225"/>
      <c r="BT431" s="195"/>
      <c r="BU431" s="1149"/>
      <c r="BV431" s="226"/>
      <c r="BW431" s="1100"/>
      <c r="BX431" s="1130"/>
      <c r="BY431" s="251"/>
      <c r="BZ431" s="1100"/>
      <c r="CA431" s="1084"/>
      <c r="CB431" s="1103"/>
      <c r="CC431" s="1087"/>
      <c r="CD431" s="1103"/>
      <c r="CE431" s="1090"/>
      <c r="CF431" s="1103"/>
      <c r="CG431" s="1068"/>
      <c r="CH431" s="1096"/>
      <c r="CI431" s="1122"/>
      <c r="CJ431" s="1109"/>
      <c r="CK431" s="1093"/>
      <c r="CL431" s="252" t="s">
        <v>988</v>
      </c>
      <c r="CM431" s="253">
        <v>6800</v>
      </c>
      <c r="CN431" s="254">
        <v>7500</v>
      </c>
      <c r="CO431" s="1100"/>
      <c r="CP431" s="1112"/>
      <c r="CQ431" s="1100"/>
      <c r="CR431" s="1084"/>
      <c r="CS431" s="1103"/>
      <c r="CT431" s="1087"/>
      <c r="CU431" s="1087"/>
      <c r="CV431" s="1090"/>
      <c r="CW431" s="1087"/>
      <c r="CX431" s="1106"/>
      <c r="CY431" s="1092"/>
      <c r="CZ431" s="202"/>
      <c r="DA431" s="127"/>
      <c r="DB431" s="1096"/>
      <c r="DC431" s="230"/>
      <c r="DD431" s="1096"/>
      <c r="DE431" s="1099"/>
      <c r="DF431" s="1100"/>
      <c r="DG431" s="1084"/>
      <c r="DH431" s="1087"/>
      <c r="DI431" s="1087"/>
      <c r="DJ431" s="1087"/>
      <c r="DK431" s="1090"/>
      <c r="DL431" s="1087"/>
      <c r="DM431" s="1068"/>
      <c r="DN431" s="1069"/>
      <c r="DO431" s="1077"/>
      <c r="DP431" s="1079"/>
      <c r="DQ431" s="1079"/>
      <c r="DR431" s="1081"/>
      <c r="DS431" s="202"/>
      <c r="DT431" s="1143"/>
      <c r="DU431" s="160"/>
      <c r="DV431" s="160"/>
      <c r="DW431" s="128"/>
      <c r="DX431" s="128"/>
      <c r="DY431" s="128"/>
      <c r="DZ431" s="128"/>
      <c r="EA431" s="128"/>
      <c r="EB431" s="128"/>
      <c r="EC431" s="128"/>
      <c r="ED431" s="128"/>
      <c r="EE431" s="128"/>
      <c r="EF431" s="128"/>
      <c r="EG431" s="128"/>
      <c r="EH431" s="128"/>
    </row>
    <row r="432" spans="1:138" s="126" customFormat="1" ht="18.600000000000001" customHeight="1">
      <c r="A432" s="126" t="s">
        <v>689</v>
      </c>
      <c r="B432" s="1147"/>
      <c r="C432" s="1137" t="s">
        <v>989</v>
      </c>
      <c r="D432" s="1116" t="s">
        <v>972</v>
      </c>
      <c r="E432" s="164" t="s">
        <v>52</v>
      </c>
      <c r="F432" s="165"/>
      <c r="G432" s="166">
        <v>107340</v>
      </c>
      <c r="H432" s="167">
        <v>115470</v>
      </c>
      <c r="I432" s="166">
        <v>85510</v>
      </c>
      <c r="J432" s="167">
        <v>93640</v>
      </c>
      <c r="K432" s="141" t="s">
        <v>973</v>
      </c>
      <c r="L432" s="168">
        <v>1050</v>
      </c>
      <c r="M432" s="169">
        <v>1130</v>
      </c>
      <c r="N432" s="170" t="s">
        <v>974</v>
      </c>
      <c r="O432" s="171" t="s">
        <v>975</v>
      </c>
      <c r="P432" s="172" t="s">
        <v>973</v>
      </c>
      <c r="Q432" s="173" t="s">
        <v>976</v>
      </c>
      <c r="R432" s="172" t="s">
        <v>973</v>
      </c>
      <c r="S432" s="174">
        <v>3.1</v>
      </c>
      <c r="T432" s="175">
        <v>3</v>
      </c>
      <c r="U432" s="168">
        <v>830</v>
      </c>
      <c r="V432" s="169">
        <v>910</v>
      </c>
      <c r="W432" s="176" t="s">
        <v>974</v>
      </c>
      <c r="X432" s="171" t="s">
        <v>975</v>
      </c>
      <c r="Y432" s="176" t="s">
        <v>973</v>
      </c>
      <c r="Z432" s="173" t="s">
        <v>976</v>
      </c>
      <c r="AA432" s="176" t="s">
        <v>973</v>
      </c>
      <c r="AB432" s="174">
        <v>3</v>
      </c>
      <c r="AC432" s="177">
        <v>2.9</v>
      </c>
      <c r="AD432" s="141" t="s">
        <v>973</v>
      </c>
      <c r="AE432" s="178">
        <v>8130</v>
      </c>
      <c r="AF432" s="141" t="s">
        <v>973</v>
      </c>
      <c r="AG432" s="179">
        <v>80</v>
      </c>
      <c r="AH432" s="180" t="s">
        <v>974</v>
      </c>
      <c r="AI432" s="171" t="s">
        <v>975</v>
      </c>
      <c r="AJ432" s="176" t="s">
        <v>973</v>
      </c>
      <c r="AK432" s="173" t="s">
        <v>976</v>
      </c>
      <c r="AL432" s="176" t="s">
        <v>973</v>
      </c>
      <c r="AM432" s="181">
        <v>2.8</v>
      </c>
      <c r="AN432" s="182" t="s">
        <v>977</v>
      </c>
      <c r="AO432" s="141" t="s">
        <v>973</v>
      </c>
      <c r="AP432" s="183">
        <v>3250</v>
      </c>
      <c r="AQ432" s="141" t="s">
        <v>973</v>
      </c>
      <c r="AR432" s="184">
        <v>30</v>
      </c>
      <c r="AS432" s="185" t="s">
        <v>974</v>
      </c>
      <c r="AT432" s="186" t="s">
        <v>975</v>
      </c>
      <c r="AU432" s="187" t="s">
        <v>973</v>
      </c>
      <c r="AV432" s="188" t="s">
        <v>976</v>
      </c>
      <c r="AW432" s="187" t="s">
        <v>973</v>
      </c>
      <c r="AX432" s="189">
        <v>3.7</v>
      </c>
      <c r="AY432" s="115"/>
      <c r="BB432" s="190"/>
      <c r="BC432" s="130"/>
      <c r="BE432" s="130"/>
      <c r="BG432" s="130"/>
      <c r="BI432" s="1119"/>
      <c r="BJ432" s="115"/>
      <c r="BK432" s="224"/>
      <c r="BL432" s="1118"/>
      <c r="BM432" s="202"/>
      <c r="BN432" s="195"/>
      <c r="BO432" s="195"/>
      <c r="BP432" s="195"/>
      <c r="BQ432" s="195"/>
      <c r="BR432" s="195"/>
      <c r="BS432" s="225"/>
      <c r="BT432" s="195"/>
      <c r="BU432" s="1149"/>
      <c r="BV432" s="226"/>
      <c r="BW432" s="1100" t="s">
        <v>973</v>
      </c>
      <c r="BX432" s="1131">
        <v>26480</v>
      </c>
      <c r="BY432" s="197"/>
      <c r="BZ432" s="1100" t="s">
        <v>973</v>
      </c>
      <c r="CA432" s="1083">
        <v>180</v>
      </c>
      <c r="CB432" s="1101" t="s">
        <v>974</v>
      </c>
      <c r="CC432" s="1085" t="s">
        <v>975</v>
      </c>
      <c r="CD432" s="1101" t="s">
        <v>973</v>
      </c>
      <c r="CE432" s="1088" t="s">
        <v>979</v>
      </c>
      <c r="CF432" s="1101" t="s">
        <v>973</v>
      </c>
      <c r="CG432" s="1066">
        <v>6.6</v>
      </c>
      <c r="CH432" s="1093" t="s">
        <v>973</v>
      </c>
      <c r="CI432" s="1120">
        <v>7500</v>
      </c>
      <c r="CJ432" s="1107">
        <v>7800</v>
      </c>
      <c r="CK432" s="1093" t="s">
        <v>973</v>
      </c>
      <c r="CL432" s="198" t="s">
        <v>980</v>
      </c>
      <c r="CM432" s="199">
        <v>12900</v>
      </c>
      <c r="CN432" s="200">
        <v>14400</v>
      </c>
      <c r="CO432" s="1100" t="s">
        <v>973</v>
      </c>
      <c r="CP432" s="1110">
        <v>19520</v>
      </c>
      <c r="CQ432" s="1100" t="s">
        <v>973</v>
      </c>
      <c r="CR432" s="1082">
        <v>190</v>
      </c>
      <c r="CS432" s="1101" t="s">
        <v>974</v>
      </c>
      <c r="CT432" s="1085" t="s">
        <v>975</v>
      </c>
      <c r="CU432" s="1085" t="s">
        <v>973</v>
      </c>
      <c r="CV432" s="1088" t="s">
        <v>979</v>
      </c>
      <c r="CW432" s="1101" t="s">
        <v>973</v>
      </c>
      <c r="CX432" s="1104">
        <v>3</v>
      </c>
      <c r="CY432" s="1091" t="s">
        <v>981</v>
      </c>
      <c r="CZ432" s="1093" t="s">
        <v>973</v>
      </c>
      <c r="DA432" s="1094">
        <v>4900</v>
      </c>
      <c r="DB432" s="1096"/>
      <c r="DC432" s="230"/>
      <c r="DD432" s="1096" t="s">
        <v>982</v>
      </c>
      <c r="DE432" s="1097">
        <v>21260</v>
      </c>
      <c r="DF432" s="1100" t="s">
        <v>973</v>
      </c>
      <c r="DG432" s="1082">
        <v>210</v>
      </c>
      <c r="DH432" s="1085" t="s">
        <v>974</v>
      </c>
      <c r="DI432" s="1085" t="s">
        <v>975</v>
      </c>
      <c r="DJ432" s="1085" t="s">
        <v>973</v>
      </c>
      <c r="DK432" s="1088" t="s">
        <v>979</v>
      </c>
      <c r="DL432" s="1085" t="s">
        <v>973</v>
      </c>
      <c r="DM432" s="1066">
        <v>2.1</v>
      </c>
      <c r="DN432" s="1069" t="s">
        <v>982</v>
      </c>
      <c r="DO432" s="1070" t="s">
        <v>912</v>
      </c>
      <c r="DP432" s="1072" t="s">
        <v>912</v>
      </c>
      <c r="DQ432" s="1072" t="s">
        <v>912</v>
      </c>
      <c r="DR432" s="1074" t="s">
        <v>912</v>
      </c>
      <c r="DS432" s="202"/>
      <c r="DT432" s="1143"/>
      <c r="DU432" s="160"/>
      <c r="DV432" s="160"/>
      <c r="DW432" s="128"/>
      <c r="DX432" s="128"/>
      <c r="DY432" s="128"/>
      <c r="DZ432" s="128"/>
      <c r="EA432" s="128"/>
      <c r="EB432" s="128"/>
      <c r="EC432" s="128"/>
      <c r="ED432" s="128"/>
      <c r="EE432" s="128"/>
      <c r="EF432" s="128"/>
      <c r="EG432" s="128"/>
      <c r="EH432" s="128"/>
    </row>
    <row r="433" spans="1:138" s="126" customFormat="1" ht="18.600000000000001" customHeight="1">
      <c r="A433" s="126" t="s">
        <v>690</v>
      </c>
      <c r="B433" s="1147"/>
      <c r="C433" s="1136"/>
      <c r="D433" s="1117"/>
      <c r="E433" s="203" t="s">
        <v>53</v>
      </c>
      <c r="F433" s="165"/>
      <c r="G433" s="204">
        <v>115470</v>
      </c>
      <c r="H433" s="205">
        <v>181230</v>
      </c>
      <c r="I433" s="204">
        <v>93640</v>
      </c>
      <c r="J433" s="205">
        <v>159400</v>
      </c>
      <c r="K433" s="141" t="s">
        <v>973</v>
      </c>
      <c r="L433" s="206">
        <v>1130</v>
      </c>
      <c r="M433" s="207">
        <v>1690</v>
      </c>
      <c r="N433" s="208" t="s">
        <v>974</v>
      </c>
      <c r="O433" s="209" t="s">
        <v>975</v>
      </c>
      <c r="P433" s="209" t="s">
        <v>910</v>
      </c>
      <c r="Q433" s="209" t="s">
        <v>976</v>
      </c>
      <c r="R433" s="209" t="s">
        <v>973</v>
      </c>
      <c r="S433" s="210">
        <v>3</v>
      </c>
      <c r="T433" s="211">
        <v>3</v>
      </c>
      <c r="U433" s="206">
        <v>910</v>
      </c>
      <c r="V433" s="207">
        <v>1470</v>
      </c>
      <c r="W433" s="212" t="s">
        <v>974</v>
      </c>
      <c r="X433" s="209" t="s">
        <v>975</v>
      </c>
      <c r="Y433" s="212" t="s">
        <v>910</v>
      </c>
      <c r="Z433" s="209" t="s">
        <v>976</v>
      </c>
      <c r="AA433" s="212" t="s">
        <v>973</v>
      </c>
      <c r="AB433" s="210">
        <v>2.9</v>
      </c>
      <c r="AC433" s="213">
        <v>3</v>
      </c>
      <c r="AD433" s="141" t="s">
        <v>973</v>
      </c>
      <c r="AE433" s="214">
        <v>8130</v>
      </c>
      <c r="AF433" s="141" t="s">
        <v>973</v>
      </c>
      <c r="AG433" s="215">
        <v>80</v>
      </c>
      <c r="AH433" s="216" t="s">
        <v>974</v>
      </c>
      <c r="AI433" s="158" t="s">
        <v>975</v>
      </c>
      <c r="AJ433" s="159" t="s">
        <v>973</v>
      </c>
      <c r="AK433" s="217" t="s">
        <v>976</v>
      </c>
      <c r="AL433" s="218" t="s">
        <v>973</v>
      </c>
      <c r="AM433" s="219">
        <v>2.8</v>
      </c>
      <c r="AN433" s="220"/>
      <c r="AO433" s="115"/>
      <c r="AP433" s="221"/>
      <c r="AQ433" s="115"/>
      <c r="AR433" s="222"/>
      <c r="AS433" s="223"/>
      <c r="AT433" s="221"/>
      <c r="AU433" s="223"/>
      <c r="AV433" s="221"/>
      <c r="AW433" s="223"/>
      <c r="AX433" s="221"/>
      <c r="AY433" s="115"/>
      <c r="BB433" s="190"/>
      <c r="BC433" s="130"/>
      <c r="BE433" s="130"/>
      <c r="BG433" s="130"/>
      <c r="BI433" s="1119"/>
      <c r="BJ433" s="115"/>
      <c r="BK433" s="224"/>
      <c r="BL433" s="1118"/>
      <c r="BM433" s="202"/>
      <c r="BN433" s="195"/>
      <c r="BO433" s="195"/>
      <c r="BP433" s="195"/>
      <c r="BQ433" s="195"/>
      <c r="BR433" s="195"/>
      <c r="BS433" s="225"/>
      <c r="BT433" s="195"/>
      <c r="BU433" s="1149"/>
      <c r="BV433" s="226"/>
      <c r="BW433" s="1100"/>
      <c r="BX433" s="1132"/>
      <c r="BY433" s="227">
        <v>24600</v>
      </c>
      <c r="BZ433" s="1100"/>
      <c r="CA433" s="1083"/>
      <c r="CB433" s="1102"/>
      <c r="CC433" s="1086"/>
      <c r="CD433" s="1102"/>
      <c r="CE433" s="1089"/>
      <c r="CF433" s="1102"/>
      <c r="CG433" s="1067"/>
      <c r="CH433" s="1093"/>
      <c r="CI433" s="1121"/>
      <c r="CJ433" s="1108"/>
      <c r="CK433" s="1093"/>
      <c r="CL433" s="123" t="s">
        <v>985</v>
      </c>
      <c r="CM433" s="228">
        <v>7100</v>
      </c>
      <c r="CN433" s="229">
        <v>7900</v>
      </c>
      <c r="CO433" s="1100"/>
      <c r="CP433" s="1111"/>
      <c r="CQ433" s="1100"/>
      <c r="CR433" s="1083"/>
      <c r="CS433" s="1102"/>
      <c r="CT433" s="1086"/>
      <c r="CU433" s="1086"/>
      <c r="CV433" s="1089"/>
      <c r="CW433" s="1102"/>
      <c r="CX433" s="1105"/>
      <c r="CY433" s="1091"/>
      <c r="CZ433" s="1093"/>
      <c r="DA433" s="1095"/>
      <c r="DB433" s="1096"/>
      <c r="DC433" s="230"/>
      <c r="DD433" s="1096"/>
      <c r="DE433" s="1098"/>
      <c r="DF433" s="1100"/>
      <c r="DG433" s="1083"/>
      <c r="DH433" s="1086"/>
      <c r="DI433" s="1086"/>
      <c r="DJ433" s="1086"/>
      <c r="DK433" s="1089"/>
      <c r="DL433" s="1086"/>
      <c r="DM433" s="1067"/>
      <c r="DN433" s="1069"/>
      <c r="DO433" s="1071"/>
      <c r="DP433" s="1073"/>
      <c r="DQ433" s="1073"/>
      <c r="DR433" s="1075"/>
      <c r="DS433" s="202"/>
      <c r="DT433" s="1143"/>
      <c r="DU433" s="160"/>
      <c r="DV433" s="160"/>
      <c r="DW433" s="128"/>
      <c r="DX433" s="128"/>
      <c r="DY433" s="128"/>
      <c r="DZ433" s="128"/>
      <c r="EA433" s="128"/>
      <c r="EB433" s="128"/>
      <c r="EC433" s="128"/>
      <c r="ED433" s="128"/>
      <c r="EE433" s="128"/>
      <c r="EF433" s="128"/>
      <c r="EG433" s="128"/>
      <c r="EH433" s="128"/>
    </row>
    <row r="434" spans="1:138" s="126" customFormat="1" ht="18.600000000000001" customHeight="1">
      <c r="A434" s="126" t="s">
        <v>691</v>
      </c>
      <c r="B434" s="1147"/>
      <c r="C434" s="1136"/>
      <c r="D434" s="1123" t="s">
        <v>986</v>
      </c>
      <c r="E434" s="203" t="s">
        <v>54</v>
      </c>
      <c r="F434" s="165"/>
      <c r="G434" s="204">
        <v>181230</v>
      </c>
      <c r="H434" s="205">
        <v>262570</v>
      </c>
      <c r="I434" s="204">
        <v>159400</v>
      </c>
      <c r="J434" s="205">
        <v>240740</v>
      </c>
      <c r="K434" s="141" t="s">
        <v>973</v>
      </c>
      <c r="L434" s="206">
        <v>1690</v>
      </c>
      <c r="M434" s="207">
        <v>2500</v>
      </c>
      <c r="N434" s="208" t="s">
        <v>974</v>
      </c>
      <c r="O434" s="209" t="s">
        <v>975</v>
      </c>
      <c r="P434" s="209" t="s">
        <v>910</v>
      </c>
      <c r="Q434" s="209" t="s">
        <v>976</v>
      </c>
      <c r="R434" s="209" t="s">
        <v>973</v>
      </c>
      <c r="S434" s="210">
        <v>3</v>
      </c>
      <c r="T434" s="211">
        <v>3</v>
      </c>
      <c r="U434" s="206">
        <v>1470</v>
      </c>
      <c r="V434" s="207">
        <v>2280</v>
      </c>
      <c r="W434" s="212" t="s">
        <v>974</v>
      </c>
      <c r="X434" s="209" t="s">
        <v>975</v>
      </c>
      <c r="Y434" s="212" t="s">
        <v>910</v>
      </c>
      <c r="Z434" s="209" t="s">
        <v>976</v>
      </c>
      <c r="AA434" s="212" t="s">
        <v>973</v>
      </c>
      <c r="AB434" s="210">
        <v>3</v>
      </c>
      <c r="AC434" s="213">
        <v>3</v>
      </c>
      <c r="AD434" s="231"/>
      <c r="AE434" s="232"/>
      <c r="AF434" s="233"/>
      <c r="AG434" s="234"/>
      <c r="AH434" s="235"/>
      <c r="AI434" s="195"/>
      <c r="AJ434" s="235"/>
      <c r="AK434" s="195"/>
      <c r="AL434" s="235"/>
      <c r="AM434" s="195"/>
      <c r="AN434" s="195"/>
      <c r="AO434" s="231"/>
      <c r="AP434" s="232"/>
      <c r="AQ434" s="233"/>
      <c r="AR434" s="234"/>
      <c r="AS434" s="235"/>
      <c r="AT434" s="195"/>
      <c r="AU434" s="235"/>
      <c r="AV434" s="195"/>
      <c r="AW434" s="235"/>
      <c r="AX434" s="195"/>
      <c r="AY434" s="141" t="s">
        <v>973</v>
      </c>
      <c r="AZ434" s="236">
        <v>16260</v>
      </c>
      <c r="BA434" s="141" t="s">
        <v>973</v>
      </c>
      <c r="BB434" s="184">
        <v>160</v>
      </c>
      <c r="BC434" s="185" t="s">
        <v>974</v>
      </c>
      <c r="BD434" s="186" t="s">
        <v>975</v>
      </c>
      <c r="BE434" s="187" t="s">
        <v>973</v>
      </c>
      <c r="BF434" s="188" t="s">
        <v>976</v>
      </c>
      <c r="BG434" s="185" t="s">
        <v>973</v>
      </c>
      <c r="BH434" s="189">
        <v>2.8</v>
      </c>
      <c r="BI434" s="1119"/>
      <c r="BJ434" s="115"/>
      <c r="BK434" s="224"/>
      <c r="BL434" s="1118"/>
      <c r="BM434" s="202"/>
      <c r="BN434" s="195"/>
      <c r="BO434" s="195"/>
      <c r="BP434" s="195"/>
      <c r="BQ434" s="195"/>
      <c r="BR434" s="195"/>
      <c r="BS434" s="225"/>
      <c r="BT434" s="195"/>
      <c r="BU434" s="1149"/>
      <c r="BV434" s="226"/>
      <c r="BW434" s="1100" t="s">
        <v>973</v>
      </c>
      <c r="BX434" s="1129">
        <v>24600</v>
      </c>
      <c r="BY434" s="237"/>
      <c r="BZ434" s="1100"/>
      <c r="CA434" s="1083"/>
      <c r="CB434" s="1102"/>
      <c r="CC434" s="1086"/>
      <c r="CD434" s="1102"/>
      <c r="CE434" s="1089"/>
      <c r="CF434" s="1102"/>
      <c r="CG434" s="1067"/>
      <c r="CH434" s="1093"/>
      <c r="CI434" s="1121"/>
      <c r="CJ434" s="1108"/>
      <c r="CK434" s="1093"/>
      <c r="CL434" s="123" t="s">
        <v>987</v>
      </c>
      <c r="CM434" s="228">
        <v>6200</v>
      </c>
      <c r="CN434" s="229">
        <v>6900</v>
      </c>
      <c r="CO434" s="1100"/>
      <c r="CP434" s="1111"/>
      <c r="CQ434" s="1100"/>
      <c r="CR434" s="1083"/>
      <c r="CS434" s="1102"/>
      <c r="CT434" s="1086"/>
      <c r="CU434" s="1086"/>
      <c r="CV434" s="1089"/>
      <c r="CW434" s="1102"/>
      <c r="CX434" s="1105"/>
      <c r="CY434" s="1091"/>
      <c r="CZ434" s="202"/>
      <c r="DA434" s="127"/>
      <c r="DB434" s="1096"/>
      <c r="DC434" s="230"/>
      <c r="DD434" s="1096"/>
      <c r="DE434" s="1098"/>
      <c r="DF434" s="1100"/>
      <c r="DG434" s="1083"/>
      <c r="DH434" s="1086"/>
      <c r="DI434" s="1086"/>
      <c r="DJ434" s="1086"/>
      <c r="DK434" s="1089"/>
      <c r="DL434" s="1086"/>
      <c r="DM434" s="1067"/>
      <c r="DN434" s="1069"/>
      <c r="DO434" s="1076">
        <v>0.01</v>
      </c>
      <c r="DP434" s="1078">
        <v>0.03</v>
      </c>
      <c r="DQ434" s="1078">
        <v>0.04</v>
      </c>
      <c r="DR434" s="1080">
        <v>0.05</v>
      </c>
      <c r="DS434" s="202"/>
      <c r="DT434" s="1143"/>
      <c r="DU434" s="160"/>
      <c r="DV434" s="160"/>
      <c r="DW434" s="128"/>
      <c r="DX434" s="128"/>
      <c r="DY434" s="128"/>
      <c r="DZ434" s="128"/>
      <c r="EA434" s="128"/>
      <c r="EB434" s="128"/>
      <c r="EC434" s="128"/>
      <c r="ED434" s="128"/>
      <c r="EE434" s="128"/>
      <c r="EF434" s="128"/>
      <c r="EG434" s="128"/>
      <c r="EH434" s="128"/>
    </row>
    <row r="435" spans="1:138" s="126" customFormat="1" ht="18.600000000000001" customHeight="1">
      <c r="A435" s="126" t="s">
        <v>692</v>
      </c>
      <c r="B435" s="1147"/>
      <c r="C435" s="1136"/>
      <c r="D435" s="1124"/>
      <c r="E435" s="238" t="s">
        <v>55</v>
      </c>
      <c r="F435" s="165"/>
      <c r="G435" s="239">
        <v>262570</v>
      </c>
      <c r="H435" s="240"/>
      <c r="I435" s="239">
        <v>240740</v>
      </c>
      <c r="J435" s="240"/>
      <c r="K435" s="141" t="s">
        <v>973</v>
      </c>
      <c r="L435" s="241">
        <v>2500</v>
      </c>
      <c r="M435" s="242"/>
      <c r="N435" s="243" t="s">
        <v>974</v>
      </c>
      <c r="O435" s="244" t="s">
        <v>975</v>
      </c>
      <c r="P435" s="244" t="s">
        <v>910</v>
      </c>
      <c r="Q435" s="244" t="s">
        <v>976</v>
      </c>
      <c r="R435" s="244" t="s">
        <v>973</v>
      </c>
      <c r="S435" s="245">
        <v>3</v>
      </c>
      <c r="T435" s="246"/>
      <c r="U435" s="241">
        <v>2280</v>
      </c>
      <c r="V435" s="242"/>
      <c r="W435" s="247" t="s">
        <v>974</v>
      </c>
      <c r="X435" s="244" t="s">
        <v>975</v>
      </c>
      <c r="Y435" s="248" t="s">
        <v>910</v>
      </c>
      <c r="Z435" s="244" t="s">
        <v>976</v>
      </c>
      <c r="AA435" s="248" t="s">
        <v>973</v>
      </c>
      <c r="AB435" s="245">
        <v>3</v>
      </c>
      <c r="AC435" s="249"/>
      <c r="AD435" s="231"/>
      <c r="AE435" s="232"/>
      <c r="AF435" s="233"/>
      <c r="AG435" s="250"/>
      <c r="AH435" s="235"/>
      <c r="AI435" s="195"/>
      <c r="AJ435" s="235"/>
      <c r="AK435" s="195"/>
      <c r="AL435" s="235"/>
      <c r="AM435" s="195"/>
      <c r="AN435" s="195"/>
      <c r="AO435" s="231"/>
      <c r="AP435" s="232"/>
      <c r="AQ435" s="233"/>
      <c r="AR435" s="250"/>
      <c r="AS435" s="235"/>
      <c r="AT435" s="195"/>
      <c r="AU435" s="235"/>
      <c r="AV435" s="195"/>
      <c r="AW435" s="235"/>
      <c r="AX435" s="195"/>
      <c r="AY435" s="231"/>
      <c r="AZ435" s="232"/>
      <c r="BA435" s="232"/>
      <c r="BB435" s="234"/>
      <c r="BC435" s="235"/>
      <c r="BD435" s="195"/>
      <c r="BE435" s="235"/>
      <c r="BF435" s="195"/>
      <c r="BG435" s="235"/>
      <c r="BH435" s="195"/>
      <c r="BI435" s="1119"/>
      <c r="BJ435" s="115"/>
      <c r="BK435" s="224"/>
      <c r="BL435" s="1118"/>
      <c r="BM435" s="202"/>
      <c r="BN435" s="195"/>
      <c r="BO435" s="195"/>
      <c r="BP435" s="195"/>
      <c r="BQ435" s="195"/>
      <c r="BR435" s="195"/>
      <c r="BS435" s="225"/>
      <c r="BT435" s="195"/>
      <c r="BU435" s="1149"/>
      <c r="BV435" s="226"/>
      <c r="BW435" s="1100"/>
      <c r="BX435" s="1130"/>
      <c r="BY435" s="251"/>
      <c r="BZ435" s="1100"/>
      <c r="CA435" s="1084"/>
      <c r="CB435" s="1103"/>
      <c r="CC435" s="1087"/>
      <c r="CD435" s="1103"/>
      <c r="CE435" s="1090"/>
      <c r="CF435" s="1103"/>
      <c r="CG435" s="1068"/>
      <c r="CH435" s="1093"/>
      <c r="CI435" s="1122"/>
      <c r="CJ435" s="1109"/>
      <c r="CK435" s="1093"/>
      <c r="CL435" s="252" t="s">
        <v>988</v>
      </c>
      <c r="CM435" s="253">
        <v>5500</v>
      </c>
      <c r="CN435" s="254">
        <v>6200</v>
      </c>
      <c r="CO435" s="1100"/>
      <c r="CP435" s="1112"/>
      <c r="CQ435" s="1100"/>
      <c r="CR435" s="1084"/>
      <c r="CS435" s="1103"/>
      <c r="CT435" s="1087"/>
      <c r="CU435" s="1087"/>
      <c r="CV435" s="1090"/>
      <c r="CW435" s="1103"/>
      <c r="CX435" s="1106"/>
      <c r="CY435" s="1092"/>
      <c r="CZ435" s="202"/>
      <c r="DA435" s="127"/>
      <c r="DB435" s="1096"/>
      <c r="DC435" s="230"/>
      <c r="DD435" s="1096"/>
      <c r="DE435" s="1099"/>
      <c r="DF435" s="1100"/>
      <c r="DG435" s="1084"/>
      <c r="DH435" s="1087"/>
      <c r="DI435" s="1087"/>
      <c r="DJ435" s="1087"/>
      <c r="DK435" s="1090"/>
      <c r="DL435" s="1087"/>
      <c r="DM435" s="1068"/>
      <c r="DN435" s="1069"/>
      <c r="DO435" s="1077"/>
      <c r="DP435" s="1079"/>
      <c r="DQ435" s="1079"/>
      <c r="DR435" s="1081"/>
      <c r="DS435" s="202"/>
      <c r="DT435" s="1143"/>
      <c r="DU435" s="160"/>
      <c r="DV435" s="160"/>
      <c r="DW435" s="128"/>
      <c r="DX435" s="128"/>
      <c r="DY435" s="128"/>
      <c r="DZ435" s="128"/>
      <c r="EA435" s="128"/>
      <c r="EB435" s="128"/>
      <c r="EC435" s="128"/>
      <c r="ED435" s="128"/>
      <c r="EE435" s="128"/>
      <c r="EF435" s="128"/>
      <c r="EG435" s="128"/>
      <c r="EH435" s="128"/>
    </row>
    <row r="436" spans="1:138" s="126" customFormat="1" ht="18.600000000000001" customHeight="1">
      <c r="A436" s="126" t="s">
        <v>693</v>
      </c>
      <c r="B436" s="1147"/>
      <c r="C436" s="1137" t="s">
        <v>990</v>
      </c>
      <c r="D436" s="1116" t="s">
        <v>972</v>
      </c>
      <c r="E436" s="164" t="s">
        <v>52</v>
      </c>
      <c r="F436" s="165"/>
      <c r="G436" s="166">
        <v>93020</v>
      </c>
      <c r="H436" s="167">
        <v>101150</v>
      </c>
      <c r="I436" s="166">
        <v>74830</v>
      </c>
      <c r="J436" s="167">
        <v>82960</v>
      </c>
      <c r="K436" s="141" t="s">
        <v>973</v>
      </c>
      <c r="L436" s="168">
        <v>910</v>
      </c>
      <c r="M436" s="169">
        <v>990</v>
      </c>
      <c r="N436" s="170" t="s">
        <v>974</v>
      </c>
      <c r="O436" s="171" t="s">
        <v>975</v>
      </c>
      <c r="P436" s="172" t="s">
        <v>973</v>
      </c>
      <c r="Q436" s="173" t="s">
        <v>976</v>
      </c>
      <c r="R436" s="172" t="s">
        <v>973</v>
      </c>
      <c r="S436" s="174">
        <v>3</v>
      </c>
      <c r="T436" s="175">
        <v>3</v>
      </c>
      <c r="U436" s="168">
        <v>720</v>
      </c>
      <c r="V436" s="169">
        <v>800</v>
      </c>
      <c r="W436" s="176" t="s">
        <v>974</v>
      </c>
      <c r="X436" s="171" t="s">
        <v>975</v>
      </c>
      <c r="Y436" s="176" t="s">
        <v>973</v>
      </c>
      <c r="Z436" s="173" t="s">
        <v>976</v>
      </c>
      <c r="AA436" s="176" t="s">
        <v>973</v>
      </c>
      <c r="AB436" s="174">
        <v>3</v>
      </c>
      <c r="AC436" s="177">
        <v>2.9</v>
      </c>
      <c r="AD436" s="141" t="s">
        <v>973</v>
      </c>
      <c r="AE436" s="178">
        <v>8130</v>
      </c>
      <c r="AF436" s="141" t="s">
        <v>973</v>
      </c>
      <c r="AG436" s="179">
        <v>80</v>
      </c>
      <c r="AH436" s="180" t="s">
        <v>974</v>
      </c>
      <c r="AI436" s="171" t="s">
        <v>975</v>
      </c>
      <c r="AJ436" s="176" t="s">
        <v>973</v>
      </c>
      <c r="AK436" s="173" t="s">
        <v>976</v>
      </c>
      <c r="AL436" s="176" t="s">
        <v>973</v>
      </c>
      <c r="AM436" s="181">
        <v>2.8</v>
      </c>
      <c r="AN436" s="182" t="s">
        <v>977</v>
      </c>
      <c r="AO436" s="141" t="s">
        <v>973</v>
      </c>
      <c r="AP436" s="183">
        <v>3250</v>
      </c>
      <c r="AQ436" s="141" t="s">
        <v>973</v>
      </c>
      <c r="AR436" s="184">
        <v>30</v>
      </c>
      <c r="AS436" s="185" t="s">
        <v>974</v>
      </c>
      <c r="AT436" s="186" t="s">
        <v>975</v>
      </c>
      <c r="AU436" s="187" t="s">
        <v>973</v>
      </c>
      <c r="AV436" s="188" t="s">
        <v>976</v>
      </c>
      <c r="AW436" s="187" t="s">
        <v>973</v>
      </c>
      <c r="AX436" s="189">
        <v>3.7</v>
      </c>
      <c r="AY436" s="115"/>
      <c r="BB436" s="190"/>
      <c r="BC436" s="130"/>
      <c r="BE436" s="130"/>
      <c r="BG436" s="130"/>
      <c r="BI436" s="1119"/>
      <c r="BJ436" s="115"/>
      <c r="BK436" s="224"/>
      <c r="BL436" s="1118"/>
      <c r="BM436" s="202"/>
      <c r="BN436" s="195"/>
      <c r="BO436" s="195"/>
      <c r="BP436" s="195"/>
      <c r="BQ436" s="195"/>
      <c r="BR436" s="195"/>
      <c r="BS436" s="225"/>
      <c r="BT436" s="195"/>
      <c r="BU436" s="1149"/>
      <c r="BV436" s="226"/>
      <c r="BW436" s="1100" t="s">
        <v>973</v>
      </c>
      <c r="BX436" s="1131">
        <v>23310</v>
      </c>
      <c r="BY436" s="197"/>
      <c r="BZ436" s="1100" t="s">
        <v>973</v>
      </c>
      <c r="CA436" s="1082">
        <v>150</v>
      </c>
      <c r="CB436" s="1101" t="s">
        <v>974</v>
      </c>
      <c r="CC436" s="1085" t="s">
        <v>975</v>
      </c>
      <c r="CD436" s="1101" t="s">
        <v>973</v>
      </c>
      <c r="CE436" s="1088" t="s">
        <v>979</v>
      </c>
      <c r="CF436" s="1101" t="s">
        <v>973</v>
      </c>
      <c r="CG436" s="1066">
        <v>6.6</v>
      </c>
      <c r="CH436" s="1093" t="s">
        <v>973</v>
      </c>
      <c r="CI436" s="1120">
        <v>6200</v>
      </c>
      <c r="CJ436" s="1107">
        <v>6800</v>
      </c>
      <c r="CK436" s="1093" t="s">
        <v>973</v>
      </c>
      <c r="CL436" s="198" t="s">
        <v>980</v>
      </c>
      <c r="CM436" s="199">
        <v>10900</v>
      </c>
      <c r="CN436" s="200">
        <v>12200</v>
      </c>
      <c r="CO436" s="1100" t="s">
        <v>973</v>
      </c>
      <c r="CP436" s="1110">
        <v>16260</v>
      </c>
      <c r="CQ436" s="1100" t="s">
        <v>973</v>
      </c>
      <c r="CR436" s="1082">
        <v>160</v>
      </c>
      <c r="CS436" s="1101" t="s">
        <v>974</v>
      </c>
      <c r="CT436" s="1085" t="s">
        <v>975</v>
      </c>
      <c r="CU436" s="1085" t="s">
        <v>973</v>
      </c>
      <c r="CV436" s="1088" t="s">
        <v>979</v>
      </c>
      <c r="CW436" s="1101" t="s">
        <v>973</v>
      </c>
      <c r="CX436" s="1104">
        <v>3</v>
      </c>
      <c r="CY436" s="1091" t="s">
        <v>981</v>
      </c>
      <c r="CZ436" s="1093" t="s">
        <v>973</v>
      </c>
      <c r="DA436" s="1094">
        <v>4900</v>
      </c>
      <c r="DB436" s="1096"/>
      <c r="DC436" s="230"/>
      <c r="DD436" s="1096" t="s">
        <v>982</v>
      </c>
      <c r="DE436" s="1097">
        <v>17720</v>
      </c>
      <c r="DF436" s="1100" t="s">
        <v>973</v>
      </c>
      <c r="DG436" s="1082">
        <v>170</v>
      </c>
      <c r="DH436" s="1085" t="s">
        <v>974</v>
      </c>
      <c r="DI436" s="1085" t="s">
        <v>975</v>
      </c>
      <c r="DJ436" s="1085" t="s">
        <v>973</v>
      </c>
      <c r="DK436" s="1088" t="s">
        <v>979</v>
      </c>
      <c r="DL436" s="1085" t="s">
        <v>973</v>
      </c>
      <c r="DM436" s="1066">
        <v>2.2000000000000002</v>
      </c>
      <c r="DN436" s="1069" t="s">
        <v>982</v>
      </c>
      <c r="DO436" s="1070" t="s">
        <v>912</v>
      </c>
      <c r="DP436" s="1072" t="s">
        <v>912</v>
      </c>
      <c r="DQ436" s="1072" t="s">
        <v>912</v>
      </c>
      <c r="DR436" s="1074" t="s">
        <v>912</v>
      </c>
      <c r="DS436" s="202"/>
      <c r="DT436" s="1143"/>
      <c r="DU436" s="160"/>
      <c r="DV436" s="160"/>
      <c r="DW436" s="128"/>
      <c r="DX436" s="128"/>
      <c r="DY436" s="128"/>
      <c r="DZ436" s="128"/>
      <c r="EA436" s="128"/>
      <c r="EB436" s="128"/>
      <c r="EC436" s="128"/>
      <c r="ED436" s="128"/>
      <c r="EE436" s="128"/>
      <c r="EF436" s="128"/>
      <c r="EG436" s="128"/>
      <c r="EH436" s="128"/>
    </row>
    <row r="437" spans="1:138" s="126" customFormat="1" ht="18.600000000000001" customHeight="1">
      <c r="A437" s="126" t="s">
        <v>694</v>
      </c>
      <c r="B437" s="1147"/>
      <c r="C437" s="1136"/>
      <c r="D437" s="1117"/>
      <c r="E437" s="203" t="s">
        <v>53</v>
      </c>
      <c r="F437" s="165"/>
      <c r="G437" s="204">
        <v>101150</v>
      </c>
      <c r="H437" s="205">
        <v>166910</v>
      </c>
      <c r="I437" s="204">
        <v>82960</v>
      </c>
      <c r="J437" s="205">
        <v>148720</v>
      </c>
      <c r="K437" s="141" t="s">
        <v>973</v>
      </c>
      <c r="L437" s="206">
        <v>990</v>
      </c>
      <c r="M437" s="207">
        <v>1550</v>
      </c>
      <c r="N437" s="208" t="s">
        <v>974</v>
      </c>
      <c r="O437" s="209" t="s">
        <v>975</v>
      </c>
      <c r="P437" s="209" t="s">
        <v>910</v>
      </c>
      <c r="Q437" s="209" t="s">
        <v>976</v>
      </c>
      <c r="R437" s="209" t="s">
        <v>973</v>
      </c>
      <c r="S437" s="210">
        <v>3</v>
      </c>
      <c r="T437" s="211">
        <v>3</v>
      </c>
      <c r="U437" s="206">
        <v>800</v>
      </c>
      <c r="V437" s="207">
        <v>1370</v>
      </c>
      <c r="W437" s="212" t="s">
        <v>974</v>
      </c>
      <c r="X437" s="209" t="s">
        <v>975</v>
      </c>
      <c r="Y437" s="212" t="s">
        <v>910</v>
      </c>
      <c r="Z437" s="209" t="s">
        <v>976</v>
      </c>
      <c r="AA437" s="212" t="s">
        <v>973</v>
      </c>
      <c r="AB437" s="210">
        <v>2.9</v>
      </c>
      <c r="AC437" s="213">
        <v>2.9</v>
      </c>
      <c r="AD437" s="141" t="s">
        <v>973</v>
      </c>
      <c r="AE437" s="214">
        <v>8130</v>
      </c>
      <c r="AF437" s="141" t="s">
        <v>973</v>
      </c>
      <c r="AG437" s="215">
        <v>80</v>
      </c>
      <c r="AH437" s="216" t="s">
        <v>974</v>
      </c>
      <c r="AI437" s="158" t="s">
        <v>975</v>
      </c>
      <c r="AJ437" s="159" t="s">
        <v>973</v>
      </c>
      <c r="AK437" s="217" t="s">
        <v>976</v>
      </c>
      <c r="AL437" s="218" t="s">
        <v>973</v>
      </c>
      <c r="AM437" s="219">
        <v>2.8</v>
      </c>
      <c r="AN437" s="220"/>
      <c r="AO437" s="115"/>
      <c r="AP437" s="221"/>
      <c r="AQ437" s="115"/>
      <c r="AR437" s="222"/>
      <c r="AS437" s="223"/>
      <c r="AT437" s="221"/>
      <c r="AU437" s="223"/>
      <c r="AV437" s="221"/>
      <c r="AW437" s="223"/>
      <c r="AX437" s="221"/>
      <c r="AY437" s="115"/>
      <c r="BB437" s="190"/>
      <c r="BC437" s="130"/>
      <c r="BE437" s="130"/>
      <c r="BG437" s="130"/>
      <c r="BI437" s="1119"/>
      <c r="BJ437" s="115"/>
      <c r="BK437" s="224"/>
      <c r="BL437" s="1118"/>
      <c r="BM437" s="202"/>
      <c r="BN437" s="195"/>
      <c r="BO437" s="195"/>
      <c r="BP437" s="195"/>
      <c r="BQ437" s="195"/>
      <c r="BR437" s="195"/>
      <c r="BS437" s="225"/>
      <c r="BT437" s="195"/>
      <c r="BU437" s="1149"/>
      <c r="BV437" s="226"/>
      <c r="BW437" s="1100"/>
      <c r="BX437" s="1132"/>
      <c r="BY437" s="227">
        <v>21440</v>
      </c>
      <c r="BZ437" s="1100"/>
      <c r="CA437" s="1083"/>
      <c r="CB437" s="1102"/>
      <c r="CC437" s="1086"/>
      <c r="CD437" s="1102"/>
      <c r="CE437" s="1089"/>
      <c r="CF437" s="1102"/>
      <c r="CG437" s="1067"/>
      <c r="CH437" s="1093"/>
      <c r="CI437" s="1121"/>
      <c r="CJ437" s="1108"/>
      <c r="CK437" s="1093"/>
      <c r="CL437" s="123" t="s">
        <v>985</v>
      </c>
      <c r="CM437" s="228">
        <v>6000</v>
      </c>
      <c r="CN437" s="229">
        <v>6700</v>
      </c>
      <c r="CO437" s="1100"/>
      <c r="CP437" s="1111"/>
      <c r="CQ437" s="1100"/>
      <c r="CR437" s="1083"/>
      <c r="CS437" s="1102"/>
      <c r="CT437" s="1086"/>
      <c r="CU437" s="1086"/>
      <c r="CV437" s="1089"/>
      <c r="CW437" s="1102"/>
      <c r="CX437" s="1105"/>
      <c r="CY437" s="1091"/>
      <c r="CZ437" s="1093"/>
      <c r="DA437" s="1095"/>
      <c r="DB437" s="1096"/>
      <c r="DC437" s="230"/>
      <c r="DD437" s="1096"/>
      <c r="DE437" s="1098"/>
      <c r="DF437" s="1100"/>
      <c r="DG437" s="1083"/>
      <c r="DH437" s="1086"/>
      <c r="DI437" s="1086"/>
      <c r="DJ437" s="1086"/>
      <c r="DK437" s="1089"/>
      <c r="DL437" s="1086"/>
      <c r="DM437" s="1067"/>
      <c r="DN437" s="1069"/>
      <c r="DO437" s="1071"/>
      <c r="DP437" s="1073"/>
      <c r="DQ437" s="1073"/>
      <c r="DR437" s="1075"/>
      <c r="DS437" s="202"/>
      <c r="DT437" s="1143"/>
      <c r="DU437" s="160"/>
      <c r="DV437" s="160"/>
      <c r="DW437" s="128"/>
      <c r="DX437" s="128"/>
      <c r="DY437" s="128"/>
      <c r="DZ437" s="128"/>
      <c r="EA437" s="128"/>
      <c r="EB437" s="128"/>
      <c r="EC437" s="128"/>
      <c r="ED437" s="128"/>
      <c r="EE437" s="128"/>
      <c r="EF437" s="128"/>
      <c r="EG437" s="128"/>
      <c r="EH437" s="128"/>
    </row>
    <row r="438" spans="1:138" s="126" customFormat="1" ht="18.600000000000001" customHeight="1">
      <c r="A438" s="126" t="s">
        <v>695</v>
      </c>
      <c r="B438" s="1147"/>
      <c r="C438" s="1136"/>
      <c r="D438" s="1123" t="s">
        <v>986</v>
      </c>
      <c r="E438" s="203" t="s">
        <v>54</v>
      </c>
      <c r="F438" s="165"/>
      <c r="G438" s="204">
        <v>166910</v>
      </c>
      <c r="H438" s="205">
        <v>248250</v>
      </c>
      <c r="I438" s="204">
        <v>148720</v>
      </c>
      <c r="J438" s="205">
        <v>230060</v>
      </c>
      <c r="K438" s="141" t="s">
        <v>973</v>
      </c>
      <c r="L438" s="206">
        <v>1550</v>
      </c>
      <c r="M438" s="207">
        <v>2360</v>
      </c>
      <c r="N438" s="208" t="s">
        <v>974</v>
      </c>
      <c r="O438" s="209" t="s">
        <v>975</v>
      </c>
      <c r="P438" s="209" t="s">
        <v>910</v>
      </c>
      <c r="Q438" s="209" t="s">
        <v>976</v>
      </c>
      <c r="R438" s="209" t="s">
        <v>973</v>
      </c>
      <c r="S438" s="210">
        <v>3</v>
      </c>
      <c r="T438" s="211">
        <v>3</v>
      </c>
      <c r="U438" s="206">
        <v>1370</v>
      </c>
      <c r="V438" s="207">
        <v>2180</v>
      </c>
      <c r="W438" s="212" t="s">
        <v>974</v>
      </c>
      <c r="X438" s="209" t="s">
        <v>975</v>
      </c>
      <c r="Y438" s="212" t="s">
        <v>910</v>
      </c>
      <c r="Z438" s="209" t="s">
        <v>976</v>
      </c>
      <c r="AA438" s="212" t="s">
        <v>973</v>
      </c>
      <c r="AB438" s="210">
        <v>2.9</v>
      </c>
      <c r="AC438" s="213">
        <v>3</v>
      </c>
      <c r="AD438" s="231"/>
      <c r="AE438" s="232"/>
      <c r="AF438" s="233"/>
      <c r="AG438" s="234"/>
      <c r="AH438" s="235"/>
      <c r="AI438" s="195"/>
      <c r="AJ438" s="235"/>
      <c r="AK438" s="195"/>
      <c r="AL438" s="235"/>
      <c r="AM438" s="195"/>
      <c r="AN438" s="195"/>
      <c r="AO438" s="231"/>
      <c r="AP438" s="232"/>
      <c r="AQ438" s="233"/>
      <c r="AR438" s="234"/>
      <c r="AS438" s="235"/>
      <c r="AT438" s="195"/>
      <c r="AU438" s="235"/>
      <c r="AV438" s="195"/>
      <c r="AW438" s="235"/>
      <c r="AX438" s="195"/>
      <c r="AY438" s="141" t="s">
        <v>973</v>
      </c>
      <c r="AZ438" s="236">
        <v>16260</v>
      </c>
      <c r="BA438" s="141" t="s">
        <v>973</v>
      </c>
      <c r="BB438" s="184">
        <v>160</v>
      </c>
      <c r="BC438" s="185" t="s">
        <v>974</v>
      </c>
      <c r="BD438" s="186" t="s">
        <v>975</v>
      </c>
      <c r="BE438" s="187" t="s">
        <v>973</v>
      </c>
      <c r="BF438" s="188" t="s">
        <v>976</v>
      </c>
      <c r="BG438" s="185" t="s">
        <v>973</v>
      </c>
      <c r="BH438" s="189">
        <v>2.8</v>
      </c>
      <c r="BI438" s="1119"/>
      <c r="BJ438" s="115"/>
      <c r="BK438" s="255"/>
      <c r="BL438" s="1118"/>
      <c r="BM438" s="202"/>
      <c r="BN438" s="195"/>
      <c r="BO438" s="195"/>
      <c r="BP438" s="195"/>
      <c r="BQ438" s="195"/>
      <c r="BR438" s="195"/>
      <c r="BS438" s="225"/>
      <c r="BT438" s="195"/>
      <c r="BU438" s="1149"/>
      <c r="BV438" s="226"/>
      <c r="BW438" s="1100" t="s">
        <v>973</v>
      </c>
      <c r="BX438" s="1129">
        <v>21440</v>
      </c>
      <c r="BY438" s="237"/>
      <c r="BZ438" s="1100"/>
      <c r="CA438" s="1083">
        <v>0</v>
      </c>
      <c r="CB438" s="1102"/>
      <c r="CC438" s="1086"/>
      <c r="CD438" s="1102"/>
      <c r="CE438" s="1089"/>
      <c r="CF438" s="1102"/>
      <c r="CG438" s="1067"/>
      <c r="CH438" s="1093"/>
      <c r="CI438" s="1121"/>
      <c r="CJ438" s="1108"/>
      <c r="CK438" s="1093"/>
      <c r="CL438" s="123" t="s">
        <v>987</v>
      </c>
      <c r="CM438" s="228">
        <v>5200</v>
      </c>
      <c r="CN438" s="229">
        <v>5800</v>
      </c>
      <c r="CO438" s="1100"/>
      <c r="CP438" s="1111"/>
      <c r="CQ438" s="1100"/>
      <c r="CR438" s="1083"/>
      <c r="CS438" s="1102"/>
      <c r="CT438" s="1086"/>
      <c r="CU438" s="1086"/>
      <c r="CV438" s="1089"/>
      <c r="CW438" s="1102"/>
      <c r="CX438" s="1105"/>
      <c r="CY438" s="1091"/>
      <c r="CZ438" s="202"/>
      <c r="DA438" s="127"/>
      <c r="DB438" s="1096"/>
      <c r="DC438" s="230"/>
      <c r="DD438" s="1096"/>
      <c r="DE438" s="1098"/>
      <c r="DF438" s="1100"/>
      <c r="DG438" s="1083"/>
      <c r="DH438" s="1086"/>
      <c r="DI438" s="1086"/>
      <c r="DJ438" s="1086"/>
      <c r="DK438" s="1089"/>
      <c r="DL438" s="1086"/>
      <c r="DM438" s="1067"/>
      <c r="DN438" s="1069"/>
      <c r="DO438" s="1076">
        <v>0.01</v>
      </c>
      <c r="DP438" s="1078">
        <v>0.03</v>
      </c>
      <c r="DQ438" s="1078">
        <v>0.04</v>
      </c>
      <c r="DR438" s="1080">
        <v>0.05</v>
      </c>
      <c r="DS438" s="202"/>
      <c r="DT438" s="1143"/>
      <c r="DU438" s="160"/>
      <c r="DV438" s="160"/>
      <c r="DW438" s="128"/>
      <c r="DX438" s="128"/>
      <c r="DY438" s="128"/>
      <c r="DZ438" s="128"/>
      <c r="EA438" s="128"/>
      <c r="EB438" s="128"/>
      <c r="EC438" s="128"/>
      <c r="ED438" s="128"/>
      <c r="EE438" s="128"/>
      <c r="EF438" s="128"/>
      <c r="EG438" s="128"/>
      <c r="EH438" s="128"/>
    </row>
    <row r="439" spans="1:138" s="126" customFormat="1" ht="18.600000000000001" customHeight="1">
      <c r="A439" s="126" t="s">
        <v>696</v>
      </c>
      <c r="B439" s="1147"/>
      <c r="C439" s="1136"/>
      <c r="D439" s="1124"/>
      <c r="E439" s="238" t="s">
        <v>55</v>
      </c>
      <c r="F439" s="165"/>
      <c r="G439" s="239">
        <v>248250</v>
      </c>
      <c r="H439" s="240"/>
      <c r="I439" s="239">
        <v>230060</v>
      </c>
      <c r="J439" s="240"/>
      <c r="K439" s="141" t="s">
        <v>973</v>
      </c>
      <c r="L439" s="241">
        <v>2360</v>
      </c>
      <c r="M439" s="242"/>
      <c r="N439" s="243" t="s">
        <v>974</v>
      </c>
      <c r="O439" s="244" t="s">
        <v>975</v>
      </c>
      <c r="P439" s="244" t="s">
        <v>910</v>
      </c>
      <c r="Q439" s="244" t="s">
        <v>976</v>
      </c>
      <c r="R439" s="244" t="s">
        <v>973</v>
      </c>
      <c r="S439" s="245">
        <v>3</v>
      </c>
      <c r="T439" s="246"/>
      <c r="U439" s="241">
        <v>2180</v>
      </c>
      <c r="V439" s="242"/>
      <c r="W439" s="247" t="s">
        <v>974</v>
      </c>
      <c r="X439" s="244" t="s">
        <v>975</v>
      </c>
      <c r="Y439" s="248" t="s">
        <v>910</v>
      </c>
      <c r="Z439" s="244" t="s">
        <v>976</v>
      </c>
      <c r="AA439" s="248" t="s">
        <v>973</v>
      </c>
      <c r="AB439" s="245">
        <v>3</v>
      </c>
      <c r="AC439" s="249"/>
      <c r="AD439" s="231"/>
      <c r="AE439" s="232"/>
      <c r="AF439" s="233"/>
      <c r="AG439" s="250"/>
      <c r="AH439" s="235"/>
      <c r="AI439" s="195"/>
      <c r="AJ439" s="235"/>
      <c r="AK439" s="195"/>
      <c r="AL439" s="235"/>
      <c r="AM439" s="195"/>
      <c r="AN439" s="195"/>
      <c r="AO439" s="231"/>
      <c r="AP439" s="232"/>
      <c r="AQ439" s="233"/>
      <c r="AR439" s="250"/>
      <c r="AS439" s="235"/>
      <c r="AT439" s="195"/>
      <c r="AU439" s="235"/>
      <c r="AV439" s="195"/>
      <c r="AW439" s="235"/>
      <c r="AX439" s="195"/>
      <c r="AY439" s="231"/>
      <c r="AZ439" s="232"/>
      <c r="BA439" s="232"/>
      <c r="BB439" s="234"/>
      <c r="BC439" s="235"/>
      <c r="BD439" s="195"/>
      <c r="BE439" s="235"/>
      <c r="BF439" s="195"/>
      <c r="BG439" s="235"/>
      <c r="BH439" s="195"/>
      <c r="BI439" s="1119"/>
      <c r="BJ439" s="115"/>
      <c r="BK439" s="255"/>
      <c r="BL439" s="1118"/>
      <c r="BM439" s="202"/>
      <c r="BN439" s="195"/>
      <c r="BO439" s="195"/>
      <c r="BP439" s="195"/>
      <c r="BQ439" s="195"/>
      <c r="BR439" s="195"/>
      <c r="BS439" s="225"/>
      <c r="BT439" s="195"/>
      <c r="BU439" s="1149"/>
      <c r="BV439" s="226"/>
      <c r="BW439" s="1100"/>
      <c r="BX439" s="1130"/>
      <c r="BY439" s="251"/>
      <c r="BZ439" s="1100"/>
      <c r="CA439" s="1084"/>
      <c r="CB439" s="1103"/>
      <c r="CC439" s="1087"/>
      <c r="CD439" s="1103"/>
      <c r="CE439" s="1090"/>
      <c r="CF439" s="1103"/>
      <c r="CG439" s="1068"/>
      <c r="CH439" s="1093"/>
      <c r="CI439" s="1122"/>
      <c r="CJ439" s="1109"/>
      <c r="CK439" s="1093"/>
      <c r="CL439" s="252" t="s">
        <v>988</v>
      </c>
      <c r="CM439" s="253">
        <v>4700</v>
      </c>
      <c r="CN439" s="254">
        <v>5200</v>
      </c>
      <c r="CO439" s="1100"/>
      <c r="CP439" s="1112"/>
      <c r="CQ439" s="1100"/>
      <c r="CR439" s="1084"/>
      <c r="CS439" s="1103"/>
      <c r="CT439" s="1087"/>
      <c r="CU439" s="1087"/>
      <c r="CV439" s="1090"/>
      <c r="CW439" s="1103"/>
      <c r="CX439" s="1106"/>
      <c r="CY439" s="1092"/>
      <c r="CZ439" s="202"/>
      <c r="DA439" s="127"/>
      <c r="DB439" s="1096"/>
      <c r="DC439" s="230"/>
      <c r="DD439" s="1096"/>
      <c r="DE439" s="1099"/>
      <c r="DF439" s="1100"/>
      <c r="DG439" s="1084"/>
      <c r="DH439" s="1087"/>
      <c r="DI439" s="1087"/>
      <c r="DJ439" s="1087"/>
      <c r="DK439" s="1090"/>
      <c r="DL439" s="1087"/>
      <c r="DM439" s="1068"/>
      <c r="DN439" s="1069"/>
      <c r="DO439" s="1077"/>
      <c r="DP439" s="1079"/>
      <c r="DQ439" s="1079"/>
      <c r="DR439" s="1081"/>
      <c r="DS439" s="202"/>
      <c r="DT439" s="1143"/>
      <c r="DU439" s="160"/>
      <c r="DV439" s="160"/>
      <c r="DW439" s="128"/>
      <c r="DX439" s="128"/>
      <c r="DY439" s="128"/>
      <c r="DZ439" s="128"/>
      <c r="EA439" s="128"/>
      <c r="EB439" s="128"/>
      <c r="EC439" s="128"/>
      <c r="ED439" s="128"/>
      <c r="EE439" s="128"/>
      <c r="EF439" s="128"/>
      <c r="EG439" s="128"/>
      <c r="EH439" s="128"/>
    </row>
    <row r="440" spans="1:138" s="126" customFormat="1" ht="18.600000000000001" customHeight="1">
      <c r="A440" s="126" t="s">
        <v>697</v>
      </c>
      <c r="B440" s="1147"/>
      <c r="C440" s="1137" t="s">
        <v>991</v>
      </c>
      <c r="D440" s="1116" t="s">
        <v>972</v>
      </c>
      <c r="E440" s="164" t="s">
        <v>52</v>
      </c>
      <c r="F440" s="165"/>
      <c r="G440" s="166">
        <v>82240</v>
      </c>
      <c r="H440" s="167">
        <v>90370</v>
      </c>
      <c r="I440" s="166">
        <v>66650</v>
      </c>
      <c r="J440" s="167">
        <v>74780</v>
      </c>
      <c r="K440" s="141" t="s">
        <v>973</v>
      </c>
      <c r="L440" s="168">
        <v>800</v>
      </c>
      <c r="M440" s="169">
        <v>880</v>
      </c>
      <c r="N440" s="170" t="s">
        <v>974</v>
      </c>
      <c r="O440" s="171" t="s">
        <v>975</v>
      </c>
      <c r="P440" s="172" t="s">
        <v>973</v>
      </c>
      <c r="Q440" s="173" t="s">
        <v>976</v>
      </c>
      <c r="R440" s="172" t="s">
        <v>973</v>
      </c>
      <c r="S440" s="174">
        <v>3</v>
      </c>
      <c r="T440" s="175">
        <v>3</v>
      </c>
      <c r="U440" s="168">
        <v>640</v>
      </c>
      <c r="V440" s="169">
        <v>720</v>
      </c>
      <c r="W440" s="176" t="s">
        <v>974</v>
      </c>
      <c r="X440" s="171" t="s">
        <v>975</v>
      </c>
      <c r="Y440" s="176" t="s">
        <v>973</v>
      </c>
      <c r="Z440" s="173" t="s">
        <v>976</v>
      </c>
      <c r="AA440" s="176" t="s">
        <v>973</v>
      </c>
      <c r="AB440" s="174">
        <v>2.9</v>
      </c>
      <c r="AC440" s="177">
        <v>2.9</v>
      </c>
      <c r="AD440" s="141" t="s">
        <v>973</v>
      </c>
      <c r="AE440" s="178">
        <v>8130</v>
      </c>
      <c r="AF440" s="141" t="s">
        <v>973</v>
      </c>
      <c r="AG440" s="179">
        <v>80</v>
      </c>
      <c r="AH440" s="180" t="s">
        <v>974</v>
      </c>
      <c r="AI440" s="171" t="s">
        <v>975</v>
      </c>
      <c r="AJ440" s="176" t="s">
        <v>973</v>
      </c>
      <c r="AK440" s="173" t="s">
        <v>976</v>
      </c>
      <c r="AL440" s="176" t="s">
        <v>973</v>
      </c>
      <c r="AM440" s="181">
        <v>2.8</v>
      </c>
      <c r="AN440" s="182" t="s">
        <v>977</v>
      </c>
      <c r="AO440" s="141" t="s">
        <v>973</v>
      </c>
      <c r="AP440" s="183">
        <v>3250</v>
      </c>
      <c r="AQ440" s="141" t="s">
        <v>973</v>
      </c>
      <c r="AR440" s="184">
        <v>30</v>
      </c>
      <c r="AS440" s="185" t="s">
        <v>974</v>
      </c>
      <c r="AT440" s="186" t="s">
        <v>975</v>
      </c>
      <c r="AU440" s="187" t="s">
        <v>973</v>
      </c>
      <c r="AV440" s="188" t="s">
        <v>976</v>
      </c>
      <c r="AW440" s="187" t="s">
        <v>973</v>
      </c>
      <c r="AX440" s="189">
        <v>3.7</v>
      </c>
      <c r="AY440" s="115"/>
      <c r="BB440" s="190"/>
      <c r="BC440" s="130"/>
      <c r="BE440" s="130"/>
      <c r="BG440" s="130"/>
      <c r="BI440" s="1119"/>
      <c r="BJ440" s="115"/>
      <c r="BK440" s="255"/>
      <c r="BL440" s="1118"/>
      <c r="BM440" s="202"/>
      <c r="BN440" s="195"/>
      <c r="BO440" s="195"/>
      <c r="BP440" s="195"/>
      <c r="BQ440" s="195"/>
      <c r="BR440" s="195"/>
      <c r="BS440" s="225"/>
      <c r="BT440" s="195"/>
      <c r="BU440" s="1149"/>
      <c r="BV440" s="226"/>
      <c r="BW440" s="1100" t="s">
        <v>973</v>
      </c>
      <c r="BX440" s="1131">
        <v>21060</v>
      </c>
      <c r="BY440" s="197"/>
      <c r="BZ440" s="1100" t="s">
        <v>973</v>
      </c>
      <c r="CA440" s="1082">
        <v>130</v>
      </c>
      <c r="CB440" s="1101" t="s">
        <v>974</v>
      </c>
      <c r="CC440" s="1085" t="s">
        <v>975</v>
      </c>
      <c r="CD440" s="1101" t="s">
        <v>973</v>
      </c>
      <c r="CE440" s="1088" t="s">
        <v>979</v>
      </c>
      <c r="CF440" s="1101" t="s">
        <v>973</v>
      </c>
      <c r="CG440" s="1066">
        <v>6.5</v>
      </c>
      <c r="CH440" s="1093" t="s">
        <v>973</v>
      </c>
      <c r="CI440" s="1120">
        <v>6200</v>
      </c>
      <c r="CJ440" s="1107">
        <v>5900</v>
      </c>
      <c r="CK440" s="1093" t="s">
        <v>973</v>
      </c>
      <c r="CL440" s="198" t="s">
        <v>980</v>
      </c>
      <c r="CM440" s="199">
        <v>10200</v>
      </c>
      <c r="CN440" s="200">
        <v>11400</v>
      </c>
      <c r="CO440" s="1100" t="s">
        <v>973</v>
      </c>
      <c r="CP440" s="1110">
        <v>13940</v>
      </c>
      <c r="CQ440" s="1100" t="s">
        <v>973</v>
      </c>
      <c r="CR440" s="1082">
        <v>130</v>
      </c>
      <c r="CS440" s="1101" t="s">
        <v>974</v>
      </c>
      <c r="CT440" s="1085" t="s">
        <v>975</v>
      </c>
      <c r="CU440" s="1085" t="s">
        <v>973</v>
      </c>
      <c r="CV440" s="1088" t="s">
        <v>979</v>
      </c>
      <c r="CW440" s="1101" t="s">
        <v>973</v>
      </c>
      <c r="CX440" s="1104">
        <v>3.2</v>
      </c>
      <c r="CY440" s="1091" t="s">
        <v>981</v>
      </c>
      <c r="CZ440" s="1093" t="s">
        <v>973</v>
      </c>
      <c r="DA440" s="1094">
        <v>4900</v>
      </c>
      <c r="DB440" s="1096"/>
      <c r="DC440" s="230"/>
      <c r="DD440" s="1096" t="s">
        <v>982</v>
      </c>
      <c r="DE440" s="1097">
        <v>15180</v>
      </c>
      <c r="DF440" s="1100" t="s">
        <v>973</v>
      </c>
      <c r="DG440" s="1082">
        <v>150</v>
      </c>
      <c r="DH440" s="1085" t="s">
        <v>974</v>
      </c>
      <c r="DI440" s="1085" t="s">
        <v>975</v>
      </c>
      <c r="DJ440" s="1085" t="s">
        <v>973</v>
      </c>
      <c r="DK440" s="1088" t="s">
        <v>979</v>
      </c>
      <c r="DL440" s="1085" t="s">
        <v>973</v>
      </c>
      <c r="DM440" s="1066">
        <v>2.1</v>
      </c>
      <c r="DN440" s="1069" t="s">
        <v>982</v>
      </c>
      <c r="DO440" s="1070" t="s">
        <v>912</v>
      </c>
      <c r="DP440" s="1072" t="s">
        <v>912</v>
      </c>
      <c r="DQ440" s="1072" t="s">
        <v>912</v>
      </c>
      <c r="DR440" s="1074" t="s">
        <v>912</v>
      </c>
      <c r="DS440" s="202"/>
      <c r="DT440" s="1143"/>
      <c r="DU440" s="160"/>
      <c r="DV440" s="160"/>
      <c r="DW440" s="128"/>
      <c r="DX440" s="128"/>
      <c r="DY440" s="128"/>
      <c r="DZ440" s="128"/>
      <c r="EA440" s="128"/>
      <c r="EB440" s="128"/>
      <c r="EC440" s="128"/>
      <c r="ED440" s="128"/>
      <c r="EE440" s="128"/>
      <c r="EF440" s="128"/>
      <c r="EG440" s="128"/>
      <c r="EH440" s="128"/>
    </row>
    <row r="441" spans="1:138" s="126" customFormat="1" ht="18.600000000000001" customHeight="1">
      <c r="A441" s="126" t="s">
        <v>698</v>
      </c>
      <c r="B441" s="1147"/>
      <c r="C441" s="1136"/>
      <c r="D441" s="1117"/>
      <c r="E441" s="203" t="s">
        <v>53</v>
      </c>
      <c r="F441" s="165"/>
      <c r="G441" s="204">
        <v>90370</v>
      </c>
      <c r="H441" s="205">
        <v>156130</v>
      </c>
      <c r="I441" s="204">
        <v>74780</v>
      </c>
      <c r="J441" s="205">
        <v>140540</v>
      </c>
      <c r="K441" s="141" t="s">
        <v>973</v>
      </c>
      <c r="L441" s="206">
        <v>880</v>
      </c>
      <c r="M441" s="207">
        <v>1440</v>
      </c>
      <c r="N441" s="208" t="s">
        <v>974</v>
      </c>
      <c r="O441" s="209" t="s">
        <v>975</v>
      </c>
      <c r="P441" s="209" t="s">
        <v>910</v>
      </c>
      <c r="Q441" s="209" t="s">
        <v>976</v>
      </c>
      <c r="R441" s="209" t="s">
        <v>973</v>
      </c>
      <c r="S441" s="210">
        <v>3</v>
      </c>
      <c r="T441" s="211">
        <v>3</v>
      </c>
      <c r="U441" s="206">
        <v>720</v>
      </c>
      <c r="V441" s="207">
        <v>1280</v>
      </c>
      <c r="W441" s="212" t="s">
        <v>974</v>
      </c>
      <c r="X441" s="209" t="s">
        <v>975</v>
      </c>
      <c r="Y441" s="212" t="s">
        <v>910</v>
      </c>
      <c r="Z441" s="209" t="s">
        <v>976</v>
      </c>
      <c r="AA441" s="212" t="s">
        <v>973</v>
      </c>
      <c r="AB441" s="210">
        <v>2.9</v>
      </c>
      <c r="AC441" s="213">
        <v>2.9</v>
      </c>
      <c r="AD441" s="141" t="s">
        <v>973</v>
      </c>
      <c r="AE441" s="214">
        <v>8130</v>
      </c>
      <c r="AF441" s="141" t="s">
        <v>973</v>
      </c>
      <c r="AG441" s="215">
        <v>80</v>
      </c>
      <c r="AH441" s="216" t="s">
        <v>974</v>
      </c>
      <c r="AI441" s="158" t="s">
        <v>975</v>
      </c>
      <c r="AJ441" s="159" t="s">
        <v>973</v>
      </c>
      <c r="AK441" s="217" t="s">
        <v>976</v>
      </c>
      <c r="AL441" s="218" t="s">
        <v>973</v>
      </c>
      <c r="AM441" s="219">
        <v>2.8</v>
      </c>
      <c r="AN441" s="220"/>
      <c r="AO441" s="115"/>
      <c r="AP441" s="221"/>
      <c r="AQ441" s="115"/>
      <c r="AR441" s="222"/>
      <c r="AS441" s="223"/>
      <c r="AT441" s="221"/>
      <c r="AU441" s="223"/>
      <c r="AV441" s="221"/>
      <c r="AW441" s="223"/>
      <c r="AX441" s="221"/>
      <c r="AY441" s="115"/>
      <c r="BB441" s="190"/>
      <c r="BC441" s="130"/>
      <c r="BE441" s="130"/>
      <c r="BG441" s="130"/>
      <c r="BI441" s="1119"/>
      <c r="BJ441" s="115"/>
      <c r="BK441" s="255"/>
      <c r="BL441" s="1118"/>
      <c r="BM441" s="202"/>
      <c r="BN441" s="195"/>
      <c r="BO441" s="195"/>
      <c r="BP441" s="195"/>
      <c r="BQ441" s="195"/>
      <c r="BR441" s="195"/>
      <c r="BS441" s="225"/>
      <c r="BT441" s="195"/>
      <c r="BU441" s="1149"/>
      <c r="BV441" s="226"/>
      <c r="BW441" s="1100"/>
      <c r="BX441" s="1132"/>
      <c r="BY441" s="227">
        <v>19180</v>
      </c>
      <c r="BZ441" s="1100"/>
      <c r="CA441" s="1083"/>
      <c r="CB441" s="1102"/>
      <c r="CC441" s="1086"/>
      <c r="CD441" s="1102"/>
      <c r="CE441" s="1089"/>
      <c r="CF441" s="1102"/>
      <c r="CG441" s="1067"/>
      <c r="CH441" s="1093"/>
      <c r="CI441" s="1121"/>
      <c r="CJ441" s="1108"/>
      <c r="CK441" s="1093"/>
      <c r="CL441" s="123" t="s">
        <v>985</v>
      </c>
      <c r="CM441" s="228">
        <v>5600</v>
      </c>
      <c r="CN441" s="229">
        <v>6200</v>
      </c>
      <c r="CO441" s="1100"/>
      <c r="CP441" s="1111"/>
      <c r="CQ441" s="1100"/>
      <c r="CR441" s="1083"/>
      <c r="CS441" s="1102"/>
      <c r="CT441" s="1086"/>
      <c r="CU441" s="1086"/>
      <c r="CV441" s="1089"/>
      <c r="CW441" s="1102"/>
      <c r="CX441" s="1105"/>
      <c r="CY441" s="1091"/>
      <c r="CZ441" s="1093"/>
      <c r="DA441" s="1095"/>
      <c r="DB441" s="1096"/>
      <c r="DC441" s="230"/>
      <c r="DD441" s="1096"/>
      <c r="DE441" s="1098"/>
      <c r="DF441" s="1100"/>
      <c r="DG441" s="1083"/>
      <c r="DH441" s="1086"/>
      <c r="DI441" s="1086"/>
      <c r="DJ441" s="1086"/>
      <c r="DK441" s="1089"/>
      <c r="DL441" s="1086"/>
      <c r="DM441" s="1067"/>
      <c r="DN441" s="1069"/>
      <c r="DO441" s="1071"/>
      <c r="DP441" s="1073"/>
      <c r="DQ441" s="1073"/>
      <c r="DR441" s="1075"/>
      <c r="DS441" s="202"/>
      <c r="DT441" s="1143"/>
      <c r="DU441" s="160"/>
      <c r="DV441" s="160"/>
      <c r="DW441" s="128"/>
      <c r="DX441" s="128"/>
      <c r="DY441" s="128"/>
      <c r="DZ441" s="128"/>
      <c r="EA441" s="128"/>
      <c r="EB441" s="128"/>
      <c r="EC441" s="128"/>
      <c r="ED441" s="128"/>
      <c r="EE441" s="128"/>
      <c r="EF441" s="128"/>
      <c r="EG441" s="128"/>
      <c r="EH441" s="128"/>
    </row>
    <row r="442" spans="1:138" s="126" customFormat="1" ht="18.600000000000001" customHeight="1">
      <c r="A442" s="126" t="s">
        <v>699</v>
      </c>
      <c r="B442" s="1147"/>
      <c r="C442" s="1136"/>
      <c r="D442" s="1123" t="s">
        <v>986</v>
      </c>
      <c r="E442" s="203" t="s">
        <v>54</v>
      </c>
      <c r="F442" s="165"/>
      <c r="G442" s="204">
        <v>156130</v>
      </c>
      <c r="H442" s="205">
        <v>237470</v>
      </c>
      <c r="I442" s="204">
        <v>140540</v>
      </c>
      <c r="J442" s="205">
        <v>221880</v>
      </c>
      <c r="K442" s="141" t="s">
        <v>973</v>
      </c>
      <c r="L442" s="206">
        <v>1440</v>
      </c>
      <c r="M442" s="207">
        <v>2250</v>
      </c>
      <c r="N442" s="208" t="s">
        <v>974</v>
      </c>
      <c r="O442" s="209" t="s">
        <v>975</v>
      </c>
      <c r="P442" s="209" t="s">
        <v>910</v>
      </c>
      <c r="Q442" s="209" t="s">
        <v>976</v>
      </c>
      <c r="R442" s="209" t="s">
        <v>973</v>
      </c>
      <c r="S442" s="210">
        <v>3</v>
      </c>
      <c r="T442" s="211">
        <v>3</v>
      </c>
      <c r="U442" s="206">
        <v>1280</v>
      </c>
      <c r="V442" s="207">
        <v>2090</v>
      </c>
      <c r="W442" s="212" t="s">
        <v>974</v>
      </c>
      <c r="X442" s="209" t="s">
        <v>975</v>
      </c>
      <c r="Y442" s="212" t="s">
        <v>910</v>
      </c>
      <c r="Z442" s="209" t="s">
        <v>976</v>
      </c>
      <c r="AA442" s="212" t="s">
        <v>973</v>
      </c>
      <c r="AB442" s="210">
        <v>2.9</v>
      </c>
      <c r="AC442" s="213">
        <v>2.9</v>
      </c>
      <c r="AD442" s="231"/>
      <c r="AE442" s="232"/>
      <c r="AF442" s="233"/>
      <c r="AG442" s="234"/>
      <c r="AH442" s="235"/>
      <c r="AI442" s="195"/>
      <c r="AJ442" s="235"/>
      <c r="AK442" s="195"/>
      <c r="AL442" s="235"/>
      <c r="AM442" s="195"/>
      <c r="AN442" s="195"/>
      <c r="AO442" s="231"/>
      <c r="AP442" s="232"/>
      <c r="AQ442" s="233"/>
      <c r="AR442" s="234"/>
      <c r="AS442" s="235"/>
      <c r="AT442" s="195"/>
      <c r="AU442" s="235"/>
      <c r="AV442" s="195"/>
      <c r="AW442" s="235"/>
      <c r="AX442" s="195"/>
      <c r="AY442" s="141" t="s">
        <v>973</v>
      </c>
      <c r="AZ442" s="236">
        <v>16260</v>
      </c>
      <c r="BA442" s="141" t="s">
        <v>973</v>
      </c>
      <c r="BB442" s="184">
        <v>160</v>
      </c>
      <c r="BC442" s="185" t="s">
        <v>974</v>
      </c>
      <c r="BD442" s="186" t="s">
        <v>975</v>
      </c>
      <c r="BE442" s="187" t="s">
        <v>973</v>
      </c>
      <c r="BF442" s="188" t="s">
        <v>976</v>
      </c>
      <c r="BG442" s="185" t="s">
        <v>973</v>
      </c>
      <c r="BH442" s="189">
        <v>2.8</v>
      </c>
      <c r="BI442" s="1119"/>
      <c r="BJ442" s="115"/>
      <c r="BK442" s="255"/>
      <c r="BL442" s="1118"/>
      <c r="BM442" s="202"/>
      <c r="BN442" s="195"/>
      <c r="BO442" s="195"/>
      <c r="BP442" s="195"/>
      <c r="BQ442" s="195"/>
      <c r="BR442" s="195"/>
      <c r="BS442" s="225"/>
      <c r="BT442" s="195"/>
      <c r="BU442" s="1149"/>
      <c r="BV442" s="226"/>
      <c r="BW442" s="1100" t="s">
        <v>973</v>
      </c>
      <c r="BX442" s="1129">
        <v>19180</v>
      </c>
      <c r="BY442" s="237"/>
      <c r="BZ442" s="1100"/>
      <c r="CA442" s="1083"/>
      <c r="CB442" s="1102"/>
      <c r="CC442" s="1086"/>
      <c r="CD442" s="1102"/>
      <c r="CE442" s="1089"/>
      <c r="CF442" s="1102"/>
      <c r="CG442" s="1067"/>
      <c r="CH442" s="1093"/>
      <c r="CI442" s="1121"/>
      <c r="CJ442" s="1108"/>
      <c r="CK442" s="1093"/>
      <c r="CL442" s="123" t="s">
        <v>987</v>
      </c>
      <c r="CM442" s="228">
        <v>4900</v>
      </c>
      <c r="CN442" s="229">
        <v>5400</v>
      </c>
      <c r="CO442" s="1100"/>
      <c r="CP442" s="1111"/>
      <c r="CQ442" s="1100"/>
      <c r="CR442" s="1083"/>
      <c r="CS442" s="1102"/>
      <c r="CT442" s="1086"/>
      <c r="CU442" s="1086"/>
      <c r="CV442" s="1089"/>
      <c r="CW442" s="1102"/>
      <c r="CX442" s="1105"/>
      <c r="CY442" s="1091"/>
      <c r="CZ442" s="202"/>
      <c r="DA442" s="127"/>
      <c r="DB442" s="1096"/>
      <c r="DC442" s="230"/>
      <c r="DD442" s="1096"/>
      <c r="DE442" s="1098"/>
      <c r="DF442" s="1100"/>
      <c r="DG442" s="1083"/>
      <c r="DH442" s="1086"/>
      <c r="DI442" s="1086"/>
      <c r="DJ442" s="1086"/>
      <c r="DK442" s="1089"/>
      <c r="DL442" s="1086"/>
      <c r="DM442" s="1067"/>
      <c r="DN442" s="1069"/>
      <c r="DO442" s="1076">
        <v>0.01</v>
      </c>
      <c r="DP442" s="1078">
        <v>0.03</v>
      </c>
      <c r="DQ442" s="1078">
        <v>0.04</v>
      </c>
      <c r="DR442" s="1080">
        <v>0.05</v>
      </c>
      <c r="DS442" s="202"/>
      <c r="DT442" s="1143"/>
      <c r="DU442" s="160"/>
      <c r="DV442" s="160"/>
      <c r="DW442" s="128"/>
      <c r="DX442" s="128"/>
      <c r="DY442" s="128"/>
      <c r="DZ442" s="128"/>
      <c r="EA442" s="128"/>
      <c r="EB442" s="128"/>
      <c r="EC442" s="128"/>
      <c r="ED442" s="128"/>
      <c r="EE442" s="128"/>
      <c r="EF442" s="128"/>
      <c r="EG442" s="128"/>
      <c r="EH442" s="128"/>
    </row>
    <row r="443" spans="1:138" s="126" customFormat="1" ht="18.600000000000001" customHeight="1">
      <c r="A443" s="126" t="s">
        <v>700</v>
      </c>
      <c r="B443" s="1147"/>
      <c r="C443" s="1136"/>
      <c r="D443" s="1124"/>
      <c r="E443" s="238" t="s">
        <v>55</v>
      </c>
      <c r="F443" s="165"/>
      <c r="G443" s="239">
        <v>237470</v>
      </c>
      <c r="H443" s="240"/>
      <c r="I443" s="239">
        <v>221880</v>
      </c>
      <c r="J443" s="240"/>
      <c r="K443" s="141" t="s">
        <v>973</v>
      </c>
      <c r="L443" s="241">
        <v>2250</v>
      </c>
      <c r="M443" s="242"/>
      <c r="N443" s="243" t="s">
        <v>974</v>
      </c>
      <c r="O443" s="244" t="s">
        <v>975</v>
      </c>
      <c r="P443" s="244" t="s">
        <v>910</v>
      </c>
      <c r="Q443" s="244" t="s">
        <v>976</v>
      </c>
      <c r="R443" s="244" t="s">
        <v>973</v>
      </c>
      <c r="S443" s="245">
        <v>3</v>
      </c>
      <c r="T443" s="246"/>
      <c r="U443" s="241">
        <v>2090</v>
      </c>
      <c r="V443" s="242"/>
      <c r="W443" s="247" t="s">
        <v>974</v>
      </c>
      <c r="X443" s="244" t="s">
        <v>975</v>
      </c>
      <c r="Y443" s="248" t="s">
        <v>910</v>
      </c>
      <c r="Z443" s="244" t="s">
        <v>976</v>
      </c>
      <c r="AA443" s="248" t="s">
        <v>973</v>
      </c>
      <c r="AB443" s="245">
        <v>2.9</v>
      </c>
      <c r="AC443" s="249"/>
      <c r="AD443" s="231"/>
      <c r="AE443" s="232"/>
      <c r="AF443" s="233"/>
      <c r="AG443" s="250"/>
      <c r="AH443" s="235"/>
      <c r="AI443" s="195"/>
      <c r="AJ443" s="235"/>
      <c r="AK443" s="195"/>
      <c r="AL443" s="235"/>
      <c r="AM443" s="195"/>
      <c r="AN443" s="195"/>
      <c r="AO443" s="231"/>
      <c r="AP443" s="232"/>
      <c r="AQ443" s="233"/>
      <c r="AR443" s="250"/>
      <c r="AS443" s="235"/>
      <c r="AT443" s="195"/>
      <c r="AU443" s="235"/>
      <c r="AV443" s="195"/>
      <c r="AW443" s="235"/>
      <c r="AX443" s="195"/>
      <c r="AY443" s="231"/>
      <c r="AZ443" s="232"/>
      <c r="BA443" s="232"/>
      <c r="BB443" s="234"/>
      <c r="BC443" s="235"/>
      <c r="BD443" s="195"/>
      <c r="BE443" s="235"/>
      <c r="BF443" s="195"/>
      <c r="BG443" s="235"/>
      <c r="BH443" s="195"/>
      <c r="BI443" s="1119"/>
      <c r="BJ443" s="115"/>
      <c r="BK443" s="255"/>
      <c r="BL443" s="1118"/>
      <c r="BM443" s="202"/>
      <c r="BN443" s="195"/>
      <c r="BO443" s="195"/>
      <c r="BP443" s="195"/>
      <c r="BQ443" s="195"/>
      <c r="BR443" s="195"/>
      <c r="BS443" s="225"/>
      <c r="BT443" s="195"/>
      <c r="BU443" s="1149"/>
      <c r="BV443" s="226"/>
      <c r="BW443" s="1100"/>
      <c r="BX443" s="1130"/>
      <c r="BY443" s="251"/>
      <c r="BZ443" s="1100"/>
      <c r="CA443" s="1084"/>
      <c r="CB443" s="1103"/>
      <c r="CC443" s="1087"/>
      <c r="CD443" s="1103"/>
      <c r="CE443" s="1090"/>
      <c r="CF443" s="1103"/>
      <c r="CG443" s="1068"/>
      <c r="CH443" s="1093"/>
      <c r="CI443" s="1122"/>
      <c r="CJ443" s="1109"/>
      <c r="CK443" s="1093"/>
      <c r="CL443" s="252" t="s">
        <v>988</v>
      </c>
      <c r="CM443" s="253">
        <v>4400</v>
      </c>
      <c r="CN443" s="254">
        <v>4900</v>
      </c>
      <c r="CO443" s="1100"/>
      <c r="CP443" s="1112"/>
      <c r="CQ443" s="1100"/>
      <c r="CR443" s="1084"/>
      <c r="CS443" s="1103"/>
      <c r="CT443" s="1087"/>
      <c r="CU443" s="1087"/>
      <c r="CV443" s="1090"/>
      <c r="CW443" s="1103"/>
      <c r="CX443" s="1106"/>
      <c r="CY443" s="1092"/>
      <c r="CZ443" s="202"/>
      <c r="DA443" s="127"/>
      <c r="DB443" s="1096"/>
      <c r="DC443" s="230"/>
      <c r="DD443" s="1096"/>
      <c r="DE443" s="1099"/>
      <c r="DF443" s="1100"/>
      <c r="DG443" s="1084"/>
      <c r="DH443" s="1087"/>
      <c r="DI443" s="1087"/>
      <c r="DJ443" s="1087"/>
      <c r="DK443" s="1090"/>
      <c r="DL443" s="1087"/>
      <c r="DM443" s="1068"/>
      <c r="DN443" s="1069"/>
      <c r="DO443" s="1077"/>
      <c r="DP443" s="1079"/>
      <c r="DQ443" s="1079"/>
      <c r="DR443" s="1081"/>
      <c r="DS443" s="202"/>
      <c r="DT443" s="1143"/>
      <c r="DU443" s="160"/>
      <c r="DV443" s="160"/>
      <c r="DW443" s="128"/>
      <c r="DX443" s="128"/>
      <c r="DY443" s="128"/>
      <c r="DZ443" s="128"/>
      <c r="EA443" s="128"/>
      <c r="EB443" s="128"/>
      <c r="EC443" s="128"/>
      <c r="ED443" s="128"/>
      <c r="EE443" s="128"/>
      <c r="EF443" s="128"/>
      <c r="EG443" s="128"/>
      <c r="EH443" s="128"/>
    </row>
    <row r="444" spans="1:138" ht="18.600000000000001" customHeight="1">
      <c r="A444" s="263" t="s">
        <v>701</v>
      </c>
      <c r="B444" s="1147"/>
      <c r="C444" s="1137" t="s">
        <v>992</v>
      </c>
      <c r="D444" s="1116" t="s">
        <v>972</v>
      </c>
      <c r="E444" s="164" t="s">
        <v>52</v>
      </c>
      <c r="F444" s="165"/>
      <c r="G444" s="166">
        <v>75420</v>
      </c>
      <c r="H444" s="167">
        <v>83550</v>
      </c>
      <c r="I444" s="166">
        <v>61780</v>
      </c>
      <c r="J444" s="167">
        <v>69910</v>
      </c>
      <c r="K444" s="141" t="s">
        <v>973</v>
      </c>
      <c r="L444" s="168">
        <v>730</v>
      </c>
      <c r="M444" s="169">
        <v>810</v>
      </c>
      <c r="N444" s="170" t="s">
        <v>974</v>
      </c>
      <c r="O444" s="171" t="s">
        <v>975</v>
      </c>
      <c r="P444" s="172" t="s">
        <v>973</v>
      </c>
      <c r="Q444" s="173" t="s">
        <v>976</v>
      </c>
      <c r="R444" s="172" t="s">
        <v>973</v>
      </c>
      <c r="S444" s="174">
        <v>3</v>
      </c>
      <c r="T444" s="175">
        <v>2.9</v>
      </c>
      <c r="U444" s="168">
        <v>590</v>
      </c>
      <c r="V444" s="169">
        <v>670</v>
      </c>
      <c r="W444" s="176" t="s">
        <v>974</v>
      </c>
      <c r="X444" s="171" t="s">
        <v>975</v>
      </c>
      <c r="Y444" s="176" t="s">
        <v>973</v>
      </c>
      <c r="Z444" s="173" t="s">
        <v>976</v>
      </c>
      <c r="AA444" s="176" t="s">
        <v>973</v>
      </c>
      <c r="AB444" s="174">
        <v>2.9</v>
      </c>
      <c r="AC444" s="177">
        <v>2.9</v>
      </c>
      <c r="AD444" s="141" t="s">
        <v>973</v>
      </c>
      <c r="AE444" s="178">
        <v>8130</v>
      </c>
      <c r="AF444" s="141" t="s">
        <v>973</v>
      </c>
      <c r="AG444" s="179">
        <v>80</v>
      </c>
      <c r="AH444" s="180" t="s">
        <v>974</v>
      </c>
      <c r="AI444" s="171" t="s">
        <v>975</v>
      </c>
      <c r="AJ444" s="176" t="s">
        <v>973</v>
      </c>
      <c r="AK444" s="173" t="s">
        <v>976</v>
      </c>
      <c r="AL444" s="176" t="s">
        <v>973</v>
      </c>
      <c r="AM444" s="181">
        <v>2.8</v>
      </c>
      <c r="AN444" s="182" t="s">
        <v>977</v>
      </c>
      <c r="AO444" s="141" t="s">
        <v>973</v>
      </c>
      <c r="AP444" s="183">
        <v>3250</v>
      </c>
      <c r="AQ444" s="141" t="s">
        <v>973</v>
      </c>
      <c r="AR444" s="184">
        <v>30</v>
      </c>
      <c r="AS444" s="185" t="s">
        <v>974</v>
      </c>
      <c r="AT444" s="186" t="s">
        <v>975</v>
      </c>
      <c r="AU444" s="187" t="s">
        <v>973</v>
      </c>
      <c r="AV444" s="188" t="s">
        <v>976</v>
      </c>
      <c r="AW444" s="187" t="s">
        <v>973</v>
      </c>
      <c r="AX444" s="189">
        <v>3.7</v>
      </c>
      <c r="AZ444" s="126"/>
      <c r="BA444" s="126"/>
      <c r="BB444" s="190"/>
      <c r="BC444" s="130"/>
      <c r="BD444" s="126"/>
      <c r="BE444" s="130"/>
      <c r="BF444" s="126"/>
      <c r="BG444" s="130"/>
      <c r="BH444" s="126"/>
      <c r="BI444" s="1119"/>
      <c r="BK444" s="255"/>
      <c r="BL444" s="1118"/>
      <c r="BM444" s="202"/>
      <c r="BS444" s="225"/>
      <c r="BU444" s="1149"/>
      <c r="BV444" s="226"/>
      <c r="BW444" s="1100" t="s">
        <v>973</v>
      </c>
      <c r="BX444" s="1131">
        <v>19360</v>
      </c>
      <c r="BY444" s="197"/>
      <c r="BZ444" s="1100" t="s">
        <v>973</v>
      </c>
      <c r="CA444" s="1082">
        <v>110</v>
      </c>
      <c r="CB444" s="1101" t="s">
        <v>974</v>
      </c>
      <c r="CC444" s="1085" t="s">
        <v>975</v>
      </c>
      <c r="CD444" s="1101" t="s">
        <v>973</v>
      </c>
      <c r="CE444" s="1088" t="s">
        <v>979</v>
      </c>
      <c r="CF444" s="1101" t="s">
        <v>973</v>
      </c>
      <c r="CG444" s="1066">
        <v>6.8</v>
      </c>
      <c r="CH444" s="1093" t="s">
        <v>973</v>
      </c>
      <c r="CI444" s="1120">
        <v>5400</v>
      </c>
      <c r="CJ444" s="1107">
        <v>6000</v>
      </c>
      <c r="CK444" s="1093" t="s">
        <v>973</v>
      </c>
      <c r="CL444" s="198" t="s">
        <v>980</v>
      </c>
      <c r="CM444" s="199">
        <v>9800</v>
      </c>
      <c r="CN444" s="200">
        <v>10900</v>
      </c>
      <c r="CO444" s="1100" t="s">
        <v>973</v>
      </c>
      <c r="CP444" s="1110">
        <v>12200</v>
      </c>
      <c r="CQ444" s="1100" t="s">
        <v>973</v>
      </c>
      <c r="CR444" s="1082">
        <v>120</v>
      </c>
      <c r="CS444" s="1101" t="s">
        <v>974</v>
      </c>
      <c r="CT444" s="1085" t="s">
        <v>975</v>
      </c>
      <c r="CU444" s="1085" t="s">
        <v>973</v>
      </c>
      <c r="CV444" s="1088" t="s">
        <v>979</v>
      </c>
      <c r="CW444" s="1101" t="s">
        <v>973</v>
      </c>
      <c r="CX444" s="1104">
        <v>3</v>
      </c>
      <c r="CY444" s="1091" t="s">
        <v>981</v>
      </c>
      <c r="CZ444" s="1093" t="s">
        <v>973</v>
      </c>
      <c r="DA444" s="1094">
        <v>4900</v>
      </c>
      <c r="DB444" s="1096"/>
      <c r="DC444" s="230"/>
      <c r="DD444" s="1096" t="s">
        <v>982</v>
      </c>
      <c r="DE444" s="1097">
        <v>13290</v>
      </c>
      <c r="DF444" s="1100" t="s">
        <v>973</v>
      </c>
      <c r="DG444" s="1082">
        <v>130</v>
      </c>
      <c r="DH444" s="1085" t="s">
        <v>974</v>
      </c>
      <c r="DI444" s="1085" t="s">
        <v>975</v>
      </c>
      <c r="DJ444" s="1085" t="s">
        <v>973</v>
      </c>
      <c r="DK444" s="1088" t="s">
        <v>979</v>
      </c>
      <c r="DL444" s="1085" t="s">
        <v>973</v>
      </c>
      <c r="DM444" s="1066">
        <v>2.1</v>
      </c>
      <c r="DN444" s="1069" t="s">
        <v>982</v>
      </c>
      <c r="DO444" s="1070" t="s">
        <v>912</v>
      </c>
      <c r="DP444" s="1072" t="s">
        <v>912</v>
      </c>
      <c r="DQ444" s="1072" t="s">
        <v>912</v>
      </c>
      <c r="DR444" s="1074" t="s">
        <v>912</v>
      </c>
      <c r="DS444" s="202"/>
      <c r="DT444" s="1143"/>
      <c r="DU444" s="160"/>
      <c r="DV444" s="160"/>
    </row>
    <row r="445" spans="1:138" ht="18.600000000000001" customHeight="1">
      <c r="A445" s="263" t="s">
        <v>702</v>
      </c>
      <c r="B445" s="1147"/>
      <c r="C445" s="1136"/>
      <c r="D445" s="1117"/>
      <c r="E445" s="203" t="s">
        <v>53</v>
      </c>
      <c r="F445" s="165"/>
      <c r="G445" s="204">
        <v>83550</v>
      </c>
      <c r="H445" s="205">
        <v>149310</v>
      </c>
      <c r="I445" s="204">
        <v>69910</v>
      </c>
      <c r="J445" s="205">
        <v>135670</v>
      </c>
      <c r="K445" s="141" t="s">
        <v>973</v>
      </c>
      <c r="L445" s="206">
        <v>810</v>
      </c>
      <c r="M445" s="207">
        <v>1370</v>
      </c>
      <c r="N445" s="208" t="s">
        <v>974</v>
      </c>
      <c r="O445" s="209" t="s">
        <v>975</v>
      </c>
      <c r="P445" s="209" t="s">
        <v>910</v>
      </c>
      <c r="Q445" s="209" t="s">
        <v>976</v>
      </c>
      <c r="R445" s="209" t="s">
        <v>973</v>
      </c>
      <c r="S445" s="210">
        <v>2.9</v>
      </c>
      <c r="T445" s="211">
        <v>3</v>
      </c>
      <c r="U445" s="206">
        <v>670</v>
      </c>
      <c r="V445" s="207">
        <v>1240</v>
      </c>
      <c r="W445" s="212" t="s">
        <v>974</v>
      </c>
      <c r="X445" s="209" t="s">
        <v>975</v>
      </c>
      <c r="Y445" s="212" t="s">
        <v>910</v>
      </c>
      <c r="Z445" s="209" t="s">
        <v>976</v>
      </c>
      <c r="AA445" s="212" t="s">
        <v>973</v>
      </c>
      <c r="AB445" s="210">
        <v>2.9</v>
      </c>
      <c r="AC445" s="213">
        <v>2.9</v>
      </c>
      <c r="AD445" s="141" t="s">
        <v>973</v>
      </c>
      <c r="AE445" s="214">
        <v>8130</v>
      </c>
      <c r="AF445" s="141" t="s">
        <v>973</v>
      </c>
      <c r="AG445" s="215">
        <v>80</v>
      </c>
      <c r="AH445" s="216" t="s">
        <v>974</v>
      </c>
      <c r="AI445" s="158" t="s">
        <v>975</v>
      </c>
      <c r="AJ445" s="159" t="s">
        <v>973</v>
      </c>
      <c r="AK445" s="217" t="s">
        <v>976</v>
      </c>
      <c r="AL445" s="218" t="s">
        <v>973</v>
      </c>
      <c r="AM445" s="219">
        <v>2.8</v>
      </c>
      <c r="AN445" s="220"/>
      <c r="AP445" s="221"/>
      <c r="AQ445" s="115"/>
      <c r="AR445" s="222"/>
      <c r="AS445" s="223"/>
      <c r="AT445" s="221"/>
      <c r="AU445" s="223"/>
      <c r="AV445" s="221"/>
      <c r="AW445" s="223"/>
      <c r="AX445" s="221"/>
      <c r="AZ445" s="126"/>
      <c r="BA445" s="126"/>
      <c r="BB445" s="190"/>
      <c r="BC445" s="130"/>
      <c r="BD445" s="126"/>
      <c r="BE445" s="130"/>
      <c r="BF445" s="126"/>
      <c r="BG445" s="130"/>
      <c r="BH445" s="126"/>
      <c r="BI445" s="1119"/>
      <c r="BK445" s="255"/>
      <c r="BL445" s="1118"/>
      <c r="BM445" s="202"/>
      <c r="BS445" s="225"/>
      <c r="BU445" s="1149"/>
      <c r="BV445" s="226"/>
      <c r="BW445" s="1100"/>
      <c r="BX445" s="1132"/>
      <c r="BY445" s="227">
        <v>17480</v>
      </c>
      <c r="BZ445" s="1100"/>
      <c r="CA445" s="1083"/>
      <c r="CB445" s="1102"/>
      <c r="CC445" s="1086"/>
      <c r="CD445" s="1102"/>
      <c r="CE445" s="1089"/>
      <c r="CF445" s="1102"/>
      <c r="CG445" s="1067"/>
      <c r="CH445" s="1093"/>
      <c r="CI445" s="1121"/>
      <c r="CJ445" s="1108"/>
      <c r="CK445" s="1093"/>
      <c r="CL445" s="123" t="s">
        <v>985</v>
      </c>
      <c r="CM445" s="228">
        <v>5400</v>
      </c>
      <c r="CN445" s="229">
        <v>6000</v>
      </c>
      <c r="CO445" s="1100"/>
      <c r="CP445" s="1111"/>
      <c r="CQ445" s="1100"/>
      <c r="CR445" s="1083"/>
      <c r="CS445" s="1102"/>
      <c r="CT445" s="1086"/>
      <c r="CU445" s="1086"/>
      <c r="CV445" s="1089"/>
      <c r="CW445" s="1102"/>
      <c r="CX445" s="1105"/>
      <c r="CY445" s="1091"/>
      <c r="CZ445" s="1093"/>
      <c r="DA445" s="1095"/>
      <c r="DB445" s="1096"/>
      <c r="DC445" s="230"/>
      <c r="DD445" s="1096"/>
      <c r="DE445" s="1098"/>
      <c r="DF445" s="1100"/>
      <c r="DG445" s="1083"/>
      <c r="DH445" s="1086"/>
      <c r="DI445" s="1086"/>
      <c r="DJ445" s="1086"/>
      <c r="DK445" s="1089"/>
      <c r="DL445" s="1086"/>
      <c r="DM445" s="1067"/>
      <c r="DN445" s="1069"/>
      <c r="DO445" s="1071"/>
      <c r="DP445" s="1073"/>
      <c r="DQ445" s="1073"/>
      <c r="DR445" s="1075"/>
      <c r="DS445" s="202"/>
      <c r="DT445" s="1143"/>
      <c r="DU445" s="160"/>
      <c r="DV445" s="160"/>
    </row>
    <row r="446" spans="1:138" ht="18.600000000000001" customHeight="1">
      <c r="A446" s="263" t="s">
        <v>703</v>
      </c>
      <c r="B446" s="1147"/>
      <c r="C446" s="1136"/>
      <c r="D446" s="1123" t="s">
        <v>986</v>
      </c>
      <c r="E446" s="203" t="s">
        <v>54</v>
      </c>
      <c r="F446" s="165"/>
      <c r="G446" s="204">
        <v>149310</v>
      </c>
      <c r="H446" s="205">
        <v>230650</v>
      </c>
      <c r="I446" s="204">
        <v>135670</v>
      </c>
      <c r="J446" s="205">
        <v>217010</v>
      </c>
      <c r="K446" s="141" t="s">
        <v>973</v>
      </c>
      <c r="L446" s="206">
        <v>1370</v>
      </c>
      <c r="M446" s="207">
        <v>2180</v>
      </c>
      <c r="N446" s="208" t="s">
        <v>974</v>
      </c>
      <c r="O446" s="209" t="s">
        <v>975</v>
      </c>
      <c r="P446" s="209" t="s">
        <v>910</v>
      </c>
      <c r="Q446" s="209" t="s">
        <v>976</v>
      </c>
      <c r="R446" s="209" t="s">
        <v>973</v>
      </c>
      <c r="S446" s="210">
        <v>3</v>
      </c>
      <c r="T446" s="211">
        <v>3</v>
      </c>
      <c r="U446" s="206">
        <v>1240</v>
      </c>
      <c r="V446" s="207">
        <v>2050</v>
      </c>
      <c r="W446" s="212" t="s">
        <v>974</v>
      </c>
      <c r="X446" s="209" t="s">
        <v>975</v>
      </c>
      <c r="Y446" s="212" t="s">
        <v>910</v>
      </c>
      <c r="Z446" s="209" t="s">
        <v>976</v>
      </c>
      <c r="AA446" s="212" t="s">
        <v>973</v>
      </c>
      <c r="AB446" s="210">
        <v>2.9</v>
      </c>
      <c r="AC446" s="213">
        <v>2.9</v>
      </c>
      <c r="AD446" s="231"/>
      <c r="AF446" s="233"/>
      <c r="AO446" s="231"/>
      <c r="AQ446" s="233"/>
      <c r="AY446" s="141" t="s">
        <v>973</v>
      </c>
      <c r="AZ446" s="236">
        <v>16260</v>
      </c>
      <c r="BA446" s="141" t="s">
        <v>973</v>
      </c>
      <c r="BB446" s="184">
        <v>160</v>
      </c>
      <c r="BC446" s="185" t="s">
        <v>974</v>
      </c>
      <c r="BD446" s="186" t="s">
        <v>975</v>
      </c>
      <c r="BE446" s="187" t="s">
        <v>973</v>
      </c>
      <c r="BF446" s="188" t="s">
        <v>976</v>
      </c>
      <c r="BG446" s="185" t="s">
        <v>973</v>
      </c>
      <c r="BH446" s="189">
        <v>2.8</v>
      </c>
      <c r="BI446" s="1119"/>
      <c r="BK446" s="1138" t="s">
        <v>993</v>
      </c>
      <c r="BL446" s="1118"/>
      <c r="BM446" s="1139" t="s">
        <v>993</v>
      </c>
      <c r="BN446" s="1140"/>
      <c r="BO446" s="1140"/>
      <c r="BP446" s="1140"/>
      <c r="BQ446" s="1140"/>
      <c r="BR446" s="1140"/>
      <c r="BS446" s="1141"/>
      <c r="BU446" s="1149"/>
      <c r="BV446" s="226"/>
      <c r="BW446" s="1100" t="s">
        <v>973</v>
      </c>
      <c r="BX446" s="1129">
        <v>17480</v>
      </c>
      <c r="BY446" s="237"/>
      <c r="BZ446" s="1100"/>
      <c r="CA446" s="1083">
        <v>0</v>
      </c>
      <c r="CB446" s="1102"/>
      <c r="CC446" s="1086"/>
      <c r="CD446" s="1102"/>
      <c r="CE446" s="1089"/>
      <c r="CF446" s="1102"/>
      <c r="CG446" s="1067"/>
      <c r="CH446" s="1093"/>
      <c r="CI446" s="1121"/>
      <c r="CJ446" s="1108"/>
      <c r="CK446" s="1093"/>
      <c r="CL446" s="123" t="s">
        <v>987</v>
      </c>
      <c r="CM446" s="228">
        <v>4700</v>
      </c>
      <c r="CN446" s="229">
        <v>5200</v>
      </c>
      <c r="CO446" s="1100"/>
      <c r="CP446" s="1111"/>
      <c r="CQ446" s="1100"/>
      <c r="CR446" s="1083"/>
      <c r="CS446" s="1102"/>
      <c r="CT446" s="1086"/>
      <c r="CU446" s="1086"/>
      <c r="CV446" s="1089"/>
      <c r="CW446" s="1102"/>
      <c r="CX446" s="1105"/>
      <c r="CY446" s="1091"/>
      <c r="CZ446" s="202"/>
      <c r="DA446" s="127"/>
      <c r="DB446" s="1096"/>
      <c r="DC446" s="230"/>
      <c r="DD446" s="1096"/>
      <c r="DE446" s="1098"/>
      <c r="DF446" s="1100"/>
      <c r="DG446" s="1083"/>
      <c r="DH446" s="1086"/>
      <c r="DI446" s="1086"/>
      <c r="DJ446" s="1086"/>
      <c r="DK446" s="1089"/>
      <c r="DL446" s="1086"/>
      <c r="DM446" s="1067"/>
      <c r="DN446" s="1069"/>
      <c r="DO446" s="1076">
        <v>0.01</v>
      </c>
      <c r="DP446" s="1078">
        <v>0.03</v>
      </c>
      <c r="DQ446" s="1078">
        <v>0.04</v>
      </c>
      <c r="DR446" s="1080">
        <v>0.05</v>
      </c>
      <c r="DS446" s="202"/>
      <c r="DT446" s="1143"/>
      <c r="DU446" s="160"/>
      <c r="DV446" s="160"/>
    </row>
    <row r="447" spans="1:138" ht="18.600000000000001" customHeight="1">
      <c r="A447" s="263" t="s">
        <v>704</v>
      </c>
      <c r="B447" s="1147"/>
      <c r="C447" s="1136"/>
      <c r="D447" s="1124"/>
      <c r="E447" s="238" t="s">
        <v>55</v>
      </c>
      <c r="F447" s="165"/>
      <c r="G447" s="239">
        <v>230650</v>
      </c>
      <c r="H447" s="240"/>
      <c r="I447" s="239">
        <v>217010</v>
      </c>
      <c r="J447" s="240"/>
      <c r="K447" s="141" t="s">
        <v>973</v>
      </c>
      <c r="L447" s="241">
        <v>2180</v>
      </c>
      <c r="M447" s="242"/>
      <c r="N447" s="243" t="s">
        <v>974</v>
      </c>
      <c r="O447" s="244" t="s">
        <v>975</v>
      </c>
      <c r="P447" s="244" t="s">
        <v>910</v>
      </c>
      <c r="Q447" s="244" t="s">
        <v>976</v>
      </c>
      <c r="R447" s="244" t="s">
        <v>973</v>
      </c>
      <c r="S447" s="245">
        <v>3</v>
      </c>
      <c r="T447" s="246"/>
      <c r="U447" s="241">
        <v>2050</v>
      </c>
      <c r="V447" s="242"/>
      <c r="W447" s="247" t="s">
        <v>974</v>
      </c>
      <c r="X447" s="244" t="s">
        <v>975</v>
      </c>
      <c r="Y447" s="248" t="s">
        <v>910</v>
      </c>
      <c r="Z447" s="244" t="s">
        <v>976</v>
      </c>
      <c r="AA447" s="248" t="s">
        <v>973</v>
      </c>
      <c r="AB447" s="245">
        <v>2.9</v>
      </c>
      <c r="AC447" s="249"/>
      <c r="AD447" s="231"/>
      <c r="AF447" s="233"/>
      <c r="AG447" s="250"/>
      <c r="AO447" s="231"/>
      <c r="AQ447" s="233"/>
      <c r="AR447" s="250"/>
      <c r="AY447" s="231"/>
      <c r="BI447" s="1119"/>
      <c r="BK447" s="1138"/>
      <c r="BL447" s="1118"/>
      <c r="BM447" s="1139"/>
      <c r="BN447" s="1140"/>
      <c r="BO447" s="1140"/>
      <c r="BP447" s="1140"/>
      <c r="BQ447" s="1140"/>
      <c r="BR447" s="1140"/>
      <c r="BS447" s="1141"/>
      <c r="BU447" s="1149"/>
      <c r="BV447" s="226"/>
      <c r="BW447" s="1100"/>
      <c r="BX447" s="1130"/>
      <c r="BY447" s="251"/>
      <c r="BZ447" s="1100"/>
      <c r="CA447" s="1084"/>
      <c r="CB447" s="1103"/>
      <c r="CC447" s="1087"/>
      <c r="CD447" s="1103"/>
      <c r="CE447" s="1090"/>
      <c r="CF447" s="1103"/>
      <c r="CG447" s="1068"/>
      <c r="CH447" s="1093"/>
      <c r="CI447" s="1122"/>
      <c r="CJ447" s="1109"/>
      <c r="CK447" s="1093"/>
      <c r="CL447" s="252" t="s">
        <v>988</v>
      </c>
      <c r="CM447" s="253">
        <v>4200</v>
      </c>
      <c r="CN447" s="254">
        <v>4600</v>
      </c>
      <c r="CO447" s="1100"/>
      <c r="CP447" s="1112"/>
      <c r="CQ447" s="1100"/>
      <c r="CR447" s="1084"/>
      <c r="CS447" s="1103"/>
      <c r="CT447" s="1087"/>
      <c r="CU447" s="1087"/>
      <c r="CV447" s="1090"/>
      <c r="CW447" s="1103"/>
      <c r="CX447" s="1106"/>
      <c r="CY447" s="1092"/>
      <c r="CZ447" s="202"/>
      <c r="DA447" s="127"/>
      <c r="DB447" s="1096"/>
      <c r="DC447" s="230"/>
      <c r="DD447" s="1096"/>
      <c r="DE447" s="1099"/>
      <c r="DF447" s="1100"/>
      <c r="DG447" s="1084"/>
      <c r="DH447" s="1087"/>
      <c r="DI447" s="1087"/>
      <c r="DJ447" s="1087"/>
      <c r="DK447" s="1090"/>
      <c r="DL447" s="1087"/>
      <c r="DM447" s="1068"/>
      <c r="DN447" s="1069"/>
      <c r="DO447" s="1077"/>
      <c r="DP447" s="1079"/>
      <c r="DQ447" s="1079"/>
      <c r="DR447" s="1081"/>
      <c r="DS447" s="202"/>
      <c r="DT447" s="1143"/>
      <c r="DU447" s="160"/>
      <c r="DV447" s="160"/>
    </row>
    <row r="448" spans="1:138" ht="18.600000000000001" customHeight="1">
      <c r="A448" s="263" t="s">
        <v>705</v>
      </c>
      <c r="B448" s="1147"/>
      <c r="C448" s="1137" t="s">
        <v>994</v>
      </c>
      <c r="D448" s="1116" t="s">
        <v>972</v>
      </c>
      <c r="E448" s="164" t="s">
        <v>52</v>
      </c>
      <c r="F448" s="165"/>
      <c r="G448" s="166">
        <v>77750</v>
      </c>
      <c r="H448" s="167">
        <v>85880</v>
      </c>
      <c r="I448" s="166">
        <v>65630</v>
      </c>
      <c r="J448" s="167">
        <v>73760</v>
      </c>
      <c r="K448" s="141" t="s">
        <v>973</v>
      </c>
      <c r="L448" s="168">
        <v>750</v>
      </c>
      <c r="M448" s="169">
        <v>830</v>
      </c>
      <c r="N448" s="170" t="s">
        <v>974</v>
      </c>
      <c r="O448" s="171" t="s">
        <v>975</v>
      </c>
      <c r="P448" s="172" t="s">
        <v>973</v>
      </c>
      <c r="Q448" s="173" t="s">
        <v>976</v>
      </c>
      <c r="R448" s="172" t="s">
        <v>973</v>
      </c>
      <c r="S448" s="174">
        <v>3</v>
      </c>
      <c r="T448" s="175">
        <v>3</v>
      </c>
      <c r="U448" s="168">
        <v>630</v>
      </c>
      <c r="V448" s="169">
        <v>710</v>
      </c>
      <c r="W448" s="176" t="s">
        <v>974</v>
      </c>
      <c r="X448" s="171" t="s">
        <v>975</v>
      </c>
      <c r="Y448" s="176" t="s">
        <v>973</v>
      </c>
      <c r="Z448" s="173" t="s">
        <v>976</v>
      </c>
      <c r="AA448" s="176" t="s">
        <v>973</v>
      </c>
      <c r="AB448" s="174">
        <v>2.9</v>
      </c>
      <c r="AC448" s="177">
        <v>2.9</v>
      </c>
      <c r="AD448" s="141" t="s">
        <v>973</v>
      </c>
      <c r="AE448" s="178">
        <v>8130</v>
      </c>
      <c r="AF448" s="141" t="s">
        <v>973</v>
      </c>
      <c r="AG448" s="179">
        <v>80</v>
      </c>
      <c r="AH448" s="180" t="s">
        <v>974</v>
      </c>
      <c r="AI448" s="171" t="s">
        <v>975</v>
      </c>
      <c r="AJ448" s="176" t="s">
        <v>973</v>
      </c>
      <c r="AK448" s="173" t="s">
        <v>976</v>
      </c>
      <c r="AL448" s="176" t="s">
        <v>973</v>
      </c>
      <c r="AM448" s="181">
        <v>2.8</v>
      </c>
      <c r="AN448" s="182" t="s">
        <v>977</v>
      </c>
      <c r="AO448" s="141" t="s">
        <v>973</v>
      </c>
      <c r="AP448" s="183">
        <v>3250</v>
      </c>
      <c r="AQ448" s="141" t="s">
        <v>973</v>
      </c>
      <c r="AR448" s="184">
        <v>30</v>
      </c>
      <c r="AS448" s="185" t="s">
        <v>974</v>
      </c>
      <c r="AT448" s="186" t="s">
        <v>975</v>
      </c>
      <c r="AU448" s="187" t="s">
        <v>973</v>
      </c>
      <c r="AV448" s="188" t="s">
        <v>976</v>
      </c>
      <c r="AW448" s="187" t="s">
        <v>973</v>
      </c>
      <c r="AX448" s="189">
        <v>3.7</v>
      </c>
      <c r="AZ448" s="126"/>
      <c r="BA448" s="126"/>
      <c r="BB448" s="190"/>
      <c r="BC448" s="130"/>
      <c r="BD448" s="126"/>
      <c r="BE448" s="130"/>
      <c r="BF448" s="126"/>
      <c r="BG448" s="130"/>
      <c r="BH448" s="126"/>
      <c r="BI448" s="1119"/>
      <c r="BK448" s="1138"/>
      <c r="BL448" s="1118"/>
      <c r="BM448" s="1139"/>
      <c r="BN448" s="1140"/>
      <c r="BO448" s="1140"/>
      <c r="BP448" s="1140"/>
      <c r="BQ448" s="1140"/>
      <c r="BR448" s="1140"/>
      <c r="BS448" s="1141"/>
      <c r="BU448" s="1149"/>
      <c r="BV448" s="226"/>
      <c r="BW448" s="1100" t="s">
        <v>973</v>
      </c>
      <c r="BX448" s="1131">
        <v>18040</v>
      </c>
      <c r="BY448" s="197"/>
      <c r="BZ448" s="1100" t="s">
        <v>973</v>
      </c>
      <c r="CA448" s="1082">
        <v>100</v>
      </c>
      <c r="CB448" s="1101" t="s">
        <v>974</v>
      </c>
      <c r="CC448" s="1085" t="s">
        <v>975</v>
      </c>
      <c r="CD448" s="1101" t="s">
        <v>973</v>
      </c>
      <c r="CE448" s="1088" t="s">
        <v>979</v>
      </c>
      <c r="CF448" s="1101" t="s">
        <v>973</v>
      </c>
      <c r="CG448" s="1066">
        <v>6.6</v>
      </c>
      <c r="CH448" s="1093" t="s">
        <v>973</v>
      </c>
      <c r="CI448" s="1120">
        <v>4800</v>
      </c>
      <c r="CJ448" s="1107">
        <v>5300</v>
      </c>
      <c r="CK448" s="1093" t="s">
        <v>973</v>
      </c>
      <c r="CL448" s="198" t="s">
        <v>980</v>
      </c>
      <c r="CM448" s="199">
        <v>9200</v>
      </c>
      <c r="CN448" s="200">
        <v>10300</v>
      </c>
      <c r="CO448" s="1100" t="s">
        <v>973</v>
      </c>
      <c r="CP448" s="1110">
        <v>10840</v>
      </c>
      <c r="CQ448" s="1100" t="s">
        <v>973</v>
      </c>
      <c r="CR448" s="1082">
        <v>100</v>
      </c>
      <c r="CS448" s="1101" t="s">
        <v>974</v>
      </c>
      <c r="CT448" s="1085" t="s">
        <v>975</v>
      </c>
      <c r="CU448" s="1085" t="s">
        <v>973</v>
      </c>
      <c r="CV448" s="1088" t="s">
        <v>979</v>
      </c>
      <c r="CW448" s="1101" t="s">
        <v>973</v>
      </c>
      <c r="CX448" s="1104">
        <v>3.2</v>
      </c>
      <c r="CY448" s="1091" t="s">
        <v>981</v>
      </c>
      <c r="CZ448" s="1093" t="s">
        <v>973</v>
      </c>
      <c r="DA448" s="1094">
        <v>4900</v>
      </c>
      <c r="DB448" s="1096"/>
      <c r="DC448" s="230"/>
      <c r="DD448" s="1096" t="s">
        <v>982</v>
      </c>
      <c r="DE448" s="1097">
        <v>11810</v>
      </c>
      <c r="DF448" s="1100" t="s">
        <v>973</v>
      </c>
      <c r="DG448" s="1082">
        <v>110</v>
      </c>
      <c r="DH448" s="1085" t="s">
        <v>974</v>
      </c>
      <c r="DI448" s="1085" t="s">
        <v>975</v>
      </c>
      <c r="DJ448" s="1085" t="s">
        <v>973</v>
      </c>
      <c r="DK448" s="1088" t="s">
        <v>979</v>
      </c>
      <c r="DL448" s="1085" t="s">
        <v>973</v>
      </c>
      <c r="DM448" s="1066">
        <v>2.2000000000000002</v>
      </c>
      <c r="DN448" s="1069" t="s">
        <v>982</v>
      </c>
      <c r="DO448" s="1070" t="s">
        <v>912</v>
      </c>
      <c r="DP448" s="1072" t="s">
        <v>912</v>
      </c>
      <c r="DQ448" s="1072" t="s">
        <v>912</v>
      </c>
      <c r="DR448" s="1074" t="s">
        <v>912</v>
      </c>
      <c r="DS448" s="202"/>
      <c r="DT448" s="1143"/>
      <c r="DU448" s="160"/>
      <c r="DV448" s="160"/>
    </row>
    <row r="449" spans="1:126" s="263" customFormat="1" ht="18.600000000000001" customHeight="1">
      <c r="A449" s="263" t="s">
        <v>706</v>
      </c>
      <c r="B449" s="1147"/>
      <c r="C449" s="1136"/>
      <c r="D449" s="1117"/>
      <c r="E449" s="203" t="s">
        <v>53</v>
      </c>
      <c r="F449" s="165"/>
      <c r="G449" s="204">
        <v>85880</v>
      </c>
      <c r="H449" s="205">
        <v>151640</v>
      </c>
      <c r="I449" s="204">
        <v>73760</v>
      </c>
      <c r="J449" s="205">
        <v>139520</v>
      </c>
      <c r="K449" s="141" t="s">
        <v>973</v>
      </c>
      <c r="L449" s="206">
        <v>830</v>
      </c>
      <c r="M449" s="207">
        <v>1400</v>
      </c>
      <c r="N449" s="208" t="s">
        <v>974</v>
      </c>
      <c r="O449" s="209" t="s">
        <v>975</v>
      </c>
      <c r="P449" s="209" t="s">
        <v>910</v>
      </c>
      <c r="Q449" s="209" t="s">
        <v>976</v>
      </c>
      <c r="R449" s="209" t="s">
        <v>973</v>
      </c>
      <c r="S449" s="210">
        <v>3</v>
      </c>
      <c r="T449" s="211">
        <v>2.9</v>
      </c>
      <c r="U449" s="206">
        <v>710</v>
      </c>
      <c r="V449" s="207">
        <v>1270</v>
      </c>
      <c r="W449" s="212" t="s">
        <v>974</v>
      </c>
      <c r="X449" s="209" t="s">
        <v>975</v>
      </c>
      <c r="Y449" s="212" t="s">
        <v>910</v>
      </c>
      <c r="Z449" s="209" t="s">
        <v>976</v>
      </c>
      <c r="AA449" s="212" t="s">
        <v>973</v>
      </c>
      <c r="AB449" s="210">
        <v>2.9</v>
      </c>
      <c r="AC449" s="213">
        <v>2.9</v>
      </c>
      <c r="AD449" s="141" t="s">
        <v>973</v>
      </c>
      <c r="AE449" s="214">
        <v>8130</v>
      </c>
      <c r="AF449" s="141" t="s">
        <v>973</v>
      </c>
      <c r="AG449" s="215">
        <v>80</v>
      </c>
      <c r="AH449" s="216" t="s">
        <v>974</v>
      </c>
      <c r="AI449" s="158" t="s">
        <v>975</v>
      </c>
      <c r="AJ449" s="159" t="s">
        <v>973</v>
      </c>
      <c r="AK449" s="217" t="s">
        <v>976</v>
      </c>
      <c r="AL449" s="218" t="s">
        <v>973</v>
      </c>
      <c r="AM449" s="219">
        <v>2.8</v>
      </c>
      <c r="AN449" s="220"/>
      <c r="AO449" s="115"/>
      <c r="AP449" s="221"/>
      <c r="AQ449" s="115"/>
      <c r="AR449" s="222"/>
      <c r="AS449" s="223"/>
      <c r="AT449" s="221"/>
      <c r="AU449" s="223"/>
      <c r="AV449" s="221"/>
      <c r="AW449" s="223"/>
      <c r="AX449" s="221"/>
      <c r="AY449" s="115"/>
      <c r="AZ449" s="126"/>
      <c r="BA449" s="126"/>
      <c r="BB449" s="190"/>
      <c r="BC449" s="130"/>
      <c r="BD449" s="126"/>
      <c r="BE449" s="130"/>
      <c r="BF449" s="126"/>
      <c r="BG449" s="130"/>
      <c r="BH449" s="126"/>
      <c r="BI449" s="1119"/>
      <c r="BJ449" s="115"/>
      <c r="BK449" s="224" t="s">
        <v>995</v>
      </c>
      <c r="BL449" s="1118"/>
      <c r="BM449" s="202" t="s">
        <v>995</v>
      </c>
      <c r="BN449" s="195"/>
      <c r="BO449" s="195"/>
      <c r="BP449" s="195"/>
      <c r="BQ449" s="195"/>
      <c r="BR449" s="195"/>
      <c r="BS449" s="225"/>
      <c r="BT449" s="195"/>
      <c r="BU449" s="1149"/>
      <c r="BV449" s="226"/>
      <c r="BW449" s="1100"/>
      <c r="BX449" s="1132"/>
      <c r="BY449" s="227">
        <v>16170</v>
      </c>
      <c r="BZ449" s="1100"/>
      <c r="CA449" s="1083"/>
      <c r="CB449" s="1102"/>
      <c r="CC449" s="1086"/>
      <c r="CD449" s="1102"/>
      <c r="CE449" s="1089"/>
      <c r="CF449" s="1102"/>
      <c r="CG449" s="1067"/>
      <c r="CH449" s="1093"/>
      <c r="CI449" s="1121"/>
      <c r="CJ449" s="1108"/>
      <c r="CK449" s="1093"/>
      <c r="CL449" s="123" t="s">
        <v>985</v>
      </c>
      <c r="CM449" s="228">
        <v>5100</v>
      </c>
      <c r="CN449" s="229">
        <v>5600</v>
      </c>
      <c r="CO449" s="1100"/>
      <c r="CP449" s="1111"/>
      <c r="CQ449" s="1100"/>
      <c r="CR449" s="1083"/>
      <c r="CS449" s="1102"/>
      <c r="CT449" s="1086"/>
      <c r="CU449" s="1086"/>
      <c r="CV449" s="1089"/>
      <c r="CW449" s="1102"/>
      <c r="CX449" s="1105"/>
      <c r="CY449" s="1091"/>
      <c r="CZ449" s="1093"/>
      <c r="DA449" s="1095"/>
      <c r="DB449" s="1096"/>
      <c r="DC449" s="230"/>
      <c r="DD449" s="1096"/>
      <c r="DE449" s="1098"/>
      <c r="DF449" s="1100"/>
      <c r="DG449" s="1083"/>
      <c r="DH449" s="1086"/>
      <c r="DI449" s="1086"/>
      <c r="DJ449" s="1086"/>
      <c r="DK449" s="1089"/>
      <c r="DL449" s="1086"/>
      <c r="DM449" s="1067"/>
      <c r="DN449" s="1069"/>
      <c r="DO449" s="1071"/>
      <c r="DP449" s="1073"/>
      <c r="DQ449" s="1073"/>
      <c r="DR449" s="1075"/>
      <c r="DS449" s="202"/>
      <c r="DT449" s="1143"/>
      <c r="DU449" s="160"/>
      <c r="DV449" s="160"/>
    </row>
    <row r="450" spans="1:126" s="263" customFormat="1" ht="18.600000000000001" customHeight="1">
      <c r="A450" s="263" t="s">
        <v>707</v>
      </c>
      <c r="B450" s="1147"/>
      <c r="C450" s="1136"/>
      <c r="D450" s="1123" t="s">
        <v>986</v>
      </c>
      <c r="E450" s="203" t="s">
        <v>54</v>
      </c>
      <c r="F450" s="165"/>
      <c r="G450" s="204">
        <v>151640</v>
      </c>
      <c r="H450" s="205">
        <v>232980</v>
      </c>
      <c r="I450" s="204">
        <v>139520</v>
      </c>
      <c r="J450" s="205">
        <v>220860</v>
      </c>
      <c r="K450" s="141" t="s">
        <v>973</v>
      </c>
      <c r="L450" s="206">
        <v>1400</v>
      </c>
      <c r="M450" s="207">
        <v>2210</v>
      </c>
      <c r="N450" s="208" t="s">
        <v>974</v>
      </c>
      <c r="O450" s="209" t="s">
        <v>975</v>
      </c>
      <c r="P450" s="209" t="s">
        <v>910</v>
      </c>
      <c r="Q450" s="209" t="s">
        <v>976</v>
      </c>
      <c r="R450" s="209" t="s">
        <v>973</v>
      </c>
      <c r="S450" s="210">
        <v>2.9</v>
      </c>
      <c r="T450" s="211">
        <v>3</v>
      </c>
      <c r="U450" s="206">
        <v>1270</v>
      </c>
      <c r="V450" s="207">
        <v>2080</v>
      </c>
      <c r="W450" s="212" t="s">
        <v>974</v>
      </c>
      <c r="X450" s="209" t="s">
        <v>975</v>
      </c>
      <c r="Y450" s="212" t="s">
        <v>910</v>
      </c>
      <c r="Z450" s="209" t="s">
        <v>976</v>
      </c>
      <c r="AA450" s="212" t="s">
        <v>973</v>
      </c>
      <c r="AB450" s="210">
        <v>2.9</v>
      </c>
      <c r="AC450" s="213">
        <v>2.9</v>
      </c>
      <c r="AD450" s="231"/>
      <c r="AE450" s="232"/>
      <c r="AF450" s="233"/>
      <c r="AG450" s="234"/>
      <c r="AH450" s="235"/>
      <c r="AI450" s="195"/>
      <c r="AJ450" s="235"/>
      <c r="AK450" s="195"/>
      <c r="AL450" s="235"/>
      <c r="AM450" s="195"/>
      <c r="AN450" s="195"/>
      <c r="AO450" s="231"/>
      <c r="AP450" s="232"/>
      <c r="AQ450" s="233"/>
      <c r="AR450" s="234"/>
      <c r="AS450" s="235"/>
      <c r="AT450" s="195"/>
      <c r="AU450" s="235"/>
      <c r="AV450" s="195"/>
      <c r="AW450" s="235"/>
      <c r="AX450" s="195"/>
      <c r="AY450" s="141" t="s">
        <v>973</v>
      </c>
      <c r="AZ450" s="236">
        <v>16260</v>
      </c>
      <c r="BA450" s="141" t="s">
        <v>973</v>
      </c>
      <c r="BB450" s="184">
        <v>160</v>
      </c>
      <c r="BC450" s="185" t="s">
        <v>974</v>
      </c>
      <c r="BD450" s="186" t="s">
        <v>975</v>
      </c>
      <c r="BE450" s="187" t="s">
        <v>973</v>
      </c>
      <c r="BF450" s="188" t="s">
        <v>976</v>
      </c>
      <c r="BG450" s="185" t="s">
        <v>973</v>
      </c>
      <c r="BH450" s="189">
        <v>2.8</v>
      </c>
      <c r="BI450" s="1119"/>
      <c r="BJ450" s="115"/>
      <c r="BK450" s="224">
        <v>276000</v>
      </c>
      <c r="BL450" s="1118"/>
      <c r="BM450" s="256">
        <v>2760</v>
      </c>
      <c r="BN450" s="195" t="s">
        <v>911</v>
      </c>
      <c r="BO450" s="122" t="s">
        <v>975</v>
      </c>
      <c r="BP450" s="129" t="s">
        <v>973</v>
      </c>
      <c r="BQ450" s="257" t="s">
        <v>976</v>
      </c>
      <c r="BR450" s="143" t="s">
        <v>973</v>
      </c>
      <c r="BS450" s="258">
        <v>2</v>
      </c>
      <c r="BT450" s="195"/>
      <c r="BU450" s="1149"/>
      <c r="BV450" s="226"/>
      <c r="BW450" s="1100" t="s">
        <v>973</v>
      </c>
      <c r="BX450" s="1129">
        <v>16170</v>
      </c>
      <c r="BY450" s="237"/>
      <c r="BZ450" s="1100"/>
      <c r="CA450" s="1083"/>
      <c r="CB450" s="1102"/>
      <c r="CC450" s="1086"/>
      <c r="CD450" s="1102"/>
      <c r="CE450" s="1089"/>
      <c r="CF450" s="1102"/>
      <c r="CG450" s="1067"/>
      <c r="CH450" s="1093"/>
      <c r="CI450" s="1121"/>
      <c r="CJ450" s="1108"/>
      <c r="CK450" s="1093"/>
      <c r="CL450" s="123" t="s">
        <v>987</v>
      </c>
      <c r="CM450" s="228">
        <v>4400</v>
      </c>
      <c r="CN450" s="229">
        <v>4900</v>
      </c>
      <c r="CO450" s="1100"/>
      <c r="CP450" s="1111"/>
      <c r="CQ450" s="1100"/>
      <c r="CR450" s="1083"/>
      <c r="CS450" s="1102"/>
      <c r="CT450" s="1086"/>
      <c r="CU450" s="1086"/>
      <c r="CV450" s="1089"/>
      <c r="CW450" s="1102"/>
      <c r="CX450" s="1105"/>
      <c r="CY450" s="1091"/>
      <c r="CZ450" s="202"/>
      <c r="DA450" s="127"/>
      <c r="DB450" s="1096"/>
      <c r="DC450" s="230"/>
      <c r="DD450" s="1096"/>
      <c r="DE450" s="1098"/>
      <c r="DF450" s="1100"/>
      <c r="DG450" s="1083"/>
      <c r="DH450" s="1086"/>
      <c r="DI450" s="1086"/>
      <c r="DJ450" s="1086"/>
      <c r="DK450" s="1089"/>
      <c r="DL450" s="1086"/>
      <c r="DM450" s="1067"/>
      <c r="DN450" s="1069"/>
      <c r="DO450" s="1076">
        <v>0.01</v>
      </c>
      <c r="DP450" s="1078">
        <v>0.03</v>
      </c>
      <c r="DQ450" s="1078">
        <v>0.04</v>
      </c>
      <c r="DR450" s="1080">
        <v>0.06</v>
      </c>
      <c r="DS450" s="202"/>
      <c r="DT450" s="1143"/>
      <c r="DU450" s="160"/>
      <c r="DV450" s="160"/>
    </row>
    <row r="451" spans="1:126" s="263" customFormat="1" ht="18.600000000000001" customHeight="1">
      <c r="A451" s="263" t="s">
        <v>708</v>
      </c>
      <c r="B451" s="1147"/>
      <c r="C451" s="1136"/>
      <c r="D451" s="1124"/>
      <c r="E451" s="238" t="s">
        <v>55</v>
      </c>
      <c r="F451" s="165"/>
      <c r="G451" s="239">
        <v>232980</v>
      </c>
      <c r="H451" s="240"/>
      <c r="I451" s="239">
        <v>220860</v>
      </c>
      <c r="J451" s="240"/>
      <c r="K451" s="141" t="s">
        <v>973</v>
      </c>
      <c r="L451" s="241">
        <v>2210</v>
      </c>
      <c r="M451" s="242"/>
      <c r="N451" s="243" t="s">
        <v>974</v>
      </c>
      <c r="O451" s="244" t="s">
        <v>975</v>
      </c>
      <c r="P451" s="244" t="s">
        <v>910</v>
      </c>
      <c r="Q451" s="244" t="s">
        <v>976</v>
      </c>
      <c r="R451" s="244" t="s">
        <v>973</v>
      </c>
      <c r="S451" s="245">
        <v>3</v>
      </c>
      <c r="T451" s="246"/>
      <c r="U451" s="241">
        <v>2080</v>
      </c>
      <c r="V451" s="242"/>
      <c r="W451" s="247" t="s">
        <v>974</v>
      </c>
      <c r="X451" s="244" t="s">
        <v>975</v>
      </c>
      <c r="Y451" s="248" t="s">
        <v>910</v>
      </c>
      <c r="Z451" s="244" t="s">
        <v>976</v>
      </c>
      <c r="AA451" s="248" t="s">
        <v>973</v>
      </c>
      <c r="AB451" s="245">
        <v>2.9</v>
      </c>
      <c r="AC451" s="249"/>
      <c r="AD451" s="231"/>
      <c r="AE451" s="232"/>
      <c r="AF451" s="233"/>
      <c r="AG451" s="250"/>
      <c r="AH451" s="235"/>
      <c r="AI451" s="195"/>
      <c r="AJ451" s="235"/>
      <c r="AK451" s="195"/>
      <c r="AL451" s="235"/>
      <c r="AM451" s="195"/>
      <c r="AN451" s="195"/>
      <c r="AO451" s="231"/>
      <c r="AP451" s="232"/>
      <c r="AQ451" s="233"/>
      <c r="AR451" s="250"/>
      <c r="AS451" s="235"/>
      <c r="AT451" s="195"/>
      <c r="AU451" s="235"/>
      <c r="AV451" s="195"/>
      <c r="AW451" s="235"/>
      <c r="AX451" s="195"/>
      <c r="AY451" s="231"/>
      <c r="AZ451" s="232"/>
      <c r="BA451" s="232"/>
      <c r="BB451" s="234"/>
      <c r="BC451" s="235"/>
      <c r="BD451" s="195"/>
      <c r="BE451" s="235"/>
      <c r="BF451" s="195"/>
      <c r="BG451" s="235"/>
      <c r="BH451" s="195"/>
      <c r="BI451" s="1119"/>
      <c r="BJ451" s="115"/>
      <c r="BK451" s="259"/>
      <c r="BL451" s="1118"/>
      <c r="BM451" s="260"/>
      <c r="BN451" s="163"/>
      <c r="BO451" s="163"/>
      <c r="BP451" s="163"/>
      <c r="BQ451" s="163"/>
      <c r="BR451" s="163"/>
      <c r="BS451" s="261"/>
      <c r="BT451" s="195"/>
      <c r="BU451" s="1149"/>
      <c r="BV451" s="226"/>
      <c r="BW451" s="1100"/>
      <c r="BX451" s="1130"/>
      <c r="BY451" s="251"/>
      <c r="BZ451" s="1100"/>
      <c r="CA451" s="1084"/>
      <c r="CB451" s="1103"/>
      <c r="CC451" s="1087"/>
      <c r="CD451" s="1103"/>
      <c r="CE451" s="1090"/>
      <c r="CF451" s="1103"/>
      <c r="CG451" s="1068"/>
      <c r="CH451" s="1093"/>
      <c r="CI451" s="1122"/>
      <c r="CJ451" s="1109"/>
      <c r="CK451" s="1093"/>
      <c r="CL451" s="252" t="s">
        <v>988</v>
      </c>
      <c r="CM451" s="253">
        <v>3900</v>
      </c>
      <c r="CN451" s="254">
        <v>4400</v>
      </c>
      <c r="CO451" s="1100"/>
      <c r="CP451" s="1112"/>
      <c r="CQ451" s="1100"/>
      <c r="CR451" s="1084"/>
      <c r="CS451" s="1103"/>
      <c r="CT451" s="1087"/>
      <c r="CU451" s="1087"/>
      <c r="CV451" s="1090"/>
      <c r="CW451" s="1103"/>
      <c r="CX451" s="1106"/>
      <c r="CY451" s="1092"/>
      <c r="CZ451" s="202"/>
      <c r="DA451" s="127"/>
      <c r="DB451" s="1096"/>
      <c r="DC451" s="230"/>
      <c r="DD451" s="1096"/>
      <c r="DE451" s="1099"/>
      <c r="DF451" s="1100"/>
      <c r="DG451" s="1084"/>
      <c r="DH451" s="1087"/>
      <c r="DI451" s="1087"/>
      <c r="DJ451" s="1087"/>
      <c r="DK451" s="1090"/>
      <c r="DL451" s="1087"/>
      <c r="DM451" s="1068"/>
      <c r="DN451" s="1069"/>
      <c r="DO451" s="1077"/>
      <c r="DP451" s="1079"/>
      <c r="DQ451" s="1079"/>
      <c r="DR451" s="1081"/>
      <c r="DS451" s="202"/>
      <c r="DT451" s="1143"/>
      <c r="DU451" s="160"/>
      <c r="DV451" s="160"/>
    </row>
    <row r="452" spans="1:126" s="263" customFormat="1" ht="18.600000000000001" customHeight="1">
      <c r="A452" s="263" t="s">
        <v>709</v>
      </c>
      <c r="B452" s="1147"/>
      <c r="C452" s="1137" t="s">
        <v>996</v>
      </c>
      <c r="D452" s="1116" t="s">
        <v>972</v>
      </c>
      <c r="E452" s="164" t="s">
        <v>52</v>
      </c>
      <c r="F452" s="165"/>
      <c r="G452" s="166">
        <v>71040</v>
      </c>
      <c r="H452" s="167">
        <v>79170</v>
      </c>
      <c r="I452" s="166">
        <v>60130</v>
      </c>
      <c r="J452" s="167">
        <v>68260</v>
      </c>
      <c r="K452" s="141" t="s">
        <v>973</v>
      </c>
      <c r="L452" s="168">
        <v>690</v>
      </c>
      <c r="M452" s="169">
        <v>770</v>
      </c>
      <c r="N452" s="170" t="s">
        <v>974</v>
      </c>
      <c r="O452" s="171" t="s">
        <v>975</v>
      </c>
      <c r="P452" s="172" t="s">
        <v>973</v>
      </c>
      <c r="Q452" s="173" t="s">
        <v>976</v>
      </c>
      <c r="R452" s="172" t="s">
        <v>973</v>
      </c>
      <c r="S452" s="174">
        <v>3</v>
      </c>
      <c r="T452" s="175">
        <v>2.9</v>
      </c>
      <c r="U452" s="168">
        <v>580</v>
      </c>
      <c r="V452" s="169">
        <v>660</v>
      </c>
      <c r="W452" s="176" t="s">
        <v>974</v>
      </c>
      <c r="X452" s="171" t="s">
        <v>975</v>
      </c>
      <c r="Y452" s="176" t="s">
        <v>973</v>
      </c>
      <c r="Z452" s="173" t="s">
        <v>976</v>
      </c>
      <c r="AA452" s="176" t="s">
        <v>973</v>
      </c>
      <c r="AB452" s="174">
        <v>2.9</v>
      </c>
      <c r="AC452" s="177">
        <v>2.9</v>
      </c>
      <c r="AD452" s="141" t="s">
        <v>973</v>
      </c>
      <c r="AE452" s="178">
        <v>8130</v>
      </c>
      <c r="AF452" s="141" t="s">
        <v>973</v>
      </c>
      <c r="AG452" s="179">
        <v>80</v>
      </c>
      <c r="AH452" s="180" t="s">
        <v>974</v>
      </c>
      <c r="AI452" s="171" t="s">
        <v>975</v>
      </c>
      <c r="AJ452" s="176" t="s">
        <v>973</v>
      </c>
      <c r="AK452" s="173" t="s">
        <v>976</v>
      </c>
      <c r="AL452" s="176" t="s">
        <v>973</v>
      </c>
      <c r="AM452" s="181">
        <v>2.8</v>
      </c>
      <c r="AN452" s="182" t="s">
        <v>977</v>
      </c>
      <c r="AO452" s="141" t="s">
        <v>973</v>
      </c>
      <c r="AP452" s="183">
        <v>3250</v>
      </c>
      <c r="AQ452" s="141" t="s">
        <v>973</v>
      </c>
      <c r="AR452" s="184">
        <v>30</v>
      </c>
      <c r="AS452" s="185" t="s">
        <v>974</v>
      </c>
      <c r="AT452" s="186" t="s">
        <v>975</v>
      </c>
      <c r="AU452" s="187" t="s">
        <v>973</v>
      </c>
      <c r="AV452" s="188" t="s">
        <v>976</v>
      </c>
      <c r="AW452" s="187" t="s">
        <v>973</v>
      </c>
      <c r="AX452" s="189">
        <v>3.7</v>
      </c>
      <c r="AY452" s="115"/>
      <c r="AZ452" s="126"/>
      <c r="BA452" s="126"/>
      <c r="BB452" s="190"/>
      <c r="BC452" s="130"/>
      <c r="BD452" s="126"/>
      <c r="BE452" s="130"/>
      <c r="BF452" s="126"/>
      <c r="BG452" s="130"/>
      <c r="BH452" s="126"/>
      <c r="BI452" s="1119"/>
      <c r="BJ452" s="115"/>
      <c r="BK452" s="224" t="s">
        <v>997</v>
      </c>
      <c r="BL452" s="1118"/>
      <c r="BM452" s="202" t="s">
        <v>997</v>
      </c>
      <c r="BN452" s="195"/>
      <c r="BO452" s="195"/>
      <c r="BP452" s="195"/>
      <c r="BQ452" s="195"/>
      <c r="BR452" s="195"/>
      <c r="BS452" s="225"/>
      <c r="BT452" s="127"/>
      <c r="BU452" s="1149"/>
      <c r="BV452" s="262"/>
      <c r="BW452" s="1100" t="s">
        <v>973</v>
      </c>
      <c r="BX452" s="1131">
        <v>16990</v>
      </c>
      <c r="BY452" s="197"/>
      <c r="BZ452" s="1100" t="s">
        <v>973</v>
      </c>
      <c r="CA452" s="1082">
        <v>90</v>
      </c>
      <c r="CB452" s="1101" t="s">
        <v>974</v>
      </c>
      <c r="CC452" s="1085" t="s">
        <v>975</v>
      </c>
      <c r="CD452" s="1101" t="s">
        <v>973</v>
      </c>
      <c r="CE452" s="1088" t="s">
        <v>979</v>
      </c>
      <c r="CF452" s="1101" t="s">
        <v>973</v>
      </c>
      <c r="CG452" s="1066">
        <v>6.6</v>
      </c>
      <c r="CH452" s="1093" t="s">
        <v>973</v>
      </c>
      <c r="CI452" s="1120">
        <v>4900</v>
      </c>
      <c r="CJ452" s="1107">
        <v>5400</v>
      </c>
      <c r="CK452" s="1093" t="s">
        <v>973</v>
      </c>
      <c r="CL452" s="198" t="s">
        <v>980</v>
      </c>
      <c r="CM452" s="199">
        <v>8800</v>
      </c>
      <c r="CN452" s="200">
        <v>9800</v>
      </c>
      <c r="CO452" s="1100" t="s">
        <v>973</v>
      </c>
      <c r="CP452" s="1110">
        <v>9760</v>
      </c>
      <c r="CQ452" s="1100" t="s">
        <v>973</v>
      </c>
      <c r="CR452" s="1082">
        <v>90</v>
      </c>
      <c r="CS452" s="1101" t="s">
        <v>974</v>
      </c>
      <c r="CT452" s="1085" t="s">
        <v>975</v>
      </c>
      <c r="CU452" s="1085" t="s">
        <v>973</v>
      </c>
      <c r="CV452" s="1088" t="s">
        <v>979</v>
      </c>
      <c r="CW452" s="1101" t="s">
        <v>973</v>
      </c>
      <c r="CX452" s="1104">
        <v>3.2</v>
      </c>
      <c r="CY452" s="1091" t="s">
        <v>981</v>
      </c>
      <c r="CZ452" s="1093" t="s">
        <v>973</v>
      </c>
      <c r="DA452" s="1094">
        <v>4900</v>
      </c>
      <c r="DB452" s="1096"/>
      <c r="DC452" s="230"/>
      <c r="DD452" s="1096" t="s">
        <v>982</v>
      </c>
      <c r="DE452" s="1097">
        <v>10630</v>
      </c>
      <c r="DF452" s="1100" t="s">
        <v>973</v>
      </c>
      <c r="DG452" s="1082">
        <v>100</v>
      </c>
      <c r="DH452" s="1085" t="s">
        <v>974</v>
      </c>
      <c r="DI452" s="1085" t="s">
        <v>975</v>
      </c>
      <c r="DJ452" s="1085" t="s">
        <v>973</v>
      </c>
      <c r="DK452" s="1088" t="s">
        <v>979</v>
      </c>
      <c r="DL452" s="1085" t="s">
        <v>973</v>
      </c>
      <c r="DM452" s="1066">
        <v>2.2000000000000002</v>
      </c>
      <c r="DN452" s="1069" t="s">
        <v>982</v>
      </c>
      <c r="DO452" s="1070" t="s">
        <v>912</v>
      </c>
      <c r="DP452" s="1072" t="s">
        <v>912</v>
      </c>
      <c r="DQ452" s="1072" t="s">
        <v>912</v>
      </c>
      <c r="DR452" s="1074" t="s">
        <v>912</v>
      </c>
      <c r="DS452" s="202"/>
      <c r="DT452" s="1143"/>
      <c r="DU452" s="160"/>
      <c r="DV452" s="160"/>
    </row>
    <row r="453" spans="1:126" s="263" customFormat="1" ht="18.600000000000001" customHeight="1">
      <c r="A453" s="263" t="s">
        <v>710</v>
      </c>
      <c r="B453" s="1147"/>
      <c r="C453" s="1136"/>
      <c r="D453" s="1117"/>
      <c r="E453" s="203" t="s">
        <v>53</v>
      </c>
      <c r="F453" s="165"/>
      <c r="G453" s="204">
        <v>79170</v>
      </c>
      <c r="H453" s="205">
        <v>144930</v>
      </c>
      <c r="I453" s="204">
        <v>68260</v>
      </c>
      <c r="J453" s="205">
        <v>134020</v>
      </c>
      <c r="K453" s="141" t="s">
        <v>973</v>
      </c>
      <c r="L453" s="206">
        <v>770</v>
      </c>
      <c r="M453" s="207">
        <v>1330</v>
      </c>
      <c r="N453" s="208" t="s">
        <v>974</v>
      </c>
      <c r="O453" s="209" t="s">
        <v>975</v>
      </c>
      <c r="P453" s="209" t="s">
        <v>910</v>
      </c>
      <c r="Q453" s="209" t="s">
        <v>976</v>
      </c>
      <c r="R453" s="209" t="s">
        <v>973</v>
      </c>
      <c r="S453" s="210">
        <v>2.9</v>
      </c>
      <c r="T453" s="211">
        <v>2.9</v>
      </c>
      <c r="U453" s="206">
        <v>660</v>
      </c>
      <c r="V453" s="207">
        <v>1220</v>
      </c>
      <c r="W453" s="212" t="s">
        <v>974</v>
      </c>
      <c r="X453" s="209" t="s">
        <v>975</v>
      </c>
      <c r="Y453" s="212" t="s">
        <v>910</v>
      </c>
      <c r="Z453" s="209" t="s">
        <v>976</v>
      </c>
      <c r="AA453" s="212" t="s">
        <v>973</v>
      </c>
      <c r="AB453" s="210">
        <v>2.9</v>
      </c>
      <c r="AC453" s="213">
        <v>2.9</v>
      </c>
      <c r="AD453" s="141" t="s">
        <v>973</v>
      </c>
      <c r="AE453" s="214">
        <v>8130</v>
      </c>
      <c r="AF453" s="141" t="s">
        <v>973</v>
      </c>
      <c r="AG453" s="215">
        <v>80</v>
      </c>
      <c r="AH453" s="216" t="s">
        <v>974</v>
      </c>
      <c r="AI453" s="158" t="s">
        <v>975</v>
      </c>
      <c r="AJ453" s="159" t="s">
        <v>973</v>
      </c>
      <c r="AK453" s="217" t="s">
        <v>976</v>
      </c>
      <c r="AL453" s="218" t="s">
        <v>973</v>
      </c>
      <c r="AM453" s="219">
        <v>2.8</v>
      </c>
      <c r="AN453" s="220"/>
      <c r="AO453" s="115"/>
      <c r="AP453" s="221"/>
      <c r="AQ453" s="115"/>
      <c r="AR453" s="222"/>
      <c r="AS453" s="223"/>
      <c r="AT453" s="221"/>
      <c r="AU453" s="223"/>
      <c r="AV453" s="221"/>
      <c r="AW453" s="223"/>
      <c r="AX453" s="221"/>
      <c r="AY453" s="115"/>
      <c r="AZ453" s="126"/>
      <c r="BA453" s="126"/>
      <c r="BB453" s="190"/>
      <c r="BC453" s="130"/>
      <c r="BD453" s="126"/>
      <c r="BE453" s="130"/>
      <c r="BF453" s="126"/>
      <c r="BG453" s="130"/>
      <c r="BH453" s="126"/>
      <c r="BI453" s="1119"/>
      <c r="BJ453" s="115"/>
      <c r="BK453" s="224">
        <v>295800</v>
      </c>
      <c r="BL453" s="1118"/>
      <c r="BM453" s="256">
        <v>2950</v>
      </c>
      <c r="BN453" s="195" t="s">
        <v>911</v>
      </c>
      <c r="BO453" s="122" t="s">
        <v>975</v>
      </c>
      <c r="BP453" s="129" t="s">
        <v>973</v>
      </c>
      <c r="BQ453" s="257" t="s">
        <v>976</v>
      </c>
      <c r="BR453" s="143" t="s">
        <v>973</v>
      </c>
      <c r="BS453" s="258">
        <v>1.9</v>
      </c>
      <c r="BT453" s="127"/>
      <c r="BU453" s="1149"/>
      <c r="BV453" s="262"/>
      <c r="BW453" s="1100"/>
      <c r="BX453" s="1132"/>
      <c r="BY453" s="227">
        <v>15110</v>
      </c>
      <c r="BZ453" s="1100"/>
      <c r="CA453" s="1083"/>
      <c r="CB453" s="1102"/>
      <c r="CC453" s="1086"/>
      <c r="CD453" s="1102"/>
      <c r="CE453" s="1089"/>
      <c r="CF453" s="1102"/>
      <c r="CG453" s="1067"/>
      <c r="CH453" s="1093"/>
      <c r="CI453" s="1121"/>
      <c r="CJ453" s="1108"/>
      <c r="CK453" s="1093"/>
      <c r="CL453" s="123" t="s">
        <v>985</v>
      </c>
      <c r="CM453" s="228">
        <v>4800</v>
      </c>
      <c r="CN453" s="229">
        <v>5400</v>
      </c>
      <c r="CO453" s="1100"/>
      <c r="CP453" s="1111"/>
      <c r="CQ453" s="1100"/>
      <c r="CR453" s="1083"/>
      <c r="CS453" s="1102"/>
      <c r="CT453" s="1086"/>
      <c r="CU453" s="1086"/>
      <c r="CV453" s="1089"/>
      <c r="CW453" s="1102"/>
      <c r="CX453" s="1105"/>
      <c r="CY453" s="1091"/>
      <c r="CZ453" s="1093"/>
      <c r="DA453" s="1095"/>
      <c r="DB453" s="1096"/>
      <c r="DC453" s="230"/>
      <c r="DD453" s="1096"/>
      <c r="DE453" s="1098"/>
      <c r="DF453" s="1100"/>
      <c r="DG453" s="1083"/>
      <c r="DH453" s="1086"/>
      <c r="DI453" s="1086"/>
      <c r="DJ453" s="1086"/>
      <c r="DK453" s="1089"/>
      <c r="DL453" s="1086"/>
      <c r="DM453" s="1067"/>
      <c r="DN453" s="1069"/>
      <c r="DO453" s="1071"/>
      <c r="DP453" s="1073"/>
      <c r="DQ453" s="1073"/>
      <c r="DR453" s="1075"/>
      <c r="DS453" s="202"/>
      <c r="DT453" s="1143"/>
      <c r="DU453" s="160"/>
      <c r="DV453" s="160"/>
    </row>
    <row r="454" spans="1:126" s="263" customFormat="1" ht="18.600000000000001" customHeight="1">
      <c r="A454" s="263" t="s">
        <v>711</v>
      </c>
      <c r="B454" s="1147"/>
      <c r="C454" s="1136"/>
      <c r="D454" s="1123" t="s">
        <v>986</v>
      </c>
      <c r="E454" s="203" t="s">
        <v>54</v>
      </c>
      <c r="F454" s="165"/>
      <c r="G454" s="204">
        <v>144930</v>
      </c>
      <c r="H454" s="205">
        <v>226270</v>
      </c>
      <c r="I454" s="204">
        <v>134020</v>
      </c>
      <c r="J454" s="205">
        <v>215360</v>
      </c>
      <c r="K454" s="141" t="s">
        <v>973</v>
      </c>
      <c r="L454" s="206">
        <v>1330</v>
      </c>
      <c r="M454" s="207">
        <v>2140</v>
      </c>
      <c r="N454" s="208" t="s">
        <v>974</v>
      </c>
      <c r="O454" s="209" t="s">
        <v>975</v>
      </c>
      <c r="P454" s="209" t="s">
        <v>910</v>
      </c>
      <c r="Q454" s="209" t="s">
        <v>976</v>
      </c>
      <c r="R454" s="209" t="s">
        <v>973</v>
      </c>
      <c r="S454" s="210">
        <v>2.9</v>
      </c>
      <c r="T454" s="211">
        <v>3</v>
      </c>
      <c r="U454" s="206">
        <v>1220</v>
      </c>
      <c r="V454" s="207">
        <v>2030</v>
      </c>
      <c r="W454" s="212" t="s">
        <v>974</v>
      </c>
      <c r="X454" s="209" t="s">
        <v>975</v>
      </c>
      <c r="Y454" s="212" t="s">
        <v>910</v>
      </c>
      <c r="Z454" s="209" t="s">
        <v>976</v>
      </c>
      <c r="AA454" s="212" t="s">
        <v>973</v>
      </c>
      <c r="AB454" s="210">
        <v>2.9</v>
      </c>
      <c r="AC454" s="213">
        <v>2.9</v>
      </c>
      <c r="AD454" s="231"/>
      <c r="AE454" s="232"/>
      <c r="AF454" s="233"/>
      <c r="AG454" s="234"/>
      <c r="AH454" s="235"/>
      <c r="AI454" s="195"/>
      <c r="AJ454" s="235"/>
      <c r="AK454" s="195"/>
      <c r="AL454" s="235"/>
      <c r="AM454" s="195"/>
      <c r="AN454" s="195"/>
      <c r="AO454" s="231"/>
      <c r="AP454" s="232"/>
      <c r="AQ454" s="233"/>
      <c r="AR454" s="234"/>
      <c r="AS454" s="235"/>
      <c r="AT454" s="195"/>
      <c r="AU454" s="235"/>
      <c r="AV454" s="195"/>
      <c r="AW454" s="235"/>
      <c r="AX454" s="195"/>
      <c r="AY454" s="141" t="s">
        <v>973</v>
      </c>
      <c r="AZ454" s="236">
        <v>16260</v>
      </c>
      <c r="BA454" s="141" t="s">
        <v>973</v>
      </c>
      <c r="BB454" s="184">
        <v>160</v>
      </c>
      <c r="BC454" s="185" t="s">
        <v>974</v>
      </c>
      <c r="BD454" s="186" t="s">
        <v>975</v>
      </c>
      <c r="BE454" s="187" t="s">
        <v>973</v>
      </c>
      <c r="BF454" s="188" t="s">
        <v>976</v>
      </c>
      <c r="BG454" s="185" t="s">
        <v>973</v>
      </c>
      <c r="BH454" s="189">
        <v>2.8</v>
      </c>
      <c r="BI454" s="1119"/>
      <c r="BJ454" s="115"/>
      <c r="BK454" s="259"/>
      <c r="BL454" s="1118"/>
      <c r="BM454" s="260"/>
      <c r="BN454" s="163"/>
      <c r="BO454" s="163"/>
      <c r="BP454" s="163"/>
      <c r="BQ454" s="163"/>
      <c r="BR454" s="163"/>
      <c r="BS454" s="261"/>
      <c r="BT454" s="127"/>
      <c r="BU454" s="1149"/>
      <c r="BV454" s="262"/>
      <c r="BW454" s="1100" t="s">
        <v>973</v>
      </c>
      <c r="BX454" s="1129">
        <v>15110</v>
      </c>
      <c r="BY454" s="237"/>
      <c r="BZ454" s="1100"/>
      <c r="CA454" s="1083">
        <v>0</v>
      </c>
      <c r="CB454" s="1102"/>
      <c r="CC454" s="1086"/>
      <c r="CD454" s="1102"/>
      <c r="CE454" s="1089"/>
      <c r="CF454" s="1102"/>
      <c r="CG454" s="1067"/>
      <c r="CH454" s="1093"/>
      <c r="CI454" s="1121"/>
      <c r="CJ454" s="1108"/>
      <c r="CK454" s="1093"/>
      <c r="CL454" s="123" t="s">
        <v>987</v>
      </c>
      <c r="CM454" s="228">
        <v>4200</v>
      </c>
      <c r="CN454" s="229">
        <v>4700</v>
      </c>
      <c r="CO454" s="1100"/>
      <c r="CP454" s="1111"/>
      <c r="CQ454" s="1100"/>
      <c r="CR454" s="1083"/>
      <c r="CS454" s="1102"/>
      <c r="CT454" s="1086"/>
      <c r="CU454" s="1086"/>
      <c r="CV454" s="1089"/>
      <c r="CW454" s="1102"/>
      <c r="CX454" s="1105"/>
      <c r="CY454" s="1091"/>
      <c r="CZ454" s="202"/>
      <c r="DA454" s="127"/>
      <c r="DB454" s="1096"/>
      <c r="DC454" s="230"/>
      <c r="DD454" s="1096"/>
      <c r="DE454" s="1098"/>
      <c r="DF454" s="1100"/>
      <c r="DG454" s="1083"/>
      <c r="DH454" s="1086"/>
      <c r="DI454" s="1086"/>
      <c r="DJ454" s="1086"/>
      <c r="DK454" s="1089"/>
      <c r="DL454" s="1086"/>
      <c r="DM454" s="1067"/>
      <c r="DN454" s="1069"/>
      <c r="DO454" s="1076">
        <v>0.01</v>
      </c>
      <c r="DP454" s="1078">
        <v>0.03</v>
      </c>
      <c r="DQ454" s="1078">
        <v>0.04</v>
      </c>
      <c r="DR454" s="1080">
        <v>0.06</v>
      </c>
      <c r="DS454" s="202"/>
      <c r="DT454" s="1143"/>
      <c r="DU454" s="160"/>
      <c r="DV454" s="160"/>
    </row>
    <row r="455" spans="1:126" s="263" customFormat="1" ht="18.600000000000001" customHeight="1">
      <c r="A455" s="263" t="s">
        <v>712</v>
      </c>
      <c r="B455" s="1147"/>
      <c r="C455" s="1136"/>
      <c r="D455" s="1124"/>
      <c r="E455" s="238" t="s">
        <v>55</v>
      </c>
      <c r="F455" s="165"/>
      <c r="G455" s="239">
        <v>226270</v>
      </c>
      <c r="H455" s="240"/>
      <c r="I455" s="239">
        <v>215360</v>
      </c>
      <c r="J455" s="240"/>
      <c r="K455" s="141" t="s">
        <v>973</v>
      </c>
      <c r="L455" s="241">
        <v>2140</v>
      </c>
      <c r="M455" s="242"/>
      <c r="N455" s="243" t="s">
        <v>974</v>
      </c>
      <c r="O455" s="244" t="s">
        <v>975</v>
      </c>
      <c r="P455" s="244" t="s">
        <v>910</v>
      </c>
      <c r="Q455" s="244" t="s">
        <v>976</v>
      </c>
      <c r="R455" s="244" t="s">
        <v>973</v>
      </c>
      <c r="S455" s="245">
        <v>3</v>
      </c>
      <c r="T455" s="246"/>
      <c r="U455" s="241">
        <v>2030</v>
      </c>
      <c r="V455" s="242"/>
      <c r="W455" s="247" t="s">
        <v>974</v>
      </c>
      <c r="X455" s="244" t="s">
        <v>975</v>
      </c>
      <c r="Y455" s="248" t="s">
        <v>910</v>
      </c>
      <c r="Z455" s="244" t="s">
        <v>976</v>
      </c>
      <c r="AA455" s="248" t="s">
        <v>973</v>
      </c>
      <c r="AB455" s="245">
        <v>2.9</v>
      </c>
      <c r="AC455" s="249"/>
      <c r="AD455" s="231"/>
      <c r="AE455" s="232"/>
      <c r="AF455" s="233"/>
      <c r="AG455" s="250"/>
      <c r="AH455" s="235"/>
      <c r="AI455" s="195"/>
      <c r="AJ455" s="235"/>
      <c r="AK455" s="195"/>
      <c r="AL455" s="235"/>
      <c r="AM455" s="195"/>
      <c r="AN455" s="195"/>
      <c r="AO455" s="231"/>
      <c r="AP455" s="232"/>
      <c r="AQ455" s="233"/>
      <c r="AR455" s="250"/>
      <c r="AS455" s="235"/>
      <c r="AT455" s="195"/>
      <c r="AU455" s="235"/>
      <c r="AV455" s="195"/>
      <c r="AW455" s="235"/>
      <c r="AX455" s="195"/>
      <c r="AY455" s="231"/>
      <c r="AZ455" s="232"/>
      <c r="BA455" s="232"/>
      <c r="BB455" s="234"/>
      <c r="BC455" s="235"/>
      <c r="BD455" s="195"/>
      <c r="BE455" s="235"/>
      <c r="BF455" s="195"/>
      <c r="BG455" s="235"/>
      <c r="BH455" s="195"/>
      <c r="BI455" s="1119"/>
      <c r="BJ455" s="115"/>
      <c r="BK455" s="224" t="s">
        <v>998</v>
      </c>
      <c r="BL455" s="1118"/>
      <c r="BM455" s="202" t="s">
        <v>998</v>
      </c>
      <c r="BN455" s="195"/>
      <c r="BO455" s="195"/>
      <c r="BP455" s="195"/>
      <c r="BQ455" s="195"/>
      <c r="BR455" s="195"/>
      <c r="BS455" s="225"/>
      <c r="BT455" s="232"/>
      <c r="BU455" s="1149"/>
      <c r="BV455" s="224"/>
      <c r="BW455" s="1100"/>
      <c r="BX455" s="1130"/>
      <c r="BY455" s="251"/>
      <c r="BZ455" s="1100"/>
      <c r="CA455" s="1084"/>
      <c r="CB455" s="1103"/>
      <c r="CC455" s="1087"/>
      <c r="CD455" s="1103"/>
      <c r="CE455" s="1090"/>
      <c r="CF455" s="1103"/>
      <c r="CG455" s="1068"/>
      <c r="CH455" s="1093"/>
      <c r="CI455" s="1122"/>
      <c r="CJ455" s="1109"/>
      <c r="CK455" s="1093"/>
      <c r="CL455" s="252" t="s">
        <v>988</v>
      </c>
      <c r="CM455" s="253">
        <v>3800</v>
      </c>
      <c r="CN455" s="254">
        <v>4200</v>
      </c>
      <c r="CO455" s="1100"/>
      <c r="CP455" s="1112"/>
      <c r="CQ455" s="1100"/>
      <c r="CR455" s="1084"/>
      <c r="CS455" s="1103"/>
      <c r="CT455" s="1087"/>
      <c r="CU455" s="1087"/>
      <c r="CV455" s="1090"/>
      <c r="CW455" s="1103"/>
      <c r="CX455" s="1106"/>
      <c r="CY455" s="1092"/>
      <c r="CZ455" s="202"/>
      <c r="DA455" s="127"/>
      <c r="DB455" s="1096"/>
      <c r="DC455" s="230"/>
      <c r="DD455" s="1096"/>
      <c r="DE455" s="1099"/>
      <c r="DF455" s="1100"/>
      <c r="DG455" s="1084"/>
      <c r="DH455" s="1087"/>
      <c r="DI455" s="1087"/>
      <c r="DJ455" s="1087"/>
      <c r="DK455" s="1090"/>
      <c r="DL455" s="1087"/>
      <c r="DM455" s="1068"/>
      <c r="DN455" s="1069"/>
      <c r="DO455" s="1077"/>
      <c r="DP455" s="1079"/>
      <c r="DQ455" s="1079"/>
      <c r="DR455" s="1081"/>
      <c r="DS455" s="202"/>
      <c r="DT455" s="1143"/>
      <c r="DU455" s="160"/>
      <c r="DV455" s="160"/>
    </row>
    <row r="456" spans="1:126" s="263" customFormat="1" ht="18.600000000000001" customHeight="1">
      <c r="A456" s="263" t="s">
        <v>713</v>
      </c>
      <c r="B456" s="1147"/>
      <c r="C456" s="1137" t="s">
        <v>999</v>
      </c>
      <c r="D456" s="1116" t="s">
        <v>972</v>
      </c>
      <c r="E456" s="164" t="s">
        <v>52</v>
      </c>
      <c r="F456" s="165"/>
      <c r="G456" s="166">
        <v>66160</v>
      </c>
      <c r="H456" s="167">
        <v>74290</v>
      </c>
      <c r="I456" s="166">
        <v>56240</v>
      </c>
      <c r="J456" s="167">
        <v>64370</v>
      </c>
      <c r="K456" s="141" t="s">
        <v>973</v>
      </c>
      <c r="L456" s="168">
        <v>640</v>
      </c>
      <c r="M456" s="169">
        <v>720</v>
      </c>
      <c r="N456" s="170" t="s">
        <v>974</v>
      </c>
      <c r="O456" s="171" t="s">
        <v>975</v>
      </c>
      <c r="P456" s="172" t="s">
        <v>973</v>
      </c>
      <c r="Q456" s="173" t="s">
        <v>976</v>
      </c>
      <c r="R456" s="172" t="s">
        <v>973</v>
      </c>
      <c r="S456" s="174">
        <v>3</v>
      </c>
      <c r="T456" s="175">
        <v>2.9</v>
      </c>
      <c r="U456" s="168">
        <v>540</v>
      </c>
      <c r="V456" s="169">
        <v>620</v>
      </c>
      <c r="W456" s="176" t="s">
        <v>974</v>
      </c>
      <c r="X456" s="171" t="s">
        <v>975</v>
      </c>
      <c r="Y456" s="176" t="s">
        <v>973</v>
      </c>
      <c r="Z456" s="173" t="s">
        <v>976</v>
      </c>
      <c r="AA456" s="176" t="s">
        <v>973</v>
      </c>
      <c r="AB456" s="174">
        <v>2.9</v>
      </c>
      <c r="AC456" s="177">
        <v>2.9</v>
      </c>
      <c r="AD456" s="141" t="s">
        <v>973</v>
      </c>
      <c r="AE456" s="178">
        <v>8130</v>
      </c>
      <c r="AF456" s="141" t="s">
        <v>973</v>
      </c>
      <c r="AG456" s="179">
        <v>80</v>
      </c>
      <c r="AH456" s="180" t="s">
        <v>974</v>
      </c>
      <c r="AI456" s="171" t="s">
        <v>975</v>
      </c>
      <c r="AJ456" s="176" t="s">
        <v>973</v>
      </c>
      <c r="AK456" s="173" t="s">
        <v>976</v>
      </c>
      <c r="AL456" s="176" t="s">
        <v>973</v>
      </c>
      <c r="AM456" s="181">
        <v>2.8</v>
      </c>
      <c r="AN456" s="182" t="s">
        <v>977</v>
      </c>
      <c r="AO456" s="141" t="s">
        <v>973</v>
      </c>
      <c r="AP456" s="183">
        <v>3250</v>
      </c>
      <c r="AQ456" s="141" t="s">
        <v>973</v>
      </c>
      <c r="AR456" s="184">
        <v>30</v>
      </c>
      <c r="AS456" s="185" t="s">
        <v>974</v>
      </c>
      <c r="AT456" s="186" t="s">
        <v>975</v>
      </c>
      <c r="AU456" s="187" t="s">
        <v>973</v>
      </c>
      <c r="AV456" s="188" t="s">
        <v>976</v>
      </c>
      <c r="AW456" s="187" t="s">
        <v>973</v>
      </c>
      <c r="AX456" s="189">
        <v>3.7</v>
      </c>
      <c r="AY456" s="115"/>
      <c r="AZ456" s="126"/>
      <c r="BA456" s="126"/>
      <c r="BB456" s="190"/>
      <c r="BC456" s="130"/>
      <c r="BD456" s="126"/>
      <c r="BE456" s="130"/>
      <c r="BF456" s="126"/>
      <c r="BG456" s="130"/>
      <c r="BH456" s="126"/>
      <c r="BI456" s="1119"/>
      <c r="BJ456" s="115"/>
      <c r="BK456" s="224">
        <v>335500</v>
      </c>
      <c r="BL456" s="1118"/>
      <c r="BM456" s="256">
        <v>3350</v>
      </c>
      <c r="BN456" s="195" t="s">
        <v>911</v>
      </c>
      <c r="BO456" s="122" t="s">
        <v>975</v>
      </c>
      <c r="BP456" s="129" t="s">
        <v>973</v>
      </c>
      <c r="BQ456" s="257" t="s">
        <v>976</v>
      </c>
      <c r="BR456" s="143" t="s">
        <v>973</v>
      </c>
      <c r="BS456" s="258">
        <v>2</v>
      </c>
      <c r="BT456" s="232"/>
      <c r="BU456" s="1149"/>
      <c r="BV456" s="224"/>
      <c r="BW456" s="1100" t="s">
        <v>973</v>
      </c>
      <c r="BX456" s="1131">
        <v>16130</v>
      </c>
      <c r="BY456" s="197"/>
      <c r="BZ456" s="1100" t="s">
        <v>973</v>
      </c>
      <c r="CA456" s="1082">
        <v>80</v>
      </c>
      <c r="CB456" s="1101" t="s">
        <v>974</v>
      </c>
      <c r="CC456" s="1085" t="s">
        <v>975</v>
      </c>
      <c r="CD456" s="1101" t="s">
        <v>973</v>
      </c>
      <c r="CE456" s="1088" t="s">
        <v>979</v>
      </c>
      <c r="CF456" s="1101" t="s">
        <v>973</v>
      </c>
      <c r="CG456" s="1066">
        <v>6.8</v>
      </c>
      <c r="CH456" s="1093" t="s">
        <v>973</v>
      </c>
      <c r="CI456" s="1120">
        <v>4500</v>
      </c>
      <c r="CJ456" s="1107">
        <v>4900</v>
      </c>
      <c r="CK456" s="1093" t="s">
        <v>973</v>
      </c>
      <c r="CL456" s="198" t="s">
        <v>980</v>
      </c>
      <c r="CM456" s="199">
        <v>8000</v>
      </c>
      <c r="CN456" s="200">
        <v>8900</v>
      </c>
      <c r="CO456" s="1100" t="s">
        <v>973</v>
      </c>
      <c r="CP456" s="1110">
        <v>8870</v>
      </c>
      <c r="CQ456" s="1100" t="s">
        <v>973</v>
      </c>
      <c r="CR456" s="1082">
        <v>80</v>
      </c>
      <c r="CS456" s="1101" t="s">
        <v>974</v>
      </c>
      <c r="CT456" s="1085" t="s">
        <v>975</v>
      </c>
      <c r="CU456" s="1085" t="s">
        <v>973</v>
      </c>
      <c r="CV456" s="1088" t="s">
        <v>979</v>
      </c>
      <c r="CW456" s="1101" t="s">
        <v>973</v>
      </c>
      <c r="CX456" s="1104">
        <v>3.3</v>
      </c>
      <c r="CY456" s="1091" t="s">
        <v>981</v>
      </c>
      <c r="CZ456" s="1093" t="s">
        <v>973</v>
      </c>
      <c r="DA456" s="1094">
        <v>4900</v>
      </c>
      <c r="DB456" s="1096"/>
      <c r="DC456" s="230"/>
      <c r="DD456" s="1096" t="s">
        <v>982</v>
      </c>
      <c r="DE456" s="1097">
        <v>9660</v>
      </c>
      <c r="DF456" s="1100" t="s">
        <v>973</v>
      </c>
      <c r="DG456" s="1082">
        <v>90</v>
      </c>
      <c r="DH456" s="1085" t="s">
        <v>974</v>
      </c>
      <c r="DI456" s="1085" t="s">
        <v>975</v>
      </c>
      <c r="DJ456" s="1085" t="s">
        <v>973</v>
      </c>
      <c r="DK456" s="1088" t="s">
        <v>979</v>
      </c>
      <c r="DL456" s="1085" t="s">
        <v>973</v>
      </c>
      <c r="DM456" s="1066">
        <v>2.2000000000000002</v>
      </c>
      <c r="DN456" s="1069" t="s">
        <v>982</v>
      </c>
      <c r="DO456" s="1070" t="s">
        <v>912</v>
      </c>
      <c r="DP456" s="1072" t="s">
        <v>912</v>
      </c>
      <c r="DQ456" s="1072" t="s">
        <v>912</v>
      </c>
      <c r="DR456" s="1074" t="s">
        <v>912</v>
      </c>
      <c r="DS456" s="202"/>
      <c r="DT456" s="1143"/>
      <c r="DU456" s="160"/>
      <c r="DV456" s="160"/>
    </row>
    <row r="457" spans="1:126" s="263" customFormat="1" ht="18.600000000000001" customHeight="1">
      <c r="A457" s="263" t="s">
        <v>714</v>
      </c>
      <c r="B457" s="1147"/>
      <c r="C457" s="1136"/>
      <c r="D457" s="1117"/>
      <c r="E457" s="203" t="s">
        <v>53</v>
      </c>
      <c r="F457" s="165"/>
      <c r="G457" s="204">
        <v>74290</v>
      </c>
      <c r="H457" s="205">
        <v>140050</v>
      </c>
      <c r="I457" s="204">
        <v>64370</v>
      </c>
      <c r="J457" s="205">
        <v>130130</v>
      </c>
      <c r="K457" s="141" t="s">
        <v>973</v>
      </c>
      <c r="L457" s="206">
        <v>720</v>
      </c>
      <c r="M457" s="207">
        <v>1280</v>
      </c>
      <c r="N457" s="208" t="s">
        <v>974</v>
      </c>
      <c r="O457" s="209" t="s">
        <v>975</v>
      </c>
      <c r="P457" s="209" t="s">
        <v>910</v>
      </c>
      <c r="Q457" s="209" t="s">
        <v>976</v>
      </c>
      <c r="R457" s="209" t="s">
        <v>973</v>
      </c>
      <c r="S457" s="210">
        <v>2.9</v>
      </c>
      <c r="T457" s="211">
        <v>3</v>
      </c>
      <c r="U457" s="206">
        <v>620</v>
      </c>
      <c r="V457" s="207">
        <v>1180</v>
      </c>
      <c r="W457" s="212" t="s">
        <v>974</v>
      </c>
      <c r="X457" s="209" t="s">
        <v>975</v>
      </c>
      <c r="Y457" s="212" t="s">
        <v>910</v>
      </c>
      <c r="Z457" s="209" t="s">
        <v>976</v>
      </c>
      <c r="AA457" s="212" t="s">
        <v>973</v>
      </c>
      <c r="AB457" s="210">
        <v>2.9</v>
      </c>
      <c r="AC457" s="213">
        <v>2.9</v>
      </c>
      <c r="AD457" s="141" t="s">
        <v>973</v>
      </c>
      <c r="AE457" s="214">
        <v>8130</v>
      </c>
      <c r="AF457" s="141" t="s">
        <v>973</v>
      </c>
      <c r="AG457" s="215">
        <v>80</v>
      </c>
      <c r="AH457" s="216" t="s">
        <v>974</v>
      </c>
      <c r="AI457" s="158" t="s">
        <v>975</v>
      </c>
      <c r="AJ457" s="159" t="s">
        <v>973</v>
      </c>
      <c r="AK457" s="217" t="s">
        <v>976</v>
      </c>
      <c r="AL457" s="218" t="s">
        <v>973</v>
      </c>
      <c r="AM457" s="219">
        <v>2.8</v>
      </c>
      <c r="AN457" s="220"/>
      <c r="AO457" s="115"/>
      <c r="AP457" s="221"/>
      <c r="AQ457" s="115"/>
      <c r="AR457" s="222"/>
      <c r="AS457" s="223"/>
      <c r="AT457" s="221"/>
      <c r="AU457" s="223"/>
      <c r="AV457" s="221"/>
      <c r="AW457" s="223"/>
      <c r="AX457" s="221"/>
      <c r="AY457" s="115"/>
      <c r="AZ457" s="126"/>
      <c r="BA457" s="126"/>
      <c r="BB457" s="190"/>
      <c r="BC457" s="130"/>
      <c r="BD457" s="126"/>
      <c r="BE457" s="130"/>
      <c r="BF457" s="126"/>
      <c r="BG457" s="130"/>
      <c r="BH457" s="126"/>
      <c r="BI457" s="1119"/>
      <c r="BJ457" s="115"/>
      <c r="BK457" s="259"/>
      <c r="BL457" s="1118"/>
      <c r="BM457" s="260"/>
      <c r="BN457" s="163"/>
      <c r="BO457" s="163"/>
      <c r="BP457" s="163"/>
      <c r="BQ457" s="163"/>
      <c r="BR457" s="163"/>
      <c r="BS457" s="261"/>
      <c r="BT457" s="232"/>
      <c r="BU457" s="1149"/>
      <c r="BV457" s="224"/>
      <c r="BW457" s="1100"/>
      <c r="BX457" s="1132"/>
      <c r="BY457" s="227">
        <v>14250</v>
      </c>
      <c r="BZ457" s="1100"/>
      <c r="CA457" s="1083"/>
      <c r="CB457" s="1102"/>
      <c r="CC457" s="1086"/>
      <c r="CD457" s="1102"/>
      <c r="CE457" s="1089"/>
      <c r="CF457" s="1102"/>
      <c r="CG457" s="1067"/>
      <c r="CH457" s="1093"/>
      <c r="CI457" s="1121"/>
      <c r="CJ457" s="1108"/>
      <c r="CK457" s="1093"/>
      <c r="CL457" s="123" t="s">
        <v>985</v>
      </c>
      <c r="CM457" s="228">
        <v>4400</v>
      </c>
      <c r="CN457" s="229">
        <v>4900</v>
      </c>
      <c r="CO457" s="1100"/>
      <c r="CP457" s="1111"/>
      <c r="CQ457" s="1100"/>
      <c r="CR457" s="1083"/>
      <c r="CS457" s="1102"/>
      <c r="CT457" s="1086"/>
      <c r="CU457" s="1086"/>
      <c r="CV457" s="1089"/>
      <c r="CW457" s="1102"/>
      <c r="CX457" s="1105"/>
      <c r="CY457" s="1091"/>
      <c r="CZ457" s="1093"/>
      <c r="DA457" s="1095"/>
      <c r="DB457" s="1096"/>
      <c r="DC457" s="230"/>
      <c r="DD457" s="1096"/>
      <c r="DE457" s="1098"/>
      <c r="DF457" s="1100"/>
      <c r="DG457" s="1083"/>
      <c r="DH457" s="1086"/>
      <c r="DI457" s="1086"/>
      <c r="DJ457" s="1086"/>
      <c r="DK457" s="1089"/>
      <c r="DL457" s="1086"/>
      <c r="DM457" s="1067"/>
      <c r="DN457" s="1069"/>
      <c r="DO457" s="1071"/>
      <c r="DP457" s="1073"/>
      <c r="DQ457" s="1073"/>
      <c r="DR457" s="1075"/>
      <c r="DS457" s="202"/>
      <c r="DT457" s="1143"/>
      <c r="DU457" s="160"/>
      <c r="DV457" s="160"/>
    </row>
    <row r="458" spans="1:126" s="263" customFormat="1" ht="18.600000000000001" customHeight="1">
      <c r="A458" s="263" t="s">
        <v>715</v>
      </c>
      <c r="B458" s="1147"/>
      <c r="C458" s="1136"/>
      <c r="D458" s="1123" t="s">
        <v>986</v>
      </c>
      <c r="E458" s="203" t="s">
        <v>54</v>
      </c>
      <c r="F458" s="165"/>
      <c r="G458" s="204">
        <v>140050</v>
      </c>
      <c r="H458" s="205">
        <v>221390</v>
      </c>
      <c r="I458" s="204">
        <v>130130</v>
      </c>
      <c r="J458" s="205">
        <v>211470</v>
      </c>
      <c r="K458" s="141" t="s">
        <v>973</v>
      </c>
      <c r="L458" s="206">
        <v>1280</v>
      </c>
      <c r="M458" s="207">
        <v>2090</v>
      </c>
      <c r="N458" s="208" t="s">
        <v>974</v>
      </c>
      <c r="O458" s="209" t="s">
        <v>975</v>
      </c>
      <c r="P458" s="209" t="s">
        <v>910</v>
      </c>
      <c r="Q458" s="209" t="s">
        <v>976</v>
      </c>
      <c r="R458" s="209" t="s">
        <v>973</v>
      </c>
      <c r="S458" s="210">
        <v>3</v>
      </c>
      <c r="T458" s="211">
        <v>3</v>
      </c>
      <c r="U458" s="206">
        <v>1180</v>
      </c>
      <c r="V458" s="207">
        <v>1990</v>
      </c>
      <c r="W458" s="212" t="s">
        <v>974</v>
      </c>
      <c r="X458" s="209" t="s">
        <v>975</v>
      </c>
      <c r="Y458" s="212" t="s">
        <v>910</v>
      </c>
      <c r="Z458" s="209" t="s">
        <v>976</v>
      </c>
      <c r="AA458" s="212" t="s">
        <v>973</v>
      </c>
      <c r="AB458" s="210">
        <v>2.9</v>
      </c>
      <c r="AC458" s="213">
        <v>2.9</v>
      </c>
      <c r="AD458" s="231"/>
      <c r="AE458" s="232"/>
      <c r="AF458" s="233"/>
      <c r="AG458" s="234"/>
      <c r="AH458" s="235"/>
      <c r="AI458" s="195"/>
      <c r="AJ458" s="235"/>
      <c r="AK458" s="195"/>
      <c r="AL458" s="235"/>
      <c r="AM458" s="195"/>
      <c r="AN458" s="195"/>
      <c r="AO458" s="231"/>
      <c r="AP458" s="232"/>
      <c r="AQ458" s="233"/>
      <c r="AR458" s="234"/>
      <c r="AS458" s="235"/>
      <c r="AT458" s="195"/>
      <c r="AU458" s="235"/>
      <c r="AV458" s="195"/>
      <c r="AW458" s="235"/>
      <c r="AX458" s="195"/>
      <c r="AY458" s="141" t="s">
        <v>973</v>
      </c>
      <c r="AZ458" s="236">
        <v>16260</v>
      </c>
      <c r="BA458" s="141" t="s">
        <v>973</v>
      </c>
      <c r="BB458" s="184">
        <v>160</v>
      </c>
      <c r="BC458" s="185" t="s">
        <v>974</v>
      </c>
      <c r="BD458" s="186" t="s">
        <v>975</v>
      </c>
      <c r="BE458" s="187" t="s">
        <v>973</v>
      </c>
      <c r="BF458" s="188" t="s">
        <v>976</v>
      </c>
      <c r="BG458" s="185" t="s">
        <v>973</v>
      </c>
      <c r="BH458" s="189">
        <v>2.8</v>
      </c>
      <c r="BI458" s="1119"/>
      <c r="BJ458" s="115"/>
      <c r="BK458" s="224" t="s">
        <v>1000</v>
      </c>
      <c r="BL458" s="1118"/>
      <c r="BM458" s="202" t="s">
        <v>1000</v>
      </c>
      <c r="BN458" s="195"/>
      <c r="BO458" s="195"/>
      <c r="BP458" s="195"/>
      <c r="BQ458" s="195"/>
      <c r="BR458" s="195"/>
      <c r="BS458" s="225"/>
      <c r="BT458" s="232"/>
      <c r="BU458" s="1149"/>
      <c r="BV458" s="224"/>
      <c r="BW458" s="1100" t="s">
        <v>973</v>
      </c>
      <c r="BX458" s="1129">
        <v>14250</v>
      </c>
      <c r="BY458" s="237"/>
      <c r="BZ458" s="1100"/>
      <c r="CA458" s="1083"/>
      <c r="CB458" s="1102"/>
      <c r="CC458" s="1086"/>
      <c r="CD458" s="1102"/>
      <c r="CE458" s="1089"/>
      <c r="CF458" s="1102"/>
      <c r="CG458" s="1067"/>
      <c r="CH458" s="1093"/>
      <c r="CI458" s="1121"/>
      <c r="CJ458" s="1108"/>
      <c r="CK458" s="1093"/>
      <c r="CL458" s="123" t="s">
        <v>987</v>
      </c>
      <c r="CM458" s="228">
        <v>3800</v>
      </c>
      <c r="CN458" s="229">
        <v>4200</v>
      </c>
      <c r="CO458" s="1100"/>
      <c r="CP458" s="1111"/>
      <c r="CQ458" s="1100"/>
      <c r="CR458" s="1083"/>
      <c r="CS458" s="1102"/>
      <c r="CT458" s="1086"/>
      <c r="CU458" s="1086"/>
      <c r="CV458" s="1089"/>
      <c r="CW458" s="1102"/>
      <c r="CX458" s="1105"/>
      <c r="CY458" s="1091"/>
      <c r="CZ458" s="202"/>
      <c r="DA458" s="127"/>
      <c r="DB458" s="1096"/>
      <c r="DC458" s="230"/>
      <c r="DD458" s="1096"/>
      <c r="DE458" s="1098"/>
      <c r="DF458" s="1100"/>
      <c r="DG458" s="1083"/>
      <c r="DH458" s="1086"/>
      <c r="DI458" s="1086"/>
      <c r="DJ458" s="1086"/>
      <c r="DK458" s="1089"/>
      <c r="DL458" s="1086"/>
      <c r="DM458" s="1067"/>
      <c r="DN458" s="1069"/>
      <c r="DO458" s="1076">
        <v>0.01</v>
      </c>
      <c r="DP458" s="1078">
        <v>0.03</v>
      </c>
      <c r="DQ458" s="1078">
        <v>0.04</v>
      </c>
      <c r="DR458" s="1080">
        <v>0.06</v>
      </c>
      <c r="DS458" s="202"/>
      <c r="DT458" s="1143"/>
      <c r="DU458" s="160"/>
      <c r="DV458" s="160"/>
    </row>
    <row r="459" spans="1:126" s="263" customFormat="1" ht="18.600000000000001" customHeight="1">
      <c r="A459" s="263" t="s">
        <v>716</v>
      </c>
      <c r="B459" s="1147"/>
      <c r="C459" s="1136"/>
      <c r="D459" s="1124"/>
      <c r="E459" s="238" t="s">
        <v>55</v>
      </c>
      <c r="F459" s="165"/>
      <c r="G459" s="239">
        <v>221390</v>
      </c>
      <c r="H459" s="240"/>
      <c r="I459" s="239">
        <v>211470</v>
      </c>
      <c r="J459" s="240"/>
      <c r="K459" s="141" t="s">
        <v>973</v>
      </c>
      <c r="L459" s="241">
        <v>2090</v>
      </c>
      <c r="M459" s="242"/>
      <c r="N459" s="243" t="s">
        <v>974</v>
      </c>
      <c r="O459" s="244" t="s">
        <v>975</v>
      </c>
      <c r="P459" s="244" t="s">
        <v>910</v>
      </c>
      <c r="Q459" s="244" t="s">
        <v>976</v>
      </c>
      <c r="R459" s="244" t="s">
        <v>973</v>
      </c>
      <c r="S459" s="245">
        <v>3</v>
      </c>
      <c r="T459" s="246"/>
      <c r="U459" s="241">
        <v>1990</v>
      </c>
      <c r="V459" s="242"/>
      <c r="W459" s="247" t="s">
        <v>974</v>
      </c>
      <c r="X459" s="244" t="s">
        <v>975</v>
      </c>
      <c r="Y459" s="248" t="s">
        <v>910</v>
      </c>
      <c r="Z459" s="244" t="s">
        <v>976</v>
      </c>
      <c r="AA459" s="248" t="s">
        <v>973</v>
      </c>
      <c r="AB459" s="245">
        <v>2.9</v>
      </c>
      <c r="AC459" s="249"/>
      <c r="AD459" s="231"/>
      <c r="AE459" s="232"/>
      <c r="AF459" s="233"/>
      <c r="AG459" s="250"/>
      <c r="AH459" s="235"/>
      <c r="AI459" s="195"/>
      <c r="AJ459" s="235"/>
      <c r="AK459" s="195"/>
      <c r="AL459" s="235"/>
      <c r="AM459" s="195"/>
      <c r="AN459" s="195"/>
      <c r="AO459" s="231"/>
      <c r="AP459" s="232"/>
      <c r="AQ459" s="233"/>
      <c r="AR459" s="250"/>
      <c r="AS459" s="235"/>
      <c r="AT459" s="195"/>
      <c r="AU459" s="235"/>
      <c r="AV459" s="195"/>
      <c r="AW459" s="235"/>
      <c r="AX459" s="195"/>
      <c r="AY459" s="231"/>
      <c r="AZ459" s="232"/>
      <c r="BA459" s="232"/>
      <c r="BB459" s="234"/>
      <c r="BC459" s="235"/>
      <c r="BD459" s="195"/>
      <c r="BE459" s="235"/>
      <c r="BF459" s="195"/>
      <c r="BG459" s="235"/>
      <c r="BH459" s="195"/>
      <c r="BI459" s="1119"/>
      <c r="BJ459" s="115"/>
      <c r="BK459" s="224">
        <v>375100</v>
      </c>
      <c r="BL459" s="1118"/>
      <c r="BM459" s="256">
        <v>3750</v>
      </c>
      <c r="BN459" s="195" t="s">
        <v>911</v>
      </c>
      <c r="BO459" s="122" t="s">
        <v>975</v>
      </c>
      <c r="BP459" s="129" t="s">
        <v>973</v>
      </c>
      <c r="BQ459" s="257" t="s">
        <v>976</v>
      </c>
      <c r="BR459" s="143" t="s">
        <v>973</v>
      </c>
      <c r="BS459" s="258">
        <v>2.1</v>
      </c>
      <c r="BT459" s="232"/>
      <c r="BU459" s="1149"/>
      <c r="BV459" s="224"/>
      <c r="BW459" s="1100"/>
      <c r="BX459" s="1130"/>
      <c r="BY459" s="251"/>
      <c r="BZ459" s="1100"/>
      <c r="CA459" s="1084"/>
      <c r="CB459" s="1103"/>
      <c r="CC459" s="1087"/>
      <c r="CD459" s="1103"/>
      <c r="CE459" s="1090"/>
      <c r="CF459" s="1103"/>
      <c r="CG459" s="1068"/>
      <c r="CH459" s="1093"/>
      <c r="CI459" s="1122"/>
      <c r="CJ459" s="1109"/>
      <c r="CK459" s="1093"/>
      <c r="CL459" s="252" t="s">
        <v>988</v>
      </c>
      <c r="CM459" s="253">
        <v>3400</v>
      </c>
      <c r="CN459" s="254">
        <v>3800</v>
      </c>
      <c r="CO459" s="1100"/>
      <c r="CP459" s="1112"/>
      <c r="CQ459" s="1100"/>
      <c r="CR459" s="1084"/>
      <c r="CS459" s="1103"/>
      <c r="CT459" s="1087"/>
      <c r="CU459" s="1087"/>
      <c r="CV459" s="1090"/>
      <c r="CW459" s="1103"/>
      <c r="CX459" s="1106"/>
      <c r="CY459" s="1092"/>
      <c r="CZ459" s="202"/>
      <c r="DA459" s="127"/>
      <c r="DB459" s="1096"/>
      <c r="DC459" s="230"/>
      <c r="DD459" s="1096"/>
      <c r="DE459" s="1099"/>
      <c r="DF459" s="1100"/>
      <c r="DG459" s="1084"/>
      <c r="DH459" s="1087"/>
      <c r="DI459" s="1087"/>
      <c r="DJ459" s="1087"/>
      <c r="DK459" s="1090"/>
      <c r="DL459" s="1087"/>
      <c r="DM459" s="1068"/>
      <c r="DN459" s="1069"/>
      <c r="DO459" s="1077"/>
      <c r="DP459" s="1079"/>
      <c r="DQ459" s="1079"/>
      <c r="DR459" s="1081"/>
      <c r="DS459" s="202"/>
      <c r="DT459" s="1143"/>
      <c r="DU459" s="160"/>
      <c r="DV459" s="160"/>
    </row>
    <row r="460" spans="1:126" s="263" customFormat="1" ht="18.600000000000001" customHeight="1">
      <c r="A460" s="263" t="s">
        <v>717</v>
      </c>
      <c r="B460" s="1147"/>
      <c r="C460" s="1128" t="s">
        <v>1001</v>
      </c>
      <c r="D460" s="1116" t="s">
        <v>972</v>
      </c>
      <c r="E460" s="164" t="s">
        <v>52</v>
      </c>
      <c r="F460" s="165"/>
      <c r="G460" s="166">
        <v>62270</v>
      </c>
      <c r="H460" s="167">
        <v>70400</v>
      </c>
      <c r="I460" s="166">
        <v>53170</v>
      </c>
      <c r="J460" s="167">
        <v>61300</v>
      </c>
      <c r="K460" s="141" t="s">
        <v>973</v>
      </c>
      <c r="L460" s="168">
        <v>600</v>
      </c>
      <c r="M460" s="169">
        <v>680</v>
      </c>
      <c r="N460" s="170" t="s">
        <v>974</v>
      </c>
      <c r="O460" s="171" t="s">
        <v>975</v>
      </c>
      <c r="P460" s="172" t="s">
        <v>973</v>
      </c>
      <c r="Q460" s="173" t="s">
        <v>976</v>
      </c>
      <c r="R460" s="172" t="s">
        <v>973</v>
      </c>
      <c r="S460" s="174">
        <v>3</v>
      </c>
      <c r="T460" s="175">
        <v>2.9</v>
      </c>
      <c r="U460" s="168">
        <v>510</v>
      </c>
      <c r="V460" s="169">
        <v>590</v>
      </c>
      <c r="W460" s="176" t="s">
        <v>974</v>
      </c>
      <c r="X460" s="171" t="s">
        <v>975</v>
      </c>
      <c r="Y460" s="176" t="s">
        <v>973</v>
      </c>
      <c r="Z460" s="173" t="s">
        <v>976</v>
      </c>
      <c r="AA460" s="176" t="s">
        <v>973</v>
      </c>
      <c r="AB460" s="174">
        <v>2.9</v>
      </c>
      <c r="AC460" s="177">
        <v>2.9</v>
      </c>
      <c r="AD460" s="141" t="s">
        <v>973</v>
      </c>
      <c r="AE460" s="178">
        <v>8130</v>
      </c>
      <c r="AF460" s="141" t="s">
        <v>973</v>
      </c>
      <c r="AG460" s="179">
        <v>80</v>
      </c>
      <c r="AH460" s="180" t="s">
        <v>974</v>
      </c>
      <c r="AI460" s="171" t="s">
        <v>975</v>
      </c>
      <c r="AJ460" s="176" t="s">
        <v>973</v>
      </c>
      <c r="AK460" s="173" t="s">
        <v>976</v>
      </c>
      <c r="AL460" s="176" t="s">
        <v>973</v>
      </c>
      <c r="AM460" s="181">
        <v>2.8</v>
      </c>
      <c r="AN460" s="182" t="s">
        <v>977</v>
      </c>
      <c r="AO460" s="141" t="s">
        <v>973</v>
      </c>
      <c r="AP460" s="183">
        <v>3250</v>
      </c>
      <c r="AQ460" s="141" t="s">
        <v>973</v>
      </c>
      <c r="AR460" s="184">
        <v>30</v>
      </c>
      <c r="AS460" s="185" t="s">
        <v>974</v>
      </c>
      <c r="AT460" s="186" t="s">
        <v>975</v>
      </c>
      <c r="AU460" s="187" t="s">
        <v>973</v>
      </c>
      <c r="AV460" s="188" t="s">
        <v>976</v>
      </c>
      <c r="AW460" s="187" t="s">
        <v>973</v>
      </c>
      <c r="AX460" s="189">
        <v>3.7</v>
      </c>
      <c r="AY460" s="115"/>
      <c r="AZ460" s="126"/>
      <c r="BA460" s="126"/>
      <c r="BB460" s="190"/>
      <c r="BC460" s="130"/>
      <c r="BD460" s="126"/>
      <c r="BE460" s="130"/>
      <c r="BF460" s="126"/>
      <c r="BG460" s="130"/>
      <c r="BH460" s="126"/>
      <c r="BI460" s="1119"/>
      <c r="BJ460" s="115"/>
      <c r="BK460" s="259"/>
      <c r="BL460" s="1118"/>
      <c r="BM460" s="260"/>
      <c r="BN460" s="163"/>
      <c r="BO460" s="163"/>
      <c r="BP460" s="163"/>
      <c r="BQ460" s="163"/>
      <c r="BR460" s="163"/>
      <c r="BS460" s="261"/>
      <c r="BT460" s="195"/>
      <c r="BU460" s="1149"/>
      <c r="BV460" s="226"/>
      <c r="BW460" s="1100" t="s">
        <v>973</v>
      </c>
      <c r="BX460" s="1131">
        <v>15410</v>
      </c>
      <c r="BY460" s="197"/>
      <c r="BZ460" s="1100" t="s">
        <v>973</v>
      </c>
      <c r="CA460" s="1082">
        <v>70</v>
      </c>
      <c r="CB460" s="1101" t="s">
        <v>974</v>
      </c>
      <c r="CC460" s="1085" t="s">
        <v>975</v>
      </c>
      <c r="CD460" s="1101" t="s">
        <v>973</v>
      </c>
      <c r="CE460" s="1088" t="s">
        <v>979</v>
      </c>
      <c r="CF460" s="1101" t="s">
        <v>973</v>
      </c>
      <c r="CG460" s="1066">
        <v>7.1</v>
      </c>
      <c r="CH460" s="1093" t="s">
        <v>973</v>
      </c>
      <c r="CI460" s="1120">
        <v>4100</v>
      </c>
      <c r="CJ460" s="1107">
        <v>4500</v>
      </c>
      <c r="CK460" s="1093" t="s">
        <v>973</v>
      </c>
      <c r="CL460" s="198" t="s">
        <v>980</v>
      </c>
      <c r="CM460" s="199">
        <v>7200</v>
      </c>
      <c r="CN460" s="200">
        <v>8100</v>
      </c>
      <c r="CO460" s="1100" t="s">
        <v>973</v>
      </c>
      <c r="CP460" s="1110">
        <v>8130</v>
      </c>
      <c r="CQ460" s="1100" t="s">
        <v>973</v>
      </c>
      <c r="CR460" s="1082">
        <v>80</v>
      </c>
      <c r="CS460" s="1101" t="s">
        <v>974</v>
      </c>
      <c r="CT460" s="1085" t="s">
        <v>975</v>
      </c>
      <c r="CU460" s="1085" t="s">
        <v>973</v>
      </c>
      <c r="CV460" s="1088" t="s">
        <v>979</v>
      </c>
      <c r="CW460" s="1101" t="s">
        <v>973</v>
      </c>
      <c r="CX460" s="1104">
        <v>3</v>
      </c>
      <c r="CY460" s="1091" t="s">
        <v>981</v>
      </c>
      <c r="CZ460" s="1093" t="s">
        <v>973</v>
      </c>
      <c r="DA460" s="1094">
        <v>4900</v>
      </c>
      <c r="DB460" s="1096"/>
      <c r="DC460" s="230"/>
      <c r="DD460" s="1096" t="s">
        <v>982</v>
      </c>
      <c r="DE460" s="1097">
        <v>8860</v>
      </c>
      <c r="DF460" s="1100" t="s">
        <v>973</v>
      </c>
      <c r="DG460" s="1082">
        <v>80</v>
      </c>
      <c r="DH460" s="1085" t="s">
        <v>974</v>
      </c>
      <c r="DI460" s="1085" t="s">
        <v>975</v>
      </c>
      <c r="DJ460" s="1085" t="s">
        <v>973</v>
      </c>
      <c r="DK460" s="1088" t="s">
        <v>979</v>
      </c>
      <c r="DL460" s="1085" t="s">
        <v>973</v>
      </c>
      <c r="DM460" s="1066">
        <v>2.2999999999999998</v>
      </c>
      <c r="DN460" s="1069" t="s">
        <v>982</v>
      </c>
      <c r="DO460" s="1070" t="s">
        <v>912</v>
      </c>
      <c r="DP460" s="1072" t="s">
        <v>912</v>
      </c>
      <c r="DQ460" s="1072" t="s">
        <v>912</v>
      </c>
      <c r="DR460" s="1074" t="s">
        <v>912</v>
      </c>
      <c r="DS460" s="202"/>
      <c r="DT460" s="1143"/>
      <c r="DU460" s="160"/>
      <c r="DV460" s="160"/>
    </row>
    <row r="461" spans="1:126" s="263" customFormat="1" ht="18.600000000000001" customHeight="1">
      <c r="A461" s="263" t="s">
        <v>718</v>
      </c>
      <c r="B461" s="1147"/>
      <c r="C461" s="1113"/>
      <c r="D461" s="1117"/>
      <c r="E461" s="203" t="s">
        <v>53</v>
      </c>
      <c r="F461" s="165"/>
      <c r="G461" s="204">
        <v>70400</v>
      </c>
      <c r="H461" s="205">
        <v>136160</v>
      </c>
      <c r="I461" s="204">
        <v>61300</v>
      </c>
      <c r="J461" s="205">
        <v>127060</v>
      </c>
      <c r="K461" s="141" t="s">
        <v>973</v>
      </c>
      <c r="L461" s="206">
        <v>680</v>
      </c>
      <c r="M461" s="207">
        <v>1240</v>
      </c>
      <c r="N461" s="208" t="s">
        <v>974</v>
      </c>
      <c r="O461" s="209" t="s">
        <v>975</v>
      </c>
      <c r="P461" s="209" t="s">
        <v>910</v>
      </c>
      <c r="Q461" s="209" t="s">
        <v>976</v>
      </c>
      <c r="R461" s="209" t="s">
        <v>973</v>
      </c>
      <c r="S461" s="210">
        <v>2.9</v>
      </c>
      <c r="T461" s="211">
        <v>3</v>
      </c>
      <c r="U461" s="206">
        <v>590</v>
      </c>
      <c r="V461" s="207">
        <v>1150</v>
      </c>
      <c r="W461" s="212" t="s">
        <v>974</v>
      </c>
      <c r="X461" s="209" t="s">
        <v>975</v>
      </c>
      <c r="Y461" s="212" t="s">
        <v>910</v>
      </c>
      <c r="Z461" s="209" t="s">
        <v>976</v>
      </c>
      <c r="AA461" s="212" t="s">
        <v>973</v>
      </c>
      <c r="AB461" s="210">
        <v>2.9</v>
      </c>
      <c r="AC461" s="213">
        <v>2.9</v>
      </c>
      <c r="AD461" s="141" t="s">
        <v>973</v>
      </c>
      <c r="AE461" s="214">
        <v>8130</v>
      </c>
      <c r="AF461" s="141" t="s">
        <v>973</v>
      </c>
      <c r="AG461" s="215">
        <v>80</v>
      </c>
      <c r="AH461" s="216" t="s">
        <v>974</v>
      </c>
      <c r="AI461" s="158" t="s">
        <v>975</v>
      </c>
      <c r="AJ461" s="159" t="s">
        <v>973</v>
      </c>
      <c r="AK461" s="217" t="s">
        <v>976</v>
      </c>
      <c r="AL461" s="218" t="s">
        <v>973</v>
      </c>
      <c r="AM461" s="219">
        <v>2.8</v>
      </c>
      <c r="AN461" s="220"/>
      <c r="AO461" s="115"/>
      <c r="AP461" s="221"/>
      <c r="AQ461" s="115"/>
      <c r="AR461" s="222"/>
      <c r="AS461" s="223"/>
      <c r="AT461" s="221"/>
      <c r="AU461" s="223"/>
      <c r="AV461" s="221"/>
      <c r="AW461" s="223"/>
      <c r="AX461" s="221"/>
      <c r="AY461" s="115"/>
      <c r="AZ461" s="126"/>
      <c r="BA461" s="126"/>
      <c r="BB461" s="190"/>
      <c r="BC461" s="130"/>
      <c r="BD461" s="126"/>
      <c r="BE461" s="130"/>
      <c r="BF461" s="126"/>
      <c r="BG461" s="130"/>
      <c r="BH461" s="126"/>
      <c r="BI461" s="1119"/>
      <c r="BJ461" s="115"/>
      <c r="BK461" s="224" t="s">
        <v>1002</v>
      </c>
      <c r="BL461" s="1118"/>
      <c r="BM461" s="202" t="s">
        <v>1002</v>
      </c>
      <c r="BN461" s="195"/>
      <c r="BO461" s="195"/>
      <c r="BP461" s="195"/>
      <c r="BQ461" s="195"/>
      <c r="BR461" s="195"/>
      <c r="BS461" s="225"/>
      <c r="BU461" s="1149"/>
      <c r="BV461" s="259"/>
      <c r="BW461" s="1100"/>
      <c r="BX461" s="1132"/>
      <c r="BY461" s="227">
        <v>13530</v>
      </c>
      <c r="BZ461" s="1100"/>
      <c r="CA461" s="1083"/>
      <c r="CB461" s="1102"/>
      <c r="CC461" s="1086"/>
      <c r="CD461" s="1102"/>
      <c r="CE461" s="1089"/>
      <c r="CF461" s="1102"/>
      <c r="CG461" s="1067"/>
      <c r="CH461" s="1093"/>
      <c r="CI461" s="1121" t="e">
        <v>#REF!</v>
      </c>
      <c r="CJ461" s="1108" t="e">
        <v>#REF!</v>
      </c>
      <c r="CK461" s="1093"/>
      <c r="CL461" s="123" t="s">
        <v>985</v>
      </c>
      <c r="CM461" s="228">
        <v>4000</v>
      </c>
      <c r="CN461" s="229">
        <v>4400</v>
      </c>
      <c r="CO461" s="1100"/>
      <c r="CP461" s="1111"/>
      <c r="CQ461" s="1100"/>
      <c r="CR461" s="1083"/>
      <c r="CS461" s="1102"/>
      <c r="CT461" s="1086"/>
      <c r="CU461" s="1086"/>
      <c r="CV461" s="1089"/>
      <c r="CW461" s="1102"/>
      <c r="CX461" s="1105"/>
      <c r="CY461" s="1091"/>
      <c r="CZ461" s="1093"/>
      <c r="DA461" s="1095"/>
      <c r="DB461" s="1096"/>
      <c r="DC461" s="230"/>
      <c r="DD461" s="1096"/>
      <c r="DE461" s="1098"/>
      <c r="DF461" s="1100"/>
      <c r="DG461" s="1083"/>
      <c r="DH461" s="1086"/>
      <c r="DI461" s="1086"/>
      <c r="DJ461" s="1086"/>
      <c r="DK461" s="1089"/>
      <c r="DL461" s="1086"/>
      <c r="DM461" s="1067"/>
      <c r="DN461" s="1069"/>
      <c r="DO461" s="1071"/>
      <c r="DP461" s="1073"/>
      <c r="DQ461" s="1073"/>
      <c r="DR461" s="1075"/>
      <c r="DS461" s="202"/>
      <c r="DT461" s="1143"/>
      <c r="DU461" s="160"/>
      <c r="DV461" s="160"/>
    </row>
    <row r="462" spans="1:126" s="263" customFormat="1" ht="18.600000000000001" customHeight="1">
      <c r="A462" s="263" t="s">
        <v>719</v>
      </c>
      <c r="B462" s="1147"/>
      <c r="C462" s="1113"/>
      <c r="D462" s="1123" t="s">
        <v>986</v>
      </c>
      <c r="E462" s="203" t="s">
        <v>54</v>
      </c>
      <c r="F462" s="165"/>
      <c r="G462" s="204">
        <v>136160</v>
      </c>
      <c r="H462" s="205">
        <v>217500</v>
      </c>
      <c r="I462" s="204">
        <v>127060</v>
      </c>
      <c r="J462" s="205">
        <v>208400</v>
      </c>
      <c r="K462" s="141" t="s">
        <v>973</v>
      </c>
      <c r="L462" s="206">
        <v>1240</v>
      </c>
      <c r="M462" s="207">
        <v>2050</v>
      </c>
      <c r="N462" s="208" t="s">
        <v>974</v>
      </c>
      <c r="O462" s="209" t="s">
        <v>975</v>
      </c>
      <c r="P462" s="209" t="s">
        <v>910</v>
      </c>
      <c r="Q462" s="209" t="s">
        <v>976</v>
      </c>
      <c r="R462" s="209" t="s">
        <v>973</v>
      </c>
      <c r="S462" s="210">
        <v>3</v>
      </c>
      <c r="T462" s="211">
        <v>3</v>
      </c>
      <c r="U462" s="206">
        <v>1150</v>
      </c>
      <c r="V462" s="207">
        <v>1960</v>
      </c>
      <c r="W462" s="212" t="s">
        <v>974</v>
      </c>
      <c r="X462" s="209" t="s">
        <v>975</v>
      </c>
      <c r="Y462" s="212" t="s">
        <v>910</v>
      </c>
      <c r="Z462" s="209" t="s">
        <v>976</v>
      </c>
      <c r="AA462" s="212" t="s">
        <v>973</v>
      </c>
      <c r="AB462" s="210">
        <v>2.9</v>
      </c>
      <c r="AC462" s="213">
        <v>2.9</v>
      </c>
      <c r="AD462" s="231"/>
      <c r="AE462" s="232"/>
      <c r="AF462" s="233"/>
      <c r="AG462" s="234"/>
      <c r="AH462" s="235"/>
      <c r="AI462" s="195"/>
      <c r="AJ462" s="235"/>
      <c r="AK462" s="195"/>
      <c r="AL462" s="235"/>
      <c r="AM462" s="195"/>
      <c r="AN462" s="195"/>
      <c r="AO462" s="231"/>
      <c r="AP462" s="232"/>
      <c r="AQ462" s="233"/>
      <c r="AR462" s="234"/>
      <c r="AS462" s="235"/>
      <c r="AT462" s="195"/>
      <c r="AU462" s="235"/>
      <c r="AV462" s="195"/>
      <c r="AW462" s="235"/>
      <c r="AX462" s="195"/>
      <c r="AY462" s="141" t="s">
        <v>973</v>
      </c>
      <c r="AZ462" s="236">
        <v>16260</v>
      </c>
      <c r="BA462" s="141" t="s">
        <v>973</v>
      </c>
      <c r="BB462" s="184">
        <v>160</v>
      </c>
      <c r="BC462" s="185" t="s">
        <v>974</v>
      </c>
      <c r="BD462" s="186" t="s">
        <v>975</v>
      </c>
      <c r="BE462" s="187" t="s">
        <v>973</v>
      </c>
      <c r="BF462" s="188" t="s">
        <v>976</v>
      </c>
      <c r="BG462" s="185" t="s">
        <v>973</v>
      </c>
      <c r="BH462" s="189">
        <v>2.8</v>
      </c>
      <c r="BI462" s="1119"/>
      <c r="BJ462" s="115"/>
      <c r="BK462" s="224">
        <v>414800</v>
      </c>
      <c r="BL462" s="1118"/>
      <c r="BM462" s="256">
        <v>4140</v>
      </c>
      <c r="BN462" s="195" t="s">
        <v>911</v>
      </c>
      <c r="BO462" s="122" t="s">
        <v>975</v>
      </c>
      <c r="BP462" s="129" t="s">
        <v>973</v>
      </c>
      <c r="BQ462" s="257" t="s">
        <v>976</v>
      </c>
      <c r="BR462" s="143" t="s">
        <v>973</v>
      </c>
      <c r="BS462" s="258">
        <v>2.1</v>
      </c>
      <c r="BT462" s="232"/>
      <c r="BU462" s="1149"/>
      <c r="BV462" s="224"/>
      <c r="BW462" s="1100" t="s">
        <v>973</v>
      </c>
      <c r="BX462" s="1129">
        <v>13530</v>
      </c>
      <c r="BY462" s="237"/>
      <c r="BZ462" s="1100"/>
      <c r="CA462" s="1083">
        <v>0</v>
      </c>
      <c r="CB462" s="1102"/>
      <c r="CC462" s="1086"/>
      <c r="CD462" s="1102"/>
      <c r="CE462" s="1089"/>
      <c r="CF462" s="1102"/>
      <c r="CG462" s="1067"/>
      <c r="CH462" s="1093"/>
      <c r="CI462" s="1121" t="e">
        <v>#REF!</v>
      </c>
      <c r="CJ462" s="1108" t="e">
        <v>#REF!</v>
      </c>
      <c r="CK462" s="1093"/>
      <c r="CL462" s="123" t="s">
        <v>987</v>
      </c>
      <c r="CM462" s="228">
        <v>3500</v>
      </c>
      <c r="CN462" s="229">
        <v>3800</v>
      </c>
      <c r="CO462" s="1100"/>
      <c r="CP462" s="1111"/>
      <c r="CQ462" s="1100"/>
      <c r="CR462" s="1083"/>
      <c r="CS462" s="1102"/>
      <c r="CT462" s="1086"/>
      <c r="CU462" s="1086"/>
      <c r="CV462" s="1089"/>
      <c r="CW462" s="1102"/>
      <c r="CX462" s="1105"/>
      <c r="CY462" s="1091"/>
      <c r="CZ462" s="202"/>
      <c r="DA462" s="127"/>
      <c r="DB462" s="1096"/>
      <c r="DC462" s="230"/>
      <c r="DD462" s="1096"/>
      <c r="DE462" s="1098"/>
      <c r="DF462" s="1100"/>
      <c r="DG462" s="1083"/>
      <c r="DH462" s="1086"/>
      <c r="DI462" s="1086"/>
      <c r="DJ462" s="1086"/>
      <c r="DK462" s="1089"/>
      <c r="DL462" s="1086"/>
      <c r="DM462" s="1067"/>
      <c r="DN462" s="1069"/>
      <c r="DO462" s="1076">
        <v>0.01</v>
      </c>
      <c r="DP462" s="1078">
        <v>0.03</v>
      </c>
      <c r="DQ462" s="1078">
        <v>0.04</v>
      </c>
      <c r="DR462" s="1080">
        <v>0.06</v>
      </c>
      <c r="DS462" s="202"/>
      <c r="DT462" s="1143"/>
      <c r="DU462" s="160"/>
      <c r="DV462" s="160"/>
    </row>
    <row r="463" spans="1:126" s="263" customFormat="1" ht="18.600000000000001" customHeight="1">
      <c r="A463" s="263" t="s">
        <v>720</v>
      </c>
      <c r="B463" s="1147"/>
      <c r="C463" s="1113"/>
      <c r="D463" s="1124"/>
      <c r="E463" s="238" t="s">
        <v>55</v>
      </c>
      <c r="F463" s="165"/>
      <c r="G463" s="239">
        <v>217500</v>
      </c>
      <c r="H463" s="240"/>
      <c r="I463" s="239">
        <v>208400</v>
      </c>
      <c r="J463" s="240"/>
      <c r="K463" s="141" t="s">
        <v>973</v>
      </c>
      <c r="L463" s="241">
        <v>2050</v>
      </c>
      <c r="M463" s="242"/>
      <c r="N463" s="243" t="s">
        <v>974</v>
      </c>
      <c r="O463" s="244" t="s">
        <v>975</v>
      </c>
      <c r="P463" s="244" t="s">
        <v>910</v>
      </c>
      <c r="Q463" s="244" t="s">
        <v>976</v>
      </c>
      <c r="R463" s="244" t="s">
        <v>973</v>
      </c>
      <c r="S463" s="245">
        <v>3</v>
      </c>
      <c r="T463" s="246"/>
      <c r="U463" s="241">
        <v>1960</v>
      </c>
      <c r="V463" s="242"/>
      <c r="W463" s="247" t="s">
        <v>974</v>
      </c>
      <c r="X463" s="244" t="s">
        <v>975</v>
      </c>
      <c r="Y463" s="248" t="s">
        <v>910</v>
      </c>
      <c r="Z463" s="244" t="s">
        <v>976</v>
      </c>
      <c r="AA463" s="248" t="s">
        <v>973</v>
      </c>
      <c r="AB463" s="245">
        <v>2.9</v>
      </c>
      <c r="AC463" s="249"/>
      <c r="AD463" s="231"/>
      <c r="AE463" s="232"/>
      <c r="AF463" s="233"/>
      <c r="AG463" s="250"/>
      <c r="AH463" s="235"/>
      <c r="AI463" s="195"/>
      <c r="AJ463" s="235"/>
      <c r="AK463" s="195"/>
      <c r="AL463" s="235"/>
      <c r="AM463" s="195"/>
      <c r="AN463" s="195"/>
      <c r="AO463" s="231"/>
      <c r="AP463" s="232"/>
      <c r="AQ463" s="233"/>
      <c r="AR463" s="250"/>
      <c r="AS463" s="235"/>
      <c r="AT463" s="195"/>
      <c r="AU463" s="235"/>
      <c r="AV463" s="195"/>
      <c r="AW463" s="235"/>
      <c r="AX463" s="195"/>
      <c r="AY463" s="231"/>
      <c r="AZ463" s="232"/>
      <c r="BA463" s="232"/>
      <c r="BB463" s="234"/>
      <c r="BC463" s="235"/>
      <c r="BD463" s="195"/>
      <c r="BE463" s="235"/>
      <c r="BF463" s="195"/>
      <c r="BG463" s="235"/>
      <c r="BH463" s="195"/>
      <c r="BI463" s="1119"/>
      <c r="BJ463" s="115"/>
      <c r="BK463" s="259"/>
      <c r="BL463" s="1118"/>
      <c r="BM463" s="260"/>
      <c r="BN463" s="163"/>
      <c r="BO463" s="163"/>
      <c r="BP463" s="163"/>
      <c r="BQ463" s="163"/>
      <c r="BR463" s="163"/>
      <c r="BS463" s="261"/>
      <c r="BT463" s="195"/>
      <c r="BU463" s="1149"/>
      <c r="BV463" s="226"/>
      <c r="BW463" s="1100"/>
      <c r="BX463" s="1130"/>
      <c r="BY463" s="251"/>
      <c r="BZ463" s="1100"/>
      <c r="CA463" s="1084"/>
      <c r="CB463" s="1103"/>
      <c r="CC463" s="1087"/>
      <c r="CD463" s="1103"/>
      <c r="CE463" s="1090"/>
      <c r="CF463" s="1103"/>
      <c r="CG463" s="1068"/>
      <c r="CH463" s="1093"/>
      <c r="CI463" s="1122" t="e">
        <v>#REF!</v>
      </c>
      <c r="CJ463" s="1109" t="e">
        <v>#REF!</v>
      </c>
      <c r="CK463" s="1093"/>
      <c r="CL463" s="252" t="s">
        <v>988</v>
      </c>
      <c r="CM463" s="253">
        <v>3100</v>
      </c>
      <c r="CN463" s="254">
        <v>3400</v>
      </c>
      <c r="CO463" s="1100"/>
      <c r="CP463" s="1112"/>
      <c r="CQ463" s="1100"/>
      <c r="CR463" s="1084"/>
      <c r="CS463" s="1103"/>
      <c r="CT463" s="1087"/>
      <c r="CU463" s="1087"/>
      <c r="CV463" s="1090"/>
      <c r="CW463" s="1103"/>
      <c r="CX463" s="1106"/>
      <c r="CY463" s="1092"/>
      <c r="CZ463" s="202"/>
      <c r="DA463" s="127"/>
      <c r="DB463" s="1096"/>
      <c r="DC463" s="230"/>
      <c r="DD463" s="1096"/>
      <c r="DE463" s="1099"/>
      <c r="DF463" s="1100"/>
      <c r="DG463" s="1084"/>
      <c r="DH463" s="1087"/>
      <c r="DI463" s="1087"/>
      <c r="DJ463" s="1087"/>
      <c r="DK463" s="1090"/>
      <c r="DL463" s="1087"/>
      <c r="DM463" s="1068"/>
      <c r="DN463" s="1069"/>
      <c r="DO463" s="1077"/>
      <c r="DP463" s="1079"/>
      <c r="DQ463" s="1079"/>
      <c r="DR463" s="1081"/>
      <c r="DS463" s="202"/>
      <c r="DT463" s="1143"/>
      <c r="DU463" s="160"/>
      <c r="DV463" s="160"/>
    </row>
    <row r="464" spans="1:126" s="263" customFormat="1" ht="18.600000000000001" customHeight="1">
      <c r="A464" s="263" t="s">
        <v>721</v>
      </c>
      <c r="B464" s="1147"/>
      <c r="C464" s="1135" t="s">
        <v>1003</v>
      </c>
      <c r="D464" s="1116" t="s">
        <v>972</v>
      </c>
      <c r="E464" s="164" t="s">
        <v>52</v>
      </c>
      <c r="F464" s="165"/>
      <c r="G464" s="166">
        <v>56080</v>
      </c>
      <c r="H464" s="167">
        <v>64210</v>
      </c>
      <c r="I464" s="166">
        <v>48280</v>
      </c>
      <c r="J464" s="167">
        <v>56410</v>
      </c>
      <c r="K464" s="141" t="s">
        <v>973</v>
      </c>
      <c r="L464" s="168">
        <v>540</v>
      </c>
      <c r="M464" s="169">
        <v>620</v>
      </c>
      <c r="N464" s="170" t="s">
        <v>974</v>
      </c>
      <c r="O464" s="171" t="s">
        <v>975</v>
      </c>
      <c r="P464" s="172" t="s">
        <v>973</v>
      </c>
      <c r="Q464" s="173" t="s">
        <v>976</v>
      </c>
      <c r="R464" s="172" t="s">
        <v>973</v>
      </c>
      <c r="S464" s="174">
        <v>3</v>
      </c>
      <c r="T464" s="175">
        <v>2.9</v>
      </c>
      <c r="U464" s="168">
        <v>460</v>
      </c>
      <c r="V464" s="169">
        <v>540</v>
      </c>
      <c r="W464" s="176" t="s">
        <v>974</v>
      </c>
      <c r="X464" s="171" t="s">
        <v>975</v>
      </c>
      <c r="Y464" s="176" t="s">
        <v>973</v>
      </c>
      <c r="Z464" s="173" t="s">
        <v>976</v>
      </c>
      <c r="AA464" s="176" t="s">
        <v>973</v>
      </c>
      <c r="AB464" s="174">
        <v>2.9</v>
      </c>
      <c r="AC464" s="177">
        <v>2.9</v>
      </c>
      <c r="AD464" s="141" t="s">
        <v>973</v>
      </c>
      <c r="AE464" s="178">
        <v>8130</v>
      </c>
      <c r="AF464" s="141" t="s">
        <v>973</v>
      </c>
      <c r="AG464" s="179">
        <v>80</v>
      </c>
      <c r="AH464" s="180" t="s">
        <v>974</v>
      </c>
      <c r="AI464" s="171" t="s">
        <v>975</v>
      </c>
      <c r="AJ464" s="176" t="s">
        <v>973</v>
      </c>
      <c r="AK464" s="173" t="s">
        <v>976</v>
      </c>
      <c r="AL464" s="176" t="s">
        <v>973</v>
      </c>
      <c r="AM464" s="181">
        <v>2.8</v>
      </c>
      <c r="AN464" s="182" t="s">
        <v>977</v>
      </c>
      <c r="AO464" s="141" t="s">
        <v>973</v>
      </c>
      <c r="AP464" s="183">
        <v>3250</v>
      </c>
      <c r="AQ464" s="141" t="s">
        <v>973</v>
      </c>
      <c r="AR464" s="184">
        <v>30</v>
      </c>
      <c r="AS464" s="185" t="s">
        <v>974</v>
      </c>
      <c r="AT464" s="186" t="s">
        <v>975</v>
      </c>
      <c r="AU464" s="187" t="s">
        <v>973</v>
      </c>
      <c r="AV464" s="188" t="s">
        <v>976</v>
      </c>
      <c r="AW464" s="187" t="s">
        <v>973</v>
      </c>
      <c r="AX464" s="189">
        <v>3.7</v>
      </c>
      <c r="AY464" s="115"/>
      <c r="AZ464" s="126"/>
      <c r="BA464" s="126"/>
      <c r="BB464" s="190"/>
      <c r="BC464" s="130"/>
      <c r="BD464" s="126"/>
      <c r="BE464" s="130"/>
      <c r="BF464" s="126"/>
      <c r="BG464" s="130"/>
      <c r="BH464" s="126"/>
      <c r="BI464" s="1119"/>
      <c r="BJ464" s="115"/>
      <c r="BK464" s="224" t="s">
        <v>1004</v>
      </c>
      <c r="BL464" s="1118"/>
      <c r="BM464" s="202" t="s">
        <v>1004</v>
      </c>
      <c r="BN464" s="195"/>
      <c r="BO464" s="195"/>
      <c r="BP464" s="195"/>
      <c r="BQ464" s="195"/>
      <c r="BR464" s="195"/>
      <c r="BS464" s="225"/>
      <c r="BU464" s="1149"/>
      <c r="BV464" s="259"/>
      <c r="BW464" s="1100" t="s">
        <v>973</v>
      </c>
      <c r="BX464" s="1131">
        <v>14280</v>
      </c>
      <c r="BY464" s="197"/>
      <c r="BZ464" s="1100" t="s">
        <v>973</v>
      </c>
      <c r="CA464" s="1082">
        <v>60</v>
      </c>
      <c r="CB464" s="1101" t="s">
        <v>974</v>
      </c>
      <c r="CC464" s="1085" t="s">
        <v>975</v>
      </c>
      <c r="CD464" s="1101" t="s">
        <v>973</v>
      </c>
      <c r="CE464" s="1088" t="s">
        <v>979</v>
      </c>
      <c r="CF464" s="1101" t="s">
        <v>973</v>
      </c>
      <c r="CG464" s="1066">
        <v>7.1</v>
      </c>
      <c r="CH464" s="1093" t="s">
        <v>973</v>
      </c>
      <c r="CI464" s="1120">
        <v>3500</v>
      </c>
      <c r="CJ464" s="1107">
        <v>3900</v>
      </c>
      <c r="CK464" s="1093" t="s">
        <v>973</v>
      </c>
      <c r="CL464" s="198" t="s">
        <v>980</v>
      </c>
      <c r="CM464" s="199">
        <v>6300</v>
      </c>
      <c r="CN464" s="200">
        <v>7100</v>
      </c>
      <c r="CO464" s="1100" t="s">
        <v>973</v>
      </c>
      <c r="CP464" s="1110">
        <v>6970</v>
      </c>
      <c r="CQ464" s="1100" t="s">
        <v>973</v>
      </c>
      <c r="CR464" s="1082">
        <v>60</v>
      </c>
      <c r="CS464" s="1101" t="s">
        <v>974</v>
      </c>
      <c r="CT464" s="1085" t="s">
        <v>975</v>
      </c>
      <c r="CU464" s="1085" t="s">
        <v>973</v>
      </c>
      <c r="CV464" s="1088" t="s">
        <v>979</v>
      </c>
      <c r="CW464" s="1101" t="s">
        <v>973</v>
      </c>
      <c r="CX464" s="1104">
        <v>3.4</v>
      </c>
      <c r="CY464" s="1091" t="s">
        <v>981</v>
      </c>
      <c r="CZ464" s="1093" t="s">
        <v>973</v>
      </c>
      <c r="DA464" s="1094">
        <v>4900</v>
      </c>
      <c r="DB464" s="1096"/>
      <c r="DC464" s="230"/>
      <c r="DD464" s="1096" t="s">
        <v>982</v>
      </c>
      <c r="DE464" s="1097">
        <v>7590</v>
      </c>
      <c r="DF464" s="1100" t="s">
        <v>973</v>
      </c>
      <c r="DG464" s="1082">
        <v>70</v>
      </c>
      <c r="DH464" s="1085" t="s">
        <v>974</v>
      </c>
      <c r="DI464" s="1085" t="s">
        <v>975</v>
      </c>
      <c r="DJ464" s="1085" t="s">
        <v>973</v>
      </c>
      <c r="DK464" s="1088" t="s">
        <v>979</v>
      </c>
      <c r="DL464" s="1085" t="s">
        <v>973</v>
      </c>
      <c r="DM464" s="1066">
        <v>2.2999999999999998</v>
      </c>
      <c r="DN464" s="1069" t="s">
        <v>982</v>
      </c>
      <c r="DO464" s="1070" t="s">
        <v>912</v>
      </c>
      <c r="DP464" s="1072" t="s">
        <v>912</v>
      </c>
      <c r="DQ464" s="1072" t="s">
        <v>912</v>
      </c>
      <c r="DR464" s="1074" t="s">
        <v>912</v>
      </c>
      <c r="DS464" s="202"/>
      <c r="DT464" s="1143"/>
      <c r="DU464" s="160"/>
      <c r="DV464" s="160"/>
    </row>
    <row r="465" spans="1:126" s="263" customFormat="1" ht="18.600000000000001" customHeight="1">
      <c r="A465" s="263" t="s">
        <v>722</v>
      </c>
      <c r="B465" s="1147"/>
      <c r="C465" s="1136"/>
      <c r="D465" s="1117"/>
      <c r="E465" s="203" t="s">
        <v>53</v>
      </c>
      <c r="F465" s="165"/>
      <c r="G465" s="204">
        <v>64210</v>
      </c>
      <c r="H465" s="205">
        <v>129970</v>
      </c>
      <c r="I465" s="204">
        <v>56410</v>
      </c>
      <c r="J465" s="205">
        <v>122170</v>
      </c>
      <c r="K465" s="141" t="s">
        <v>973</v>
      </c>
      <c r="L465" s="206">
        <v>620</v>
      </c>
      <c r="M465" s="207">
        <v>1180</v>
      </c>
      <c r="N465" s="208" t="s">
        <v>974</v>
      </c>
      <c r="O465" s="209" t="s">
        <v>975</v>
      </c>
      <c r="P465" s="209" t="s">
        <v>910</v>
      </c>
      <c r="Q465" s="209" t="s">
        <v>976</v>
      </c>
      <c r="R465" s="209" t="s">
        <v>973</v>
      </c>
      <c r="S465" s="210">
        <v>2.9</v>
      </c>
      <c r="T465" s="211">
        <v>2.9</v>
      </c>
      <c r="U465" s="206">
        <v>540</v>
      </c>
      <c r="V465" s="207">
        <v>1100</v>
      </c>
      <c r="W465" s="212" t="s">
        <v>974</v>
      </c>
      <c r="X465" s="209" t="s">
        <v>975</v>
      </c>
      <c r="Y465" s="212" t="s">
        <v>910</v>
      </c>
      <c r="Z465" s="209" t="s">
        <v>976</v>
      </c>
      <c r="AA465" s="212" t="s">
        <v>973</v>
      </c>
      <c r="AB465" s="210">
        <v>2.9</v>
      </c>
      <c r="AC465" s="213">
        <v>2.9</v>
      </c>
      <c r="AD465" s="141" t="s">
        <v>973</v>
      </c>
      <c r="AE465" s="214">
        <v>8130</v>
      </c>
      <c r="AF465" s="141" t="s">
        <v>973</v>
      </c>
      <c r="AG465" s="215">
        <v>80</v>
      </c>
      <c r="AH465" s="216" t="s">
        <v>974</v>
      </c>
      <c r="AI465" s="158" t="s">
        <v>975</v>
      </c>
      <c r="AJ465" s="159" t="s">
        <v>973</v>
      </c>
      <c r="AK465" s="217" t="s">
        <v>976</v>
      </c>
      <c r="AL465" s="218" t="s">
        <v>973</v>
      </c>
      <c r="AM465" s="219">
        <v>2.8</v>
      </c>
      <c r="AN465" s="220"/>
      <c r="AO465" s="115"/>
      <c r="AP465" s="221"/>
      <c r="AQ465" s="115"/>
      <c r="AR465" s="222"/>
      <c r="AS465" s="223"/>
      <c r="AT465" s="221"/>
      <c r="AU465" s="223"/>
      <c r="AV465" s="221"/>
      <c r="AW465" s="223"/>
      <c r="AX465" s="221"/>
      <c r="AY465" s="115"/>
      <c r="AZ465" s="126"/>
      <c r="BA465" s="126"/>
      <c r="BB465" s="190"/>
      <c r="BC465" s="130"/>
      <c r="BD465" s="126"/>
      <c r="BE465" s="130"/>
      <c r="BF465" s="126"/>
      <c r="BG465" s="130"/>
      <c r="BH465" s="126"/>
      <c r="BI465" s="1119"/>
      <c r="BJ465" s="115"/>
      <c r="BK465" s="224">
        <v>454500</v>
      </c>
      <c r="BL465" s="1118"/>
      <c r="BM465" s="256">
        <v>4540</v>
      </c>
      <c r="BN465" s="195" t="s">
        <v>911</v>
      </c>
      <c r="BO465" s="122" t="s">
        <v>975</v>
      </c>
      <c r="BP465" s="129" t="s">
        <v>973</v>
      </c>
      <c r="BQ465" s="257" t="s">
        <v>976</v>
      </c>
      <c r="BR465" s="143" t="s">
        <v>973</v>
      </c>
      <c r="BS465" s="258">
        <v>1.9</v>
      </c>
      <c r="BT465" s="232"/>
      <c r="BU465" s="1149"/>
      <c r="BV465" s="224"/>
      <c r="BW465" s="1100"/>
      <c r="BX465" s="1132"/>
      <c r="BY465" s="227">
        <v>12400</v>
      </c>
      <c r="BZ465" s="1100"/>
      <c r="CA465" s="1083"/>
      <c r="CB465" s="1102"/>
      <c r="CC465" s="1086"/>
      <c r="CD465" s="1102"/>
      <c r="CE465" s="1089"/>
      <c r="CF465" s="1102"/>
      <c r="CG465" s="1067"/>
      <c r="CH465" s="1093"/>
      <c r="CI465" s="1121" t="e">
        <v>#REF!</v>
      </c>
      <c r="CJ465" s="1108" t="e">
        <v>#REF!</v>
      </c>
      <c r="CK465" s="1093"/>
      <c r="CL465" s="123" t="s">
        <v>985</v>
      </c>
      <c r="CM465" s="228">
        <v>3500</v>
      </c>
      <c r="CN465" s="229">
        <v>3900</v>
      </c>
      <c r="CO465" s="1100"/>
      <c r="CP465" s="1111"/>
      <c r="CQ465" s="1100"/>
      <c r="CR465" s="1083"/>
      <c r="CS465" s="1102"/>
      <c r="CT465" s="1086"/>
      <c r="CU465" s="1086"/>
      <c r="CV465" s="1089"/>
      <c r="CW465" s="1102"/>
      <c r="CX465" s="1105"/>
      <c r="CY465" s="1091"/>
      <c r="CZ465" s="1093"/>
      <c r="DA465" s="1095"/>
      <c r="DB465" s="1096"/>
      <c r="DC465" s="230"/>
      <c r="DD465" s="1096"/>
      <c r="DE465" s="1098"/>
      <c r="DF465" s="1100"/>
      <c r="DG465" s="1083"/>
      <c r="DH465" s="1086"/>
      <c r="DI465" s="1086"/>
      <c r="DJ465" s="1086"/>
      <c r="DK465" s="1089"/>
      <c r="DL465" s="1086"/>
      <c r="DM465" s="1067"/>
      <c r="DN465" s="1069"/>
      <c r="DO465" s="1071"/>
      <c r="DP465" s="1073"/>
      <c r="DQ465" s="1073"/>
      <c r="DR465" s="1075"/>
      <c r="DS465" s="202"/>
      <c r="DT465" s="1143"/>
      <c r="DU465" s="160"/>
      <c r="DV465" s="160"/>
    </row>
    <row r="466" spans="1:126" s="263" customFormat="1" ht="18.600000000000001" customHeight="1">
      <c r="A466" s="263" t="s">
        <v>723</v>
      </c>
      <c r="B466" s="1147"/>
      <c r="C466" s="1136"/>
      <c r="D466" s="1123" t="s">
        <v>986</v>
      </c>
      <c r="E466" s="203" t="s">
        <v>54</v>
      </c>
      <c r="F466" s="165"/>
      <c r="G466" s="204">
        <v>129970</v>
      </c>
      <c r="H466" s="205">
        <v>211310</v>
      </c>
      <c r="I466" s="204">
        <v>122170</v>
      </c>
      <c r="J466" s="205">
        <v>203510</v>
      </c>
      <c r="K466" s="141" t="s">
        <v>973</v>
      </c>
      <c r="L466" s="206">
        <v>1180</v>
      </c>
      <c r="M466" s="207">
        <v>1990</v>
      </c>
      <c r="N466" s="208" t="s">
        <v>974</v>
      </c>
      <c r="O466" s="209" t="s">
        <v>975</v>
      </c>
      <c r="P466" s="209" t="s">
        <v>910</v>
      </c>
      <c r="Q466" s="209" t="s">
        <v>976</v>
      </c>
      <c r="R466" s="209" t="s">
        <v>973</v>
      </c>
      <c r="S466" s="210">
        <v>2.9</v>
      </c>
      <c r="T466" s="211">
        <v>3</v>
      </c>
      <c r="U466" s="206">
        <v>1100</v>
      </c>
      <c r="V466" s="207">
        <v>1910</v>
      </c>
      <c r="W466" s="212" t="s">
        <v>974</v>
      </c>
      <c r="X466" s="209" t="s">
        <v>975</v>
      </c>
      <c r="Y466" s="212" t="s">
        <v>910</v>
      </c>
      <c r="Z466" s="209" t="s">
        <v>976</v>
      </c>
      <c r="AA466" s="212" t="s">
        <v>973</v>
      </c>
      <c r="AB466" s="210">
        <v>2.9</v>
      </c>
      <c r="AC466" s="213">
        <v>2.9</v>
      </c>
      <c r="AD466" s="231"/>
      <c r="AE466" s="232"/>
      <c r="AF466" s="233"/>
      <c r="AG466" s="234"/>
      <c r="AH466" s="235"/>
      <c r="AI466" s="195"/>
      <c r="AJ466" s="235"/>
      <c r="AK466" s="195"/>
      <c r="AL466" s="235"/>
      <c r="AM466" s="195"/>
      <c r="AN466" s="195"/>
      <c r="AO466" s="231"/>
      <c r="AP466" s="232"/>
      <c r="AQ466" s="233"/>
      <c r="AR466" s="234"/>
      <c r="AS466" s="235"/>
      <c r="AT466" s="195"/>
      <c r="AU466" s="235"/>
      <c r="AV466" s="195"/>
      <c r="AW466" s="235"/>
      <c r="AX466" s="195"/>
      <c r="AY466" s="141" t="s">
        <v>973</v>
      </c>
      <c r="AZ466" s="236">
        <v>16260</v>
      </c>
      <c r="BA466" s="141" t="s">
        <v>973</v>
      </c>
      <c r="BB466" s="184">
        <v>160</v>
      </c>
      <c r="BC466" s="185" t="s">
        <v>974</v>
      </c>
      <c r="BD466" s="186" t="s">
        <v>975</v>
      </c>
      <c r="BE466" s="187" t="s">
        <v>973</v>
      </c>
      <c r="BF466" s="188" t="s">
        <v>976</v>
      </c>
      <c r="BG466" s="185" t="s">
        <v>973</v>
      </c>
      <c r="BH466" s="189">
        <v>2.8</v>
      </c>
      <c r="BI466" s="1119"/>
      <c r="BJ466" s="115"/>
      <c r="BK466" s="259"/>
      <c r="BL466" s="1118"/>
      <c r="BM466" s="260"/>
      <c r="BN466" s="163"/>
      <c r="BO466" s="163"/>
      <c r="BP466" s="163"/>
      <c r="BQ466" s="163"/>
      <c r="BR466" s="163"/>
      <c r="BS466" s="261"/>
      <c r="BT466" s="195"/>
      <c r="BU466" s="1149"/>
      <c r="BV466" s="226"/>
      <c r="BW466" s="1100" t="s">
        <v>973</v>
      </c>
      <c r="BX466" s="1129">
        <v>12400</v>
      </c>
      <c r="BY466" s="237"/>
      <c r="BZ466" s="1100"/>
      <c r="CA466" s="1083">
        <v>0</v>
      </c>
      <c r="CB466" s="1102"/>
      <c r="CC466" s="1086"/>
      <c r="CD466" s="1102"/>
      <c r="CE466" s="1089"/>
      <c r="CF466" s="1102"/>
      <c r="CG466" s="1067"/>
      <c r="CH466" s="1093"/>
      <c r="CI466" s="1121" t="e">
        <v>#REF!</v>
      </c>
      <c r="CJ466" s="1108" t="e">
        <v>#REF!</v>
      </c>
      <c r="CK466" s="1093"/>
      <c r="CL466" s="123" t="s">
        <v>987</v>
      </c>
      <c r="CM466" s="228">
        <v>3000</v>
      </c>
      <c r="CN466" s="229">
        <v>3400</v>
      </c>
      <c r="CO466" s="1100"/>
      <c r="CP466" s="1111"/>
      <c r="CQ466" s="1100"/>
      <c r="CR466" s="1083"/>
      <c r="CS466" s="1102"/>
      <c r="CT466" s="1086"/>
      <c r="CU466" s="1086"/>
      <c r="CV466" s="1089"/>
      <c r="CW466" s="1102"/>
      <c r="CX466" s="1105"/>
      <c r="CY466" s="1091"/>
      <c r="CZ466" s="202"/>
      <c r="DA466" s="127"/>
      <c r="DB466" s="1096"/>
      <c r="DC466" s="230"/>
      <c r="DD466" s="1096"/>
      <c r="DE466" s="1098"/>
      <c r="DF466" s="1100"/>
      <c r="DG466" s="1083"/>
      <c r="DH466" s="1086"/>
      <c r="DI466" s="1086"/>
      <c r="DJ466" s="1086"/>
      <c r="DK466" s="1089"/>
      <c r="DL466" s="1086"/>
      <c r="DM466" s="1067"/>
      <c r="DN466" s="1069"/>
      <c r="DO466" s="1076">
        <v>0.01</v>
      </c>
      <c r="DP466" s="1078">
        <v>0.03</v>
      </c>
      <c r="DQ466" s="1078">
        <v>0.04</v>
      </c>
      <c r="DR466" s="1080">
        <v>0.06</v>
      </c>
      <c r="DS466" s="202"/>
      <c r="DT466" s="1143"/>
      <c r="DU466" s="160"/>
      <c r="DV466" s="160"/>
    </row>
    <row r="467" spans="1:126" s="263" customFormat="1" ht="18.600000000000001" customHeight="1">
      <c r="A467" s="263" t="s">
        <v>724</v>
      </c>
      <c r="B467" s="1147"/>
      <c r="C467" s="1136"/>
      <c r="D467" s="1124"/>
      <c r="E467" s="238" t="s">
        <v>55</v>
      </c>
      <c r="F467" s="165"/>
      <c r="G467" s="239">
        <v>211310</v>
      </c>
      <c r="H467" s="240"/>
      <c r="I467" s="239">
        <v>203510</v>
      </c>
      <c r="J467" s="240"/>
      <c r="K467" s="141" t="s">
        <v>973</v>
      </c>
      <c r="L467" s="241">
        <v>1990</v>
      </c>
      <c r="M467" s="242"/>
      <c r="N467" s="243" t="s">
        <v>974</v>
      </c>
      <c r="O467" s="244" t="s">
        <v>975</v>
      </c>
      <c r="P467" s="244" t="s">
        <v>910</v>
      </c>
      <c r="Q467" s="244" t="s">
        <v>976</v>
      </c>
      <c r="R467" s="244" t="s">
        <v>973</v>
      </c>
      <c r="S467" s="245">
        <v>3</v>
      </c>
      <c r="T467" s="246"/>
      <c r="U467" s="241">
        <v>1910</v>
      </c>
      <c r="V467" s="242"/>
      <c r="W467" s="247" t="s">
        <v>974</v>
      </c>
      <c r="X467" s="244" t="s">
        <v>975</v>
      </c>
      <c r="Y467" s="248" t="s">
        <v>910</v>
      </c>
      <c r="Z467" s="244" t="s">
        <v>976</v>
      </c>
      <c r="AA467" s="248" t="s">
        <v>973</v>
      </c>
      <c r="AB467" s="245">
        <v>2.9</v>
      </c>
      <c r="AC467" s="249"/>
      <c r="AD467" s="231"/>
      <c r="AE467" s="232"/>
      <c r="AF467" s="233"/>
      <c r="AG467" s="250"/>
      <c r="AH467" s="235"/>
      <c r="AI467" s="195"/>
      <c r="AJ467" s="235"/>
      <c r="AK467" s="195"/>
      <c r="AL467" s="235"/>
      <c r="AM467" s="195"/>
      <c r="AN467" s="195"/>
      <c r="AO467" s="231"/>
      <c r="AP467" s="232"/>
      <c r="AQ467" s="233"/>
      <c r="AR467" s="250"/>
      <c r="AS467" s="235"/>
      <c r="AT467" s="195"/>
      <c r="AU467" s="235"/>
      <c r="AV467" s="195"/>
      <c r="AW467" s="235"/>
      <c r="AX467" s="195"/>
      <c r="AY467" s="231"/>
      <c r="AZ467" s="232"/>
      <c r="BA467" s="232"/>
      <c r="BB467" s="234"/>
      <c r="BC467" s="235"/>
      <c r="BD467" s="195"/>
      <c r="BE467" s="235"/>
      <c r="BF467" s="195"/>
      <c r="BG467" s="235"/>
      <c r="BH467" s="195"/>
      <c r="BI467" s="1119"/>
      <c r="BJ467" s="115"/>
      <c r="BK467" s="224" t="s">
        <v>1005</v>
      </c>
      <c r="BL467" s="1118"/>
      <c r="BM467" s="202" t="s">
        <v>1005</v>
      </c>
      <c r="BN467" s="195"/>
      <c r="BO467" s="195"/>
      <c r="BP467" s="195"/>
      <c r="BQ467" s="195"/>
      <c r="BR467" s="195"/>
      <c r="BS467" s="225"/>
      <c r="BU467" s="1149"/>
      <c r="BV467" s="259"/>
      <c r="BW467" s="1100"/>
      <c r="BX467" s="1130"/>
      <c r="BY467" s="251"/>
      <c r="BZ467" s="1100"/>
      <c r="CA467" s="1084"/>
      <c r="CB467" s="1103"/>
      <c r="CC467" s="1087"/>
      <c r="CD467" s="1103"/>
      <c r="CE467" s="1090"/>
      <c r="CF467" s="1103"/>
      <c r="CG467" s="1068"/>
      <c r="CH467" s="1093"/>
      <c r="CI467" s="1122" t="e">
        <v>#REF!</v>
      </c>
      <c r="CJ467" s="1109" t="e">
        <v>#REF!</v>
      </c>
      <c r="CK467" s="1093"/>
      <c r="CL467" s="252" t="s">
        <v>988</v>
      </c>
      <c r="CM467" s="253">
        <v>2700</v>
      </c>
      <c r="CN467" s="254">
        <v>3000</v>
      </c>
      <c r="CO467" s="1100"/>
      <c r="CP467" s="1112"/>
      <c r="CQ467" s="1100"/>
      <c r="CR467" s="1084"/>
      <c r="CS467" s="1103"/>
      <c r="CT467" s="1087"/>
      <c r="CU467" s="1087"/>
      <c r="CV467" s="1090"/>
      <c r="CW467" s="1103"/>
      <c r="CX467" s="1106"/>
      <c r="CY467" s="1092"/>
      <c r="CZ467" s="202"/>
      <c r="DA467" s="127"/>
      <c r="DB467" s="1096"/>
      <c r="DC467" s="230"/>
      <c r="DD467" s="1096"/>
      <c r="DE467" s="1099"/>
      <c r="DF467" s="1100"/>
      <c r="DG467" s="1084"/>
      <c r="DH467" s="1087"/>
      <c r="DI467" s="1087"/>
      <c r="DJ467" s="1087"/>
      <c r="DK467" s="1090"/>
      <c r="DL467" s="1087"/>
      <c r="DM467" s="1068"/>
      <c r="DN467" s="1069"/>
      <c r="DO467" s="1077"/>
      <c r="DP467" s="1079"/>
      <c r="DQ467" s="1079"/>
      <c r="DR467" s="1081"/>
      <c r="DS467" s="202"/>
      <c r="DT467" s="1143"/>
      <c r="DU467" s="160"/>
      <c r="DV467" s="160"/>
    </row>
    <row r="468" spans="1:126" s="263" customFormat="1" ht="18.600000000000001" customHeight="1">
      <c r="A468" s="263" t="s">
        <v>725</v>
      </c>
      <c r="B468" s="1147"/>
      <c r="C468" s="1128" t="s">
        <v>1006</v>
      </c>
      <c r="D468" s="1116" t="s">
        <v>972</v>
      </c>
      <c r="E468" s="164" t="s">
        <v>52</v>
      </c>
      <c r="F468" s="165"/>
      <c r="G468" s="166">
        <v>51490</v>
      </c>
      <c r="H468" s="167">
        <v>59620</v>
      </c>
      <c r="I468" s="166">
        <v>44670</v>
      </c>
      <c r="J468" s="167">
        <v>52800</v>
      </c>
      <c r="K468" s="141" t="s">
        <v>973</v>
      </c>
      <c r="L468" s="168">
        <v>490</v>
      </c>
      <c r="M468" s="169">
        <v>570</v>
      </c>
      <c r="N468" s="170" t="s">
        <v>974</v>
      </c>
      <c r="O468" s="171" t="s">
        <v>975</v>
      </c>
      <c r="P468" s="172" t="s">
        <v>973</v>
      </c>
      <c r="Q468" s="173" t="s">
        <v>976</v>
      </c>
      <c r="R468" s="172" t="s">
        <v>973</v>
      </c>
      <c r="S468" s="174">
        <v>3</v>
      </c>
      <c r="T468" s="175">
        <v>2.9</v>
      </c>
      <c r="U468" s="168">
        <v>420</v>
      </c>
      <c r="V468" s="169">
        <v>500</v>
      </c>
      <c r="W468" s="176" t="s">
        <v>974</v>
      </c>
      <c r="X468" s="171" t="s">
        <v>975</v>
      </c>
      <c r="Y468" s="176" t="s">
        <v>973</v>
      </c>
      <c r="Z468" s="173" t="s">
        <v>976</v>
      </c>
      <c r="AA468" s="176" t="s">
        <v>973</v>
      </c>
      <c r="AB468" s="174">
        <v>2.9</v>
      </c>
      <c r="AC468" s="177">
        <v>2.9</v>
      </c>
      <c r="AD468" s="141" t="s">
        <v>973</v>
      </c>
      <c r="AE468" s="178">
        <v>8130</v>
      </c>
      <c r="AF468" s="141" t="s">
        <v>973</v>
      </c>
      <c r="AG468" s="179">
        <v>80</v>
      </c>
      <c r="AH468" s="180" t="s">
        <v>974</v>
      </c>
      <c r="AI468" s="171" t="s">
        <v>975</v>
      </c>
      <c r="AJ468" s="176" t="s">
        <v>973</v>
      </c>
      <c r="AK468" s="173" t="s">
        <v>976</v>
      </c>
      <c r="AL468" s="176" t="s">
        <v>973</v>
      </c>
      <c r="AM468" s="181">
        <v>2.8</v>
      </c>
      <c r="AN468" s="182" t="s">
        <v>977</v>
      </c>
      <c r="AO468" s="141" t="s">
        <v>973</v>
      </c>
      <c r="AP468" s="183">
        <v>3250</v>
      </c>
      <c r="AQ468" s="141" t="s">
        <v>973</v>
      </c>
      <c r="AR468" s="184">
        <v>30</v>
      </c>
      <c r="AS468" s="185" t="s">
        <v>974</v>
      </c>
      <c r="AT468" s="186" t="s">
        <v>975</v>
      </c>
      <c r="AU468" s="187" t="s">
        <v>973</v>
      </c>
      <c r="AV468" s="188" t="s">
        <v>976</v>
      </c>
      <c r="AW468" s="187" t="s">
        <v>973</v>
      </c>
      <c r="AX468" s="189">
        <v>3.7</v>
      </c>
      <c r="AY468" s="115"/>
      <c r="AZ468" s="126"/>
      <c r="BA468" s="126"/>
      <c r="BB468" s="190"/>
      <c r="BC468" s="130"/>
      <c r="BD468" s="126"/>
      <c r="BE468" s="130"/>
      <c r="BF468" s="126"/>
      <c r="BG468" s="130"/>
      <c r="BH468" s="126"/>
      <c r="BI468" s="1119"/>
      <c r="BJ468" s="115"/>
      <c r="BK468" s="224">
        <v>494100</v>
      </c>
      <c r="BL468" s="1118"/>
      <c r="BM468" s="256">
        <v>4940</v>
      </c>
      <c r="BN468" s="195" t="s">
        <v>911</v>
      </c>
      <c r="BO468" s="122" t="s">
        <v>975</v>
      </c>
      <c r="BP468" s="129" t="s">
        <v>973</v>
      </c>
      <c r="BQ468" s="257" t="s">
        <v>976</v>
      </c>
      <c r="BR468" s="143" t="s">
        <v>973</v>
      </c>
      <c r="BS468" s="258">
        <v>2</v>
      </c>
      <c r="BT468" s="232"/>
      <c r="BU468" s="1149"/>
      <c r="BV468" s="224"/>
      <c r="BW468" s="1100" t="s">
        <v>973</v>
      </c>
      <c r="BX468" s="1131">
        <v>13430</v>
      </c>
      <c r="BY468" s="197"/>
      <c r="BZ468" s="1100" t="s">
        <v>973</v>
      </c>
      <c r="CA468" s="1082">
        <v>50</v>
      </c>
      <c r="CB468" s="1101" t="s">
        <v>974</v>
      </c>
      <c r="CC468" s="1085" t="s">
        <v>975</v>
      </c>
      <c r="CD468" s="1101" t="s">
        <v>973</v>
      </c>
      <c r="CE468" s="1088" t="s">
        <v>979</v>
      </c>
      <c r="CF468" s="1101" t="s">
        <v>973</v>
      </c>
      <c r="CG468" s="1066">
        <v>7.4</v>
      </c>
      <c r="CH468" s="1093" t="s">
        <v>973</v>
      </c>
      <c r="CI468" s="1120">
        <v>4000</v>
      </c>
      <c r="CJ468" s="1107">
        <v>4400</v>
      </c>
      <c r="CK468" s="1093" t="s">
        <v>973</v>
      </c>
      <c r="CL468" s="198" t="s">
        <v>980</v>
      </c>
      <c r="CM468" s="199">
        <v>7100</v>
      </c>
      <c r="CN468" s="200">
        <v>7900</v>
      </c>
      <c r="CO468" s="1100" t="s">
        <v>973</v>
      </c>
      <c r="CP468" s="1110">
        <v>6100</v>
      </c>
      <c r="CQ468" s="1100" t="s">
        <v>973</v>
      </c>
      <c r="CR468" s="1082">
        <v>60</v>
      </c>
      <c r="CS468" s="1101" t="s">
        <v>974</v>
      </c>
      <c r="CT468" s="1085" t="s">
        <v>975</v>
      </c>
      <c r="CU468" s="1085" t="s">
        <v>973</v>
      </c>
      <c r="CV468" s="1088" t="s">
        <v>979</v>
      </c>
      <c r="CW468" s="1101" t="s">
        <v>973</v>
      </c>
      <c r="CX468" s="1104">
        <v>3</v>
      </c>
      <c r="CY468" s="1091" t="s">
        <v>981</v>
      </c>
      <c r="CZ468" s="1093" t="s">
        <v>973</v>
      </c>
      <c r="DA468" s="1094">
        <v>4900</v>
      </c>
      <c r="DB468" s="1096"/>
      <c r="DC468" s="1134" t="s">
        <v>914</v>
      </c>
      <c r="DD468" s="1096" t="s">
        <v>982</v>
      </c>
      <c r="DE468" s="1097">
        <v>6640</v>
      </c>
      <c r="DF468" s="1100" t="s">
        <v>973</v>
      </c>
      <c r="DG468" s="1082">
        <v>60</v>
      </c>
      <c r="DH468" s="1085" t="s">
        <v>974</v>
      </c>
      <c r="DI468" s="1085" t="s">
        <v>975</v>
      </c>
      <c r="DJ468" s="1085" t="s">
        <v>973</v>
      </c>
      <c r="DK468" s="1088" t="s">
        <v>979</v>
      </c>
      <c r="DL468" s="1085" t="s">
        <v>973</v>
      </c>
      <c r="DM468" s="1066">
        <v>2.2999999999999998</v>
      </c>
      <c r="DN468" s="1069" t="s">
        <v>982</v>
      </c>
      <c r="DO468" s="1070" t="s">
        <v>912</v>
      </c>
      <c r="DP468" s="1072" t="s">
        <v>912</v>
      </c>
      <c r="DQ468" s="1072" t="s">
        <v>912</v>
      </c>
      <c r="DR468" s="1074" t="s">
        <v>912</v>
      </c>
      <c r="DS468" s="202"/>
      <c r="DT468" s="1143"/>
      <c r="DU468" s="160"/>
      <c r="DV468" s="160"/>
    </row>
    <row r="469" spans="1:126" s="263" customFormat="1" ht="18.600000000000001" customHeight="1">
      <c r="A469" s="263" t="s">
        <v>726</v>
      </c>
      <c r="B469" s="1147"/>
      <c r="C469" s="1114"/>
      <c r="D469" s="1117"/>
      <c r="E469" s="203" t="s">
        <v>53</v>
      </c>
      <c r="F469" s="165"/>
      <c r="G469" s="204">
        <v>59620</v>
      </c>
      <c r="H469" s="205">
        <v>125380</v>
      </c>
      <c r="I469" s="204">
        <v>52800</v>
      </c>
      <c r="J469" s="205">
        <v>118560</v>
      </c>
      <c r="K469" s="141" t="s">
        <v>973</v>
      </c>
      <c r="L469" s="206">
        <v>570</v>
      </c>
      <c r="M469" s="207">
        <v>1130</v>
      </c>
      <c r="N469" s="208" t="s">
        <v>974</v>
      </c>
      <c r="O469" s="209" t="s">
        <v>975</v>
      </c>
      <c r="P469" s="209" t="s">
        <v>910</v>
      </c>
      <c r="Q469" s="209" t="s">
        <v>976</v>
      </c>
      <c r="R469" s="209" t="s">
        <v>973</v>
      </c>
      <c r="S469" s="210">
        <v>2.9</v>
      </c>
      <c r="T469" s="211">
        <v>2.9</v>
      </c>
      <c r="U469" s="206">
        <v>500</v>
      </c>
      <c r="V469" s="207">
        <v>1070</v>
      </c>
      <c r="W469" s="212" t="s">
        <v>974</v>
      </c>
      <c r="X469" s="209" t="s">
        <v>975</v>
      </c>
      <c r="Y469" s="212" t="s">
        <v>910</v>
      </c>
      <c r="Z469" s="209" t="s">
        <v>976</v>
      </c>
      <c r="AA469" s="212" t="s">
        <v>973</v>
      </c>
      <c r="AB469" s="210">
        <v>2.9</v>
      </c>
      <c r="AC469" s="213">
        <v>2.9</v>
      </c>
      <c r="AD469" s="141" t="s">
        <v>973</v>
      </c>
      <c r="AE469" s="214">
        <v>8130</v>
      </c>
      <c r="AF469" s="141" t="s">
        <v>973</v>
      </c>
      <c r="AG469" s="215">
        <v>80</v>
      </c>
      <c r="AH469" s="216" t="s">
        <v>974</v>
      </c>
      <c r="AI469" s="158" t="s">
        <v>975</v>
      </c>
      <c r="AJ469" s="159" t="s">
        <v>973</v>
      </c>
      <c r="AK469" s="217" t="s">
        <v>976</v>
      </c>
      <c r="AL469" s="218" t="s">
        <v>973</v>
      </c>
      <c r="AM469" s="219">
        <v>2.8</v>
      </c>
      <c r="AN469" s="220"/>
      <c r="AO469" s="115"/>
      <c r="AP469" s="221"/>
      <c r="AQ469" s="115"/>
      <c r="AR469" s="222"/>
      <c r="AS469" s="223"/>
      <c r="AT469" s="221"/>
      <c r="AU469" s="223"/>
      <c r="AV469" s="221"/>
      <c r="AW469" s="223"/>
      <c r="AX469" s="221"/>
      <c r="AY469" s="115"/>
      <c r="AZ469" s="126"/>
      <c r="BA469" s="126"/>
      <c r="BB469" s="190"/>
      <c r="BC469" s="130"/>
      <c r="BD469" s="126"/>
      <c r="BE469" s="130"/>
      <c r="BF469" s="126"/>
      <c r="BG469" s="130"/>
      <c r="BH469" s="126"/>
      <c r="BI469" s="1119"/>
      <c r="BJ469" s="115"/>
      <c r="BK469" s="259"/>
      <c r="BL469" s="1118"/>
      <c r="BM469" s="260"/>
      <c r="BN469" s="163"/>
      <c r="BO469" s="163"/>
      <c r="BP469" s="163"/>
      <c r="BQ469" s="163"/>
      <c r="BR469" s="163"/>
      <c r="BS469" s="261"/>
      <c r="BT469" s="195"/>
      <c r="BU469" s="1149"/>
      <c r="BV469" s="224" t="s">
        <v>1008</v>
      </c>
      <c r="BW469" s="1100"/>
      <c r="BX469" s="1132"/>
      <c r="BY469" s="227">
        <v>11560</v>
      </c>
      <c r="BZ469" s="1100"/>
      <c r="CA469" s="1083"/>
      <c r="CB469" s="1102"/>
      <c r="CC469" s="1086"/>
      <c r="CD469" s="1102"/>
      <c r="CE469" s="1089"/>
      <c r="CF469" s="1102"/>
      <c r="CG469" s="1067"/>
      <c r="CH469" s="1093"/>
      <c r="CI469" s="1121" t="e">
        <v>#REF!</v>
      </c>
      <c r="CJ469" s="1108" t="e">
        <v>#REF!</v>
      </c>
      <c r="CK469" s="1093"/>
      <c r="CL469" s="123" t="s">
        <v>985</v>
      </c>
      <c r="CM469" s="228">
        <v>3900</v>
      </c>
      <c r="CN469" s="229">
        <v>4300</v>
      </c>
      <c r="CO469" s="1100"/>
      <c r="CP469" s="1111"/>
      <c r="CQ469" s="1100"/>
      <c r="CR469" s="1083"/>
      <c r="CS469" s="1102"/>
      <c r="CT469" s="1086"/>
      <c r="CU469" s="1086"/>
      <c r="CV469" s="1089"/>
      <c r="CW469" s="1102"/>
      <c r="CX469" s="1105"/>
      <c r="CY469" s="1091"/>
      <c r="CZ469" s="1093"/>
      <c r="DA469" s="1095"/>
      <c r="DB469" s="1096"/>
      <c r="DC469" s="1134"/>
      <c r="DD469" s="1096"/>
      <c r="DE469" s="1098"/>
      <c r="DF469" s="1100"/>
      <c r="DG469" s="1083"/>
      <c r="DH469" s="1086"/>
      <c r="DI469" s="1086"/>
      <c r="DJ469" s="1086"/>
      <c r="DK469" s="1089"/>
      <c r="DL469" s="1086"/>
      <c r="DM469" s="1067"/>
      <c r="DN469" s="1069"/>
      <c r="DO469" s="1071"/>
      <c r="DP469" s="1073"/>
      <c r="DQ469" s="1073"/>
      <c r="DR469" s="1075"/>
      <c r="DS469" s="202"/>
      <c r="DT469" s="1143"/>
      <c r="DU469" s="160"/>
      <c r="DV469" s="160"/>
    </row>
    <row r="470" spans="1:126" s="263" customFormat="1" ht="18.600000000000001" customHeight="1">
      <c r="A470" s="263" t="s">
        <v>727</v>
      </c>
      <c r="B470" s="1147"/>
      <c r="C470" s="1114"/>
      <c r="D470" s="1123" t="s">
        <v>986</v>
      </c>
      <c r="E470" s="203" t="s">
        <v>54</v>
      </c>
      <c r="F470" s="165"/>
      <c r="G470" s="204">
        <v>125380</v>
      </c>
      <c r="H470" s="205">
        <v>206720</v>
      </c>
      <c r="I470" s="204">
        <v>118560</v>
      </c>
      <c r="J470" s="205">
        <v>199900</v>
      </c>
      <c r="K470" s="141" t="s">
        <v>973</v>
      </c>
      <c r="L470" s="206">
        <v>1130</v>
      </c>
      <c r="M470" s="207">
        <v>1940</v>
      </c>
      <c r="N470" s="208" t="s">
        <v>974</v>
      </c>
      <c r="O470" s="209" t="s">
        <v>975</v>
      </c>
      <c r="P470" s="209" t="s">
        <v>910</v>
      </c>
      <c r="Q470" s="209" t="s">
        <v>976</v>
      </c>
      <c r="R470" s="209" t="s">
        <v>973</v>
      </c>
      <c r="S470" s="210">
        <v>2.9</v>
      </c>
      <c r="T470" s="211">
        <v>3</v>
      </c>
      <c r="U470" s="206">
        <v>1070</v>
      </c>
      <c r="V470" s="207">
        <v>1880</v>
      </c>
      <c r="W470" s="212" t="s">
        <v>974</v>
      </c>
      <c r="X470" s="209" t="s">
        <v>975</v>
      </c>
      <c r="Y470" s="212" t="s">
        <v>910</v>
      </c>
      <c r="Z470" s="209" t="s">
        <v>976</v>
      </c>
      <c r="AA470" s="212" t="s">
        <v>973</v>
      </c>
      <c r="AB470" s="210">
        <v>2.9</v>
      </c>
      <c r="AC470" s="213">
        <v>2.9</v>
      </c>
      <c r="AD470" s="231"/>
      <c r="AE470" s="232"/>
      <c r="AF470" s="233"/>
      <c r="AG470" s="234"/>
      <c r="AH470" s="235"/>
      <c r="AI470" s="195"/>
      <c r="AJ470" s="235"/>
      <c r="AK470" s="195"/>
      <c r="AL470" s="235"/>
      <c r="AM470" s="195"/>
      <c r="AN470" s="195"/>
      <c r="AO470" s="231"/>
      <c r="AP470" s="232"/>
      <c r="AQ470" s="233"/>
      <c r="AR470" s="234"/>
      <c r="AS470" s="235"/>
      <c r="AT470" s="195"/>
      <c r="AU470" s="235"/>
      <c r="AV470" s="195"/>
      <c r="AW470" s="235"/>
      <c r="AX470" s="195"/>
      <c r="AY470" s="141" t="s">
        <v>973</v>
      </c>
      <c r="AZ470" s="236">
        <v>16260</v>
      </c>
      <c r="BA470" s="141" t="s">
        <v>973</v>
      </c>
      <c r="BB470" s="184">
        <v>160</v>
      </c>
      <c r="BC470" s="185" t="s">
        <v>974</v>
      </c>
      <c r="BD470" s="186" t="s">
        <v>975</v>
      </c>
      <c r="BE470" s="187" t="s">
        <v>973</v>
      </c>
      <c r="BF470" s="188" t="s">
        <v>976</v>
      </c>
      <c r="BG470" s="185" t="s">
        <v>973</v>
      </c>
      <c r="BH470" s="189">
        <v>2.8</v>
      </c>
      <c r="BI470" s="1119"/>
      <c r="BJ470" s="115"/>
      <c r="BK470" s="224" t="s">
        <v>1009</v>
      </c>
      <c r="BL470" s="1118"/>
      <c r="BM470" s="202" t="s">
        <v>1009</v>
      </c>
      <c r="BN470" s="195"/>
      <c r="BO470" s="195"/>
      <c r="BP470" s="195"/>
      <c r="BQ470" s="195"/>
      <c r="BR470" s="195"/>
      <c r="BS470" s="225"/>
      <c r="BU470" s="1149"/>
      <c r="BV470" s="264" t="s">
        <v>1010</v>
      </c>
      <c r="BW470" s="1100" t="s">
        <v>973</v>
      </c>
      <c r="BX470" s="1129">
        <v>11560</v>
      </c>
      <c r="BY470" s="237"/>
      <c r="BZ470" s="1100"/>
      <c r="CA470" s="1083">
        <v>0</v>
      </c>
      <c r="CB470" s="1102"/>
      <c r="CC470" s="1086"/>
      <c r="CD470" s="1102"/>
      <c r="CE470" s="1089"/>
      <c r="CF470" s="1102"/>
      <c r="CG470" s="1067"/>
      <c r="CH470" s="1093"/>
      <c r="CI470" s="1121" t="e">
        <v>#REF!</v>
      </c>
      <c r="CJ470" s="1108" t="e">
        <v>#REF!</v>
      </c>
      <c r="CK470" s="1093"/>
      <c r="CL470" s="123" t="s">
        <v>987</v>
      </c>
      <c r="CM470" s="228">
        <v>3400</v>
      </c>
      <c r="CN470" s="229">
        <v>3800</v>
      </c>
      <c r="CO470" s="1100"/>
      <c r="CP470" s="1111"/>
      <c r="CQ470" s="1100"/>
      <c r="CR470" s="1083"/>
      <c r="CS470" s="1102"/>
      <c r="CT470" s="1086"/>
      <c r="CU470" s="1086"/>
      <c r="CV470" s="1089"/>
      <c r="CW470" s="1102"/>
      <c r="CX470" s="1105"/>
      <c r="CY470" s="1091"/>
      <c r="CZ470" s="202"/>
      <c r="DA470" s="127"/>
      <c r="DB470" s="1096"/>
      <c r="DC470" s="1133">
        <v>0.1</v>
      </c>
      <c r="DD470" s="1096"/>
      <c r="DE470" s="1098"/>
      <c r="DF470" s="1100"/>
      <c r="DG470" s="1083"/>
      <c r="DH470" s="1086"/>
      <c r="DI470" s="1086"/>
      <c r="DJ470" s="1086"/>
      <c r="DK470" s="1089"/>
      <c r="DL470" s="1086"/>
      <c r="DM470" s="1067"/>
      <c r="DN470" s="1069"/>
      <c r="DO470" s="1076">
        <v>0.01</v>
      </c>
      <c r="DP470" s="1078">
        <v>0.03</v>
      </c>
      <c r="DQ470" s="1078">
        <v>0.04</v>
      </c>
      <c r="DR470" s="1080">
        <v>0.06</v>
      </c>
      <c r="DS470" s="202"/>
      <c r="DT470" s="1143"/>
      <c r="DU470" s="160"/>
      <c r="DV470" s="160"/>
    </row>
    <row r="471" spans="1:126" s="263" customFormat="1" ht="18.600000000000001" customHeight="1">
      <c r="A471" s="263" t="s">
        <v>728</v>
      </c>
      <c r="B471" s="1147"/>
      <c r="C471" s="1114"/>
      <c r="D471" s="1124"/>
      <c r="E471" s="238" t="s">
        <v>55</v>
      </c>
      <c r="F471" s="165"/>
      <c r="G471" s="239">
        <v>206720</v>
      </c>
      <c r="H471" s="240"/>
      <c r="I471" s="239">
        <v>199900</v>
      </c>
      <c r="J471" s="240"/>
      <c r="K471" s="141" t="s">
        <v>973</v>
      </c>
      <c r="L471" s="241">
        <v>1940</v>
      </c>
      <c r="M471" s="242"/>
      <c r="N471" s="243" t="s">
        <v>974</v>
      </c>
      <c r="O471" s="244" t="s">
        <v>975</v>
      </c>
      <c r="P471" s="244" t="s">
        <v>910</v>
      </c>
      <c r="Q471" s="244" t="s">
        <v>976</v>
      </c>
      <c r="R471" s="244" t="s">
        <v>973</v>
      </c>
      <c r="S471" s="245">
        <v>3</v>
      </c>
      <c r="T471" s="246"/>
      <c r="U471" s="241">
        <v>1880</v>
      </c>
      <c r="V471" s="242"/>
      <c r="W471" s="247" t="s">
        <v>974</v>
      </c>
      <c r="X471" s="244" t="s">
        <v>975</v>
      </c>
      <c r="Y471" s="248" t="s">
        <v>910</v>
      </c>
      <c r="Z471" s="244" t="s">
        <v>976</v>
      </c>
      <c r="AA471" s="248" t="s">
        <v>973</v>
      </c>
      <c r="AB471" s="245">
        <v>2.9</v>
      </c>
      <c r="AC471" s="249"/>
      <c r="AD471" s="231"/>
      <c r="AE471" s="232"/>
      <c r="AF471" s="233"/>
      <c r="AG471" s="250"/>
      <c r="AH471" s="235"/>
      <c r="AI471" s="195"/>
      <c r="AJ471" s="235"/>
      <c r="AK471" s="195"/>
      <c r="AL471" s="235"/>
      <c r="AM471" s="195"/>
      <c r="AN471" s="195"/>
      <c r="AO471" s="231"/>
      <c r="AP471" s="232"/>
      <c r="AQ471" s="233"/>
      <c r="AR471" s="250"/>
      <c r="AS471" s="235"/>
      <c r="AT471" s="195"/>
      <c r="AU471" s="235"/>
      <c r="AV471" s="195"/>
      <c r="AW471" s="235"/>
      <c r="AX471" s="195"/>
      <c r="AY471" s="231"/>
      <c r="AZ471" s="232"/>
      <c r="BA471" s="232"/>
      <c r="BB471" s="234"/>
      <c r="BC471" s="235"/>
      <c r="BD471" s="195"/>
      <c r="BE471" s="235"/>
      <c r="BF471" s="195"/>
      <c r="BG471" s="235"/>
      <c r="BH471" s="195"/>
      <c r="BI471" s="1119"/>
      <c r="BJ471" s="115"/>
      <c r="BK471" s="224">
        <v>533800</v>
      </c>
      <c r="BL471" s="1118"/>
      <c r="BM471" s="256">
        <v>5330</v>
      </c>
      <c r="BN471" s="195" t="s">
        <v>911</v>
      </c>
      <c r="BO471" s="122" t="s">
        <v>975</v>
      </c>
      <c r="BP471" s="129" t="s">
        <v>973</v>
      </c>
      <c r="BQ471" s="257" t="s">
        <v>976</v>
      </c>
      <c r="BR471" s="143" t="s">
        <v>973</v>
      </c>
      <c r="BS471" s="258">
        <v>2.1</v>
      </c>
      <c r="BT471" s="232"/>
      <c r="BU471" s="1149"/>
      <c r="BV471" s="224"/>
      <c r="BW471" s="1100"/>
      <c r="BX471" s="1130"/>
      <c r="BY471" s="251"/>
      <c r="BZ471" s="1100"/>
      <c r="CA471" s="1084"/>
      <c r="CB471" s="1103"/>
      <c r="CC471" s="1087"/>
      <c r="CD471" s="1103"/>
      <c r="CE471" s="1090"/>
      <c r="CF471" s="1103"/>
      <c r="CG471" s="1068"/>
      <c r="CH471" s="1093"/>
      <c r="CI471" s="1122" t="e">
        <v>#REF!</v>
      </c>
      <c r="CJ471" s="1109" t="e">
        <v>#REF!</v>
      </c>
      <c r="CK471" s="1093"/>
      <c r="CL471" s="252" t="s">
        <v>988</v>
      </c>
      <c r="CM471" s="253">
        <v>3000</v>
      </c>
      <c r="CN471" s="254">
        <v>3400</v>
      </c>
      <c r="CO471" s="1100"/>
      <c r="CP471" s="1112"/>
      <c r="CQ471" s="1100"/>
      <c r="CR471" s="1084"/>
      <c r="CS471" s="1103"/>
      <c r="CT471" s="1087"/>
      <c r="CU471" s="1087"/>
      <c r="CV471" s="1090"/>
      <c r="CW471" s="1103"/>
      <c r="CX471" s="1106"/>
      <c r="CY471" s="1092"/>
      <c r="CZ471" s="202"/>
      <c r="DA471" s="127"/>
      <c r="DB471" s="1096"/>
      <c r="DC471" s="1133"/>
      <c r="DD471" s="1096"/>
      <c r="DE471" s="1099"/>
      <c r="DF471" s="1100"/>
      <c r="DG471" s="1084"/>
      <c r="DH471" s="1087"/>
      <c r="DI471" s="1087"/>
      <c r="DJ471" s="1087"/>
      <c r="DK471" s="1090"/>
      <c r="DL471" s="1087"/>
      <c r="DM471" s="1068"/>
      <c r="DN471" s="1069"/>
      <c r="DO471" s="1077"/>
      <c r="DP471" s="1079"/>
      <c r="DQ471" s="1079"/>
      <c r="DR471" s="1081"/>
      <c r="DS471" s="202"/>
      <c r="DT471" s="1143"/>
      <c r="DU471" s="160"/>
      <c r="DV471" s="160"/>
    </row>
    <row r="472" spans="1:126" s="263" customFormat="1" ht="18.600000000000001" customHeight="1">
      <c r="A472" s="263" t="s">
        <v>729</v>
      </c>
      <c r="B472" s="1147"/>
      <c r="C472" s="1128" t="s">
        <v>1011</v>
      </c>
      <c r="D472" s="1116" t="s">
        <v>972</v>
      </c>
      <c r="E472" s="164" t="s">
        <v>52</v>
      </c>
      <c r="F472" s="165"/>
      <c r="G472" s="166">
        <v>47880</v>
      </c>
      <c r="H472" s="167">
        <v>56010</v>
      </c>
      <c r="I472" s="166">
        <v>41810</v>
      </c>
      <c r="J472" s="167">
        <v>49940</v>
      </c>
      <c r="K472" s="141" t="s">
        <v>973</v>
      </c>
      <c r="L472" s="168">
        <v>450</v>
      </c>
      <c r="M472" s="169">
        <v>530</v>
      </c>
      <c r="N472" s="170" t="s">
        <v>974</v>
      </c>
      <c r="O472" s="171" t="s">
        <v>975</v>
      </c>
      <c r="P472" s="172" t="s">
        <v>973</v>
      </c>
      <c r="Q472" s="173" t="s">
        <v>976</v>
      </c>
      <c r="R472" s="172" t="s">
        <v>973</v>
      </c>
      <c r="S472" s="174">
        <v>3</v>
      </c>
      <c r="T472" s="175">
        <v>3</v>
      </c>
      <c r="U472" s="168">
        <v>390</v>
      </c>
      <c r="V472" s="169">
        <v>470</v>
      </c>
      <c r="W472" s="176" t="s">
        <v>974</v>
      </c>
      <c r="X472" s="171" t="s">
        <v>975</v>
      </c>
      <c r="Y472" s="176" t="s">
        <v>973</v>
      </c>
      <c r="Z472" s="173" t="s">
        <v>976</v>
      </c>
      <c r="AA472" s="176" t="s">
        <v>973</v>
      </c>
      <c r="AB472" s="174">
        <v>2.9</v>
      </c>
      <c r="AC472" s="177">
        <v>2.9</v>
      </c>
      <c r="AD472" s="141" t="s">
        <v>973</v>
      </c>
      <c r="AE472" s="178">
        <v>8130</v>
      </c>
      <c r="AF472" s="141" t="s">
        <v>973</v>
      </c>
      <c r="AG472" s="179">
        <v>80</v>
      </c>
      <c r="AH472" s="180" t="s">
        <v>974</v>
      </c>
      <c r="AI472" s="171" t="s">
        <v>975</v>
      </c>
      <c r="AJ472" s="176" t="s">
        <v>973</v>
      </c>
      <c r="AK472" s="173" t="s">
        <v>976</v>
      </c>
      <c r="AL472" s="176" t="s">
        <v>973</v>
      </c>
      <c r="AM472" s="181">
        <v>2.8</v>
      </c>
      <c r="AN472" s="182" t="s">
        <v>977</v>
      </c>
      <c r="AO472" s="141" t="s">
        <v>973</v>
      </c>
      <c r="AP472" s="183">
        <v>3250</v>
      </c>
      <c r="AQ472" s="141" t="s">
        <v>973</v>
      </c>
      <c r="AR472" s="184">
        <v>30</v>
      </c>
      <c r="AS472" s="185" t="s">
        <v>974</v>
      </c>
      <c r="AT472" s="186" t="s">
        <v>975</v>
      </c>
      <c r="AU472" s="187" t="s">
        <v>973</v>
      </c>
      <c r="AV472" s="188" t="s">
        <v>976</v>
      </c>
      <c r="AW472" s="187" t="s">
        <v>973</v>
      </c>
      <c r="AX472" s="189">
        <v>3.7</v>
      </c>
      <c r="AY472" s="115"/>
      <c r="AZ472" s="126"/>
      <c r="BA472" s="126"/>
      <c r="BB472" s="190"/>
      <c r="BC472" s="130"/>
      <c r="BD472" s="126"/>
      <c r="BE472" s="130"/>
      <c r="BF472" s="126"/>
      <c r="BG472" s="130"/>
      <c r="BH472" s="126"/>
      <c r="BI472" s="1119"/>
      <c r="BJ472" s="115"/>
      <c r="BK472" s="259"/>
      <c r="BL472" s="1118"/>
      <c r="BM472" s="260"/>
      <c r="BN472" s="163"/>
      <c r="BO472" s="163"/>
      <c r="BP472" s="163"/>
      <c r="BQ472" s="163"/>
      <c r="BR472" s="163"/>
      <c r="BS472" s="261"/>
      <c r="BT472" s="195"/>
      <c r="BU472" s="1149"/>
      <c r="BV472" s="226"/>
      <c r="BW472" s="1100" t="s">
        <v>973</v>
      </c>
      <c r="BX472" s="1131">
        <v>12780</v>
      </c>
      <c r="BY472" s="197"/>
      <c r="BZ472" s="1100" t="s">
        <v>973</v>
      </c>
      <c r="CA472" s="1082">
        <v>50</v>
      </c>
      <c r="CB472" s="1101" t="s">
        <v>974</v>
      </c>
      <c r="CC472" s="1085" t="s">
        <v>975</v>
      </c>
      <c r="CD472" s="1101" t="s">
        <v>973</v>
      </c>
      <c r="CE472" s="1088" t="s">
        <v>979</v>
      </c>
      <c r="CF472" s="1101" t="s">
        <v>973</v>
      </c>
      <c r="CG472" s="1066">
        <v>6.6</v>
      </c>
      <c r="CH472" s="1093" t="s">
        <v>973</v>
      </c>
      <c r="CI472" s="1120">
        <v>3500</v>
      </c>
      <c r="CJ472" s="1107">
        <v>3900</v>
      </c>
      <c r="CK472" s="1093" t="s">
        <v>973</v>
      </c>
      <c r="CL472" s="198" t="s">
        <v>980</v>
      </c>
      <c r="CM472" s="199">
        <v>6300</v>
      </c>
      <c r="CN472" s="200">
        <v>7100</v>
      </c>
      <c r="CO472" s="1100" t="s">
        <v>973</v>
      </c>
      <c r="CP472" s="1110">
        <v>5420</v>
      </c>
      <c r="CQ472" s="1100" t="s">
        <v>973</v>
      </c>
      <c r="CR472" s="1082">
        <v>50</v>
      </c>
      <c r="CS472" s="1101" t="s">
        <v>974</v>
      </c>
      <c r="CT472" s="1085" t="s">
        <v>975</v>
      </c>
      <c r="CU472" s="1085" t="s">
        <v>973</v>
      </c>
      <c r="CV472" s="1088" t="s">
        <v>979</v>
      </c>
      <c r="CW472" s="1101" t="s">
        <v>973</v>
      </c>
      <c r="CX472" s="1104">
        <v>3.2</v>
      </c>
      <c r="CY472" s="1091" t="s">
        <v>981</v>
      </c>
      <c r="CZ472" s="1093" t="s">
        <v>973</v>
      </c>
      <c r="DA472" s="1094">
        <v>4900</v>
      </c>
      <c r="DB472" s="1096"/>
      <c r="DC472" s="265"/>
      <c r="DD472" s="1096" t="s">
        <v>982</v>
      </c>
      <c r="DE472" s="1097">
        <v>5900</v>
      </c>
      <c r="DF472" s="1100" t="s">
        <v>973</v>
      </c>
      <c r="DG472" s="1082">
        <v>50</v>
      </c>
      <c r="DH472" s="1085" t="s">
        <v>974</v>
      </c>
      <c r="DI472" s="1085" t="s">
        <v>975</v>
      </c>
      <c r="DJ472" s="1085" t="s">
        <v>973</v>
      </c>
      <c r="DK472" s="1088" t="s">
        <v>979</v>
      </c>
      <c r="DL472" s="1085" t="s">
        <v>973</v>
      </c>
      <c r="DM472" s="1066">
        <v>2.5</v>
      </c>
      <c r="DN472" s="1069" t="s">
        <v>982</v>
      </c>
      <c r="DO472" s="1070" t="s">
        <v>912</v>
      </c>
      <c r="DP472" s="1072" t="s">
        <v>912</v>
      </c>
      <c r="DQ472" s="1072" t="s">
        <v>912</v>
      </c>
      <c r="DR472" s="1074" t="s">
        <v>912</v>
      </c>
      <c r="DS472" s="202"/>
      <c r="DT472" s="1143"/>
      <c r="DU472" s="160"/>
      <c r="DV472" s="160"/>
    </row>
    <row r="473" spans="1:126" s="263" customFormat="1" ht="18.600000000000001" customHeight="1">
      <c r="A473" s="263" t="s">
        <v>730</v>
      </c>
      <c r="B473" s="1147"/>
      <c r="C473" s="1114"/>
      <c r="D473" s="1117"/>
      <c r="E473" s="203" t="s">
        <v>53</v>
      </c>
      <c r="F473" s="165"/>
      <c r="G473" s="204">
        <v>56010</v>
      </c>
      <c r="H473" s="205">
        <v>121770</v>
      </c>
      <c r="I473" s="204">
        <v>49940</v>
      </c>
      <c r="J473" s="205">
        <v>115700</v>
      </c>
      <c r="K473" s="141" t="s">
        <v>973</v>
      </c>
      <c r="L473" s="206">
        <v>530</v>
      </c>
      <c r="M473" s="207">
        <v>1100</v>
      </c>
      <c r="N473" s="208" t="s">
        <v>974</v>
      </c>
      <c r="O473" s="209" t="s">
        <v>975</v>
      </c>
      <c r="P473" s="209" t="s">
        <v>910</v>
      </c>
      <c r="Q473" s="209" t="s">
        <v>976</v>
      </c>
      <c r="R473" s="209" t="s">
        <v>973</v>
      </c>
      <c r="S473" s="210">
        <v>3</v>
      </c>
      <c r="T473" s="211">
        <v>2.9</v>
      </c>
      <c r="U473" s="206">
        <v>470</v>
      </c>
      <c r="V473" s="207">
        <v>1040</v>
      </c>
      <c r="W473" s="212" t="s">
        <v>974</v>
      </c>
      <c r="X473" s="209" t="s">
        <v>975</v>
      </c>
      <c r="Y473" s="212" t="s">
        <v>910</v>
      </c>
      <c r="Z473" s="209" t="s">
        <v>976</v>
      </c>
      <c r="AA473" s="212" t="s">
        <v>973</v>
      </c>
      <c r="AB473" s="210">
        <v>2.9</v>
      </c>
      <c r="AC473" s="213">
        <v>2.9</v>
      </c>
      <c r="AD473" s="141" t="s">
        <v>973</v>
      </c>
      <c r="AE473" s="214">
        <v>8130</v>
      </c>
      <c r="AF473" s="141" t="s">
        <v>973</v>
      </c>
      <c r="AG473" s="215">
        <v>80</v>
      </c>
      <c r="AH473" s="216" t="s">
        <v>974</v>
      </c>
      <c r="AI473" s="158" t="s">
        <v>975</v>
      </c>
      <c r="AJ473" s="159" t="s">
        <v>973</v>
      </c>
      <c r="AK473" s="217" t="s">
        <v>976</v>
      </c>
      <c r="AL473" s="218" t="s">
        <v>973</v>
      </c>
      <c r="AM473" s="219">
        <v>2.8</v>
      </c>
      <c r="AN473" s="220"/>
      <c r="AO473" s="115"/>
      <c r="AP473" s="221"/>
      <c r="AQ473" s="115"/>
      <c r="AR473" s="222"/>
      <c r="AS473" s="223"/>
      <c r="AT473" s="221"/>
      <c r="AU473" s="223"/>
      <c r="AV473" s="221"/>
      <c r="AW473" s="223"/>
      <c r="AX473" s="221"/>
      <c r="AY473" s="115"/>
      <c r="AZ473" s="126"/>
      <c r="BA473" s="126"/>
      <c r="BB473" s="190"/>
      <c r="BC473" s="130"/>
      <c r="BD473" s="126"/>
      <c r="BE473" s="130"/>
      <c r="BF473" s="126"/>
      <c r="BG473" s="130"/>
      <c r="BH473" s="126"/>
      <c r="BI473" s="1119"/>
      <c r="BJ473" s="115"/>
      <c r="BK473" s="224" t="s">
        <v>1012</v>
      </c>
      <c r="BL473" s="1118"/>
      <c r="BM473" s="202" t="s">
        <v>1012</v>
      </c>
      <c r="BN473" s="195"/>
      <c r="BO473" s="195"/>
      <c r="BP473" s="195"/>
      <c r="BQ473" s="195"/>
      <c r="BR473" s="195"/>
      <c r="BS473" s="225"/>
      <c r="BU473" s="1149"/>
      <c r="BV473" s="259"/>
      <c r="BW473" s="1100"/>
      <c r="BX473" s="1132"/>
      <c r="BY473" s="227">
        <v>10900</v>
      </c>
      <c r="BZ473" s="1100"/>
      <c r="CA473" s="1083"/>
      <c r="CB473" s="1102"/>
      <c r="CC473" s="1086"/>
      <c r="CD473" s="1102"/>
      <c r="CE473" s="1089"/>
      <c r="CF473" s="1102"/>
      <c r="CG473" s="1067"/>
      <c r="CH473" s="1093"/>
      <c r="CI473" s="1121" t="e">
        <v>#REF!</v>
      </c>
      <c r="CJ473" s="1108" t="e">
        <v>#REF!</v>
      </c>
      <c r="CK473" s="1093"/>
      <c r="CL473" s="123" t="s">
        <v>985</v>
      </c>
      <c r="CM473" s="228">
        <v>3500</v>
      </c>
      <c r="CN473" s="229">
        <v>3900</v>
      </c>
      <c r="CO473" s="1100"/>
      <c r="CP473" s="1111"/>
      <c r="CQ473" s="1100"/>
      <c r="CR473" s="1083"/>
      <c r="CS473" s="1102"/>
      <c r="CT473" s="1086"/>
      <c r="CU473" s="1086"/>
      <c r="CV473" s="1089"/>
      <c r="CW473" s="1102"/>
      <c r="CX473" s="1105"/>
      <c r="CY473" s="1091"/>
      <c r="CZ473" s="1093"/>
      <c r="DA473" s="1095"/>
      <c r="DB473" s="1096"/>
      <c r="DC473" s="265"/>
      <c r="DD473" s="1096"/>
      <c r="DE473" s="1098"/>
      <c r="DF473" s="1100"/>
      <c r="DG473" s="1083"/>
      <c r="DH473" s="1086"/>
      <c r="DI473" s="1086"/>
      <c r="DJ473" s="1086"/>
      <c r="DK473" s="1089"/>
      <c r="DL473" s="1086"/>
      <c r="DM473" s="1067"/>
      <c r="DN473" s="1069"/>
      <c r="DO473" s="1071"/>
      <c r="DP473" s="1073"/>
      <c r="DQ473" s="1073"/>
      <c r="DR473" s="1075"/>
      <c r="DS473" s="202"/>
      <c r="DT473" s="1143"/>
      <c r="DU473" s="160"/>
      <c r="DV473" s="160"/>
    </row>
    <row r="474" spans="1:126" s="263" customFormat="1" ht="18.600000000000001" customHeight="1">
      <c r="A474" s="263" t="s">
        <v>731</v>
      </c>
      <c r="B474" s="1147"/>
      <c r="C474" s="1114"/>
      <c r="D474" s="1123" t="s">
        <v>986</v>
      </c>
      <c r="E474" s="203" t="s">
        <v>54</v>
      </c>
      <c r="F474" s="165"/>
      <c r="G474" s="204">
        <v>121770</v>
      </c>
      <c r="H474" s="205">
        <v>203110</v>
      </c>
      <c r="I474" s="204">
        <v>115700</v>
      </c>
      <c r="J474" s="205">
        <v>197040</v>
      </c>
      <c r="K474" s="141" t="s">
        <v>973</v>
      </c>
      <c r="L474" s="206">
        <v>1100</v>
      </c>
      <c r="M474" s="207">
        <v>1910</v>
      </c>
      <c r="N474" s="208" t="s">
        <v>974</v>
      </c>
      <c r="O474" s="209" t="s">
        <v>975</v>
      </c>
      <c r="P474" s="209" t="s">
        <v>910</v>
      </c>
      <c r="Q474" s="209" t="s">
        <v>976</v>
      </c>
      <c r="R474" s="209" t="s">
        <v>973</v>
      </c>
      <c r="S474" s="210">
        <v>2.9</v>
      </c>
      <c r="T474" s="211">
        <v>3</v>
      </c>
      <c r="U474" s="206">
        <v>1040</v>
      </c>
      <c r="V474" s="207">
        <v>1850</v>
      </c>
      <c r="W474" s="212" t="s">
        <v>974</v>
      </c>
      <c r="X474" s="209" t="s">
        <v>975</v>
      </c>
      <c r="Y474" s="212" t="s">
        <v>910</v>
      </c>
      <c r="Z474" s="209" t="s">
        <v>976</v>
      </c>
      <c r="AA474" s="212" t="s">
        <v>973</v>
      </c>
      <c r="AB474" s="210">
        <v>2.9</v>
      </c>
      <c r="AC474" s="213">
        <v>2.9</v>
      </c>
      <c r="AD474" s="231"/>
      <c r="AE474" s="232"/>
      <c r="AF474" s="233"/>
      <c r="AG474" s="234"/>
      <c r="AH474" s="235"/>
      <c r="AI474" s="195"/>
      <c r="AJ474" s="235"/>
      <c r="AK474" s="195"/>
      <c r="AL474" s="235"/>
      <c r="AM474" s="195"/>
      <c r="AN474" s="195"/>
      <c r="AO474" s="231"/>
      <c r="AP474" s="232"/>
      <c r="AQ474" s="233"/>
      <c r="AR474" s="234"/>
      <c r="AS474" s="235"/>
      <c r="AT474" s="195"/>
      <c r="AU474" s="235"/>
      <c r="AV474" s="195"/>
      <c r="AW474" s="235"/>
      <c r="AX474" s="195"/>
      <c r="AY474" s="141" t="s">
        <v>973</v>
      </c>
      <c r="AZ474" s="236">
        <v>16260</v>
      </c>
      <c r="BA474" s="141" t="s">
        <v>973</v>
      </c>
      <c r="BB474" s="184">
        <v>160</v>
      </c>
      <c r="BC474" s="185" t="s">
        <v>974</v>
      </c>
      <c r="BD474" s="186" t="s">
        <v>975</v>
      </c>
      <c r="BE474" s="187" t="s">
        <v>973</v>
      </c>
      <c r="BF474" s="188" t="s">
        <v>976</v>
      </c>
      <c r="BG474" s="185" t="s">
        <v>973</v>
      </c>
      <c r="BH474" s="189">
        <v>2.8</v>
      </c>
      <c r="BI474" s="1119"/>
      <c r="BJ474" s="115"/>
      <c r="BK474" s="224">
        <v>573500</v>
      </c>
      <c r="BL474" s="1118"/>
      <c r="BM474" s="256">
        <v>5730</v>
      </c>
      <c r="BN474" s="195" t="s">
        <v>911</v>
      </c>
      <c r="BO474" s="122" t="s">
        <v>975</v>
      </c>
      <c r="BP474" s="129" t="s">
        <v>973</v>
      </c>
      <c r="BQ474" s="257" t="s">
        <v>976</v>
      </c>
      <c r="BR474" s="143" t="s">
        <v>973</v>
      </c>
      <c r="BS474" s="258">
        <v>2.1</v>
      </c>
      <c r="BT474" s="232"/>
      <c r="BU474" s="1149"/>
      <c r="BV474" s="224"/>
      <c r="BW474" s="1100" t="s">
        <v>973</v>
      </c>
      <c r="BX474" s="1129">
        <v>10900</v>
      </c>
      <c r="BY474" s="237"/>
      <c r="BZ474" s="1100"/>
      <c r="CA474" s="1083">
        <v>0</v>
      </c>
      <c r="CB474" s="1102"/>
      <c r="CC474" s="1086"/>
      <c r="CD474" s="1102"/>
      <c r="CE474" s="1089"/>
      <c r="CF474" s="1102"/>
      <c r="CG474" s="1067"/>
      <c r="CH474" s="1093"/>
      <c r="CI474" s="1121" t="e">
        <v>#REF!</v>
      </c>
      <c r="CJ474" s="1108" t="e">
        <v>#REF!</v>
      </c>
      <c r="CK474" s="1093"/>
      <c r="CL474" s="123" t="s">
        <v>987</v>
      </c>
      <c r="CM474" s="228">
        <v>3000</v>
      </c>
      <c r="CN474" s="229">
        <v>3400</v>
      </c>
      <c r="CO474" s="1100"/>
      <c r="CP474" s="1111"/>
      <c r="CQ474" s="1100"/>
      <c r="CR474" s="1083"/>
      <c r="CS474" s="1102"/>
      <c r="CT474" s="1086"/>
      <c r="CU474" s="1086"/>
      <c r="CV474" s="1089"/>
      <c r="CW474" s="1102"/>
      <c r="CX474" s="1105"/>
      <c r="CY474" s="1091"/>
      <c r="CZ474" s="202"/>
      <c r="DA474" s="127"/>
      <c r="DB474" s="1096"/>
      <c r="DC474" s="266"/>
      <c r="DD474" s="1096"/>
      <c r="DE474" s="1098"/>
      <c r="DF474" s="1100"/>
      <c r="DG474" s="1083"/>
      <c r="DH474" s="1086"/>
      <c r="DI474" s="1086"/>
      <c r="DJ474" s="1086"/>
      <c r="DK474" s="1089"/>
      <c r="DL474" s="1086"/>
      <c r="DM474" s="1067"/>
      <c r="DN474" s="1069"/>
      <c r="DO474" s="1076">
        <v>0.01</v>
      </c>
      <c r="DP474" s="1078">
        <v>0.03</v>
      </c>
      <c r="DQ474" s="1078">
        <v>0.04</v>
      </c>
      <c r="DR474" s="1080">
        <v>0.06</v>
      </c>
      <c r="DS474" s="202"/>
      <c r="DT474" s="1143"/>
      <c r="DU474" s="160"/>
      <c r="DV474" s="160"/>
    </row>
    <row r="475" spans="1:126" s="263" customFormat="1" ht="18.600000000000001" customHeight="1">
      <c r="A475" s="263" t="s">
        <v>732</v>
      </c>
      <c r="B475" s="1147"/>
      <c r="C475" s="1114"/>
      <c r="D475" s="1124"/>
      <c r="E475" s="238" t="s">
        <v>55</v>
      </c>
      <c r="F475" s="165"/>
      <c r="G475" s="239">
        <v>203110</v>
      </c>
      <c r="H475" s="240"/>
      <c r="I475" s="239">
        <v>197040</v>
      </c>
      <c r="J475" s="240"/>
      <c r="K475" s="141" t="s">
        <v>973</v>
      </c>
      <c r="L475" s="241">
        <v>1910</v>
      </c>
      <c r="M475" s="242"/>
      <c r="N475" s="243" t="s">
        <v>974</v>
      </c>
      <c r="O475" s="244" t="s">
        <v>975</v>
      </c>
      <c r="P475" s="244" t="s">
        <v>910</v>
      </c>
      <c r="Q475" s="244" t="s">
        <v>976</v>
      </c>
      <c r="R475" s="244" t="s">
        <v>973</v>
      </c>
      <c r="S475" s="245">
        <v>3</v>
      </c>
      <c r="T475" s="246"/>
      <c r="U475" s="241">
        <v>1850</v>
      </c>
      <c r="V475" s="242"/>
      <c r="W475" s="247" t="s">
        <v>974</v>
      </c>
      <c r="X475" s="244" t="s">
        <v>975</v>
      </c>
      <c r="Y475" s="248" t="s">
        <v>910</v>
      </c>
      <c r="Z475" s="244" t="s">
        <v>976</v>
      </c>
      <c r="AA475" s="248" t="s">
        <v>973</v>
      </c>
      <c r="AB475" s="245">
        <v>2.9</v>
      </c>
      <c r="AC475" s="249"/>
      <c r="AD475" s="231"/>
      <c r="AE475" s="232"/>
      <c r="AF475" s="233"/>
      <c r="AG475" s="250"/>
      <c r="AH475" s="235"/>
      <c r="AI475" s="195"/>
      <c r="AJ475" s="235"/>
      <c r="AK475" s="195"/>
      <c r="AL475" s="235"/>
      <c r="AM475" s="195"/>
      <c r="AN475" s="195"/>
      <c r="AO475" s="231"/>
      <c r="AP475" s="232"/>
      <c r="AQ475" s="233"/>
      <c r="AR475" s="250"/>
      <c r="AS475" s="235"/>
      <c r="AT475" s="195"/>
      <c r="AU475" s="235"/>
      <c r="AV475" s="195"/>
      <c r="AW475" s="235"/>
      <c r="AX475" s="195"/>
      <c r="AY475" s="231"/>
      <c r="AZ475" s="232"/>
      <c r="BA475" s="232"/>
      <c r="BB475" s="234"/>
      <c r="BC475" s="235"/>
      <c r="BD475" s="195"/>
      <c r="BE475" s="235"/>
      <c r="BF475" s="195"/>
      <c r="BG475" s="235"/>
      <c r="BH475" s="195"/>
      <c r="BI475" s="1119"/>
      <c r="BJ475" s="115"/>
      <c r="BK475" s="259"/>
      <c r="BL475" s="1118"/>
      <c r="BM475" s="260"/>
      <c r="BN475" s="163"/>
      <c r="BO475" s="163"/>
      <c r="BP475" s="163"/>
      <c r="BQ475" s="163"/>
      <c r="BR475" s="163"/>
      <c r="BS475" s="261"/>
      <c r="BT475" s="195"/>
      <c r="BU475" s="1149"/>
      <c r="BV475" s="226"/>
      <c r="BW475" s="1100"/>
      <c r="BX475" s="1130"/>
      <c r="BY475" s="251"/>
      <c r="BZ475" s="1100"/>
      <c r="CA475" s="1084"/>
      <c r="CB475" s="1103"/>
      <c r="CC475" s="1087"/>
      <c r="CD475" s="1103"/>
      <c r="CE475" s="1090"/>
      <c r="CF475" s="1103"/>
      <c r="CG475" s="1068"/>
      <c r="CH475" s="1093"/>
      <c r="CI475" s="1122" t="e">
        <v>#REF!</v>
      </c>
      <c r="CJ475" s="1109" t="e">
        <v>#REF!</v>
      </c>
      <c r="CK475" s="1093"/>
      <c r="CL475" s="252" t="s">
        <v>988</v>
      </c>
      <c r="CM475" s="253">
        <v>2700</v>
      </c>
      <c r="CN475" s="254">
        <v>3000</v>
      </c>
      <c r="CO475" s="1100"/>
      <c r="CP475" s="1112"/>
      <c r="CQ475" s="1100"/>
      <c r="CR475" s="1084"/>
      <c r="CS475" s="1103"/>
      <c r="CT475" s="1087"/>
      <c r="CU475" s="1087"/>
      <c r="CV475" s="1090"/>
      <c r="CW475" s="1103"/>
      <c r="CX475" s="1106"/>
      <c r="CY475" s="1092"/>
      <c r="CZ475" s="202"/>
      <c r="DA475" s="127"/>
      <c r="DB475" s="1096"/>
      <c r="DC475" s="266"/>
      <c r="DD475" s="1096"/>
      <c r="DE475" s="1099"/>
      <c r="DF475" s="1100"/>
      <c r="DG475" s="1084"/>
      <c r="DH475" s="1087"/>
      <c r="DI475" s="1087"/>
      <c r="DJ475" s="1087"/>
      <c r="DK475" s="1090"/>
      <c r="DL475" s="1087"/>
      <c r="DM475" s="1068"/>
      <c r="DN475" s="1069"/>
      <c r="DO475" s="1077"/>
      <c r="DP475" s="1079"/>
      <c r="DQ475" s="1079"/>
      <c r="DR475" s="1081"/>
      <c r="DS475" s="202"/>
      <c r="DT475" s="1143"/>
      <c r="DU475" s="160"/>
      <c r="DV475" s="160"/>
    </row>
    <row r="476" spans="1:126" s="263" customFormat="1" ht="18.600000000000001" customHeight="1">
      <c r="A476" s="263" t="s">
        <v>733</v>
      </c>
      <c r="B476" s="1147"/>
      <c r="C476" s="1128" t="s">
        <v>1013</v>
      </c>
      <c r="D476" s="1116" t="s">
        <v>972</v>
      </c>
      <c r="E476" s="164" t="s">
        <v>52</v>
      </c>
      <c r="F476" s="165"/>
      <c r="G476" s="166">
        <v>41330</v>
      </c>
      <c r="H476" s="167">
        <v>49460</v>
      </c>
      <c r="I476" s="166">
        <v>35870</v>
      </c>
      <c r="J476" s="167">
        <v>44000</v>
      </c>
      <c r="K476" s="141" t="s">
        <v>973</v>
      </c>
      <c r="L476" s="168">
        <v>390</v>
      </c>
      <c r="M476" s="169">
        <v>470</v>
      </c>
      <c r="N476" s="170" t="s">
        <v>974</v>
      </c>
      <c r="O476" s="171" t="s">
        <v>975</v>
      </c>
      <c r="P476" s="172" t="s">
        <v>973</v>
      </c>
      <c r="Q476" s="173" t="s">
        <v>976</v>
      </c>
      <c r="R476" s="172" t="s">
        <v>973</v>
      </c>
      <c r="S476" s="174">
        <v>3.1</v>
      </c>
      <c r="T476" s="175">
        <v>3.1</v>
      </c>
      <c r="U476" s="168">
        <v>330</v>
      </c>
      <c r="V476" s="169">
        <v>410</v>
      </c>
      <c r="W476" s="176" t="s">
        <v>974</v>
      </c>
      <c r="X476" s="171" t="s">
        <v>975</v>
      </c>
      <c r="Y476" s="176" t="s">
        <v>973</v>
      </c>
      <c r="Z476" s="173" t="s">
        <v>976</v>
      </c>
      <c r="AA476" s="176" t="s">
        <v>973</v>
      </c>
      <c r="AB476" s="174">
        <v>3.2</v>
      </c>
      <c r="AC476" s="177">
        <v>3.1</v>
      </c>
      <c r="AD476" s="141" t="s">
        <v>973</v>
      </c>
      <c r="AE476" s="178">
        <v>8130</v>
      </c>
      <c r="AF476" s="141" t="s">
        <v>973</v>
      </c>
      <c r="AG476" s="179">
        <v>80</v>
      </c>
      <c r="AH476" s="180" t="s">
        <v>974</v>
      </c>
      <c r="AI476" s="171" t="s">
        <v>975</v>
      </c>
      <c r="AJ476" s="176" t="s">
        <v>973</v>
      </c>
      <c r="AK476" s="173" t="s">
        <v>976</v>
      </c>
      <c r="AL476" s="176" t="s">
        <v>973</v>
      </c>
      <c r="AM476" s="181">
        <v>2.8</v>
      </c>
      <c r="AN476" s="182" t="s">
        <v>977</v>
      </c>
      <c r="AO476" s="141" t="s">
        <v>973</v>
      </c>
      <c r="AP476" s="183">
        <v>3250</v>
      </c>
      <c r="AQ476" s="141" t="s">
        <v>973</v>
      </c>
      <c r="AR476" s="184">
        <v>30</v>
      </c>
      <c r="AS476" s="185" t="s">
        <v>974</v>
      </c>
      <c r="AT476" s="186" t="s">
        <v>975</v>
      </c>
      <c r="AU476" s="187" t="s">
        <v>973</v>
      </c>
      <c r="AV476" s="188" t="s">
        <v>976</v>
      </c>
      <c r="AW476" s="187" t="s">
        <v>973</v>
      </c>
      <c r="AX476" s="189">
        <v>3.7</v>
      </c>
      <c r="AY476" s="115"/>
      <c r="AZ476" s="126"/>
      <c r="BA476" s="126"/>
      <c r="BB476" s="190"/>
      <c r="BC476" s="130"/>
      <c r="BD476" s="126"/>
      <c r="BE476" s="130"/>
      <c r="BF476" s="126"/>
      <c r="BG476" s="130"/>
      <c r="BH476" s="126"/>
      <c r="BI476" s="1119"/>
      <c r="BJ476" s="115"/>
      <c r="BK476" s="224" t="s">
        <v>1014</v>
      </c>
      <c r="BL476" s="1118"/>
      <c r="BM476" s="202" t="s">
        <v>1014</v>
      </c>
      <c r="BN476" s="195"/>
      <c r="BO476" s="195"/>
      <c r="BP476" s="195"/>
      <c r="BQ476" s="195"/>
      <c r="BR476" s="195"/>
      <c r="BS476" s="225"/>
      <c r="BU476" s="1149"/>
      <c r="BV476" s="259"/>
      <c r="BW476" s="1118"/>
      <c r="BX476" s="232"/>
      <c r="BY476" s="232"/>
      <c r="BZ476" s="1119"/>
      <c r="CA476" s="267"/>
      <c r="CB476" s="268"/>
      <c r="CC476" s="269"/>
      <c r="CD476" s="268"/>
      <c r="CE476" s="269"/>
      <c r="CF476" s="268"/>
      <c r="CG476" s="269"/>
      <c r="CH476" s="1096" t="s">
        <v>973</v>
      </c>
      <c r="CI476" s="1120">
        <v>3200</v>
      </c>
      <c r="CJ476" s="1107">
        <v>3500</v>
      </c>
      <c r="CK476" s="1093" t="s">
        <v>973</v>
      </c>
      <c r="CL476" s="198" t="s">
        <v>980</v>
      </c>
      <c r="CM476" s="199">
        <v>5500</v>
      </c>
      <c r="CN476" s="200">
        <v>6200</v>
      </c>
      <c r="CO476" s="1100" t="s">
        <v>973</v>
      </c>
      <c r="CP476" s="1110">
        <v>4880</v>
      </c>
      <c r="CQ476" s="1100" t="s">
        <v>973</v>
      </c>
      <c r="CR476" s="1082">
        <v>40</v>
      </c>
      <c r="CS476" s="1101" t="s">
        <v>974</v>
      </c>
      <c r="CT476" s="1085" t="s">
        <v>975</v>
      </c>
      <c r="CU476" s="1085" t="s">
        <v>973</v>
      </c>
      <c r="CV476" s="1088" t="s">
        <v>979</v>
      </c>
      <c r="CW476" s="1101" t="s">
        <v>973</v>
      </c>
      <c r="CX476" s="1104">
        <v>3.6</v>
      </c>
      <c r="CY476" s="1091" t="s">
        <v>981</v>
      </c>
      <c r="CZ476" s="1093" t="s">
        <v>973</v>
      </c>
      <c r="DA476" s="1094">
        <v>4900</v>
      </c>
      <c r="DB476" s="1096"/>
      <c r="DC476" s="270"/>
      <c r="DD476" s="1096" t="s">
        <v>982</v>
      </c>
      <c r="DE476" s="1097">
        <v>5310</v>
      </c>
      <c r="DF476" s="1100" t="s">
        <v>973</v>
      </c>
      <c r="DG476" s="1082">
        <v>50</v>
      </c>
      <c r="DH476" s="1085" t="s">
        <v>974</v>
      </c>
      <c r="DI476" s="1085" t="s">
        <v>975</v>
      </c>
      <c r="DJ476" s="1085" t="s">
        <v>973</v>
      </c>
      <c r="DK476" s="1088" t="s">
        <v>979</v>
      </c>
      <c r="DL476" s="1085" t="s">
        <v>973</v>
      </c>
      <c r="DM476" s="1066">
        <v>2.2000000000000002</v>
      </c>
      <c r="DN476" s="1069" t="s">
        <v>982</v>
      </c>
      <c r="DO476" s="1070" t="s">
        <v>912</v>
      </c>
      <c r="DP476" s="1072" t="s">
        <v>912</v>
      </c>
      <c r="DQ476" s="1072" t="s">
        <v>912</v>
      </c>
      <c r="DR476" s="1074" t="s">
        <v>912</v>
      </c>
      <c r="DS476" s="202"/>
      <c r="DT476" s="1143"/>
      <c r="DU476" s="160"/>
      <c r="DV476" s="160"/>
    </row>
    <row r="477" spans="1:126" s="263" customFormat="1" ht="18.600000000000001" customHeight="1">
      <c r="A477" s="263" t="s">
        <v>734</v>
      </c>
      <c r="B477" s="1147"/>
      <c r="C477" s="1114"/>
      <c r="D477" s="1117"/>
      <c r="E477" s="203" t="s">
        <v>53</v>
      </c>
      <c r="F477" s="165"/>
      <c r="G477" s="204">
        <v>49460</v>
      </c>
      <c r="H477" s="205">
        <v>115220</v>
      </c>
      <c r="I477" s="204">
        <v>44000</v>
      </c>
      <c r="J477" s="205">
        <v>109760</v>
      </c>
      <c r="K477" s="141" t="s">
        <v>973</v>
      </c>
      <c r="L477" s="206">
        <v>470</v>
      </c>
      <c r="M477" s="207">
        <v>1030</v>
      </c>
      <c r="N477" s="208" t="s">
        <v>974</v>
      </c>
      <c r="O477" s="209" t="s">
        <v>975</v>
      </c>
      <c r="P477" s="209" t="s">
        <v>910</v>
      </c>
      <c r="Q477" s="209" t="s">
        <v>976</v>
      </c>
      <c r="R477" s="209" t="s">
        <v>973</v>
      </c>
      <c r="S477" s="210">
        <v>3.1</v>
      </c>
      <c r="T477" s="211">
        <v>3</v>
      </c>
      <c r="U477" s="206">
        <v>410</v>
      </c>
      <c r="V477" s="207">
        <v>980</v>
      </c>
      <c r="W477" s="212" t="s">
        <v>974</v>
      </c>
      <c r="X477" s="209" t="s">
        <v>975</v>
      </c>
      <c r="Y477" s="212" t="s">
        <v>910</v>
      </c>
      <c r="Z477" s="209" t="s">
        <v>976</v>
      </c>
      <c r="AA477" s="212" t="s">
        <v>973</v>
      </c>
      <c r="AB477" s="210">
        <v>3.1</v>
      </c>
      <c r="AC477" s="213">
        <v>3</v>
      </c>
      <c r="AD477" s="141" t="s">
        <v>973</v>
      </c>
      <c r="AE477" s="214">
        <v>8130</v>
      </c>
      <c r="AF477" s="141" t="s">
        <v>973</v>
      </c>
      <c r="AG477" s="215">
        <v>80</v>
      </c>
      <c r="AH477" s="216" t="s">
        <v>974</v>
      </c>
      <c r="AI477" s="158" t="s">
        <v>975</v>
      </c>
      <c r="AJ477" s="159" t="s">
        <v>973</v>
      </c>
      <c r="AK477" s="217" t="s">
        <v>976</v>
      </c>
      <c r="AL477" s="218" t="s">
        <v>973</v>
      </c>
      <c r="AM477" s="219">
        <v>2.8</v>
      </c>
      <c r="AN477" s="220"/>
      <c r="AO477" s="115"/>
      <c r="AP477" s="221"/>
      <c r="AQ477" s="115"/>
      <c r="AR477" s="222"/>
      <c r="AS477" s="223"/>
      <c r="AT477" s="221"/>
      <c r="AU477" s="223"/>
      <c r="AV477" s="221"/>
      <c r="AW477" s="223"/>
      <c r="AX477" s="221"/>
      <c r="AY477" s="115"/>
      <c r="AZ477" s="126"/>
      <c r="BA477" s="126"/>
      <c r="BB477" s="190"/>
      <c r="BC477" s="130"/>
      <c r="BD477" s="126"/>
      <c r="BE477" s="130"/>
      <c r="BF477" s="126"/>
      <c r="BG477" s="130"/>
      <c r="BH477" s="126"/>
      <c r="BI477" s="1119"/>
      <c r="BJ477" s="115"/>
      <c r="BK477" s="224">
        <v>613100</v>
      </c>
      <c r="BL477" s="1118"/>
      <c r="BM477" s="256">
        <v>6130</v>
      </c>
      <c r="BN477" s="195" t="s">
        <v>911</v>
      </c>
      <c r="BO477" s="122" t="s">
        <v>975</v>
      </c>
      <c r="BP477" s="129" t="s">
        <v>973</v>
      </c>
      <c r="BQ477" s="257" t="s">
        <v>976</v>
      </c>
      <c r="BR477" s="143" t="s">
        <v>973</v>
      </c>
      <c r="BS477" s="258">
        <v>2</v>
      </c>
      <c r="BT477" s="232"/>
      <c r="BU477" s="1149"/>
      <c r="BV477" s="195"/>
      <c r="BW477" s="1118"/>
      <c r="BX477" s="232"/>
      <c r="BY477" s="232"/>
      <c r="BZ477" s="1119"/>
      <c r="CA477" s="271"/>
      <c r="CB477" s="268"/>
      <c r="CC477" s="269"/>
      <c r="CD477" s="268"/>
      <c r="CE477" s="269"/>
      <c r="CF477" s="268"/>
      <c r="CG477" s="269"/>
      <c r="CH477" s="1096"/>
      <c r="CI477" s="1121" t="e">
        <v>#REF!</v>
      </c>
      <c r="CJ477" s="1108" t="e">
        <v>#REF!</v>
      </c>
      <c r="CK477" s="1093"/>
      <c r="CL477" s="123" t="s">
        <v>985</v>
      </c>
      <c r="CM477" s="228">
        <v>3000</v>
      </c>
      <c r="CN477" s="229">
        <v>3400</v>
      </c>
      <c r="CO477" s="1100"/>
      <c r="CP477" s="1111"/>
      <c r="CQ477" s="1100"/>
      <c r="CR477" s="1083"/>
      <c r="CS477" s="1102"/>
      <c r="CT477" s="1086"/>
      <c r="CU477" s="1086"/>
      <c r="CV477" s="1089"/>
      <c r="CW477" s="1102"/>
      <c r="CX477" s="1105"/>
      <c r="CY477" s="1091"/>
      <c r="CZ477" s="1093"/>
      <c r="DA477" s="1095"/>
      <c r="DB477" s="1096"/>
      <c r="DC477" s="270"/>
      <c r="DD477" s="1096"/>
      <c r="DE477" s="1098"/>
      <c r="DF477" s="1100"/>
      <c r="DG477" s="1083"/>
      <c r="DH477" s="1086"/>
      <c r="DI477" s="1086"/>
      <c r="DJ477" s="1086"/>
      <c r="DK477" s="1089"/>
      <c r="DL477" s="1086"/>
      <c r="DM477" s="1067"/>
      <c r="DN477" s="1069"/>
      <c r="DO477" s="1071"/>
      <c r="DP477" s="1073"/>
      <c r="DQ477" s="1073"/>
      <c r="DR477" s="1075"/>
      <c r="DS477" s="202"/>
      <c r="DT477" s="1143"/>
      <c r="DU477" s="160"/>
      <c r="DV477" s="160"/>
    </row>
    <row r="478" spans="1:126" s="263" customFormat="1" ht="18.600000000000001" customHeight="1">
      <c r="A478" s="263" t="s">
        <v>735</v>
      </c>
      <c r="B478" s="1147"/>
      <c r="C478" s="1114"/>
      <c r="D478" s="1123" t="s">
        <v>986</v>
      </c>
      <c r="E478" s="203" t="s">
        <v>54</v>
      </c>
      <c r="F478" s="165"/>
      <c r="G478" s="204">
        <v>115220</v>
      </c>
      <c r="H478" s="205">
        <v>196560</v>
      </c>
      <c r="I478" s="204">
        <v>109760</v>
      </c>
      <c r="J478" s="205">
        <v>191100</v>
      </c>
      <c r="K478" s="141" t="s">
        <v>973</v>
      </c>
      <c r="L478" s="206">
        <v>1030</v>
      </c>
      <c r="M478" s="207">
        <v>1840</v>
      </c>
      <c r="N478" s="208" t="s">
        <v>974</v>
      </c>
      <c r="O478" s="209" t="s">
        <v>975</v>
      </c>
      <c r="P478" s="209" t="s">
        <v>910</v>
      </c>
      <c r="Q478" s="209" t="s">
        <v>976</v>
      </c>
      <c r="R478" s="209" t="s">
        <v>973</v>
      </c>
      <c r="S478" s="210">
        <v>3</v>
      </c>
      <c r="T478" s="211">
        <v>3</v>
      </c>
      <c r="U478" s="206">
        <v>980</v>
      </c>
      <c r="V478" s="207">
        <v>1790</v>
      </c>
      <c r="W478" s="212" t="s">
        <v>974</v>
      </c>
      <c r="X478" s="209" t="s">
        <v>975</v>
      </c>
      <c r="Y478" s="212" t="s">
        <v>910</v>
      </c>
      <c r="Z478" s="209" t="s">
        <v>976</v>
      </c>
      <c r="AA478" s="212" t="s">
        <v>973</v>
      </c>
      <c r="AB478" s="210">
        <v>3</v>
      </c>
      <c r="AC478" s="213">
        <v>3</v>
      </c>
      <c r="AD478" s="231"/>
      <c r="AE478" s="232"/>
      <c r="AF478" s="233"/>
      <c r="AG478" s="234"/>
      <c r="AH478" s="235"/>
      <c r="AI478" s="195"/>
      <c r="AJ478" s="235"/>
      <c r="AK478" s="195"/>
      <c r="AL478" s="235"/>
      <c r="AM478" s="195"/>
      <c r="AN478" s="195"/>
      <c r="AO478" s="231"/>
      <c r="AP478" s="232"/>
      <c r="AQ478" s="233"/>
      <c r="AR478" s="234"/>
      <c r="AS478" s="235"/>
      <c r="AT478" s="195"/>
      <c r="AU478" s="235"/>
      <c r="AV478" s="195"/>
      <c r="AW478" s="235"/>
      <c r="AX478" s="195"/>
      <c r="AY478" s="141" t="s">
        <v>973</v>
      </c>
      <c r="AZ478" s="236">
        <v>16260</v>
      </c>
      <c r="BA478" s="141" t="s">
        <v>973</v>
      </c>
      <c r="BB478" s="184">
        <v>160</v>
      </c>
      <c r="BC478" s="185" t="s">
        <v>974</v>
      </c>
      <c r="BD478" s="186" t="s">
        <v>975</v>
      </c>
      <c r="BE478" s="187" t="s">
        <v>973</v>
      </c>
      <c r="BF478" s="188" t="s">
        <v>976</v>
      </c>
      <c r="BG478" s="185" t="s">
        <v>973</v>
      </c>
      <c r="BH478" s="189">
        <v>2.8</v>
      </c>
      <c r="BI478" s="1119"/>
      <c r="BJ478" s="115"/>
      <c r="BK478" s="259"/>
      <c r="BL478" s="1118"/>
      <c r="BM478" s="260"/>
      <c r="BN478" s="163"/>
      <c r="BO478" s="163"/>
      <c r="BP478" s="163"/>
      <c r="BQ478" s="163"/>
      <c r="BR478" s="163"/>
      <c r="BS478" s="261"/>
      <c r="BT478" s="195"/>
      <c r="BU478" s="1149"/>
      <c r="BV478" s="195"/>
      <c r="BW478" s="1118"/>
      <c r="BX478" s="232"/>
      <c r="BY478" s="232"/>
      <c r="BZ478" s="1119"/>
      <c r="CA478" s="271"/>
      <c r="CB478" s="268"/>
      <c r="CC478" s="269"/>
      <c r="CD478" s="268"/>
      <c r="CE478" s="269"/>
      <c r="CF478" s="268"/>
      <c r="CG478" s="269"/>
      <c r="CH478" s="1096"/>
      <c r="CI478" s="1121" t="e">
        <v>#REF!</v>
      </c>
      <c r="CJ478" s="1108" t="e">
        <v>#REF!</v>
      </c>
      <c r="CK478" s="1093"/>
      <c r="CL478" s="123" t="s">
        <v>987</v>
      </c>
      <c r="CM478" s="228">
        <v>2600</v>
      </c>
      <c r="CN478" s="229">
        <v>2900</v>
      </c>
      <c r="CO478" s="1100"/>
      <c r="CP478" s="1111"/>
      <c r="CQ478" s="1100"/>
      <c r="CR478" s="1083"/>
      <c r="CS478" s="1102"/>
      <c r="CT478" s="1086"/>
      <c r="CU478" s="1086"/>
      <c r="CV478" s="1089"/>
      <c r="CW478" s="1102"/>
      <c r="CX478" s="1105"/>
      <c r="CY478" s="1091"/>
      <c r="CZ478" s="202"/>
      <c r="DA478" s="127"/>
      <c r="DB478" s="1096"/>
      <c r="DC478" s="270"/>
      <c r="DD478" s="1096"/>
      <c r="DE478" s="1098"/>
      <c r="DF478" s="1100"/>
      <c r="DG478" s="1083"/>
      <c r="DH478" s="1086"/>
      <c r="DI478" s="1086"/>
      <c r="DJ478" s="1086"/>
      <c r="DK478" s="1089"/>
      <c r="DL478" s="1086"/>
      <c r="DM478" s="1067"/>
      <c r="DN478" s="1069"/>
      <c r="DO478" s="1076">
        <v>0.01</v>
      </c>
      <c r="DP478" s="1078">
        <v>0.03</v>
      </c>
      <c r="DQ478" s="1078">
        <v>0.04</v>
      </c>
      <c r="DR478" s="1080">
        <v>0.06</v>
      </c>
      <c r="DS478" s="202"/>
      <c r="DT478" s="1143"/>
      <c r="DU478" s="160"/>
      <c r="DV478" s="160"/>
    </row>
    <row r="479" spans="1:126" s="263" customFormat="1" ht="18.600000000000001" customHeight="1">
      <c r="A479" s="263" t="s">
        <v>736</v>
      </c>
      <c r="B479" s="1147"/>
      <c r="C479" s="1114"/>
      <c r="D479" s="1124"/>
      <c r="E479" s="238" t="s">
        <v>55</v>
      </c>
      <c r="F479" s="165"/>
      <c r="G479" s="239">
        <v>196560</v>
      </c>
      <c r="H479" s="240"/>
      <c r="I479" s="239">
        <v>191100</v>
      </c>
      <c r="J479" s="240"/>
      <c r="K479" s="141" t="s">
        <v>973</v>
      </c>
      <c r="L479" s="241">
        <v>1840</v>
      </c>
      <c r="M479" s="242"/>
      <c r="N479" s="243" t="s">
        <v>974</v>
      </c>
      <c r="O479" s="244" t="s">
        <v>975</v>
      </c>
      <c r="P479" s="244" t="s">
        <v>910</v>
      </c>
      <c r="Q479" s="244" t="s">
        <v>976</v>
      </c>
      <c r="R479" s="244" t="s">
        <v>973</v>
      </c>
      <c r="S479" s="245">
        <v>3</v>
      </c>
      <c r="T479" s="246"/>
      <c r="U479" s="241">
        <v>1790</v>
      </c>
      <c r="V479" s="242"/>
      <c r="W479" s="247" t="s">
        <v>974</v>
      </c>
      <c r="X479" s="244" t="s">
        <v>975</v>
      </c>
      <c r="Y479" s="248" t="s">
        <v>910</v>
      </c>
      <c r="Z479" s="244" t="s">
        <v>976</v>
      </c>
      <c r="AA479" s="248" t="s">
        <v>973</v>
      </c>
      <c r="AB479" s="245">
        <v>3</v>
      </c>
      <c r="AC479" s="249"/>
      <c r="AD479" s="231"/>
      <c r="AE479" s="232"/>
      <c r="AF479" s="233"/>
      <c r="AG479" s="250"/>
      <c r="AH479" s="235"/>
      <c r="AI479" s="195"/>
      <c r="AJ479" s="235"/>
      <c r="AK479" s="195"/>
      <c r="AL479" s="235"/>
      <c r="AM479" s="195"/>
      <c r="AN479" s="195"/>
      <c r="AO479" s="231"/>
      <c r="AP479" s="232"/>
      <c r="AQ479" s="233"/>
      <c r="AR479" s="250"/>
      <c r="AS479" s="235"/>
      <c r="AT479" s="195"/>
      <c r="AU479" s="235"/>
      <c r="AV479" s="195"/>
      <c r="AW479" s="235"/>
      <c r="AX479" s="195"/>
      <c r="AY479" s="231"/>
      <c r="AZ479" s="232"/>
      <c r="BA479" s="232"/>
      <c r="BB479" s="234"/>
      <c r="BC479" s="235"/>
      <c r="BD479" s="195"/>
      <c r="BE479" s="235"/>
      <c r="BF479" s="195"/>
      <c r="BG479" s="235"/>
      <c r="BH479" s="195"/>
      <c r="BI479" s="1119"/>
      <c r="BJ479" s="115"/>
      <c r="BK479" s="224" t="s">
        <v>1015</v>
      </c>
      <c r="BL479" s="1118"/>
      <c r="BM479" s="202" t="s">
        <v>1015</v>
      </c>
      <c r="BN479" s="195"/>
      <c r="BO479" s="195"/>
      <c r="BP479" s="195"/>
      <c r="BQ479" s="195"/>
      <c r="BR479" s="195"/>
      <c r="BS479" s="225"/>
      <c r="BU479" s="1149"/>
      <c r="BV479" s="259"/>
      <c r="BW479" s="1118"/>
      <c r="BX479" s="232"/>
      <c r="BY479" s="232"/>
      <c r="BZ479" s="1119"/>
      <c r="CA479" s="271"/>
      <c r="CB479" s="268"/>
      <c r="CC479" s="269"/>
      <c r="CD479" s="268"/>
      <c r="CE479" s="269"/>
      <c r="CF479" s="268"/>
      <c r="CG479" s="269"/>
      <c r="CH479" s="1096"/>
      <c r="CI479" s="1122" t="e">
        <v>#REF!</v>
      </c>
      <c r="CJ479" s="1109" t="e">
        <v>#REF!</v>
      </c>
      <c r="CK479" s="1093"/>
      <c r="CL479" s="252" t="s">
        <v>988</v>
      </c>
      <c r="CM479" s="253">
        <v>2400</v>
      </c>
      <c r="CN479" s="254">
        <v>2600</v>
      </c>
      <c r="CO479" s="1100"/>
      <c r="CP479" s="1112"/>
      <c r="CQ479" s="1100"/>
      <c r="CR479" s="1084"/>
      <c r="CS479" s="1103"/>
      <c r="CT479" s="1087"/>
      <c r="CU479" s="1087"/>
      <c r="CV479" s="1090"/>
      <c r="CW479" s="1103"/>
      <c r="CX479" s="1106"/>
      <c r="CY479" s="1092"/>
      <c r="CZ479" s="202"/>
      <c r="DA479" s="127"/>
      <c r="DB479" s="1096"/>
      <c r="DC479" s="270"/>
      <c r="DD479" s="1096"/>
      <c r="DE479" s="1099"/>
      <c r="DF479" s="1100"/>
      <c r="DG479" s="1084"/>
      <c r="DH479" s="1087"/>
      <c r="DI479" s="1087"/>
      <c r="DJ479" s="1087"/>
      <c r="DK479" s="1090"/>
      <c r="DL479" s="1087"/>
      <c r="DM479" s="1068"/>
      <c r="DN479" s="1069"/>
      <c r="DO479" s="1077"/>
      <c r="DP479" s="1079"/>
      <c r="DQ479" s="1079"/>
      <c r="DR479" s="1081"/>
      <c r="DS479" s="202"/>
      <c r="DT479" s="1143"/>
      <c r="DU479" s="160"/>
      <c r="DV479" s="160"/>
    </row>
    <row r="480" spans="1:126" s="263" customFormat="1" ht="18.600000000000001" customHeight="1">
      <c r="A480" s="263" t="s">
        <v>737</v>
      </c>
      <c r="B480" s="1147"/>
      <c r="C480" s="1128" t="s">
        <v>1016</v>
      </c>
      <c r="D480" s="1116" t="s">
        <v>972</v>
      </c>
      <c r="E480" s="164" t="s">
        <v>52</v>
      </c>
      <c r="F480" s="165"/>
      <c r="G480" s="166">
        <v>39340</v>
      </c>
      <c r="H480" s="167">
        <v>47470</v>
      </c>
      <c r="I480" s="166">
        <v>34370</v>
      </c>
      <c r="J480" s="167">
        <v>42500</v>
      </c>
      <c r="K480" s="141" t="s">
        <v>973</v>
      </c>
      <c r="L480" s="168">
        <v>370</v>
      </c>
      <c r="M480" s="169">
        <v>450</v>
      </c>
      <c r="N480" s="170" t="s">
        <v>974</v>
      </c>
      <c r="O480" s="171" t="s">
        <v>975</v>
      </c>
      <c r="P480" s="172" t="s">
        <v>973</v>
      </c>
      <c r="Q480" s="173" t="s">
        <v>976</v>
      </c>
      <c r="R480" s="172" t="s">
        <v>973</v>
      </c>
      <c r="S480" s="174">
        <v>3.1</v>
      </c>
      <c r="T480" s="175">
        <v>3.1</v>
      </c>
      <c r="U480" s="168">
        <v>320</v>
      </c>
      <c r="V480" s="169">
        <v>400</v>
      </c>
      <c r="W480" s="176" t="s">
        <v>974</v>
      </c>
      <c r="X480" s="171" t="s">
        <v>975</v>
      </c>
      <c r="Y480" s="176" t="s">
        <v>973</v>
      </c>
      <c r="Z480" s="173" t="s">
        <v>976</v>
      </c>
      <c r="AA480" s="176" t="s">
        <v>973</v>
      </c>
      <c r="AB480" s="174">
        <v>3.1</v>
      </c>
      <c r="AC480" s="177">
        <v>3</v>
      </c>
      <c r="AD480" s="141" t="s">
        <v>973</v>
      </c>
      <c r="AE480" s="178">
        <v>8130</v>
      </c>
      <c r="AF480" s="141" t="s">
        <v>973</v>
      </c>
      <c r="AG480" s="179">
        <v>80</v>
      </c>
      <c r="AH480" s="180" t="s">
        <v>974</v>
      </c>
      <c r="AI480" s="171" t="s">
        <v>975</v>
      </c>
      <c r="AJ480" s="176" t="s">
        <v>973</v>
      </c>
      <c r="AK480" s="173" t="s">
        <v>976</v>
      </c>
      <c r="AL480" s="176" t="s">
        <v>973</v>
      </c>
      <c r="AM480" s="181">
        <v>2.8</v>
      </c>
      <c r="AN480" s="182" t="s">
        <v>977</v>
      </c>
      <c r="AO480" s="141" t="s">
        <v>973</v>
      </c>
      <c r="AP480" s="183">
        <v>3250</v>
      </c>
      <c r="AQ480" s="141" t="s">
        <v>973</v>
      </c>
      <c r="AR480" s="184">
        <v>30</v>
      </c>
      <c r="AS480" s="185" t="s">
        <v>974</v>
      </c>
      <c r="AT480" s="186" t="s">
        <v>975</v>
      </c>
      <c r="AU480" s="187" t="s">
        <v>973</v>
      </c>
      <c r="AV480" s="188" t="s">
        <v>976</v>
      </c>
      <c r="AW480" s="187" t="s">
        <v>973</v>
      </c>
      <c r="AX480" s="189">
        <v>3.7</v>
      </c>
      <c r="AY480" s="115"/>
      <c r="AZ480" s="126"/>
      <c r="BA480" s="126"/>
      <c r="BB480" s="190"/>
      <c r="BC480" s="130"/>
      <c r="BD480" s="126"/>
      <c r="BE480" s="130"/>
      <c r="BF480" s="126"/>
      <c r="BG480" s="130"/>
      <c r="BH480" s="126"/>
      <c r="BI480" s="1119"/>
      <c r="BJ480" s="115"/>
      <c r="BK480" s="224">
        <v>652800</v>
      </c>
      <c r="BL480" s="1118"/>
      <c r="BM480" s="256">
        <v>6520</v>
      </c>
      <c r="BN480" s="195" t="s">
        <v>911</v>
      </c>
      <c r="BO480" s="122" t="s">
        <v>975</v>
      </c>
      <c r="BP480" s="129" t="s">
        <v>973</v>
      </c>
      <c r="BQ480" s="257" t="s">
        <v>976</v>
      </c>
      <c r="BR480" s="143" t="s">
        <v>973</v>
      </c>
      <c r="BS480" s="258">
        <v>2</v>
      </c>
      <c r="BT480" s="232"/>
      <c r="BU480" s="1149"/>
      <c r="BV480" s="224"/>
      <c r="BW480" s="1118"/>
      <c r="BX480" s="232"/>
      <c r="BY480" s="232"/>
      <c r="BZ480" s="1119"/>
      <c r="CA480" s="271"/>
      <c r="CB480" s="268"/>
      <c r="CC480" s="269"/>
      <c r="CD480" s="268"/>
      <c r="CE480" s="269"/>
      <c r="CF480" s="268"/>
      <c r="CG480" s="269"/>
      <c r="CH480" s="1096" t="s">
        <v>973</v>
      </c>
      <c r="CI480" s="1120">
        <v>3500</v>
      </c>
      <c r="CJ480" s="1107">
        <v>3800</v>
      </c>
      <c r="CK480" s="1093" t="s">
        <v>973</v>
      </c>
      <c r="CL480" s="198" t="s">
        <v>980</v>
      </c>
      <c r="CM480" s="199">
        <v>6100</v>
      </c>
      <c r="CN480" s="200">
        <v>6800</v>
      </c>
      <c r="CO480" s="1100" t="s">
        <v>973</v>
      </c>
      <c r="CP480" s="1110">
        <v>4430</v>
      </c>
      <c r="CQ480" s="1100" t="s">
        <v>973</v>
      </c>
      <c r="CR480" s="1082">
        <v>40</v>
      </c>
      <c r="CS480" s="1101" t="s">
        <v>974</v>
      </c>
      <c r="CT480" s="1085" t="s">
        <v>975</v>
      </c>
      <c r="CU480" s="1085" t="s">
        <v>973</v>
      </c>
      <c r="CV480" s="1088" t="s">
        <v>979</v>
      </c>
      <c r="CW480" s="1101" t="s">
        <v>973</v>
      </c>
      <c r="CX480" s="1104">
        <v>3.3</v>
      </c>
      <c r="CY480" s="1091" t="s">
        <v>981</v>
      </c>
      <c r="CZ480" s="1093" t="s">
        <v>973</v>
      </c>
      <c r="DA480" s="1094">
        <v>4900</v>
      </c>
      <c r="DB480" s="1096"/>
      <c r="DC480" s="266"/>
      <c r="DD480" s="1096" t="s">
        <v>982</v>
      </c>
      <c r="DE480" s="1097">
        <v>4830</v>
      </c>
      <c r="DF480" s="1100" t="s">
        <v>973</v>
      </c>
      <c r="DG480" s="1082">
        <v>40</v>
      </c>
      <c r="DH480" s="1085" t="s">
        <v>974</v>
      </c>
      <c r="DI480" s="1085" t="s">
        <v>975</v>
      </c>
      <c r="DJ480" s="1085" t="s">
        <v>973</v>
      </c>
      <c r="DK480" s="1088" t="s">
        <v>979</v>
      </c>
      <c r="DL480" s="1085" t="s">
        <v>973</v>
      </c>
      <c r="DM480" s="1066">
        <v>2.5</v>
      </c>
      <c r="DN480" s="1069" t="s">
        <v>982</v>
      </c>
      <c r="DO480" s="1070" t="s">
        <v>912</v>
      </c>
      <c r="DP480" s="1072" t="s">
        <v>912</v>
      </c>
      <c r="DQ480" s="1072" t="s">
        <v>912</v>
      </c>
      <c r="DR480" s="1074" t="s">
        <v>912</v>
      </c>
      <c r="DS480" s="202"/>
      <c r="DT480" s="1143"/>
      <c r="DU480" s="160"/>
      <c r="DV480" s="160"/>
    </row>
    <row r="481" spans="1:126" s="263" customFormat="1" ht="18.600000000000001" customHeight="1">
      <c r="A481" s="263" t="s">
        <v>738</v>
      </c>
      <c r="B481" s="1147"/>
      <c r="C481" s="1114"/>
      <c r="D481" s="1117"/>
      <c r="E481" s="203" t="s">
        <v>53</v>
      </c>
      <c r="F481" s="165"/>
      <c r="G481" s="204">
        <v>47470</v>
      </c>
      <c r="H481" s="205">
        <v>113230</v>
      </c>
      <c r="I481" s="204">
        <v>42500</v>
      </c>
      <c r="J481" s="205">
        <v>108260</v>
      </c>
      <c r="K481" s="141" t="s">
        <v>973</v>
      </c>
      <c r="L481" s="206">
        <v>450</v>
      </c>
      <c r="M481" s="207">
        <v>1010</v>
      </c>
      <c r="N481" s="208" t="s">
        <v>974</v>
      </c>
      <c r="O481" s="209" t="s">
        <v>975</v>
      </c>
      <c r="P481" s="209" t="s">
        <v>910</v>
      </c>
      <c r="Q481" s="209" t="s">
        <v>976</v>
      </c>
      <c r="R481" s="209" t="s">
        <v>973</v>
      </c>
      <c r="S481" s="210">
        <v>3.1</v>
      </c>
      <c r="T481" s="211">
        <v>3</v>
      </c>
      <c r="U481" s="206">
        <v>400</v>
      </c>
      <c r="V481" s="207">
        <v>960</v>
      </c>
      <c r="W481" s="212" t="s">
        <v>974</v>
      </c>
      <c r="X481" s="209" t="s">
        <v>975</v>
      </c>
      <c r="Y481" s="212" t="s">
        <v>910</v>
      </c>
      <c r="Z481" s="209" t="s">
        <v>976</v>
      </c>
      <c r="AA481" s="212" t="s">
        <v>973</v>
      </c>
      <c r="AB481" s="210">
        <v>3</v>
      </c>
      <c r="AC481" s="213">
        <v>3</v>
      </c>
      <c r="AD481" s="141" t="s">
        <v>973</v>
      </c>
      <c r="AE481" s="214">
        <v>8130</v>
      </c>
      <c r="AF481" s="141" t="s">
        <v>973</v>
      </c>
      <c r="AG481" s="215">
        <v>80</v>
      </c>
      <c r="AH481" s="216" t="s">
        <v>974</v>
      </c>
      <c r="AI481" s="158" t="s">
        <v>975</v>
      </c>
      <c r="AJ481" s="159" t="s">
        <v>973</v>
      </c>
      <c r="AK481" s="217" t="s">
        <v>976</v>
      </c>
      <c r="AL481" s="218" t="s">
        <v>973</v>
      </c>
      <c r="AM481" s="219">
        <v>2.8</v>
      </c>
      <c r="AN481" s="220"/>
      <c r="AO481" s="115"/>
      <c r="AP481" s="221"/>
      <c r="AQ481" s="115"/>
      <c r="AR481" s="222"/>
      <c r="AS481" s="223"/>
      <c r="AT481" s="221"/>
      <c r="AU481" s="223"/>
      <c r="AV481" s="221"/>
      <c r="AW481" s="223"/>
      <c r="AX481" s="221"/>
      <c r="AY481" s="115"/>
      <c r="AZ481" s="126"/>
      <c r="BA481" s="126"/>
      <c r="BB481" s="190"/>
      <c r="BC481" s="130"/>
      <c r="BD481" s="126"/>
      <c r="BE481" s="130"/>
      <c r="BF481" s="126"/>
      <c r="BG481" s="130"/>
      <c r="BH481" s="126"/>
      <c r="BI481" s="1119"/>
      <c r="BJ481" s="115"/>
      <c r="BK481" s="259"/>
      <c r="BL481" s="1118"/>
      <c r="BM481" s="260"/>
      <c r="BN481" s="163"/>
      <c r="BO481" s="163"/>
      <c r="BP481" s="163"/>
      <c r="BQ481" s="163"/>
      <c r="BR481" s="163"/>
      <c r="BS481" s="261"/>
      <c r="BT481" s="195"/>
      <c r="BU481" s="1149"/>
      <c r="BV481" s="226"/>
      <c r="BW481" s="1118"/>
      <c r="BX481" s="232"/>
      <c r="BY481" s="232"/>
      <c r="BZ481" s="1119"/>
      <c r="CA481" s="271"/>
      <c r="CB481" s="268"/>
      <c r="CC481" s="269"/>
      <c r="CD481" s="268"/>
      <c r="CE481" s="269"/>
      <c r="CF481" s="268"/>
      <c r="CG481" s="269"/>
      <c r="CH481" s="1096"/>
      <c r="CI481" s="1121" t="e">
        <v>#REF!</v>
      </c>
      <c r="CJ481" s="1108" t="e">
        <v>#REF!</v>
      </c>
      <c r="CK481" s="1093"/>
      <c r="CL481" s="123" t="s">
        <v>985</v>
      </c>
      <c r="CM481" s="228">
        <v>3300</v>
      </c>
      <c r="CN481" s="229">
        <v>3700</v>
      </c>
      <c r="CO481" s="1100"/>
      <c r="CP481" s="1111"/>
      <c r="CQ481" s="1100"/>
      <c r="CR481" s="1083"/>
      <c r="CS481" s="1102"/>
      <c r="CT481" s="1086"/>
      <c r="CU481" s="1086"/>
      <c r="CV481" s="1089"/>
      <c r="CW481" s="1102"/>
      <c r="CX481" s="1105"/>
      <c r="CY481" s="1091"/>
      <c r="CZ481" s="1093"/>
      <c r="DA481" s="1095"/>
      <c r="DB481" s="1096"/>
      <c r="DC481" s="266"/>
      <c r="DD481" s="1096"/>
      <c r="DE481" s="1098"/>
      <c r="DF481" s="1100"/>
      <c r="DG481" s="1083"/>
      <c r="DH481" s="1086"/>
      <c r="DI481" s="1086"/>
      <c r="DJ481" s="1086"/>
      <c r="DK481" s="1089"/>
      <c r="DL481" s="1086"/>
      <c r="DM481" s="1067"/>
      <c r="DN481" s="1069"/>
      <c r="DO481" s="1071"/>
      <c r="DP481" s="1073"/>
      <c r="DQ481" s="1073"/>
      <c r="DR481" s="1075"/>
      <c r="DS481" s="202"/>
      <c r="DT481" s="1143"/>
      <c r="DU481" s="160"/>
      <c r="DV481" s="160"/>
    </row>
    <row r="482" spans="1:126" s="263" customFormat="1" ht="18.600000000000001" customHeight="1">
      <c r="A482" s="263" t="s">
        <v>739</v>
      </c>
      <c r="B482" s="1147"/>
      <c r="C482" s="1114"/>
      <c r="D482" s="1123" t="s">
        <v>986</v>
      </c>
      <c r="E482" s="203" t="s">
        <v>54</v>
      </c>
      <c r="F482" s="165"/>
      <c r="G482" s="204">
        <v>113230</v>
      </c>
      <c r="H482" s="205">
        <v>194570</v>
      </c>
      <c r="I482" s="204">
        <v>108260</v>
      </c>
      <c r="J482" s="205">
        <v>189600</v>
      </c>
      <c r="K482" s="141" t="s">
        <v>973</v>
      </c>
      <c r="L482" s="206">
        <v>1010</v>
      </c>
      <c r="M482" s="207">
        <v>1820</v>
      </c>
      <c r="N482" s="208" t="s">
        <v>974</v>
      </c>
      <c r="O482" s="209" t="s">
        <v>975</v>
      </c>
      <c r="P482" s="209" t="s">
        <v>910</v>
      </c>
      <c r="Q482" s="209" t="s">
        <v>976</v>
      </c>
      <c r="R482" s="209" t="s">
        <v>973</v>
      </c>
      <c r="S482" s="210">
        <v>3</v>
      </c>
      <c r="T482" s="211">
        <v>3</v>
      </c>
      <c r="U482" s="206">
        <v>960</v>
      </c>
      <c r="V482" s="207">
        <v>1770</v>
      </c>
      <c r="W482" s="212" t="s">
        <v>974</v>
      </c>
      <c r="X482" s="209" t="s">
        <v>975</v>
      </c>
      <c r="Y482" s="212" t="s">
        <v>910</v>
      </c>
      <c r="Z482" s="209" t="s">
        <v>976</v>
      </c>
      <c r="AA482" s="212" t="s">
        <v>973</v>
      </c>
      <c r="AB482" s="210">
        <v>3</v>
      </c>
      <c r="AC482" s="213">
        <v>3</v>
      </c>
      <c r="AD482" s="231"/>
      <c r="AE482" s="232"/>
      <c r="AF482" s="233"/>
      <c r="AG482" s="234"/>
      <c r="AH482" s="235"/>
      <c r="AI482" s="195"/>
      <c r="AJ482" s="235"/>
      <c r="AK482" s="195"/>
      <c r="AL482" s="235"/>
      <c r="AM482" s="195"/>
      <c r="AN482" s="195"/>
      <c r="AO482" s="231"/>
      <c r="AP482" s="232"/>
      <c r="AQ482" s="233"/>
      <c r="AR482" s="234"/>
      <c r="AS482" s="235"/>
      <c r="AT482" s="195"/>
      <c r="AU482" s="235"/>
      <c r="AV482" s="195"/>
      <c r="AW482" s="235"/>
      <c r="AX482" s="195"/>
      <c r="AY482" s="141" t="s">
        <v>973</v>
      </c>
      <c r="AZ482" s="236">
        <v>16260</v>
      </c>
      <c r="BA482" s="141" t="s">
        <v>973</v>
      </c>
      <c r="BB482" s="184">
        <v>160</v>
      </c>
      <c r="BC482" s="185" t="s">
        <v>974</v>
      </c>
      <c r="BD482" s="186" t="s">
        <v>975</v>
      </c>
      <c r="BE482" s="187" t="s">
        <v>973</v>
      </c>
      <c r="BF482" s="188" t="s">
        <v>976</v>
      </c>
      <c r="BG482" s="185" t="s">
        <v>973</v>
      </c>
      <c r="BH482" s="189">
        <v>2.8</v>
      </c>
      <c r="BI482" s="1119"/>
      <c r="BJ482" s="115"/>
      <c r="BK482" s="224" t="s">
        <v>1017</v>
      </c>
      <c r="BL482" s="1118"/>
      <c r="BM482" s="202" t="s">
        <v>1017</v>
      </c>
      <c r="BN482" s="195"/>
      <c r="BO482" s="195"/>
      <c r="BP482" s="195"/>
      <c r="BQ482" s="195"/>
      <c r="BR482" s="195"/>
      <c r="BS482" s="225"/>
      <c r="BU482" s="1149"/>
      <c r="BV482" s="259"/>
      <c r="BW482" s="1118"/>
      <c r="BX482" s="232"/>
      <c r="BY482" s="232"/>
      <c r="BZ482" s="1119"/>
      <c r="CA482" s="271"/>
      <c r="CB482" s="268"/>
      <c r="CC482" s="269"/>
      <c r="CD482" s="268"/>
      <c r="CE482" s="269"/>
      <c r="CF482" s="268"/>
      <c r="CG482" s="269"/>
      <c r="CH482" s="1096"/>
      <c r="CI482" s="1121" t="e">
        <v>#REF!</v>
      </c>
      <c r="CJ482" s="1108" t="e">
        <v>#REF!</v>
      </c>
      <c r="CK482" s="1093"/>
      <c r="CL482" s="123" t="s">
        <v>987</v>
      </c>
      <c r="CM482" s="228">
        <v>2900</v>
      </c>
      <c r="CN482" s="229">
        <v>3200</v>
      </c>
      <c r="CO482" s="1100"/>
      <c r="CP482" s="1111"/>
      <c r="CQ482" s="1100"/>
      <c r="CR482" s="1083"/>
      <c r="CS482" s="1102"/>
      <c r="CT482" s="1086"/>
      <c r="CU482" s="1086"/>
      <c r="CV482" s="1089"/>
      <c r="CW482" s="1102"/>
      <c r="CX482" s="1105"/>
      <c r="CY482" s="1091"/>
      <c r="CZ482" s="202"/>
      <c r="DA482" s="127"/>
      <c r="DB482" s="1096"/>
      <c r="DC482" s="266"/>
      <c r="DD482" s="1096"/>
      <c r="DE482" s="1098"/>
      <c r="DF482" s="1100"/>
      <c r="DG482" s="1083"/>
      <c r="DH482" s="1086"/>
      <c r="DI482" s="1086"/>
      <c r="DJ482" s="1086"/>
      <c r="DK482" s="1089"/>
      <c r="DL482" s="1086"/>
      <c r="DM482" s="1067"/>
      <c r="DN482" s="1069"/>
      <c r="DO482" s="1076">
        <v>0.01</v>
      </c>
      <c r="DP482" s="1078">
        <v>0.03</v>
      </c>
      <c r="DQ482" s="1078">
        <v>0.04</v>
      </c>
      <c r="DR482" s="1080">
        <v>0.06</v>
      </c>
      <c r="DS482" s="202"/>
      <c r="DT482" s="1143"/>
      <c r="DU482" s="160"/>
      <c r="DV482" s="160"/>
    </row>
    <row r="483" spans="1:126" s="263" customFormat="1" ht="18.600000000000001" customHeight="1">
      <c r="A483" s="263" t="s">
        <v>740</v>
      </c>
      <c r="B483" s="1147"/>
      <c r="C483" s="1114"/>
      <c r="D483" s="1124"/>
      <c r="E483" s="238" t="s">
        <v>55</v>
      </c>
      <c r="F483" s="165"/>
      <c r="G483" s="239">
        <v>194570</v>
      </c>
      <c r="H483" s="240"/>
      <c r="I483" s="239">
        <v>189600</v>
      </c>
      <c r="J483" s="240"/>
      <c r="K483" s="141" t="s">
        <v>973</v>
      </c>
      <c r="L483" s="241">
        <v>1820</v>
      </c>
      <c r="M483" s="242"/>
      <c r="N483" s="243" t="s">
        <v>974</v>
      </c>
      <c r="O483" s="244" t="s">
        <v>975</v>
      </c>
      <c r="P483" s="244" t="s">
        <v>910</v>
      </c>
      <c r="Q483" s="244" t="s">
        <v>976</v>
      </c>
      <c r="R483" s="244" t="s">
        <v>973</v>
      </c>
      <c r="S483" s="245">
        <v>3</v>
      </c>
      <c r="T483" s="246"/>
      <c r="U483" s="241">
        <v>1770</v>
      </c>
      <c r="V483" s="242"/>
      <c r="W483" s="247" t="s">
        <v>974</v>
      </c>
      <c r="X483" s="244" t="s">
        <v>975</v>
      </c>
      <c r="Y483" s="248" t="s">
        <v>910</v>
      </c>
      <c r="Z483" s="244" t="s">
        <v>976</v>
      </c>
      <c r="AA483" s="248" t="s">
        <v>973</v>
      </c>
      <c r="AB483" s="245">
        <v>3</v>
      </c>
      <c r="AC483" s="249"/>
      <c r="AD483" s="231"/>
      <c r="AE483" s="232"/>
      <c r="AF483" s="233"/>
      <c r="AG483" s="250"/>
      <c r="AH483" s="235"/>
      <c r="AI483" s="195"/>
      <c r="AJ483" s="235"/>
      <c r="AK483" s="195"/>
      <c r="AL483" s="235"/>
      <c r="AM483" s="195"/>
      <c r="AN483" s="195"/>
      <c r="AO483" s="231"/>
      <c r="AP483" s="232"/>
      <c r="AQ483" s="233"/>
      <c r="AR483" s="250"/>
      <c r="AS483" s="235"/>
      <c r="AT483" s="195"/>
      <c r="AU483" s="235"/>
      <c r="AV483" s="195"/>
      <c r="AW483" s="235"/>
      <c r="AX483" s="195"/>
      <c r="AY483" s="231"/>
      <c r="AZ483" s="232"/>
      <c r="BA483" s="232"/>
      <c r="BB483" s="234"/>
      <c r="BC483" s="235"/>
      <c r="BD483" s="195"/>
      <c r="BE483" s="235"/>
      <c r="BF483" s="195"/>
      <c r="BG483" s="235"/>
      <c r="BH483" s="195"/>
      <c r="BI483" s="1119"/>
      <c r="BJ483" s="115"/>
      <c r="BK483" s="224">
        <v>692500</v>
      </c>
      <c r="BL483" s="1118"/>
      <c r="BM483" s="256">
        <v>6920</v>
      </c>
      <c r="BN483" s="195" t="s">
        <v>911</v>
      </c>
      <c r="BO483" s="122" t="s">
        <v>975</v>
      </c>
      <c r="BP483" s="129" t="s">
        <v>973</v>
      </c>
      <c r="BQ483" s="257" t="s">
        <v>976</v>
      </c>
      <c r="BR483" s="143" t="s">
        <v>973</v>
      </c>
      <c r="BS483" s="258">
        <v>2.1</v>
      </c>
      <c r="BT483" s="232"/>
      <c r="BU483" s="1149"/>
      <c r="BV483" s="224"/>
      <c r="BW483" s="1118"/>
      <c r="BX483" s="232"/>
      <c r="BY483" s="232"/>
      <c r="BZ483" s="1119"/>
      <c r="CA483" s="271"/>
      <c r="CB483" s="268"/>
      <c r="CC483" s="269"/>
      <c r="CD483" s="268"/>
      <c r="CE483" s="269"/>
      <c r="CF483" s="268"/>
      <c r="CG483" s="269"/>
      <c r="CH483" s="1096"/>
      <c r="CI483" s="1122" t="e">
        <v>#REF!</v>
      </c>
      <c r="CJ483" s="1109" t="e">
        <v>#REF!</v>
      </c>
      <c r="CK483" s="1093"/>
      <c r="CL483" s="252" t="s">
        <v>988</v>
      </c>
      <c r="CM483" s="253">
        <v>2600</v>
      </c>
      <c r="CN483" s="254">
        <v>2900</v>
      </c>
      <c r="CO483" s="1100"/>
      <c r="CP483" s="1112"/>
      <c r="CQ483" s="1100"/>
      <c r="CR483" s="1084"/>
      <c r="CS483" s="1103"/>
      <c r="CT483" s="1087"/>
      <c r="CU483" s="1087"/>
      <c r="CV483" s="1090"/>
      <c r="CW483" s="1103"/>
      <c r="CX483" s="1106"/>
      <c r="CY483" s="1092"/>
      <c r="CZ483" s="202"/>
      <c r="DA483" s="127"/>
      <c r="DB483" s="1096"/>
      <c r="DC483" s="266"/>
      <c r="DD483" s="1096"/>
      <c r="DE483" s="1099"/>
      <c r="DF483" s="1100"/>
      <c r="DG483" s="1084"/>
      <c r="DH483" s="1087"/>
      <c r="DI483" s="1087"/>
      <c r="DJ483" s="1087"/>
      <c r="DK483" s="1090"/>
      <c r="DL483" s="1087"/>
      <c r="DM483" s="1068"/>
      <c r="DN483" s="1069"/>
      <c r="DO483" s="1077"/>
      <c r="DP483" s="1079"/>
      <c r="DQ483" s="1079"/>
      <c r="DR483" s="1081"/>
      <c r="DS483" s="202"/>
      <c r="DT483" s="1143"/>
      <c r="DU483" s="160"/>
      <c r="DV483" s="160"/>
    </row>
    <row r="484" spans="1:126" s="263" customFormat="1" ht="18.600000000000001" customHeight="1">
      <c r="A484" s="263" t="s">
        <v>741</v>
      </c>
      <c r="B484" s="1147"/>
      <c r="C484" s="1125" t="s">
        <v>1018</v>
      </c>
      <c r="D484" s="1116" t="s">
        <v>972</v>
      </c>
      <c r="E484" s="164" t="s">
        <v>52</v>
      </c>
      <c r="F484" s="165"/>
      <c r="G484" s="166">
        <v>37640</v>
      </c>
      <c r="H484" s="167">
        <v>45770</v>
      </c>
      <c r="I484" s="166">
        <v>33090</v>
      </c>
      <c r="J484" s="167">
        <v>41220</v>
      </c>
      <c r="K484" s="141" t="s">
        <v>973</v>
      </c>
      <c r="L484" s="168">
        <v>350</v>
      </c>
      <c r="M484" s="169">
        <v>430</v>
      </c>
      <c r="N484" s="170" t="s">
        <v>974</v>
      </c>
      <c r="O484" s="171" t="s">
        <v>975</v>
      </c>
      <c r="P484" s="172" t="s">
        <v>973</v>
      </c>
      <c r="Q484" s="173" t="s">
        <v>976</v>
      </c>
      <c r="R484" s="172" t="s">
        <v>973</v>
      </c>
      <c r="S484" s="174">
        <v>3.2</v>
      </c>
      <c r="T484" s="175">
        <v>3.1</v>
      </c>
      <c r="U484" s="168">
        <v>310</v>
      </c>
      <c r="V484" s="169">
        <v>390</v>
      </c>
      <c r="W484" s="176" t="s">
        <v>974</v>
      </c>
      <c r="X484" s="171" t="s">
        <v>975</v>
      </c>
      <c r="Y484" s="176" t="s">
        <v>973</v>
      </c>
      <c r="Z484" s="173" t="s">
        <v>976</v>
      </c>
      <c r="AA484" s="176" t="s">
        <v>973</v>
      </c>
      <c r="AB484" s="174">
        <v>3.1</v>
      </c>
      <c r="AC484" s="177">
        <v>3</v>
      </c>
      <c r="AD484" s="141" t="s">
        <v>973</v>
      </c>
      <c r="AE484" s="178">
        <v>8130</v>
      </c>
      <c r="AF484" s="141" t="s">
        <v>973</v>
      </c>
      <c r="AG484" s="179">
        <v>80</v>
      </c>
      <c r="AH484" s="180" t="s">
        <v>974</v>
      </c>
      <c r="AI484" s="171" t="s">
        <v>975</v>
      </c>
      <c r="AJ484" s="176" t="s">
        <v>973</v>
      </c>
      <c r="AK484" s="173" t="s">
        <v>976</v>
      </c>
      <c r="AL484" s="176" t="s">
        <v>973</v>
      </c>
      <c r="AM484" s="181">
        <v>2.8</v>
      </c>
      <c r="AN484" s="182" t="s">
        <v>977</v>
      </c>
      <c r="AO484" s="141" t="s">
        <v>973</v>
      </c>
      <c r="AP484" s="183">
        <v>3250</v>
      </c>
      <c r="AQ484" s="141" t="s">
        <v>973</v>
      </c>
      <c r="AR484" s="184">
        <v>30</v>
      </c>
      <c r="AS484" s="185" t="s">
        <v>974</v>
      </c>
      <c r="AT484" s="186" t="s">
        <v>975</v>
      </c>
      <c r="AU484" s="187" t="s">
        <v>973</v>
      </c>
      <c r="AV484" s="188" t="s">
        <v>976</v>
      </c>
      <c r="AW484" s="187" t="s">
        <v>973</v>
      </c>
      <c r="AX484" s="189">
        <v>3.7</v>
      </c>
      <c r="AY484" s="115"/>
      <c r="AZ484" s="126"/>
      <c r="BA484" s="126"/>
      <c r="BB484" s="190"/>
      <c r="BC484" s="130"/>
      <c r="BD484" s="126"/>
      <c r="BE484" s="130"/>
      <c r="BF484" s="126"/>
      <c r="BG484" s="130"/>
      <c r="BH484" s="126"/>
      <c r="BI484" s="1119"/>
      <c r="BJ484" s="115"/>
      <c r="BK484" s="259"/>
      <c r="BL484" s="1118"/>
      <c r="BM484" s="260"/>
      <c r="BN484" s="163"/>
      <c r="BO484" s="163"/>
      <c r="BP484" s="163"/>
      <c r="BQ484" s="163"/>
      <c r="BR484" s="163"/>
      <c r="BS484" s="261"/>
      <c r="BT484" s="195"/>
      <c r="BU484" s="1149"/>
      <c r="BV484" s="226"/>
      <c r="BW484" s="1118"/>
      <c r="BX484" s="232"/>
      <c r="BY484" s="232"/>
      <c r="BZ484" s="1119"/>
      <c r="CA484" s="271"/>
      <c r="CB484" s="268"/>
      <c r="CC484" s="269"/>
      <c r="CD484" s="268"/>
      <c r="CE484" s="269"/>
      <c r="CF484" s="268"/>
      <c r="CG484" s="269"/>
      <c r="CH484" s="1096" t="s">
        <v>973</v>
      </c>
      <c r="CI484" s="1120">
        <v>3200</v>
      </c>
      <c r="CJ484" s="1107">
        <v>3500</v>
      </c>
      <c r="CK484" s="1093" t="s">
        <v>973</v>
      </c>
      <c r="CL484" s="198" t="s">
        <v>980</v>
      </c>
      <c r="CM484" s="199">
        <v>5500</v>
      </c>
      <c r="CN484" s="200">
        <v>6200</v>
      </c>
      <c r="CO484" s="1100" t="s">
        <v>973</v>
      </c>
      <c r="CP484" s="1110">
        <v>4060</v>
      </c>
      <c r="CQ484" s="1100" t="s">
        <v>973</v>
      </c>
      <c r="CR484" s="1082">
        <v>40</v>
      </c>
      <c r="CS484" s="1101" t="s">
        <v>974</v>
      </c>
      <c r="CT484" s="1085" t="s">
        <v>975</v>
      </c>
      <c r="CU484" s="1085" t="s">
        <v>973</v>
      </c>
      <c r="CV484" s="1088" t="s">
        <v>979</v>
      </c>
      <c r="CW484" s="1101" t="s">
        <v>973</v>
      </c>
      <c r="CX484" s="1104">
        <v>3</v>
      </c>
      <c r="CY484" s="1091" t="s">
        <v>981</v>
      </c>
      <c r="CZ484" s="1093" t="s">
        <v>973</v>
      </c>
      <c r="DA484" s="1094">
        <v>4900</v>
      </c>
      <c r="DB484" s="1096"/>
      <c r="DC484" s="266"/>
      <c r="DD484" s="1096" t="s">
        <v>982</v>
      </c>
      <c r="DE484" s="1097">
        <v>4430</v>
      </c>
      <c r="DF484" s="1100" t="s">
        <v>973</v>
      </c>
      <c r="DG484" s="1082">
        <v>40</v>
      </c>
      <c r="DH484" s="1085" t="s">
        <v>974</v>
      </c>
      <c r="DI484" s="1085" t="s">
        <v>975</v>
      </c>
      <c r="DJ484" s="1085" t="s">
        <v>973</v>
      </c>
      <c r="DK484" s="1088" t="s">
        <v>979</v>
      </c>
      <c r="DL484" s="1085" t="s">
        <v>973</v>
      </c>
      <c r="DM484" s="1066">
        <v>2.2999999999999998</v>
      </c>
      <c r="DN484" s="1069" t="s">
        <v>982</v>
      </c>
      <c r="DO484" s="1070" t="s">
        <v>912</v>
      </c>
      <c r="DP484" s="1072" t="s">
        <v>912</v>
      </c>
      <c r="DQ484" s="1072" t="s">
        <v>912</v>
      </c>
      <c r="DR484" s="1074" t="s">
        <v>912</v>
      </c>
      <c r="DS484" s="202"/>
      <c r="DT484" s="1143"/>
      <c r="DU484" s="160"/>
      <c r="DV484" s="160"/>
    </row>
    <row r="485" spans="1:126" s="263" customFormat="1" ht="18.600000000000001" customHeight="1">
      <c r="A485" s="263" t="s">
        <v>742</v>
      </c>
      <c r="B485" s="1147"/>
      <c r="C485" s="1126"/>
      <c r="D485" s="1117"/>
      <c r="E485" s="203" t="s">
        <v>53</v>
      </c>
      <c r="F485" s="165"/>
      <c r="G485" s="204">
        <v>45770</v>
      </c>
      <c r="H485" s="205">
        <v>111530</v>
      </c>
      <c r="I485" s="204">
        <v>41220</v>
      </c>
      <c r="J485" s="205">
        <v>106980</v>
      </c>
      <c r="K485" s="141" t="s">
        <v>973</v>
      </c>
      <c r="L485" s="206">
        <v>430</v>
      </c>
      <c r="M485" s="207">
        <v>990</v>
      </c>
      <c r="N485" s="208" t="s">
        <v>974</v>
      </c>
      <c r="O485" s="209" t="s">
        <v>975</v>
      </c>
      <c r="P485" s="209" t="s">
        <v>910</v>
      </c>
      <c r="Q485" s="209" t="s">
        <v>976</v>
      </c>
      <c r="R485" s="209" t="s">
        <v>973</v>
      </c>
      <c r="S485" s="210">
        <v>3.1</v>
      </c>
      <c r="T485" s="211">
        <v>3</v>
      </c>
      <c r="U485" s="206">
        <v>390</v>
      </c>
      <c r="V485" s="207">
        <v>950</v>
      </c>
      <c r="W485" s="212" t="s">
        <v>974</v>
      </c>
      <c r="X485" s="209" t="s">
        <v>975</v>
      </c>
      <c r="Y485" s="212" t="s">
        <v>910</v>
      </c>
      <c r="Z485" s="209" t="s">
        <v>976</v>
      </c>
      <c r="AA485" s="212" t="s">
        <v>973</v>
      </c>
      <c r="AB485" s="210">
        <v>3</v>
      </c>
      <c r="AC485" s="213">
        <v>3</v>
      </c>
      <c r="AD485" s="141" t="s">
        <v>973</v>
      </c>
      <c r="AE485" s="214">
        <v>8130</v>
      </c>
      <c r="AF485" s="141" t="s">
        <v>973</v>
      </c>
      <c r="AG485" s="215">
        <v>80</v>
      </c>
      <c r="AH485" s="216" t="s">
        <v>974</v>
      </c>
      <c r="AI485" s="158" t="s">
        <v>975</v>
      </c>
      <c r="AJ485" s="159" t="s">
        <v>973</v>
      </c>
      <c r="AK485" s="217" t="s">
        <v>976</v>
      </c>
      <c r="AL485" s="218" t="s">
        <v>973</v>
      </c>
      <c r="AM485" s="219">
        <v>2.8</v>
      </c>
      <c r="AN485" s="220"/>
      <c r="AO485" s="115"/>
      <c r="AP485" s="221"/>
      <c r="AQ485" s="115"/>
      <c r="AR485" s="222"/>
      <c r="AS485" s="223"/>
      <c r="AT485" s="221"/>
      <c r="AU485" s="223"/>
      <c r="AV485" s="221"/>
      <c r="AW485" s="223"/>
      <c r="AX485" s="221"/>
      <c r="AY485" s="115"/>
      <c r="AZ485" s="126"/>
      <c r="BA485" s="126"/>
      <c r="BB485" s="190"/>
      <c r="BC485" s="130"/>
      <c r="BD485" s="126"/>
      <c r="BE485" s="130"/>
      <c r="BF485" s="126"/>
      <c r="BG485" s="130"/>
      <c r="BH485" s="126"/>
      <c r="BI485" s="1119"/>
      <c r="BJ485" s="115"/>
      <c r="BK485" s="224" t="s">
        <v>1019</v>
      </c>
      <c r="BL485" s="1118"/>
      <c r="BM485" s="202" t="s">
        <v>1019</v>
      </c>
      <c r="BN485" s="195"/>
      <c r="BO485" s="195"/>
      <c r="BP485" s="195"/>
      <c r="BQ485" s="195"/>
      <c r="BR485" s="195"/>
      <c r="BS485" s="225"/>
      <c r="BU485" s="1149"/>
      <c r="BV485" s="259"/>
      <c r="BW485" s="1118"/>
      <c r="BX485" s="232"/>
      <c r="BY485" s="232"/>
      <c r="BZ485" s="1119"/>
      <c r="CA485" s="271"/>
      <c r="CB485" s="268"/>
      <c r="CC485" s="269"/>
      <c r="CD485" s="268"/>
      <c r="CE485" s="269"/>
      <c r="CF485" s="268"/>
      <c r="CG485" s="269"/>
      <c r="CH485" s="1096"/>
      <c r="CI485" s="1121" t="e">
        <v>#REF!</v>
      </c>
      <c r="CJ485" s="1108" t="e">
        <v>#REF!</v>
      </c>
      <c r="CK485" s="1093"/>
      <c r="CL485" s="123" t="s">
        <v>985</v>
      </c>
      <c r="CM485" s="228">
        <v>3000</v>
      </c>
      <c r="CN485" s="229">
        <v>3400</v>
      </c>
      <c r="CO485" s="1100"/>
      <c r="CP485" s="1111"/>
      <c r="CQ485" s="1100"/>
      <c r="CR485" s="1083"/>
      <c r="CS485" s="1102"/>
      <c r="CT485" s="1086"/>
      <c r="CU485" s="1086"/>
      <c r="CV485" s="1089"/>
      <c r="CW485" s="1102"/>
      <c r="CX485" s="1105"/>
      <c r="CY485" s="1091"/>
      <c r="CZ485" s="1093"/>
      <c r="DA485" s="1095"/>
      <c r="DB485" s="1096"/>
      <c r="DC485" s="266"/>
      <c r="DD485" s="1096"/>
      <c r="DE485" s="1098"/>
      <c r="DF485" s="1100"/>
      <c r="DG485" s="1083"/>
      <c r="DH485" s="1086"/>
      <c r="DI485" s="1086"/>
      <c r="DJ485" s="1086"/>
      <c r="DK485" s="1089"/>
      <c r="DL485" s="1086"/>
      <c r="DM485" s="1067"/>
      <c r="DN485" s="1069"/>
      <c r="DO485" s="1071"/>
      <c r="DP485" s="1073"/>
      <c r="DQ485" s="1073"/>
      <c r="DR485" s="1075"/>
      <c r="DS485" s="202"/>
      <c r="DT485" s="1143"/>
      <c r="DU485" s="160"/>
      <c r="DV485" s="160"/>
    </row>
    <row r="486" spans="1:126" s="263" customFormat="1" ht="18.600000000000001" customHeight="1">
      <c r="A486" s="263" t="s">
        <v>743</v>
      </c>
      <c r="B486" s="1147"/>
      <c r="C486" s="1126"/>
      <c r="D486" s="1123" t="s">
        <v>986</v>
      </c>
      <c r="E486" s="203" t="s">
        <v>54</v>
      </c>
      <c r="F486" s="165"/>
      <c r="G486" s="204">
        <v>111530</v>
      </c>
      <c r="H486" s="205">
        <v>192870</v>
      </c>
      <c r="I486" s="204">
        <v>106980</v>
      </c>
      <c r="J486" s="205">
        <v>188320</v>
      </c>
      <c r="K486" s="141" t="s">
        <v>973</v>
      </c>
      <c r="L486" s="206">
        <v>990</v>
      </c>
      <c r="M486" s="207">
        <v>1800</v>
      </c>
      <c r="N486" s="208" t="s">
        <v>974</v>
      </c>
      <c r="O486" s="209" t="s">
        <v>975</v>
      </c>
      <c r="P486" s="209" t="s">
        <v>910</v>
      </c>
      <c r="Q486" s="209" t="s">
        <v>976</v>
      </c>
      <c r="R486" s="209" t="s">
        <v>973</v>
      </c>
      <c r="S486" s="210">
        <v>3</v>
      </c>
      <c r="T486" s="211">
        <v>3</v>
      </c>
      <c r="U486" s="206">
        <v>950</v>
      </c>
      <c r="V486" s="207">
        <v>1760</v>
      </c>
      <c r="W486" s="212" t="s">
        <v>974</v>
      </c>
      <c r="X486" s="209" t="s">
        <v>975</v>
      </c>
      <c r="Y486" s="212" t="s">
        <v>910</v>
      </c>
      <c r="Z486" s="209" t="s">
        <v>976</v>
      </c>
      <c r="AA486" s="212" t="s">
        <v>973</v>
      </c>
      <c r="AB486" s="210">
        <v>3</v>
      </c>
      <c r="AC486" s="213">
        <v>3</v>
      </c>
      <c r="AD486" s="231"/>
      <c r="AE486" s="232"/>
      <c r="AF486" s="233"/>
      <c r="AG486" s="234"/>
      <c r="AH486" s="235"/>
      <c r="AI486" s="195"/>
      <c r="AJ486" s="235"/>
      <c r="AK486" s="195"/>
      <c r="AL486" s="235"/>
      <c r="AM486" s="195"/>
      <c r="AN486" s="195"/>
      <c r="AO486" s="231"/>
      <c r="AP486" s="232"/>
      <c r="AQ486" s="233"/>
      <c r="AR486" s="234"/>
      <c r="AS486" s="235"/>
      <c r="AT486" s="195"/>
      <c r="AU486" s="235"/>
      <c r="AV486" s="195"/>
      <c r="AW486" s="235"/>
      <c r="AX486" s="195"/>
      <c r="AY486" s="141" t="s">
        <v>973</v>
      </c>
      <c r="AZ486" s="236">
        <v>16260</v>
      </c>
      <c r="BA486" s="141" t="s">
        <v>973</v>
      </c>
      <c r="BB486" s="184">
        <v>160</v>
      </c>
      <c r="BC486" s="185" t="s">
        <v>974</v>
      </c>
      <c r="BD486" s="186" t="s">
        <v>975</v>
      </c>
      <c r="BE486" s="187" t="s">
        <v>973</v>
      </c>
      <c r="BF486" s="188" t="s">
        <v>976</v>
      </c>
      <c r="BG486" s="185" t="s">
        <v>973</v>
      </c>
      <c r="BH486" s="189">
        <v>2.8</v>
      </c>
      <c r="BI486" s="1119"/>
      <c r="BJ486" s="115"/>
      <c r="BK486" s="224">
        <v>732100</v>
      </c>
      <c r="BL486" s="1118"/>
      <c r="BM486" s="256">
        <v>7320</v>
      </c>
      <c r="BN486" s="195" t="s">
        <v>911</v>
      </c>
      <c r="BO486" s="122" t="s">
        <v>975</v>
      </c>
      <c r="BP486" s="129" t="s">
        <v>973</v>
      </c>
      <c r="BQ486" s="257" t="s">
        <v>976</v>
      </c>
      <c r="BR486" s="143" t="s">
        <v>973</v>
      </c>
      <c r="BS486" s="258">
        <v>2.1</v>
      </c>
      <c r="BT486" s="232"/>
      <c r="BU486" s="1149"/>
      <c r="BV486" s="224"/>
      <c r="BW486" s="1118"/>
      <c r="BX486" s="232"/>
      <c r="BY486" s="232"/>
      <c r="BZ486" s="1119"/>
      <c r="CA486" s="271"/>
      <c r="CB486" s="268"/>
      <c r="CC486" s="269"/>
      <c r="CD486" s="268"/>
      <c r="CE486" s="269"/>
      <c r="CF486" s="268"/>
      <c r="CG486" s="269"/>
      <c r="CH486" s="1096"/>
      <c r="CI486" s="1121" t="e">
        <v>#REF!</v>
      </c>
      <c r="CJ486" s="1108" t="e">
        <v>#REF!</v>
      </c>
      <c r="CK486" s="1093"/>
      <c r="CL486" s="123" t="s">
        <v>987</v>
      </c>
      <c r="CM486" s="228">
        <v>2600</v>
      </c>
      <c r="CN486" s="229">
        <v>2900</v>
      </c>
      <c r="CO486" s="1100"/>
      <c r="CP486" s="1111"/>
      <c r="CQ486" s="1100"/>
      <c r="CR486" s="1083"/>
      <c r="CS486" s="1102"/>
      <c r="CT486" s="1086"/>
      <c r="CU486" s="1086"/>
      <c r="CV486" s="1089"/>
      <c r="CW486" s="1102"/>
      <c r="CX486" s="1105"/>
      <c r="CY486" s="1091"/>
      <c r="CZ486" s="202"/>
      <c r="DA486" s="127"/>
      <c r="DB486" s="1096"/>
      <c r="DC486" s="266"/>
      <c r="DD486" s="1096"/>
      <c r="DE486" s="1098"/>
      <c r="DF486" s="1100"/>
      <c r="DG486" s="1083"/>
      <c r="DH486" s="1086"/>
      <c r="DI486" s="1086"/>
      <c r="DJ486" s="1086"/>
      <c r="DK486" s="1089"/>
      <c r="DL486" s="1086"/>
      <c r="DM486" s="1067"/>
      <c r="DN486" s="1069"/>
      <c r="DO486" s="1076">
        <v>0.01</v>
      </c>
      <c r="DP486" s="1078">
        <v>0.03</v>
      </c>
      <c r="DQ486" s="1078">
        <v>0.04</v>
      </c>
      <c r="DR486" s="1080">
        <v>0.06</v>
      </c>
      <c r="DS486" s="202"/>
      <c r="DT486" s="1143"/>
      <c r="DU486" s="160"/>
      <c r="DV486" s="160"/>
    </row>
    <row r="487" spans="1:126" s="263" customFormat="1" ht="18.600000000000001" customHeight="1">
      <c r="A487" s="263" t="s">
        <v>744</v>
      </c>
      <c r="B487" s="1147"/>
      <c r="C487" s="1127"/>
      <c r="D487" s="1124"/>
      <c r="E487" s="238" t="s">
        <v>55</v>
      </c>
      <c r="F487" s="165"/>
      <c r="G487" s="239">
        <v>192870</v>
      </c>
      <c r="H487" s="240"/>
      <c r="I487" s="239">
        <v>188320</v>
      </c>
      <c r="J487" s="240"/>
      <c r="K487" s="141" t="s">
        <v>973</v>
      </c>
      <c r="L487" s="241">
        <v>1800</v>
      </c>
      <c r="M487" s="242"/>
      <c r="N487" s="243" t="s">
        <v>974</v>
      </c>
      <c r="O487" s="244" t="s">
        <v>975</v>
      </c>
      <c r="P487" s="244" t="s">
        <v>910</v>
      </c>
      <c r="Q487" s="244" t="s">
        <v>976</v>
      </c>
      <c r="R487" s="244" t="s">
        <v>973</v>
      </c>
      <c r="S487" s="245">
        <v>3</v>
      </c>
      <c r="T487" s="246"/>
      <c r="U487" s="241">
        <v>1760</v>
      </c>
      <c r="V487" s="242"/>
      <c r="W487" s="247" t="s">
        <v>974</v>
      </c>
      <c r="X487" s="244" t="s">
        <v>975</v>
      </c>
      <c r="Y487" s="248" t="s">
        <v>910</v>
      </c>
      <c r="Z487" s="244" t="s">
        <v>976</v>
      </c>
      <c r="AA487" s="248" t="s">
        <v>973</v>
      </c>
      <c r="AB487" s="245">
        <v>3</v>
      </c>
      <c r="AC487" s="249"/>
      <c r="AD487" s="231"/>
      <c r="AE487" s="232"/>
      <c r="AF487" s="233"/>
      <c r="AG487" s="250"/>
      <c r="AH487" s="235"/>
      <c r="AI487" s="195"/>
      <c r="AJ487" s="235"/>
      <c r="AK487" s="195"/>
      <c r="AL487" s="235"/>
      <c r="AM487" s="195"/>
      <c r="AN487" s="195"/>
      <c r="AO487" s="231"/>
      <c r="AP487" s="232"/>
      <c r="AQ487" s="233"/>
      <c r="AR487" s="250"/>
      <c r="AS487" s="235"/>
      <c r="AT487" s="195"/>
      <c r="AU487" s="235"/>
      <c r="AV487" s="195"/>
      <c r="AW487" s="235"/>
      <c r="AX487" s="195"/>
      <c r="AY487" s="231"/>
      <c r="AZ487" s="232"/>
      <c r="BA487" s="232"/>
      <c r="BB487" s="234"/>
      <c r="BC487" s="235"/>
      <c r="BD487" s="195"/>
      <c r="BE487" s="235"/>
      <c r="BF487" s="195"/>
      <c r="BG487" s="235"/>
      <c r="BH487" s="195"/>
      <c r="BI487" s="1119"/>
      <c r="BJ487" s="115"/>
      <c r="BK487" s="259"/>
      <c r="BL487" s="1118"/>
      <c r="BM487" s="260"/>
      <c r="BN487" s="163"/>
      <c r="BO487" s="163"/>
      <c r="BP487" s="163"/>
      <c r="BQ487" s="163"/>
      <c r="BR487" s="163"/>
      <c r="BS487" s="261"/>
      <c r="BT487" s="195"/>
      <c r="BU487" s="1149"/>
      <c r="BV487" s="226"/>
      <c r="BW487" s="1118"/>
      <c r="BX487" s="232"/>
      <c r="BY487" s="232"/>
      <c r="BZ487" s="1119"/>
      <c r="CA487" s="271"/>
      <c r="CB487" s="268"/>
      <c r="CC487" s="269"/>
      <c r="CD487" s="268"/>
      <c r="CE487" s="269"/>
      <c r="CF487" s="268"/>
      <c r="CG487" s="269"/>
      <c r="CH487" s="1096"/>
      <c r="CI487" s="1122" t="e">
        <v>#REF!</v>
      </c>
      <c r="CJ487" s="1109" t="e">
        <v>#REF!</v>
      </c>
      <c r="CK487" s="1093"/>
      <c r="CL487" s="252" t="s">
        <v>988</v>
      </c>
      <c r="CM487" s="253">
        <v>2400</v>
      </c>
      <c r="CN487" s="254">
        <v>2600</v>
      </c>
      <c r="CO487" s="1100"/>
      <c r="CP487" s="1112"/>
      <c r="CQ487" s="1100"/>
      <c r="CR487" s="1084"/>
      <c r="CS487" s="1103"/>
      <c r="CT487" s="1087"/>
      <c r="CU487" s="1087"/>
      <c r="CV487" s="1090"/>
      <c r="CW487" s="1103"/>
      <c r="CX487" s="1106"/>
      <c r="CY487" s="1092"/>
      <c r="CZ487" s="202"/>
      <c r="DA487" s="127"/>
      <c r="DB487" s="1096"/>
      <c r="DC487" s="266"/>
      <c r="DD487" s="1096"/>
      <c r="DE487" s="1099"/>
      <c r="DF487" s="1100"/>
      <c r="DG487" s="1084"/>
      <c r="DH487" s="1087"/>
      <c r="DI487" s="1087"/>
      <c r="DJ487" s="1087"/>
      <c r="DK487" s="1090"/>
      <c r="DL487" s="1087"/>
      <c r="DM487" s="1068"/>
      <c r="DN487" s="1069"/>
      <c r="DO487" s="1077"/>
      <c r="DP487" s="1079"/>
      <c r="DQ487" s="1079"/>
      <c r="DR487" s="1081"/>
      <c r="DS487" s="202"/>
      <c r="DT487" s="1143"/>
      <c r="DU487" s="160"/>
      <c r="DV487" s="160"/>
    </row>
    <row r="488" spans="1:126" s="263" customFormat="1" ht="18.600000000000001" customHeight="1">
      <c r="A488" s="263" t="s">
        <v>745</v>
      </c>
      <c r="B488" s="1147"/>
      <c r="C488" s="1113" t="s">
        <v>1020</v>
      </c>
      <c r="D488" s="1116" t="s">
        <v>972</v>
      </c>
      <c r="E488" s="164" t="s">
        <v>52</v>
      </c>
      <c r="F488" s="165"/>
      <c r="G488" s="166">
        <v>36200</v>
      </c>
      <c r="H488" s="167">
        <v>44330</v>
      </c>
      <c r="I488" s="166">
        <v>32000</v>
      </c>
      <c r="J488" s="167">
        <v>40130</v>
      </c>
      <c r="K488" s="141" t="s">
        <v>973</v>
      </c>
      <c r="L488" s="168">
        <v>340</v>
      </c>
      <c r="M488" s="169">
        <v>420</v>
      </c>
      <c r="N488" s="170" t="s">
        <v>974</v>
      </c>
      <c r="O488" s="171" t="s">
        <v>975</v>
      </c>
      <c r="P488" s="172" t="s">
        <v>973</v>
      </c>
      <c r="Q488" s="173" t="s">
        <v>976</v>
      </c>
      <c r="R488" s="172" t="s">
        <v>973</v>
      </c>
      <c r="S488" s="174">
        <v>3.1</v>
      </c>
      <c r="T488" s="175">
        <v>3</v>
      </c>
      <c r="U488" s="168">
        <v>300</v>
      </c>
      <c r="V488" s="169">
        <v>380</v>
      </c>
      <c r="W488" s="176" t="s">
        <v>974</v>
      </c>
      <c r="X488" s="171" t="s">
        <v>975</v>
      </c>
      <c r="Y488" s="176" t="s">
        <v>973</v>
      </c>
      <c r="Z488" s="173" t="s">
        <v>976</v>
      </c>
      <c r="AA488" s="176" t="s">
        <v>973</v>
      </c>
      <c r="AB488" s="174">
        <v>3</v>
      </c>
      <c r="AC488" s="177">
        <v>3</v>
      </c>
      <c r="AD488" s="141" t="s">
        <v>973</v>
      </c>
      <c r="AE488" s="178">
        <v>8130</v>
      </c>
      <c r="AF488" s="141" t="s">
        <v>973</v>
      </c>
      <c r="AG488" s="179">
        <v>80</v>
      </c>
      <c r="AH488" s="180" t="s">
        <v>974</v>
      </c>
      <c r="AI488" s="171" t="s">
        <v>975</v>
      </c>
      <c r="AJ488" s="176" t="s">
        <v>973</v>
      </c>
      <c r="AK488" s="173" t="s">
        <v>976</v>
      </c>
      <c r="AL488" s="176" t="s">
        <v>973</v>
      </c>
      <c r="AM488" s="181">
        <v>2.8</v>
      </c>
      <c r="AN488" s="182" t="s">
        <v>977</v>
      </c>
      <c r="AO488" s="141" t="s">
        <v>973</v>
      </c>
      <c r="AP488" s="183">
        <v>3250</v>
      </c>
      <c r="AQ488" s="141" t="s">
        <v>973</v>
      </c>
      <c r="AR488" s="184">
        <v>30</v>
      </c>
      <c r="AS488" s="185" t="s">
        <v>974</v>
      </c>
      <c r="AT488" s="186" t="s">
        <v>975</v>
      </c>
      <c r="AU488" s="187" t="s">
        <v>973</v>
      </c>
      <c r="AV488" s="188" t="s">
        <v>976</v>
      </c>
      <c r="AW488" s="187" t="s">
        <v>973</v>
      </c>
      <c r="AX488" s="189">
        <v>3.7</v>
      </c>
      <c r="AY488" s="115"/>
      <c r="AZ488" s="126"/>
      <c r="BA488" s="126"/>
      <c r="BB488" s="190"/>
      <c r="BC488" s="130"/>
      <c r="BD488" s="126"/>
      <c r="BE488" s="130"/>
      <c r="BF488" s="126"/>
      <c r="BG488" s="130"/>
      <c r="BH488" s="126"/>
      <c r="BI488" s="1119"/>
      <c r="BJ488" s="115"/>
      <c r="BK488" s="224" t="s">
        <v>1021</v>
      </c>
      <c r="BL488" s="1118"/>
      <c r="BM488" s="202" t="s">
        <v>1021</v>
      </c>
      <c r="BN488" s="195"/>
      <c r="BO488" s="195"/>
      <c r="BP488" s="195"/>
      <c r="BQ488" s="195"/>
      <c r="BR488" s="195"/>
      <c r="BS488" s="225"/>
      <c r="BU488" s="1149"/>
      <c r="BV488" s="259"/>
      <c r="BW488" s="1118"/>
      <c r="BX488" s="232"/>
      <c r="BY488" s="232"/>
      <c r="BZ488" s="1119"/>
      <c r="CA488" s="271"/>
      <c r="CB488" s="268"/>
      <c r="CC488" s="269"/>
      <c r="CD488" s="268"/>
      <c r="CE488" s="269"/>
      <c r="CF488" s="268"/>
      <c r="CG488" s="269"/>
      <c r="CH488" s="1096" t="s">
        <v>973</v>
      </c>
      <c r="CI488" s="1120">
        <v>2900</v>
      </c>
      <c r="CJ488" s="1107">
        <v>3200</v>
      </c>
      <c r="CK488" s="1093" t="s">
        <v>973</v>
      </c>
      <c r="CL488" s="198" t="s">
        <v>980</v>
      </c>
      <c r="CM488" s="199">
        <v>5100</v>
      </c>
      <c r="CN488" s="200">
        <v>5700</v>
      </c>
      <c r="CO488" s="1100" t="s">
        <v>973</v>
      </c>
      <c r="CP488" s="1110">
        <v>3750</v>
      </c>
      <c r="CQ488" s="1100" t="s">
        <v>973</v>
      </c>
      <c r="CR488" s="1082">
        <v>30</v>
      </c>
      <c r="CS488" s="1101" t="s">
        <v>974</v>
      </c>
      <c r="CT488" s="1085" t="s">
        <v>975</v>
      </c>
      <c r="CU488" s="1085" t="s">
        <v>973</v>
      </c>
      <c r="CV488" s="1088" t="s">
        <v>979</v>
      </c>
      <c r="CW488" s="1101" t="s">
        <v>973</v>
      </c>
      <c r="CX488" s="1104">
        <v>3.7</v>
      </c>
      <c r="CY488" s="1091" t="s">
        <v>981</v>
      </c>
      <c r="CZ488" s="1093" t="s">
        <v>973</v>
      </c>
      <c r="DA488" s="1094">
        <v>4900</v>
      </c>
      <c r="DB488" s="1096"/>
      <c r="DC488" s="266"/>
      <c r="DD488" s="1096" t="s">
        <v>982</v>
      </c>
      <c r="DE488" s="1097">
        <v>4080</v>
      </c>
      <c r="DF488" s="1100" t="s">
        <v>973</v>
      </c>
      <c r="DG488" s="1082">
        <v>40</v>
      </c>
      <c r="DH488" s="1085" t="s">
        <v>974</v>
      </c>
      <c r="DI488" s="1085" t="s">
        <v>975</v>
      </c>
      <c r="DJ488" s="1085" t="s">
        <v>973</v>
      </c>
      <c r="DK488" s="1088" t="s">
        <v>979</v>
      </c>
      <c r="DL488" s="1085" t="s">
        <v>973</v>
      </c>
      <c r="DM488" s="1066">
        <v>2.1</v>
      </c>
      <c r="DN488" s="1069" t="s">
        <v>982</v>
      </c>
      <c r="DO488" s="1070" t="s">
        <v>912</v>
      </c>
      <c r="DP488" s="1072" t="s">
        <v>912</v>
      </c>
      <c r="DQ488" s="1072" t="s">
        <v>912</v>
      </c>
      <c r="DR488" s="1074" t="s">
        <v>912</v>
      </c>
      <c r="DS488" s="202"/>
      <c r="DT488" s="1143"/>
      <c r="DU488" s="160"/>
      <c r="DV488" s="160"/>
    </row>
    <row r="489" spans="1:126" s="263" customFormat="1" ht="18.600000000000001" customHeight="1">
      <c r="A489" s="263" t="s">
        <v>746</v>
      </c>
      <c r="B489" s="1147"/>
      <c r="C489" s="1114"/>
      <c r="D489" s="1117"/>
      <c r="E489" s="203" t="s">
        <v>53</v>
      </c>
      <c r="F489" s="165"/>
      <c r="G489" s="204">
        <v>44330</v>
      </c>
      <c r="H489" s="205">
        <v>110090</v>
      </c>
      <c r="I489" s="204">
        <v>40130</v>
      </c>
      <c r="J489" s="205">
        <v>105890</v>
      </c>
      <c r="K489" s="141" t="s">
        <v>973</v>
      </c>
      <c r="L489" s="206">
        <v>420</v>
      </c>
      <c r="M489" s="207">
        <v>980</v>
      </c>
      <c r="N489" s="208" t="s">
        <v>974</v>
      </c>
      <c r="O489" s="209" t="s">
        <v>975</v>
      </c>
      <c r="P489" s="209" t="s">
        <v>910</v>
      </c>
      <c r="Q489" s="209" t="s">
        <v>976</v>
      </c>
      <c r="R489" s="209" t="s">
        <v>973</v>
      </c>
      <c r="S489" s="210">
        <v>3</v>
      </c>
      <c r="T489" s="211">
        <v>3</v>
      </c>
      <c r="U489" s="206">
        <v>380</v>
      </c>
      <c r="V489" s="207">
        <v>940</v>
      </c>
      <c r="W489" s="212" t="s">
        <v>974</v>
      </c>
      <c r="X489" s="209" t="s">
        <v>975</v>
      </c>
      <c r="Y489" s="212" t="s">
        <v>910</v>
      </c>
      <c r="Z489" s="209" t="s">
        <v>976</v>
      </c>
      <c r="AA489" s="212" t="s">
        <v>973</v>
      </c>
      <c r="AB489" s="210">
        <v>3</v>
      </c>
      <c r="AC489" s="213">
        <v>3</v>
      </c>
      <c r="AD489" s="141" t="s">
        <v>973</v>
      </c>
      <c r="AE489" s="214">
        <v>8130</v>
      </c>
      <c r="AF489" s="141" t="s">
        <v>973</v>
      </c>
      <c r="AG489" s="215">
        <v>80</v>
      </c>
      <c r="AH489" s="216" t="s">
        <v>974</v>
      </c>
      <c r="AI489" s="158" t="s">
        <v>975</v>
      </c>
      <c r="AJ489" s="159" t="s">
        <v>973</v>
      </c>
      <c r="AK489" s="217" t="s">
        <v>976</v>
      </c>
      <c r="AL489" s="218" t="s">
        <v>973</v>
      </c>
      <c r="AM489" s="219">
        <v>2.8</v>
      </c>
      <c r="AN489" s="220"/>
      <c r="AO489" s="115"/>
      <c r="AP489" s="221"/>
      <c r="AQ489" s="115"/>
      <c r="AR489" s="222"/>
      <c r="AS489" s="223"/>
      <c r="AT489" s="221"/>
      <c r="AU489" s="223"/>
      <c r="AV489" s="221"/>
      <c r="AW489" s="223"/>
      <c r="AX489" s="221"/>
      <c r="AY489" s="115"/>
      <c r="AZ489" s="126"/>
      <c r="BA489" s="126"/>
      <c r="BB489" s="190"/>
      <c r="BC489" s="130"/>
      <c r="BD489" s="126"/>
      <c r="BE489" s="130"/>
      <c r="BF489" s="126"/>
      <c r="BG489" s="130"/>
      <c r="BH489" s="126"/>
      <c r="BI489" s="1119"/>
      <c r="BJ489" s="115"/>
      <c r="BK489" s="224">
        <v>771800</v>
      </c>
      <c r="BL489" s="1118"/>
      <c r="BM489" s="256">
        <v>7710</v>
      </c>
      <c r="BN489" s="195" t="s">
        <v>911</v>
      </c>
      <c r="BO489" s="122" t="s">
        <v>975</v>
      </c>
      <c r="BP489" s="129" t="s">
        <v>973</v>
      </c>
      <c r="BQ489" s="257" t="s">
        <v>976</v>
      </c>
      <c r="BR489" s="143" t="s">
        <v>973</v>
      </c>
      <c r="BS489" s="258">
        <v>2.1</v>
      </c>
      <c r="BT489" s="232"/>
      <c r="BU489" s="1149"/>
      <c r="BV489" s="224"/>
      <c r="BW489" s="1118"/>
      <c r="BX489" s="232"/>
      <c r="BY489" s="232"/>
      <c r="BZ489" s="1119"/>
      <c r="CA489" s="271"/>
      <c r="CB489" s="268"/>
      <c r="CC489" s="269"/>
      <c r="CD489" s="268"/>
      <c r="CE489" s="269"/>
      <c r="CF489" s="268"/>
      <c r="CG489" s="269"/>
      <c r="CH489" s="1096"/>
      <c r="CI489" s="1121" t="e">
        <v>#REF!</v>
      </c>
      <c r="CJ489" s="1108" t="e">
        <v>#REF!</v>
      </c>
      <c r="CK489" s="1093"/>
      <c r="CL489" s="123" t="s">
        <v>985</v>
      </c>
      <c r="CM489" s="228">
        <v>2800</v>
      </c>
      <c r="CN489" s="229">
        <v>3100</v>
      </c>
      <c r="CO489" s="1100"/>
      <c r="CP489" s="1111"/>
      <c r="CQ489" s="1100"/>
      <c r="CR489" s="1083"/>
      <c r="CS489" s="1102"/>
      <c r="CT489" s="1086"/>
      <c r="CU489" s="1086"/>
      <c r="CV489" s="1089"/>
      <c r="CW489" s="1102"/>
      <c r="CX489" s="1105"/>
      <c r="CY489" s="1091"/>
      <c r="CZ489" s="1093"/>
      <c r="DA489" s="1095"/>
      <c r="DB489" s="1096"/>
      <c r="DC489" s="266"/>
      <c r="DD489" s="1096"/>
      <c r="DE489" s="1098"/>
      <c r="DF489" s="1100"/>
      <c r="DG489" s="1083"/>
      <c r="DH489" s="1086"/>
      <c r="DI489" s="1086"/>
      <c r="DJ489" s="1086"/>
      <c r="DK489" s="1089"/>
      <c r="DL489" s="1086"/>
      <c r="DM489" s="1067"/>
      <c r="DN489" s="1069"/>
      <c r="DO489" s="1071"/>
      <c r="DP489" s="1073"/>
      <c r="DQ489" s="1073"/>
      <c r="DR489" s="1075"/>
      <c r="DS489" s="202"/>
      <c r="DT489" s="1143"/>
      <c r="DU489" s="160"/>
      <c r="DV489" s="160"/>
    </row>
    <row r="490" spans="1:126" s="263" customFormat="1" ht="18.600000000000001" customHeight="1">
      <c r="A490" s="263" t="s">
        <v>747</v>
      </c>
      <c r="B490" s="1147"/>
      <c r="C490" s="1114"/>
      <c r="D490" s="1123" t="s">
        <v>986</v>
      </c>
      <c r="E490" s="203" t="s">
        <v>54</v>
      </c>
      <c r="F490" s="165"/>
      <c r="G490" s="204">
        <v>110090</v>
      </c>
      <c r="H490" s="205">
        <v>191430</v>
      </c>
      <c r="I490" s="204">
        <v>105890</v>
      </c>
      <c r="J490" s="205">
        <v>187230</v>
      </c>
      <c r="K490" s="141" t="s">
        <v>973</v>
      </c>
      <c r="L490" s="206">
        <v>980</v>
      </c>
      <c r="M490" s="207">
        <v>1790</v>
      </c>
      <c r="N490" s="208" t="s">
        <v>974</v>
      </c>
      <c r="O490" s="209" t="s">
        <v>975</v>
      </c>
      <c r="P490" s="209" t="s">
        <v>910</v>
      </c>
      <c r="Q490" s="209" t="s">
        <v>976</v>
      </c>
      <c r="R490" s="209" t="s">
        <v>973</v>
      </c>
      <c r="S490" s="210">
        <v>3</v>
      </c>
      <c r="T490" s="211">
        <v>3</v>
      </c>
      <c r="U490" s="206">
        <v>940</v>
      </c>
      <c r="V490" s="207">
        <v>1750</v>
      </c>
      <c r="W490" s="212" t="s">
        <v>974</v>
      </c>
      <c r="X490" s="209" t="s">
        <v>975</v>
      </c>
      <c r="Y490" s="212" t="s">
        <v>910</v>
      </c>
      <c r="Z490" s="209" t="s">
        <v>976</v>
      </c>
      <c r="AA490" s="212" t="s">
        <v>973</v>
      </c>
      <c r="AB490" s="210">
        <v>3</v>
      </c>
      <c r="AC490" s="213">
        <v>3</v>
      </c>
      <c r="AD490" s="231"/>
      <c r="AE490" s="232"/>
      <c r="AF490" s="233"/>
      <c r="AG490" s="234"/>
      <c r="AH490" s="235"/>
      <c r="AI490" s="195"/>
      <c r="AJ490" s="235"/>
      <c r="AK490" s="195"/>
      <c r="AL490" s="235"/>
      <c r="AM490" s="195"/>
      <c r="AN490" s="195"/>
      <c r="AO490" s="231"/>
      <c r="AP490" s="232"/>
      <c r="AQ490" s="233"/>
      <c r="AR490" s="234"/>
      <c r="AS490" s="235"/>
      <c r="AT490" s="195"/>
      <c r="AU490" s="235"/>
      <c r="AV490" s="195"/>
      <c r="AW490" s="235"/>
      <c r="AX490" s="195"/>
      <c r="AY490" s="141" t="s">
        <v>973</v>
      </c>
      <c r="AZ490" s="236">
        <v>16260</v>
      </c>
      <c r="BA490" s="141" t="s">
        <v>973</v>
      </c>
      <c r="BB490" s="184">
        <v>160</v>
      </c>
      <c r="BC490" s="185" t="s">
        <v>974</v>
      </c>
      <c r="BD490" s="186" t="s">
        <v>975</v>
      </c>
      <c r="BE490" s="187" t="s">
        <v>973</v>
      </c>
      <c r="BF490" s="188" t="s">
        <v>976</v>
      </c>
      <c r="BG490" s="185" t="s">
        <v>973</v>
      </c>
      <c r="BH490" s="189">
        <v>2.8</v>
      </c>
      <c r="BI490" s="1119"/>
      <c r="BJ490" s="115"/>
      <c r="BK490" s="272"/>
      <c r="BL490" s="1118"/>
      <c r="BM490" s="260"/>
      <c r="BN490" s="163"/>
      <c r="BO490" s="163"/>
      <c r="BP490" s="163"/>
      <c r="BQ490" s="163"/>
      <c r="BR490" s="163"/>
      <c r="BS490" s="261"/>
      <c r="BT490" s="195"/>
      <c r="BU490" s="1149"/>
      <c r="BV490" s="226"/>
      <c r="BW490" s="1118"/>
      <c r="BX490" s="232"/>
      <c r="BY490" s="232"/>
      <c r="BZ490" s="1119"/>
      <c r="CA490" s="271"/>
      <c r="CB490" s="268"/>
      <c r="CC490" s="269"/>
      <c r="CD490" s="268"/>
      <c r="CE490" s="269"/>
      <c r="CF490" s="268"/>
      <c r="CG490" s="269"/>
      <c r="CH490" s="1096"/>
      <c r="CI490" s="1121" t="e">
        <v>#REF!</v>
      </c>
      <c r="CJ490" s="1108" t="e">
        <v>#REF!</v>
      </c>
      <c r="CK490" s="1093"/>
      <c r="CL490" s="123" t="s">
        <v>987</v>
      </c>
      <c r="CM490" s="228">
        <v>2400</v>
      </c>
      <c r="CN490" s="229">
        <v>2700</v>
      </c>
      <c r="CO490" s="1100"/>
      <c r="CP490" s="1111"/>
      <c r="CQ490" s="1100"/>
      <c r="CR490" s="1083"/>
      <c r="CS490" s="1102"/>
      <c r="CT490" s="1086"/>
      <c r="CU490" s="1086"/>
      <c r="CV490" s="1089"/>
      <c r="CW490" s="1102"/>
      <c r="CX490" s="1105"/>
      <c r="CY490" s="1091"/>
      <c r="CZ490" s="202"/>
      <c r="DA490" s="127"/>
      <c r="DB490" s="1096"/>
      <c r="DC490" s="266"/>
      <c r="DD490" s="1096"/>
      <c r="DE490" s="1098"/>
      <c r="DF490" s="1100"/>
      <c r="DG490" s="1083"/>
      <c r="DH490" s="1086"/>
      <c r="DI490" s="1086"/>
      <c r="DJ490" s="1086"/>
      <c r="DK490" s="1089"/>
      <c r="DL490" s="1086"/>
      <c r="DM490" s="1067"/>
      <c r="DN490" s="1069"/>
      <c r="DO490" s="1076">
        <v>0.01</v>
      </c>
      <c r="DP490" s="1078">
        <v>0.03</v>
      </c>
      <c r="DQ490" s="1078">
        <v>0.04</v>
      </c>
      <c r="DR490" s="1080">
        <v>0.06</v>
      </c>
      <c r="DS490" s="202"/>
      <c r="DT490" s="1143"/>
      <c r="DU490" s="160"/>
      <c r="DV490" s="160"/>
    </row>
    <row r="491" spans="1:126" s="263" customFormat="1" ht="18.600000000000001" customHeight="1">
      <c r="A491" s="263" t="s">
        <v>748</v>
      </c>
      <c r="B491" s="1147"/>
      <c r="C491" s="1114"/>
      <c r="D491" s="1124"/>
      <c r="E491" s="238" t="s">
        <v>55</v>
      </c>
      <c r="F491" s="165"/>
      <c r="G491" s="239">
        <v>191430</v>
      </c>
      <c r="H491" s="240"/>
      <c r="I491" s="239">
        <v>187230</v>
      </c>
      <c r="J491" s="240"/>
      <c r="K491" s="141" t="s">
        <v>973</v>
      </c>
      <c r="L491" s="241">
        <v>1790</v>
      </c>
      <c r="M491" s="242"/>
      <c r="N491" s="243" t="s">
        <v>974</v>
      </c>
      <c r="O491" s="244" t="s">
        <v>975</v>
      </c>
      <c r="P491" s="244" t="s">
        <v>910</v>
      </c>
      <c r="Q491" s="244" t="s">
        <v>976</v>
      </c>
      <c r="R491" s="244" t="s">
        <v>973</v>
      </c>
      <c r="S491" s="245">
        <v>3</v>
      </c>
      <c r="T491" s="246"/>
      <c r="U491" s="241">
        <v>1750</v>
      </c>
      <c r="V491" s="242"/>
      <c r="W491" s="247" t="s">
        <v>974</v>
      </c>
      <c r="X491" s="244" t="s">
        <v>975</v>
      </c>
      <c r="Y491" s="248" t="s">
        <v>910</v>
      </c>
      <c r="Z491" s="244" t="s">
        <v>976</v>
      </c>
      <c r="AA491" s="248" t="s">
        <v>973</v>
      </c>
      <c r="AB491" s="245">
        <v>3</v>
      </c>
      <c r="AC491" s="249"/>
      <c r="AD491" s="231"/>
      <c r="AE491" s="232"/>
      <c r="AF491" s="233"/>
      <c r="AG491" s="250"/>
      <c r="AH491" s="235"/>
      <c r="AI491" s="195"/>
      <c r="AJ491" s="235"/>
      <c r="AK491" s="195"/>
      <c r="AL491" s="235"/>
      <c r="AM491" s="195"/>
      <c r="AN491" s="195"/>
      <c r="AO491" s="231"/>
      <c r="AP491" s="232"/>
      <c r="AQ491" s="233"/>
      <c r="AR491" s="250"/>
      <c r="AS491" s="235"/>
      <c r="AT491" s="195"/>
      <c r="AU491" s="235"/>
      <c r="AV491" s="195"/>
      <c r="AW491" s="235"/>
      <c r="AX491" s="195"/>
      <c r="AY491" s="231"/>
      <c r="AZ491" s="232"/>
      <c r="BA491" s="232"/>
      <c r="BB491" s="234"/>
      <c r="BC491" s="235"/>
      <c r="BD491" s="195"/>
      <c r="BE491" s="235"/>
      <c r="BF491" s="195"/>
      <c r="BG491" s="235"/>
      <c r="BH491" s="195"/>
      <c r="BI491" s="1119"/>
      <c r="BJ491" s="115"/>
      <c r="BK491" s="272"/>
      <c r="BL491" s="1118"/>
      <c r="BM491" s="202"/>
      <c r="BN491" s="195"/>
      <c r="BO491" s="195"/>
      <c r="BP491" s="195"/>
      <c r="BQ491" s="195"/>
      <c r="BR491" s="195"/>
      <c r="BS491" s="225"/>
      <c r="BU491" s="1149"/>
      <c r="BV491" s="259"/>
      <c r="BW491" s="1118"/>
      <c r="BX491" s="232"/>
      <c r="BY491" s="232"/>
      <c r="BZ491" s="1119"/>
      <c r="CA491" s="271"/>
      <c r="CB491" s="268"/>
      <c r="CC491" s="269"/>
      <c r="CD491" s="268"/>
      <c r="CE491" s="269"/>
      <c r="CF491" s="268"/>
      <c r="CG491" s="269"/>
      <c r="CH491" s="1096"/>
      <c r="CI491" s="1122" t="e">
        <v>#REF!</v>
      </c>
      <c r="CJ491" s="1109" t="e">
        <v>#REF!</v>
      </c>
      <c r="CK491" s="1093"/>
      <c r="CL491" s="252" t="s">
        <v>988</v>
      </c>
      <c r="CM491" s="253">
        <v>2200</v>
      </c>
      <c r="CN491" s="254">
        <v>2400</v>
      </c>
      <c r="CO491" s="1100"/>
      <c r="CP491" s="1112"/>
      <c r="CQ491" s="1100"/>
      <c r="CR491" s="1084"/>
      <c r="CS491" s="1103"/>
      <c r="CT491" s="1087"/>
      <c r="CU491" s="1087"/>
      <c r="CV491" s="1090"/>
      <c r="CW491" s="1103"/>
      <c r="CX491" s="1106"/>
      <c r="CY491" s="1092"/>
      <c r="CZ491" s="202"/>
      <c r="DA491" s="127"/>
      <c r="DB491" s="1096"/>
      <c r="DC491" s="266"/>
      <c r="DD491" s="1096"/>
      <c r="DE491" s="1099"/>
      <c r="DF491" s="1100"/>
      <c r="DG491" s="1084"/>
      <c r="DH491" s="1087"/>
      <c r="DI491" s="1087"/>
      <c r="DJ491" s="1087"/>
      <c r="DK491" s="1090"/>
      <c r="DL491" s="1087"/>
      <c r="DM491" s="1068"/>
      <c r="DN491" s="1069"/>
      <c r="DO491" s="1077"/>
      <c r="DP491" s="1079"/>
      <c r="DQ491" s="1079"/>
      <c r="DR491" s="1081"/>
      <c r="DS491" s="202"/>
      <c r="DT491" s="1143"/>
      <c r="DU491" s="160"/>
      <c r="DV491" s="160"/>
    </row>
    <row r="492" spans="1:126" s="263" customFormat="1" ht="18.600000000000001" customHeight="1">
      <c r="A492" s="263" t="s">
        <v>749</v>
      </c>
      <c r="B492" s="1147"/>
      <c r="C492" s="1128" t="s">
        <v>1022</v>
      </c>
      <c r="D492" s="1116" t="s">
        <v>972</v>
      </c>
      <c r="E492" s="164" t="s">
        <v>52</v>
      </c>
      <c r="F492" s="165"/>
      <c r="G492" s="166">
        <v>35000</v>
      </c>
      <c r="H492" s="167">
        <v>43130</v>
      </c>
      <c r="I492" s="166">
        <v>31100</v>
      </c>
      <c r="J492" s="167">
        <v>39230</v>
      </c>
      <c r="K492" s="141" t="s">
        <v>973</v>
      </c>
      <c r="L492" s="168">
        <v>330</v>
      </c>
      <c r="M492" s="169">
        <v>410</v>
      </c>
      <c r="N492" s="170" t="s">
        <v>974</v>
      </c>
      <c r="O492" s="171" t="s">
        <v>975</v>
      </c>
      <c r="P492" s="172" t="s">
        <v>973</v>
      </c>
      <c r="Q492" s="173" t="s">
        <v>976</v>
      </c>
      <c r="R492" s="172" t="s">
        <v>973</v>
      </c>
      <c r="S492" s="174">
        <v>3.1</v>
      </c>
      <c r="T492" s="175">
        <v>3</v>
      </c>
      <c r="U492" s="168">
        <v>290</v>
      </c>
      <c r="V492" s="169">
        <v>370</v>
      </c>
      <c r="W492" s="176" t="s">
        <v>974</v>
      </c>
      <c r="X492" s="171" t="s">
        <v>975</v>
      </c>
      <c r="Y492" s="176" t="s">
        <v>973</v>
      </c>
      <c r="Z492" s="173" t="s">
        <v>976</v>
      </c>
      <c r="AA492" s="176" t="s">
        <v>973</v>
      </c>
      <c r="AB492" s="174">
        <v>3</v>
      </c>
      <c r="AC492" s="177">
        <v>3</v>
      </c>
      <c r="AD492" s="141" t="s">
        <v>973</v>
      </c>
      <c r="AE492" s="178">
        <v>8130</v>
      </c>
      <c r="AF492" s="141" t="s">
        <v>973</v>
      </c>
      <c r="AG492" s="179">
        <v>80</v>
      </c>
      <c r="AH492" s="180" t="s">
        <v>974</v>
      </c>
      <c r="AI492" s="171" t="s">
        <v>975</v>
      </c>
      <c r="AJ492" s="176" t="s">
        <v>973</v>
      </c>
      <c r="AK492" s="173" t="s">
        <v>976</v>
      </c>
      <c r="AL492" s="176" t="s">
        <v>973</v>
      </c>
      <c r="AM492" s="181">
        <v>2.8</v>
      </c>
      <c r="AN492" s="182" t="s">
        <v>977</v>
      </c>
      <c r="AO492" s="141" t="s">
        <v>973</v>
      </c>
      <c r="AP492" s="183">
        <v>3250</v>
      </c>
      <c r="AQ492" s="141" t="s">
        <v>973</v>
      </c>
      <c r="AR492" s="184">
        <v>30</v>
      </c>
      <c r="AS492" s="185" t="s">
        <v>974</v>
      </c>
      <c r="AT492" s="186" t="s">
        <v>975</v>
      </c>
      <c r="AU492" s="187" t="s">
        <v>973</v>
      </c>
      <c r="AV492" s="188" t="s">
        <v>976</v>
      </c>
      <c r="AW492" s="187" t="s">
        <v>973</v>
      </c>
      <c r="AX492" s="189">
        <v>3.7</v>
      </c>
      <c r="AY492" s="115"/>
      <c r="AZ492" s="126"/>
      <c r="BA492" s="126"/>
      <c r="BB492" s="190"/>
      <c r="BC492" s="130"/>
      <c r="BD492" s="126"/>
      <c r="BE492" s="130"/>
      <c r="BF492" s="126"/>
      <c r="BG492" s="130"/>
      <c r="BH492" s="126"/>
      <c r="BI492" s="1119"/>
      <c r="BJ492" s="115"/>
      <c r="BK492" s="272"/>
      <c r="BL492" s="1118"/>
      <c r="BM492" s="202"/>
      <c r="BN492" s="195"/>
      <c r="BO492" s="195"/>
      <c r="BP492" s="195"/>
      <c r="BQ492" s="195"/>
      <c r="BR492" s="195"/>
      <c r="BS492" s="225"/>
      <c r="BT492" s="232"/>
      <c r="BU492" s="1149"/>
      <c r="BV492" s="224"/>
      <c r="BW492" s="1118"/>
      <c r="BX492" s="232"/>
      <c r="BY492" s="232"/>
      <c r="BZ492" s="1119"/>
      <c r="CA492" s="271"/>
      <c r="CB492" s="268"/>
      <c r="CC492" s="269"/>
      <c r="CD492" s="268"/>
      <c r="CE492" s="269"/>
      <c r="CF492" s="268"/>
      <c r="CG492" s="269"/>
      <c r="CH492" s="1096" t="s">
        <v>973</v>
      </c>
      <c r="CI492" s="1120">
        <v>3200</v>
      </c>
      <c r="CJ492" s="1107">
        <v>3500</v>
      </c>
      <c r="CK492" s="1093" t="s">
        <v>973</v>
      </c>
      <c r="CL492" s="198" t="s">
        <v>980</v>
      </c>
      <c r="CM492" s="199">
        <v>5500</v>
      </c>
      <c r="CN492" s="200">
        <v>6200</v>
      </c>
      <c r="CO492" s="1100" t="s">
        <v>973</v>
      </c>
      <c r="CP492" s="1110">
        <v>3480</v>
      </c>
      <c r="CQ492" s="1100" t="s">
        <v>973</v>
      </c>
      <c r="CR492" s="1082">
        <v>30</v>
      </c>
      <c r="CS492" s="1101" t="s">
        <v>974</v>
      </c>
      <c r="CT492" s="1085" t="s">
        <v>975</v>
      </c>
      <c r="CU492" s="1085" t="s">
        <v>973</v>
      </c>
      <c r="CV492" s="1088" t="s">
        <v>979</v>
      </c>
      <c r="CW492" s="1101" t="s">
        <v>973</v>
      </c>
      <c r="CX492" s="1104">
        <v>3.4</v>
      </c>
      <c r="CY492" s="1091" t="s">
        <v>981</v>
      </c>
      <c r="CZ492" s="1093" t="s">
        <v>973</v>
      </c>
      <c r="DA492" s="1094">
        <v>4900</v>
      </c>
      <c r="DB492" s="1096"/>
      <c r="DC492" s="266"/>
      <c r="DD492" s="1096" t="s">
        <v>982</v>
      </c>
      <c r="DE492" s="1097">
        <v>3790</v>
      </c>
      <c r="DF492" s="1100" t="s">
        <v>973</v>
      </c>
      <c r="DG492" s="1082">
        <v>30</v>
      </c>
      <c r="DH492" s="1085" t="s">
        <v>974</v>
      </c>
      <c r="DI492" s="1085" t="s">
        <v>975</v>
      </c>
      <c r="DJ492" s="1085" t="s">
        <v>973</v>
      </c>
      <c r="DK492" s="1088" t="s">
        <v>979</v>
      </c>
      <c r="DL492" s="1085" t="s">
        <v>973</v>
      </c>
      <c r="DM492" s="1066">
        <v>2.6</v>
      </c>
      <c r="DN492" s="1069" t="s">
        <v>982</v>
      </c>
      <c r="DO492" s="1070" t="s">
        <v>912</v>
      </c>
      <c r="DP492" s="1072" t="s">
        <v>912</v>
      </c>
      <c r="DQ492" s="1072" t="s">
        <v>912</v>
      </c>
      <c r="DR492" s="1074" t="s">
        <v>912</v>
      </c>
      <c r="DS492" s="202"/>
      <c r="DT492" s="1143"/>
      <c r="DU492" s="160"/>
      <c r="DV492" s="160"/>
    </row>
    <row r="493" spans="1:126" s="263" customFormat="1" ht="18.600000000000001" customHeight="1">
      <c r="A493" s="263" t="s">
        <v>750</v>
      </c>
      <c r="B493" s="1147"/>
      <c r="C493" s="1114"/>
      <c r="D493" s="1117"/>
      <c r="E493" s="203" t="s">
        <v>53</v>
      </c>
      <c r="F493" s="165"/>
      <c r="G493" s="204">
        <v>43130</v>
      </c>
      <c r="H493" s="205">
        <v>108890</v>
      </c>
      <c r="I493" s="204">
        <v>39230</v>
      </c>
      <c r="J493" s="205">
        <v>104990</v>
      </c>
      <c r="K493" s="141" t="s">
        <v>973</v>
      </c>
      <c r="L493" s="206">
        <v>410</v>
      </c>
      <c r="M493" s="207">
        <v>970</v>
      </c>
      <c r="N493" s="208" t="s">
        <v>974</v>
      </c>
      <c r="O493" s="209" t="s">
        <v>975</v>
      </c>
      <c r="P493" s="209" t="s">
        <v>910</v>
      </c>
      <c r="Q493" s="209" t="s">
        <v>976</v>
      </c>
      <c r="R493" s="209" t="s">
        <v>973</v>
      </c>
      <c r="S493" s="210">
        <v>3</v>
      </c>
      <c r="T493" s="211">
        <v>3</v>
      </c>
      <c r="U493" s="206">
        <v>370</v>
      </c>
      <c r="V493" s="207">
        <v>930</v>
      </c>
      <c r="W493" s="212" t="s">
        <v>974</v>
      </c>
      <c r="X493" s="209" t="s">
        <v>975</v>
      </c>
      <c r="Y493" s="212" t="s">
        <v>910</v>
      </c>
      <c r="Z493" s="209" t="s">
        <v>976</v>
      </c>
      <c r="AA493" s="212" t="s">
        <v>973</v>
      </c>
      <c r="AB493" s="210">
        <v>3</v>
      </c>
      <c r="AC493" s="213">
        <v>3</v>
      </c>
      <c r="AD493" s="141" t="s">
        <v>973</v>
      </c>
      <c r="AE493" s="214">
        <v>8130</v>
      </c>
      <c r="AF493" s="141" t="s">
        <v>973</v>
      </c>
      <c r="AG493" s="215">
        <v>80</v>
      </c>
      <c r="AH493" s="216" t="s">
        <v>974</v>
      </c>
      <c r="AI493" s="158" t="s">
        <v>975</v>
      </c>
      <c r="AJ493" s="159" t="s">
        <v>973</v>
      </c>
      <c r="AK493" s="217" t="s">
        <v>976</v>
      </c>
      <c r="AL493" s="218" t="s">
        <v>973</v>
      </c>
      <c r="AM493" s="219">
        <v>2.8</v>
      </c>
      <c r="AN493" s="220"/>
      <c r="AO493" s="115"/>
      <c r="AP493" s="221"/>
      <c r="AQ493" s="115"/>
      <c r="AR493" s="222"/>
      <c r="AS493" s="223"/>
      <c r="AT493" s="221"/>
      <c r="AU493" s="223"/>
      <c r="AV493" s="221"/>
      <c r="AW493" s="223"/>
      <c r="AX493" s="221"/>
      <c r="AY493" s="115"/>
      <c r="AZ493" s="126"/>
      <c r="BA493" s="126"/>
      <c r="BB493" s="190"/>
      <c r="BC493" s="130"/>
      <c r="BD493" s="126"/>
      <c r="BE493" s="130"/>
      <c r="BF493" s="126"/>
      <c r="BG493" s="130"/>
      <c r="BH493" s="126"/>
      <c r="BI493" s="1119"/>
      <c r="BJ493" s="115"/>
      <c r="BK493" s="272"/>
      <c r="BL493" s="1118"/>
      <c r="BM493" s="202"/>
      <c r="BN493" s="195"/>
      <c r="BO493" s="195"/>
      <c r="BP493" s="195"/>
      <c r="BQ493" s="195"/>
      <c r="BR493" s="195"/>
      <c r="BS493" s="225"/>
      <c r="BT493" s="195"/>
      <c r="BU493" s="1149"/>
      <c r="BV493" s="226"/>
      <c r="BW493" s="1118"/>
      <c r="BX493" s="232"/>
      <c r="BY493" s="232"/>
      <c r="BZ493" s="1119"/>
      <c r="CA493" s="271"/>
      <c r="CB493" s="268"/>
      <c r="CC493" s="269"/>
      <c r="CD493" s="268"/>
      <c r="CE493" s="269"/>
      <c r="CF493" s="268"/>
      <c r="CG493" s="269"/>
      <c r="CH493" s="1096"/>
      <c r="CI493" s="1121" t="e">
        <v>#REF!</v>
      </c>
      <c r="CJ493" s="1108" t="e">
        <v>#REF!</v>
      </c>
      <c r="CK493" s="1093"/>
      <c r="CL493" s="123" t="s">
        <v>985</v>
      </c>
      <c r="CM493" s="228">
        <v>3000</v>
      </c>
      <c r="CN493" s="229">
        <v>3400</v>
      </c>
      <c r="CO493" s="1100"/>
      <c r="CP493" s="1111"/>
      <c r="CQ493" s="1100"/>
      <c r="CR493" s="1083"/>
      <c r="CS493" s="1102"/>
      <c r="CT493" s="1086"/>
      <c r="CU493" s="1086"/>
      <c r="CV493" s="1089"/>
      <c r="CW493" s="1102"/>
      <c r="CX493" s="1105"/>
      <c r="CY493" s="1091"/>
      <c r="CZ493" s="1093"/>
      <c r="DA493" s="1095"/>
      <c r="DB493" s="1096"/>
      <c r="DC493" s="266"/>
      <c r="DD493" s="1096"/>
      <c r="DE493" s="1098"/>
      <c r="DF493" s="1100"/>
      <c r="DG493" s="1083"/>
      <c r="DH493" s="1086"/>
      <c r="DI493" s="1086"/>
      <c r="DJ493" s="1086"/>
      <c r="DK493" s="1089"/>
      <c r="DL493" s="1086"/>
      <c r="DM493" s="1067"/>
      <c r="DN493" s="1069"/>
      <c r="DO493" s="1071"/>
      <c r="DP493" s="1073"/>
      <c r="DQ493" s="1073"/>
      <c r="DR493" s="1075"/>
      <c r="DS493" s="202"/>
      <c r="DT493" s="1143"/>
      <c r="DU493" s="160"/>
      <c r="DV493" s="160"/>
    </row>
    <row r="494" spans="1:126" s="263" customFormat="1" ht="18.600000000000001" customHeight="1">
      <c r="A494" s="263" t="s">
        <v>751</v>
      </c>
      <c r="B494" s="1147"/>
      <c r="C494" s="1114"/>
      <c r="D494" s="1123" t="s">
        <v>986</v>
      </c>
      <c r="E494" s="203" t="s">
        <v>54</v>
      </c>
      <c r="F494" s="165"/>
      <c r="G494" s="204">
        <v>108890</v>
      </c>
      <c r="H494" s="205">
        <v>190230</v>
      </c>
      <c r="I494" s="204">
        <v>104990</v>
      </c>
      <c r="J494" s="205">
        <v>186330</v>
      </c>
      <c r="K494" s="141" t="s">
        <v>973</v>
      </c>
      <c r="L494" s="206">
        <v>970</v>
      </c>
      <c r="M494" s="207">
        <v>1780</v>
      </c>
      <c r="N494" s="208" t="s">
        <v>974</v>
      </c>
      <c r="O494" s="209" t="s">
        <v>975</v>
      </c>
      <c r="P494" s="209" t="s">
        <v>910</v>
      </c>
      <c r="Q494" s="209" t="s">
        <v>976</v>
      </c>
      <c r="R494" s="209" t="s">
        <v>973</v>
      </c>
      <c r="S494" s="210">
        <v>3</v>
      </c>
      <c r="T494" s="211">
        <v>3</v>
      </c>
      <c r="U494" s="206">
        <v>930</v>
      </c>
      <c r="V494" s="207">
        <v>1740</v>
      </c>
      <c r="W494" s="212" t="s">
        <v>974</v>
      </c>
      <c r="X494" s="209" t="s">
        <v>975</v>
      </c>
      <c r="Y494" s="212" t="s">
        <v>910</v>
      </c>
      <c r="Z494" s="209" t="s">
        <v>976</v>
      </c>
      <c r="AA494" s="212" t="s">
        <v>973</v>
      </c>
      <c r="AB494" s="210">
        <v>3</v>
      </c>
      <c r="AC494" s="213">
        <v>3</v>
      </c>
      <c r="AD494" s="231"/>
      <c r="AE494" s="232"/>
      <c r="AF494" s="233"/>
      <c r="AG494" s="234"/>
      <c r="AH494" s="235"/>
      <c r="AI494" s="195"/>
      <c r="AJ494" s="235"/>
      <c r="AK494" s="195"/>
      <c r="AL494" s="235"/>
      <c r="AM494" s="195"/>
      <c r="AN494" s="195"/>
      <c r="AO494" s="231"/>
      <c r="AP494" s="232"/>
      <c r="AQ494" s="233"/>
      <c r="AR494" s="234"/>
      <c r="AS494" s="235"/>
      <c r="AT494" s="195"/>
      <c r="AU494" s="235"/>
      <c r="AV494" s="195"/>
      <c r="AW494" s="235"/>
      <c r="AX494" s="195"/>
      <c r="AY494" s="141" t="s">
        <v>973</v>
      </c>
      <c r="AZ494" s="236">
        <v>16260</v>
      </c>
      <c r="BA494" s="141" t="s">
        <v>973</v>
      </c>
      <c r="BB494" s="184">
        <v>160</v>
      </c>
      <c r="BC494" s="185" t="s">
        <v>974</v>
      </c>
      <c r="BD494" s="186" t="s">
        <v>975</v>
      </c>
      <c r="BE494" s="187" t="s">
        <v>973</v>
      </c>
      <c r="BF494" s="188" t="s">
        <v>976</v>
      </c>
      <c r="BG494" s="185" t="s">
        <v>973</v>
      </c>
      <c r="BH494" s="189">
        <v>2.8</v>
      </c>
      <c r="BI494" s="1119"/>
      <c r="BJ494" s="115"/>
      <c r="BK494" s="272"/>
      <c r="BL494" s="1118"/>
      <c r="BM494" s="202"/>
      <c r="BN494" s="195"/>
      <c r="BO494" s="195"/>
      <c r="BP494" s="195"/>
      <c r="BQ494" s="195"/>
      <c r="BR494" s="195"/>
      <c r="BS494" s="225"/>
      <c r="BU494" s="1149"/>
      <c r="BV494" s="259"/>
      <c r="BW494" s="1118"/>
      <c r="BX494" s="232"/>
      <c r="BY494" s="232"/>
      <c r="BZ494" s="1119"/>
      <c r="CA494" s="271"/>
      <c r="CB494" s="268"/>
      <c r="CC494" s="269"/>
      <c r="CD494" s="268"/>
      <c r="CE494" s="269"/>
      <c r="CF494" s="268"/>
      <c r="CG494" s="269"/>
      <c r="CH494" s="1096"/>
      <c r="CI494" s="1121" t="e">
        <v>#REF!</v>
      </c>
      <c r="CJ494" s="1108" t="e">
        <v>#REF!</v>
      </c>
      <c r="CK494" s="1093"/>
      <c r="CL494" s="123" t="s">
        <v>987</v>
      </c>
      <c r="CM494" s="228">
        <v>2600</v>
      </c>
      <c r="CN494" s="229">
        <v>2900</v>
      </c>
      <c r="CO494" s="1100"/>
      <c r="CP494" s="1111"/>
      <c r="CQ494" s="1100"/>
      <c r="CR494" s="1083"/>
      <c r="CS494" s="1102"/>
      <c r="CT494" s="1086"/>
      <c r="CU494" s="1086"/>
      <c r="CV494" s="1089"/>
      <c r="CW494" s="1102"/>
      <c r="CX494" s="1105"/>
      <c r="CY494" s="1091"/>
      <c r="CZ494" s="202"/>
      <c r="DA494" s="127"/>
      <c r="DB494" s="1096"/>
      <c r="DC494" s="266"/>
      <c r="DD494" s="1096"/>
      <c r="DE494" s="1098"/>
      <c r="DF494" s="1100"/>
      <c r="DG494" s="1083"/>
      <c r="DH494" s="1086"/>
      <c r="DI494" s="1086"/>
      <c r="DJ494" s="1086"/>
      <c r="DK494" s="1089"/>
      <c r="DL494" s="1086"/>
      <c r="DM494" s="1067"/>
      <c r="DN494" s="1069"/>
      <c r="DO494" s="1076">
        <v>0.01</v>
      </c>
      <c r="DP494" s="1078">
        <v>0.03</v>
      </c>
      <c r="DQ494" s="1078">
        <v>0.04</v>
      </c>
      <c r="DR494" s="1080">
        <v>0.06</v>
      </c>
      <c r="DS494" s="202"/>
      <c r="DT494" s="1143"/>
      <c r="DU494" s="160"/>
      <c r="DV494" s="160"/>
    </row>
    <row r="495" spans="1:126" s="263" customFormat="1" ht="18.600000000000001" customHeight="1">
      <c r="A495" s="263" t="s">
        <v>752</v>
      </c>
      <c r="B495" s="1147"/>
      <c r="C495" s="1114"/>
      <c r="D495" s="1124"/>
      <c r="E495" s="238" t="s">
        <v>55</v>
      </c>
      <c r="F495" s="165"/>
      <c r="G495" s="239">
        <v>190230</v>
      </c>
      <c r="H495" s="240"/>
      <c r="I495" s="239">
        <v>186330</v>
      </c>
      <c r="J495" s="240"/>
      <c r="K495" s="141" t="s">
        <v>973</v>
      </c>
      <c r="L495" s="241">
        <v>1780</v>
      </c>
      <c r="M495" s="242"/>
      <c r="N495" s="243" t="s">
        <v>974</v>
      </c>
      <c r="O495" s="244" t="s">
        <v>975</v>
      </c>
      <c r="P495" s="244" t="s">
        <v>910</v>
      </c>
      <c r="Q495" s="244" t="s">
        <v>976</v>
      </c>
      <c r="R495" s="244" t="s">
        <v>973</v>
      </c>
      <c r="S495" s="245">
        <v>3</v>
      </c>
      <c r="T495" s="246"/>
      <c r="U495" s="241">
        <v>1740</v>
      </c>
      <c r="V495" s="242"/>
      <c r="W495" s="247" t="s">
        <v>974</v>
      </c>
      <c r="X495" s="244" t="s">
        <v>975</v>
      </c>
      <c r="Y495" s="248" t="s">
        <v>910</v>
      </c>
      <c r="Z495" s="244" t="s">
        <v>976</v>
      </c>
      <c r="AA495" s="248" t="s">
        <v>973</v>
      </c>
      <c r="AB495" s="245">
        <v>3</v>
      </c>
      <c r="AC495" s="249"/>
      <c r="AD495" s="231"/>
      <c r="AE495" s="232"/>
      <c r="AF495" s="233"/>
      <c r="AG495" s="250"/>
      <c r="AH495" s="235"/>
      <c r="AI495" s="195"/>
      <c r="AJ495" s="235"/>
      <c r="AK495" s="195"/>
      <c r="AL495" s="235"/>
      <c r="AM495" s="195"/>
      <c r="AN495" s="195"/>
      <c r="AO495" s="231"/>
      <c r="AP495" s="232"/>
      <c r="AQ495" s="233"/>
      <c r="AR495" s="250"/>
      <c r="AS495" s="235"/>
      <c r="AT495" s="195"/>
      <c r="AU495" s="235"/>
      <c r="AV495" s="195"/>
      <c r="AW495" s="235"/>
      <c r="AX495" s="195"/>
      <c r="AY495" s="231"/>
      <c r="AZ495" s="232"/>
      <c r="BA495" s="232"/>
      <c r="BB495" s="234"/>
      <c r="BC495" s="235"/>
      <c r="BD495" s="195"/>
      <c r="BE495" s="235"/>
      <c r="BF495" s="195"/>
      <c r="BG495" s="235"/>
      <c r="BH495" s="195"/>
      <c r="BI495" s="1119"/>
      <c r="BJ495" s="115"/>
      <c r="BK495" s="272"/>
      <c r="BL495" s="1118"/>
      <c r="BM495" s="202"/>
      <c r="BN495" s="195"/>
      <c r="BO495" s="195"/>
      <c r="BP495" s="195"/>
      <c r="BQ495" s="195"/>
      <c r="BR495" s="195"/>
      <c r="BS495" s="225"/>
      <c r="BT495" s="232"/>
      <c r="BU495" s="1149"/>
      <c r="BV495" s="224"/>
      <c r="BW495" s="1118"/>
      <c r="BX495" s="232"/>
      <c r="BY495" s="232"/>
      <c r="BZ495" s="1119"/>
      <c r="CA495" s="271"/>
      <c r="CB495" s="268"/>
      <c r="CC495" s="269"/>
      <c r="CD495" s="268"/>
      <c r="CE495" s="269"/>
      <c r="CF495" s="268"/>
      <c r="CG495" s="269"/>
      <c r="CH495" s="1096"/>
      <c r="CI495" s="1122" t="e">
        <v>#REF!</v>
      </c>
      <c r="CJ495" s="1109" t="e">
        <v>#REF!</v>
      </c>
      <c r="CK495" s="1093"/>
      <c r="CL495" s="252" t="s">
        <v>988</v>
      </c>
      <c r="CM495" s="253">
        <v>2400</v>
      </c>
      <c r="CN495" s="254">
        <v>2600</v>
      </c>
      <c r="CO495" s="1100"/>
      <c r="CP495" s="1112"/>
      <c r="CQ495" s="1100"/>
      <c r="CR495" s="1084"/>
      <c r="CS495" s="1103"/>
      <c r="CT495" s="1087"/>
      <c r="CU495" s="1087"/>
      <c r="CV495" s="1090"/>
      <c r="CW495" s="1103"/>
      <c r="CX495" s="1106"/>
      <c r="CY495" s="1092"/>
      <c r="CZ495" s="202"/>
      <c r="DA495" s="127"/>
      <c r="DB495" s="1096"/>
      <c r="DC495" s="266"/>
      <c r="DD495" s="1096"/>
      <c r="DE495" s="1099"/>
      <c r="DF495" s="1100"/>
      <c r="DG495" s="1084"/>
      <c r="DH495" s="1087"/>
      <c r="DI495" s="1087"/>
      <c r="DJ495" s="1087"/>
      <c r="DK495" s="1090"/>
      <c r="DL495" s="1087"/>
      <c r="DM495" s="1068"/>
      <c r="DN495" s="1069"/>
      <c r="DO495" s="1077"/>
      <c r="DP495" s="1079"/>
      <c r="DQ495" s="1079"/>
      <c r="DR495" s="1081"/>
      <c r="DS495" s="202"/>
      <c r="DT495" s="1143"/>
      <c r="DU495" s="160"/>
      <c r="DV495" s="160"/>
    </row>
    <row r="496" spans="1:126" s="263" customFormat="1" ht="18.600000000000001" customHeight="1">
      <c r="A496" s="263" t="s">
        <v>753</v>
      </c>
      <c r="B496" s="1147"/>
      <c r="C496" s="1128" t="s">
        <v>1023</v>
      </c>
      <c r="D496" s="1116" t="s">
        <v>972</v>
      </c>
      <c r="E496" s="164" t="s">
        <v>52</v>
      </c>
      <c r="F496" s="165"/>
      <c r="G496" s="166">
        <v>33940</v>
      </c>
      <c r="H496" s="167">
        <v>42070</v>
      </c>
      <c r="I496" s="166">
        <v>30300</v>
      </c>
      <c r="J496" s="167">
        <v>38430</v>
      </c>
      <c r="K496" s="141" t="s">
        <v>973</v>
      </c>
      <c r="L496" s="168">
        <v>310</v>
      </c>
      <c r="M496" s="169">
        <v>390</v>
      </c>
      <c r="N496" s="170" t="s">
        <v>974</v>
      </c>
      <c r="O496" s="171" t="s">
        <v>975</v>
      </c>
      <c r="P496" s="172" t="s">
        <v>973</v>
      </c>
      <c r="Q496" s="173" t="s">
        <v>976</v>
      </c>
      <c r="R496" s="172" t="s">
        <v>973</v>
      </c>
      <c r="S496" s="174">
        <v>3.2</v>
      </c>
      <c r="T496" s="175">
        <v>3.1</v>
      </c>
      <c r="U496" s="168">
        <v>280</v>
      </c>
      <c r="V496" s="169">
        <v>360</v>
      </c>
      <c r="W496" s="176" t="s">
        <v>974</v>
      </c>
      <c r="X496" s="171" t="s">
        <v>975</v>
      </c>
      <c r="Y496" s="176" t="s">
        <v>973</v>
      </c>
      <c r="Z496" s="173" t="s">
        <v>976</v>
      </c>
      <c r="AA496" s="176" t="s">
        <v>973</v>
      </c>
      <c r="AB496" s="174">
        <v>3</v>
      </c>
      <c r="AC496" s="177">
        <v>3</v>
      </c>
      <c r="AD496" s="141" t="s">
        <v>973</v>
      </c>
      <c r="AE496" s="178">
        <v>8130</v>
      </c>
      <c r="AF496" s="141" t="s">
        <v>973</v>
      </c>
      <c r="AG496" s="179">
        <v>80</v>
      </c>
      <c r="AH496" s="180" t="s">
        <v>974</v>
      </c>
      <c r="AI496" s="171" t="s">
        <v>975</v>
      </c>
      <c r="AJ496" s="176" t="s">
        <v>973</v>
      </c>
      <c r="AK496" s="173" t="s">
        <v>976</v>
      </c>
      <c r="AL496" s="176" t="s">
        <v>973</v>
      </c>
      <c r="AM496" s="181">
        <v>2.8</v>
      </c>
      <c r="AN496" s="182" t="s">
        <v>977</v>
      </c>
      <c r="AO496" s="141" t="s">
        <v>973</v>
      </c>
      <c r="AP496" s="183">
        <v>3250</v>
      </c>
      <c r="AQ496" s="141" t="s">
        <v>973</v>
      </c>
      <c r="AR496" s="184">
        <v>30</v>
      </c>
      <c r="AS496" s="185" t="s">
        <v>974</v>
      </c>
      <c r="AT496" s="186" t="s">
        <v>975</v>
      </c>
      <c r="AU496" s="187" t="s">
        <v>973</v>
      </c>
      <c r="AV496" s="188" t="s">
        <v>976</v>
      </c>
      <c r="AW496" s="187" t="s">
        <v>973</v>
      </c>
      <c r="AX496" s="189">
        <v>3.7</v>
      </c>
      <c r="AY496" s="115"/>
      <c r="AZ496" s="126"/>
      <c r="BA496" s="126"/>
      <c r="BB496" s="190"/>
      <c r="BC496" s="130"/>
      <c r="BD496" s="126"/>
      <c r="BE496" s="130"/>
      <c r="BF496" s="126"/>
      <c r="BG496" s="130"/>
      <c r="BH496" s="126"/>
      <c r="BI496" s="1119"/>
      <c r="BJ496" s="115"/>
      <c r="BK496" s="272"/>
      <c r="BL496" s="1118"/>
      <c r="BM496" s="202"/>
      <c r="BN496" s="195"/>
      <c r="BO496" s="195"/>
      <c r="BP496" s="195"/>
      <c r="BQ496" s="195"/>
      <c r="BR496" s="195"/>
      <c r="BS496" s="225"/>
      <c r="BT496" s="195"/>
      <c r="BU496" s="1149"/>
      <c r="BV496" s="226"/>
      <c r="BW496" s="1118"/>
      <c r="BX496" s="232"/>
      <c r="BY496" s="232"/>
      <c r="BZ496" s="1119"/>
      <c r="CA496" s="271"/>
      <c r="CB496" s="268"/>
      <c r="CC496" s="269"/>
      <c r="CD496" s="268"/>
      <c r="CE496" s="269"/>
      <c r="CF496" s="268"/>
      <c r="CG496" s="269"/>
      <c r="CH496" s="1096" t="s">
        <v>973</v>
      </c>
      <c r="CI496" s="1120">
        <v>3000</v>
      </c>
      <c r="CJ496" s="1107">
        <v>3300</v>
      </c>
      <c r="CK496" s="1093" t="s">
        <v>973</v>
      </c>
      <c r="CL496" s="198" t="s">
        <v>980</v>
      </c>
      <c r="CM496" s="199">
        <v>5400</v>
      </c>
      <c r="CN496" s="200">
        <v>6000</v>
      </c>
      <c r="CO496" s="1100" t="s">
        <v>973</v>
      </c>
      <c r="CP496" s="1110">
        <v>3250</v>
      </c>
      <c r="CQ496" s="1100" t="s">
        <v>973</v>
      </c>
      <c r="CR496" s="1082">
        <v>30</v>
      </c>
      <c r="CS496" s="1101" t="s">
        <v>974</v>
      </c>
      <c r="CT496" s="1085" t="s">
        <v>975</v>
      </c>
      <c r="CU496" s="1085" t="s">
        <v>973</v>
      </c>
      <c r="CV496" s="1088" t="s">
        <v>979</v>
      </c>
      <c r="CW496" s="1101" t="s">
        <v>973</v>
      </c>
      <c r="CX496" s="1104">
        <v>3.2</v>
      </c>
      <c r="CY496" s="1091" t="s">
        <v>981</v>
      </c>
      <c r="CZ496" s="1093" t="s">
        <v>973</v>
      </c>
      <c r="DA496" s="1094">
        <v>4900</v>
      </c>
      <c r="DB496" s="1096"/>
      <c r="DC496" s="266"/>
      <c r="DD496" s="1096" t="s">
        <v>982</v>
      </c>
      <c r="DE496" s="1097">
        <v>3540</v>
      </c>
      <c r="DF496" s="1100" t="s">
        <v>973</v>
      </c>
      <c r="DG496" s="1082">
        <v>30</v>
      </c>
      <c r="DH496" s="1085" t="s">
        <v>974</v>
      </c>
      <c r="DI496" s="1085" t="s">
        <v>975</v>
      </c>
      <c r="DJ496" s="1085" t="s">
        <v>973</v>
      </c>
      <c r="DK496" s="1088" t="s">
        <v>979</v>
      </c>
      <c r="DL496" s="1085" t="s">
        <v>973</v>
      </c>
      <c r="DM496" s="1066">
        <v>2.5</v>
      </c>
      <c r="DN496" s="1069" t="s">
        <v>982</v>
      </c>
      <c r="DO496" s="1070" t="s">
        <v>912</v>
      </c>
      <c r="DP496" s="1072" t="s">
        <v>912</v>
      </c>
      <c r="DQ496" s="1072" t="s">
        <v>912</v>
      </c>
      <c r="DR496" s="1074" t="s">
        <v>912</v>
      </c>
      <c r="DS496" s="202"/>
      <c r="DT496" s="1143"/>
      <c r="DU496" s="160"/>
      <c r="DV496" s="160"/>
    </row>
    <row r="497" spans="1:138" ht="18.600000000000001" customHeight="1">
      <c r="A497" s="263" t="s">
        <v>754</v>
      </c>
      <c r="B497" s="1147"/>
      <c r="C497" s="1114"/>
      <c r="D497" s="1117"/>
      <c r="E497" s="203" t="s">
        <v>53</v>
      </c>
      <c r="F497" s="165"/>
      <c r="G497" s="204">
        <v>42070</v>
      </c>
      <c r="H497" s="205">
        <v>107830</v>
      </c>
      <c r="I497" s="204">
        <v>38430</v>
      </c>
      <c r="J497" s="205">
        <v>104190</v>
      </c>
      <c r="K497" s="141" t="s">
        <v>973</v>
      </c>
      <c r="L497" s="206">
        <v>390</v>
      </c>
      <c r="M497" s="207">
        <v>960</v>
      </c>
      <c r="N497" s="208" t="s">
        <v>974</v>
      </c>
      <c r="O497" s="209" t="s">
        <v>975</v>
      </c>
      <c r="P497" s="209" t="s">
        <v>910</v>
      </c>
      <c r="Q497" s="209" t="s">
        <v>976</v>
      </c>
      <c r="R497" s="209" t="s">
        <v>973</v>
      </c>
      <c r="S497" s="210">
        <v>3.1</v>
      </c>
      <c r="T497" s="211">
        <v>3</v>
      </c>
      <c r="U497" s="206">
        <v>360</v>
      </c>
      <c r="V497" s="207">
        <v>920</v>
      </c>
      <c r="W497" s="212" t="s">
        <v>974</v>
      </c>
      <c r="X497" s="209" t="s">
        <v>975</v>
      </c>
      <c r="Y497" s="212" t="s">
        <v>910</v>
      </c>
      <c r="Z497" s="209" t="s">
        <v>976</v>
      </c>
      <c r="AA497" s="212" t="s">
        <v>973</v>
      </c>
      <c r="AB497" s="210">
        <v>3</v>
      </c>
      <c r="AC497" s="213">
        <v>3</v>
      </c>
      <c r="AD497" s="141" t="s">
        <v>973</v>
      </c>
      <c r="AE497" s="214">
        <v>8130</v>
      </c>
      <c r="AF497" s="141" t="s">
        <v>973</v>
      </c>
      <c r="AG497" s="215">
        <v>80</v>
      </c>
      <c r="AH497" s="216" t="s">
        <v>974</v>
      </c>
      <c r="AI497" s="158" t="s">
        <v>975</v>
      </c>
      <c r="AJ497" s="159" t="s">
        <v>973</v>
      </c>
      <c r="AK497" s="217" t="s">
        <v>976</v>
      </c>
      <c r="AL497" s="218" t="s">
        <v>973</v>
      </c>
      <c r="AM497" s="219">
        <v>2.8</v>
      </c>
      <c r="AN497" s="220"/>
      <c r="AP497" s="221"/>
      <c r="AQ497" s="115"/>
      <c r="AR497" s="222"/>
      <c r="AS497" s="223"/>
      <c r="AT497" s="221"/>
      <c r="AU497" s="223"/>
      <c r="AV497" s="221"/>
      <c r="AW497" s="223"/>
      <c r="AX497" s="221"/>
      <c r="AZ497" s="126"/>
      <c r="BA497" s="126"/>
      <c r="BB497" s="190"/>
      <c r="BC497" s="130"/>
      <c r="BD497" s="126"/>
      <c r="BE497" s="130"/>
      <c r="BF497" s="126"/>
      <c r="BG497" s="130"/>
      <c r="BH497" s="126"/>
      <c r="BI497" s="1119"/>
      <c r="BK497" s="272"/>
      <c r="BL497" s="1118"/>
      <c r="BM497" s="202"/>
      <c r="BS497" s="225"/>
      <c r="BT497" s="263"/>
      <c r="BU497" s="1149"/>
      <c r="BV497" s="259"/>
      <c r="BW497" s="1118"/>
      <c r="BX497" s="232"/>
      <c r="BY497" s="232"/>
      <c r="BZ497" s="1119"/>
      <c r="CA497" s="271"/>
      <c r="CB497" s="268"/>
      <c r="CC497" s="269"/>
      <c r="CD497" s="268"/>
      <c r="CE497" s="269"/>
      <c r="CF497" s="268"/>
      <c r="CG497" s="269"/>
      <c r="CH497" s="1096"/>
      <c r="CI497" s="1121" t="e">
        <v>#REF!</v>
      </c>
      <c r="CJ497" s="1108" t="e">
        <v>#REF!</v>
      </c>
      <c r="CK497" s="1093"/>
      <c r="CL497" s="123" t="s">
        <v>985</v>
      </c>
      <c r="CM497" s="228">
        <v>2900</v>
      </c>
      <c r="CN497" s="229">
        <v>3300</v>
      </c>
      <c r="CO497" s="1100"/>
      <c r="CP497" s="1111"/>
      <c r="CQ497" s="1100"/>
      <c r="CR497" s="1083"/>
      <c r="CS497" s="1102"/>
      <c r="CT497" s="1086"/>
      <c r="CU497" s="1086"/>
      <c r="CV497" s="1089"/>
      <c r="CW497" s="1102"/>
      <c r="CX497" s="1105"/>
      <c r="CY497" s="1091"/>
      <c r="CZ497" s="1093"/>
      <c r="DA497" s="1095"/>
      <c r="DB497" s="1096"/>
      <c r="DC497" s="266"/>
      <c r="DD497" s="1096"/>
      <c r="DE497" s="1098"/>
      <c r="DF497" s="1100"/>
      <c r="DG497" s="1083"/>
      <c r="DH497" s="1086"/>
      <c r="DI497" s="1086"/>
      <c r="DJ497" s="1086"/>
      <c r="DK497" s="1089"/>
      <c r="DL497" s="1086"/>
      <c r="DM497" s="1067"/>
      <c r="DN497" s="1069"/>
      <c r="DO497" s="1071"/>
      <c r="DP497" s="1073"/>
      <c r="DQ497" s="1073"/>
      <c r="DR497" s="1075"/>
      <c r="DS497" s="202"/>
      <c r="DT497" s="1143"/>
      <c r="DU497" s="160"/>
      <c r="DV497" s="160"/>
    </row>
    <row r="498" spans="1:138" ht="18.600000000000001" customHeight="1">
      <c r="A498" s="263" t="s">
        <v>755</v>
      </c>
      <c r="B498" s="1147"/>
      <c r="C498" s="1114"/>
      <c r="D498" s="1123" t="s">
        <v>986</v>
      </c>
      <c r="E498" s="203" t="s">
        <v>54</v>
      </c>
      <c r="F498" s="165"/>
      <c r="G498" s="204">
        <v>107830</v>
      </c>
      <c r="H498" s="205">
        <v>189170</v>
      </c>
      <c r="I498" s="204">
        <v>104190</v>
      </c>
      <c r="J498" s="205">
        <v>185530</v>
      </c>
      <c r="K498" s="141" t="s">
        <v>973</v>
      </c>
      <c r="L498" s="206">
        <v>960</v>
      </c>
      <c r="M498" s="207">
        <v>1770</v>
      </c>
      <c r="N498" s="208" t="s">
        <v>974</v>
      </c>
      <c r="O498" s="209" t="s">
        <v>975</v>
      </c>
      <c r="P498" s="209" t="s">
        <v>910</v>
      </c>
      <c r="Q498" s="209" t="s">
        <v>976</v>
      </c>
      <c r="R498" s="209" t="s">
        <v>973</v>
      </c>
      <c r="S498" s="210">
        <v>3</v>
      </c>
      <c r="T498" s="211">
        <v>3</v>
      </c>
      <c r="U498" s="206">
        <v>920</v>
      </c>
      <c r="V498" s="207">
        <v>1730</v>
      </c>
      <c r="W498" s="212" t="s">
        <v>974</v>
      </c>
      <c r="X498" s="209" t="s">
        <v>975</v>
      </c>
      <c r="Y498" s="212" t="s">
        <v>910</v>
      </c>
      <c r="Z498" s="209" t="s">
        <v>976</v>
      </c>
      <c r="AA498" s="212" t="s">
        <v>973</v>
      </c>
      <c r="AB498" s="210">
        <v>3</v>
      </c>
      <c r="AC498" s="213">
        <v>3</v>
      </c>
      <c r="AD498" s="231"/>
      <c r="AF498" s="233"/>
      <c r="AO498" s="231"/>
      <c r="AQ498" s="233"/>
      <c r="AY498" s="141" t="s">
        <v>973</v>
      </c>
      <c r="AZ498" s="236">
        <v>16260</v>
      </c>
      <c r="BA498" s="141" t="s">
        <v>973</v>
      </c>
      <c r="BB498" s="184">
        <v>160</v>
      </c>
      <c r="BC498" s="185" t="s">
        <v>974</v>
      </c>
      <c r="BD498" s="186" t="s">
        <v>975</v>
      </c>
      <c r="BE498" s="187" t="s">
        <v>973</v>
      </c>
      <c r="BF498" s="188" t="s">
        <v>976</v>
      </c>
      <c r="BG498" s="185" t="s">
        <v>973</v>
      </c>
      <c r="BH498" s="189">
        <v>2.8</v>
      </c>
      <c r="BI498" s="1119"/>
      <c r="BK498" s="272"/>
      <c r="BL498" s="1118"/>
      <c r="BM498" s="202"/>
      <c r="BS498" s="225"/>
      <c r="BT498" s="232"/>
      <c r="BU498" s="1149"/>
      <c r="BV498" s="224"/>
      <c r="BW498" s="1118"/>
      <c r="BX498" s="232"/>
      <c r="BY498" s="232"/>
      <c r="BZ498" s="1119"/>
      <c r="CA498" s="271"/>
      <c r="CB498" s="268"/>
      <c r="CC498" s="269"/>
      <c r="CD498" s="268"/>
      <c r="CE498" s="269"/>
      <c r="CF498" s="268"/>
      <c r="CG498" s="269"/>
      <c r="CH498" s="1096"/>
      <c r="CI498" s="1121" t="e">
        <v>#REF!</v>
      </c>
      <c r="CJ498" s="1108" t="e">
        <v>#REF!</v>
      </c>
      <c r="CK498" s="1093"/>
      <c r="CL498" s="123" t="s">
        <v>987</v>
      </c>
      <c r="CM498" s="228">
        <v>2500</v>
      </c>
      <c r="CN498" s="229">
        <v>2800</v>
      </c>
      <c r="CO498" s="1100"/>
      <c r="CP498" s="1111"/>
      <c r="CQ498" s="1100"/>
      <c r="CR498" s="1083"/>
      <c r="CS498" s="1102"/>
      <c r="CT498" s="1086"/>
      <c r="CU498" s="1086"/>
      <c r="CV498" s="1089"/>
      <c r="CW498" s="1102"/>
      <c r="CX498" s="1105"/>
      <c r="CY498" s="1091"/>
      <c r="CZ498" s="202"/>
      <c r="DA498" s="127"/>
      <c r="DB498" s="1096"/>
      <c r="DC498" s="266"/>
      <c r="DD498" s="1096"/>
      <c r="DE498" s="1098"/>
      <c r="DF498" s="1100"/>
      <c r="DG498" s="1083"/>
      <c r="DH498" s="1086"/>
      <c r="DI498" s="1086"/>
      <c r="DJ498" s="1086"/>
      <c r="DK498" s="1089"/>
      <c r="DL498" s="1086"/>
      <c r="DM498" s="1067"/>
      <c r="DN498" s="1069"/>
      <c r="DO498" s="1076">
        <v>0.01</v>
      </c>
      <c r="DP498" s="1078">
        <v>0.03</v>
      </c>
      <c r="DQ498" s="1078">
        <v>0.04</v>
      </c>
      <c r="DR498" s="1080">
        <v>0.06</v>
      </c>
      <c r="DS498" s="202"/>
      <c r="DT498" s="1143"/>
      <c r="DU498" s="160"/>
      <c r="DV498" s="160"/>
    </row>
    <row r="499" spans="1:138" ht="18.600000000000001" customHeight="1">
      <c r="A499" s="263" t="s">
        <v>756</v>
      </c>
      <c r="B499" s="1147"/>
      <c r="C499" s="1114"/>
      <c r="D499" s="1124"/>
      <c r="E499" s="238" t="s">
        <v>55</v>
      </c>
      <c r="F499" s="165"/>
      <c r="G499" s="239">
        <v>189170</v>
      </c>
      <c r="H499" s="240"/>
      <c r="I499" s="239">
        <v>185530</v>
      </c>
      <c r="J499" s="240"/>
      <c r="K499" s="141" t="s">
        <v>973</v>
      </c>
      <c r="L499" s="241">
        <v>1770</v>
      </c>
      <c r="M499" s="242"/>
      <c r="N499" s="243" t="s">
        <v>974</v>
      </c>
      <c r="O499" s="244" t="s">
        <v>975</v>
      </c>
      <c r="P499" s="244" t="s">
        <v>910</v>
      </c>
      <c r="Q499" s="244" t="s">
        <v>976</v>
      </c>
      <c r="R499" s="244" t="s">
        <v>973</v>
      </c>
      <c r="S499" s="245">
        <v>3</v>
      </c>
      <c r="T499" s="246"/>
      <c r="U499" s="241">
        <v>1730</v>
      </c>
      <c r="V499" s="242"/>
      <c r="W499" s="247" t="s">
        <v>974</v>
      </c>
      <c r="X499" s="244" t="s">
        <v>975</v>
      </c>
      <c r="Y499" s="248" t="s">
        <v>910</v>
      </c>
      <c r="Z499" s="244" t="s">
        <v>976</v>
      </c>
      <c r="AA499" s="248" t="s">
        <v>973</v>
      </c>
      <c r="AB499" s="245">
        <v>3</v>
      </c>
      <c r="AC499" s="249"/>
      <c r="AD499" s="231"/>
      <c r="AF499" s="233"/>
      <c r="AG499" s="250"/>
      <c r="AO499" s="231"/>
      <c r="AQ499" s="233"/>
      <c r="AR499" s="250"/>
      <c r="AY499" s="231"/>
      <c r="BI499" s="1119"/>
      <c r="BK499" s="272"/>
      <c r="BL499" s="1118"/>
      <c r="BM499" s="202"/>
      <c r="BS499" s="225"/>
      <c r="BU499" s="1149"/>
      <c r="BV499" s="226"/>
      <c r="BW499" s="1118"/>
      <c r="BX499" s="232"/>
      <c r="BY499" s="232"/>
      <c r="BZ499" s="1119"/>
      <c r="CA499" s="271"/>
      <c r="CB499" s="268"/>
      <c r="CC499" s="269"/>
      <c r="CD499" s="268"/>
      <c r="CE499" s="269"/>
      <c r="CF499" s="268"/>
      <c r="CG499" s="269"/>
      <c r="CH499" s="1096"/>
      <c r="CI499" s="1122" t="e">
        <v>#REF!</v>
      </c>
      <c r="CJ499" s="1109" t="e">
        <v>#REF!</v>
      </c>
      <c r="CK499" s="1093"/>
      <c r="CL499" s="252" t="s">
        <v>988</v>
      </c>
      <c r="CM499" s="253">
        <v>2300</v>
      </c>
      <c r="CN499" s="254">
        <v>2500</v>
      </c>
      <c r="CO499" s="1100"/>
      <c r="CP499" s="1112"/>
      <c r="CQ499" s="1100"/>
      <c r="CR499" s="1084"/>
      <c r="CS499" s="1103"/>
      <c r="CT499" s="1087"/>
      <c r="CU499" s="1087"/>
      <c r="CV499" s="1090"/>
      <c r="CW499" s="1103"/>
      <c r="CX499" s="1106"/>
      <c r="CY499" s="1092"/>
      <c r="CZ499" s="202"/>
      <c r="DA499" s="127"/>
      <c r="DB499" s="1096"/>
      <c r="DC499" s="266"/>
      <c r="DD499" s="1096"/>
      <c r="DE499" s="1099"/>
      <c r="DF499" s="1100"/>
      <c r="DG499" s="1084"/>
      <c r="DH499" s="1087"/>
      <c r="DI499" s="1087"/>
      <c r="DJ499" s="1087"/>
      <c r="DK499" s="1090"/>
      <c r="DL499" s="1087"/>
      <c r="DM499" s="1068"/>
      <c r="DN499" s="1069"/>
      <c r="DO499" s="1077"/>
      <c r="DP499" s="1079"/>
      <c r="DQ499" s="1079"/>
      <c r="DR499" s="1081"/>
      <c r="DS499" s="202"/>
      <c r="DT499" s="1143"/>
      <c r="DU499" s="160"/>
      <c r="DV499" s="160"/>
    </row>
    <row r="500" spans="1:138" ht="18.600000000000001" customHeight="1">
      <c r="A500" s="263" t="s">
        <v>757</v>
      </c>
      <c r="B500" s="1147"/>
      <c r="C500" s="1128" t="s">
        <v>1024</v>
      </c>
      <c r="D500" s="1116" t="s">
        <v>972</v>
      </c>
      <c r="E500" s="164" t="s">
        <v>52</v>
      </c>
      <c r="F500" s="165"/>
      <c r="G500" s="166">
        <v>33910</v>
      </c>
      <c r="H500" s="167">
        <v>42040</v>
      </c>
      <c r="I500" s="166">
        <v>30500</v>
      </c>
      <c r="J500" s="167">
        <v>38630</v>
      </c>
      <c r="K500" s="141" t="s">
        <v>973</v>
      </c>
      <c r="L500" s="168">
        <v>310</v>
      </c>
      <c r="M500" s="169">
        <v>390</v>
      </c>
      <c r="N500" s="170" t="s">
        <v>974</v>
      </c>
      <c r="O500" s="171" t="s">
        <v>975</v>
      </c>
      <c r="P500" s="172" t="s">
        <v>973</v>
      </c>
      <c r="Q500" s="173" t="s">
        <v>976</v>
      </c>
      <c r="R500" s="172" t="s">
        <v>973</v>
      </c>
      <c r="S500" s="174">
        <v>3.3</v>
      </c>
      <c r="T500" s="175">
        <v>3.2</v>
      </c>
      <c r="U500" s="168">
        <v>280</v>
      </c>
      <c r="V500" s="169">
        <v>360</v>
      </c>
      <c r="W500" s="176" t="s">
        <v>974</v>
      </c>
      <c r="X500" s="171" t="s">
        <v>975</v>
      </c>
      <c r="Y500" s="176" t="s">
        <v>973</v>
      </c>
      <c r="Z500" s="173" t="s">
        <v>976</v>
      </c>
      <c r="AA500" s="176" t="s">
        <v>973</v>
      </c>
      <c r="AB500" s="174">
        <v>3.3</v>
      </c>
      <c r="AC500" s="177">
        <v>3.1</v>
      </c>
      <c r="AD500" s="141" t="s">
        <v>973</v>
      </c>
      <c r="AE500" s="178">
        <v>8130</v>
      </c>
      <c r="AF500" s="141" t="s">
        <v>973</v>
      </c>
      <c r="AG500" s="179">
        <v>80</v>
      </c>
      <c r="AH500" s="180" t="s">
        <v>974</v>
      </c>
      <c r="AI500" s="171" t="s">
        <v>975</v>
      </c>
      <c r="AJ500" s="176" t="s">
        <v>973</v>
      </c>
      <c r="AK500" s="173" t="s">
        <v>976</v>
      </c>
      <c r="AL500" s="176" t="s">
        <v>973</v>
      </c>
      <c r="AM500" s="181">
        <v>2.8</v>
      </c>
      <c r="AN500" s="182" t="s">
        <v>977</v>
      </c>
      <c r="AO500" s="141" t="s">
        <v>973</v>
      </c>
      <c r="AP500" s="183">
        <v>3250</v>
      </c>
      <c r="AQ500" s="141" t="s">
        <v>973</v>
      </c>
      <c r="AR500" s="184">
        <v>30</v>
      </c>
      <c r="AS500" s="185" t="s">
        <v>974</v>
      </c>
      <c r="AT500" s="186" t="s">
        <v>975</v>
      </c>
      <c r="AU500" s="187" t="s">
        <v>973</v>
      </c>
      <c r="AV500" s="188" t="s">
        <v>976</v>
      </c>
      <c r="AW500" s="187" t="s">
        <v>973</v>
      </c>
      <c r="AX500" s="189">
        <v>3.7</v>
      </c>
      <c r="AZ500" s="126"/>
      <c r="BA500" s="126"/>
      <c r="BB500" s="190"/>
      <c r="BC500" s="130"/>
      <c r="BD500" s="126"/>
      <c r="BE500" s="130"/>
      <c r="BF500" s="126"/>
      <c r="BG500" s="130"/>
      <c r="BH500" s="126"/>
      <c r="BI500" s="1119"/>
      <c r="BK500" s="259"/>
      <c r="BL500" s="1118"/>
      <c r="BM500" s="202"/>
      <c r="BS500" s="225"/>
      <c r="BU500" s="1149"/>
      <c r="BV500" s="226"/>
      <c r="BW500" s="1118"/>
      <c r="BX500" s="232"/>
      <c r="BY500" s="232"/>
      <c r="BZ500" s="1119"/>
      <c r="CA500" s="271"/>
      <c r="CB500" s="268"/>
      <c r="CC500" s="269"/>
      <c r="CD500" s="268"/>
      <c r="CE500" s="269"/>
      <c r="CF500" s="268"/>
      <c r="CG500" s="269"/>
      <c r="CH500" s="1096" t="s">
        <v>973</v>
      </c>
      <c r="CI500" s="1120">
        <v>2800</v>
      </c>
      <c r="CJ500" s="1107">
        <v>3100</v>
      </c>
      <c r="CK500" s="1093" t="s">
        <v>973</v>
      </c>
      <c r="CL500" s="198" t="s">
        <v>980</v>
      </c>
      <c r="CM500" s="199">
        <v>4800</v>
      </c>
      <c r="CN500" s="200">
        <v>5400</v>
      </c>
      <c r="CO500" s="1100" t="s">
        <v>973</v>
      </c>
      <c r="CP500" s="1110">
        <v>3050</v>
      </c>
      <c r="CQ500" s="1100" t="s">
        <v>973</v>
      </c>
      <c r="CR500" s="1082">
        <v>30</v>
      </c>
      <c r="CS500" s="1101" t="s">
        <v>974</v>
      </c>
      <c r="CT500" s="1085" t="s">
        <v>975</v>
      </c>
      <c r="CU500" s="1085" t="s">
        <v>973</v>
      </c>
      <c r="CV500" s="1088" t="s">
        <v>979</v>
      </c>
      <c r="CW500" s="1101" t="s">
        <v>973</v>
      </c>
      <c r="CX500" s="1104">
        <v>3</v>
      </c>
      <c r="CY500" s="1091" t="s">
        <v>981</v>
      </c>
      <c r="CZ500" s="1093" t="s">
        <v>973</v>
      </c>
      <c r="DA500" s="1094">
        <v>4900</v>
      </c>
      <c r="DB500" s="1096"/>
      <c r="DC500" s="266"/>
      <c r="DD500" s="1096" t="s">
        <v>982</v>
      </c>
      <c r="DE500" s="1097">
        <v>3320</v>
      </c>
      <c r="DF500" s="1100" t="s">
        <v>973</v>
      </c>
      <c r="DG500" s="1082">
        <v>30</v>
      </c>
      <c r="DH500" s="1085" t="s">
        <v>974</v>
      </c>
      <c r="DI500" s="1085" t="s">
        <v>975</v>
      </c>
      <c r="DJ500" s="1085" t="s">
        <v>973</v>
      </c>
      <c r="DK500" s="1088" t="s">
        <v>979</v>
      </c>
      <c r="DL500" s="1085" t="s">
        <v>973</v>
      </c>
      <c r="DM500" s="1066">
        <v>2.2999999999999998</v>
      </c>
      <c r="DN500" s="1069" t="s">
        <v>982</v>
      </c>
      <c r="DO500" s="1070" t="s">
        <v>912</v>
      </c>
      <c r="DP500" s="1072" t="s">
        <v>912</v>
      </c>
      <c r="DQ500" s="1072" t="s">
        <v>912</v>
      </c>
      <c r="DR500" s="1074" t="s">
        <v>912</v>
      </c>
      <c r="DS500" s="202"/>
      <c r="DT500" s="1143"/>
      <c r="DU500" s="160"/>
      <c r="DV500" s="160"/>
    </row>
    <row r="501" spans="1:138" ht="18.600000000000001" customHeight="1">
      <c r="A501" s="263" t="s">
        <v>758</v>
      </c>
      <c r="B501" s="1147"/>
      <c r="C501" s="1114"/>
      <c r="D501" s="1117"/>
      <c r="E501" s="203" t="s">
        <v>53</v>
      </c>
      <c r="F501" s="165"/>
      <c r="G501" s="204">
        <v>42040</v>
      </c>
      <c r="H501" s="205">
        <v>107800</v>
      </c>
      <c r="I501" s="204">
        <v>38630</v>
      </c>
      <c r="J501" s="205">
        <v>104390</v>
      </c>
      <c r="K501" s="141" t="s">
        <v>973</v>
      </c>
      <c r="L501" s="206">
        <v>390</v>
      </c>
      <c r="M501" s="207">
        <v>960</v>
      </c>
      <c r="N501" s="208" t="s">
        <v>974</v>
      </c>
      <c r="O501" s="209" t="s">
        <v>975</v>
      </c>
      <c r="P501" s="209" t="s">
        <v>910</v>
      </c>
      <c r="Q501" s="209" t="s">
        <v>976</v>
      </c>
      <c r="R501" s="209" t="s">
        <v>973</v>
      </c>
      <c r="S501" s="210">
        <v>3.2</v>
      </c>
      <c r="T501" s="211">
        <v>3</v>
      </c>
      <c r="U501" s="206">
        <v>360</v>
      </c>
      <c r="V501" s="207">
        <v>920</v>
      </c>
      <c r="W501" s="212" t="s">
        <v>974</v>
      </c>
      <c r="X501" s="209" t="s">
        <v>975</v>
      </c>
      <c r="Y501" s="212" t="s">
        <v>910</v>
      </c>
      <c r="Z501" s="209" t="s">
        <v>976</v>
      </c>
      <c r="AA501" s="212" t="s">
        <v>973</v>
      </c>
      <c r="AB501" s="210">
        <v>3.1</v>
      </c>
      <c r="AC501" s="213">
        <v>3</v>
      </c>
      <c r="AD501" s="141" t="s">
        <v>973</v>
      </c>
      <c r="AE501" s="214">
        <v>8130</v>
      </c>
      <c r="AF501" s="141" t="s">
        <v>973</v>
      </c>
      <c r="AG501" s="215">
        <v>80</v>
      </c>
      <c r="AH501" s="216" t="s">
        <v>974</v>
      </c>
      <c r="AI501" s="158" t="s">
        <v>975</v>
      </c>
      <c r="AJ501" s="159" t="s">
        <v>973</v>
      </c>
      <c r="AK501" s="217" t="s">
        <v>976</v>
      </c>
      <c r="AL501" s="218" t="s">
        <v>973</v>
      </c>
      <c r="AM501" s="219">
        <v>2.8</v>
      </c>
      <c r="AN501" s="220"/>
      <c r="AP501" s="221"/>
      <c r="AQ501" s="115"/>
      <c r="AR501" s="222"/>
      <c r="AS501" s="223"/>
      <c r="AT501" s="221"/>
      <c r="AU501" s="223"/>
      <c r="AV501" s="221"/>
      <c r="AW501" s="223"/>
      <c r="AX501" s="221"/>
      <c r="AZ501" s="126"/>
      <c r="BA501" s="126"/>
      <c r="BB501" s="190"/>
      <c r="BC501" s="130"/>
      <c r="BD501" s="126"/>
      <c r="BE501" s="130"/>
      <c r="BF501" s="126"/>
      <c r="BG501" s="130"/>
      <c r="BH501" s="126"/>
      <c r="BI501" s="1119"/>
      <c r="BK501" s="259"/>
      <c r="BL501" s="1118"/>
      <c r="BM501" s="202"/>
      <c r="BS501" s="225"/>
      <c r="BU501" s="1149"/>
      <c r="BV501" s="226"/>
      <c r="BW501" s="1118"/>
      <c r="BX501" s="232"/>
      <c r="BY501" s="232"/>
      <c r="BZ501" s="1119"/>
      <c r="CA501" s="271"/>
      <c r="CB501" s="268"/>
      <c r="CC501" s="269"/>
      <c r="CD501" s="268"/>
      <c r="CE501" s="269"/>
      <c r="CF501" s="268"/>
      <c r="CG501" s="269"/>
      <c r="CH501" s="1096"/>
      <c r="CI501" s="1121" t="e">
        <v>#REF!</v>
      </c>
      <c r="CJ501" s="1108" t="e">
        <v>#REF!</v>
      </c>
      <c r="CK501" s="1093"/>
      <c r="CL501" s="123" t="s">
        <v>985</v>
      </c>
      <c r="CM501" s="228">
        <v>2600</v>
      </c>
      <c r="CN501" s="229">
        <v>2900</v>
      </c>
      <c r="CO501" s="1100"/>
      <c r="CP501" s="1111"/>
      <c r="CQ501" s="1100"/>
      <c r="CR501" s="1083"/>
      <c r="CS501" s="1102"/>
      <c r="CT501" s="1086"/>
      <c r="CU501" s="1086"/>
      <c r="CV501" s="1089"/>
      <c r="CW501" s="1102"/>
      <c r="CX501" s="1105"/>
      <c r="CY501" s="1091"/>
      <c r="CZ501" s="1093"/>
      <c r="DA501" s="1095"/>
      <c r="DB501" s="1096"/>
      <c r="DC501" s="266"/>
      <c r="DD501" s="1096"/>
      <c r="DE501" s="1098"/>
      <c r="DF501" s="1100"/>
      <c r="DG501" s="1083"/>
      <c r="DH501" s="1086"/>
      <c r="DI501" s="1086"/>
      <c r="DJ501" s="1086"/>
      <c r="DK501" s="1089"/>
      <c r="DL501" s="1086"/>
      <c r="DM501" s="1067"/>
      <c r="DN501" s="1069"/>
      <c r="DO501" s="1071"/>
      <c r="DP501" s="1073"/>
      <c r="DQ501" s="1073"/>
      <c r="DR501" s="1075"/>
      <c r="DS501" s="202"/>
      <c r="DT501" s="1143"/>
      <c r="DU501" s="160"/>
      <c r="DV501" s="160"/>
    </row>
    <row r="502" spans="1:138" ht="18.600000000000001" customHeight="1">
      <c r="A502" s="263" t="s">
        <v>759</v>
      </c>
      <c r="B502" s="1147"/>
      <c r="C502" s="1114"/>
      <c r="D502" s="1123" t="s">
        <v>986</v>
      </c>
      <c r="E502" s="203" t="s">
        <v>54</v>
      </c>
      <c r="F502" s="165"/>
      <c r="G502" s="204">
        <v>107800</v>
      </c>
      <c r="H502" s="205">
        <v>189140</v>
      </c>
      <c r="I502" s="204">
        <v>104390</v>
      </c>
      <c r="J502" s="205">
        <v>185730</v>
      </c>
      <c r="K502" s="141" t="s">
        <v>973</v>
      </c>
      <c r="L502" s="206">
        <v>960</v>
      </c>
      <c r="M502" s="207">
        <v>1770</v>
      </c>
      <c r="N502" s="208" t="s">
        <v>974</v>
      </c>
      <c r="O502" s="209" t="s">
        <v>975</v>
      </c>
      <c r="P502" s="209" t="s">
        <v>910</v>
      </c>
      <c r="Q502" s="209" t="s">
        <v>976</v>
      </c>
      <c r="R502" s="209" t="s">
        <v>973</v>
      </c>
      <c r="S502" s="210">
        <v>3</v>
      </c>
      <c r="T502" s="211">
        <v>3</v>
      </c>
      <c r="U502" s="206">
        <v>920</v>
      </c>
      <c r="V502" s="207">
        <v>1730</v>
      </c>
      <c r="W502" s="212" t="s">
        <v>974</v>
      </c>
      <c r="X502" s="209" t="s">
        <v>975</v>
      </c>
      <c r="Y502" s="212" t="s">
        <v>910</v>
      </c>
      <c r="Z502" s="209" t="s">
        <v>976</v>
      </c>
      <c r="AA502" s="212" t="s">
        <v>973</v>
      </c>
      <c r="AB502" s="210">
        <v>3</v>
      </c>
      <c r="AC502" s="213">
        <v>3</v>
      </c>
      <c r="AD502" s="231"/>
      <c r="AF502" s="233"/>
      <c r="AO502" s="231"/>
      <c r="AQ502" s="233"/>
      <c r="AY502" s="141" t="s">
        <v>973</v>
      </c>
      <c r="AZ502" s="236">
        <v>16260</v>
      </c>
      <c r="BA502" s="141" t="s">
        <v>973</v>
      </c>
      <c r="BB502" s="184">
        <v>160</v>
      </c>
      <c r="BC502" s="185" t="s">
        <v>974</v>
      </c>
      <c r="BD502" s="186" t="s">
        <v>975</v>
      </c>
      <c r="BE502" s="187" t="s">
        <v>973</v>
      </c>
      <c r="BF502" s="188" t="s">
        <v>976</v>
      </c>
      <c r="BG502" s="185" t="s">
        <v>973</v>
      </c>
      <c r="BH502" s="189">
        <v>2.8</v>
      </c>
      <c r="BI502" s="1119"/>
      <c r="BK502" s="259"/>
      <c r="BL502" s="1118"/>
      <c r="BM502" s="202"/>
      <c r="BS502" s="225"/>
      <c r="BU502" s="1149"/>
      <c r="BV502" s="226"/>
      <c r="BW502" s="1118"/>
      <c r="BX502" s="232"/>
      <c r="BY502" s="232"/>
      <c r="BZ502" s="1119"/>
      <c r="CA502" s="271"/>
      <c r="CB502" s="268"/>
      <c r="CC502" s="269"/>
      <c r="CD502" s="268"/>
      <c r="CE502" s="269"/>
      <c r="CF502" s="268"/>
      <c r="CG502" s="269"/>
      <c r="CH502" s="1096"/>
      <c r="CI502" s="1121" t="e">
        <v>#REF!</v>
      </c>
      <c r="CJ502" s="1108" t="e">
        <v>#REF!</v>
      </c>
      <c r="CK502" s="1093"/>
      <c r="CL502" s="123" t="s">
        <v>987</v>
      </c>
      <c r="CM502" s="228">
        <v>2300</v>
      </c>
      <c r="CN502" s="229">
        <v>2500</v>
      </c>
      <c r="CO502" s="1100"/>
      <c r="CP502" s="1111"/>
      <c r="CQ502" s="1100"/>
      <c r="CR502" s="1083"/>
      <c r="CS502" s="1102"/>
      <c r="CT502" s="1086"/>
      <c r="CU502" s="1086"/>
      <c r="CV502" s="1089"/>
      <c r="CW502" s="1102"/>
      <c r="CX502" s="1105"/>
      <c r="CY502" s="1091"/>
      <c r="CZ502" s="202"/>
      <c r="DA502" s="127"/>
      <c r="DB502" s="1096"/>
      <c r="DC502" s="266"/>
      <c r="DD502" s="1096"/>
      <c r="DE502" s="1098"/>
      <c r="DF502" s="1100"/>
      <c r="DG502" s="1083"/>
      <c r="DH502" s="1086"/>
      <c r="DI502" s="1086"/>
      <c r="DJ502" s="1086"/>
      <c r="DK502" s="1089"/>
      <c r="DL502" s="1086"/>
      <c r="DM502" s="1067"/>
      <c r="DN502" s="1069"/>
      <c r="DO502" s="1076">
        <v>0.02</v>
      </c>
      <c r="DP502" s="1078">
        <v>0.03</v>
      </c>
      <c r="DQ502" s="1078">
        <v>0.05</v>
      </c>
      <c r="DR502" s="1080">
        <v>0.06</v>
      </c>
      <c r="DS502" s="202"/>
      <c r="DT502" s="1143"/>
      <c r="DU502" s="160"/>
      <c r="DV502" s="160"/>
    </row>
    <row r="503" spans="1:138" ht="18.600000000000001" customHeight="1">
      <c r="A503" s="263" t="s">
        <v>760</v>
      </c>
      <c r="B503" s="1147"/>
      <c r="C503" s="1114"/>
      <c r="D503" s="1124"/>
      <c r="E503" s="238" t="s">
        <v>55</v>
      </c>
      <c r="F503" s="165"/>
      <c r="G503" s="239">
        <v>189140</v>
      </c>
      <c r="H503" s="240"/>
      <c r="I503" s="239">
        <v>185730</v>
      </c>
      <c r="J503" s="240"/>
      <c r="K503" s="141" t="s">
        <v>973</v>
      </c>
      <c r="L503" s="241">
        <v>1770</v>
      </c>
      <c r="M503" s="242"/>
      <c r="N503" s="243" t="s">
        <v>974</v>
      </c>
      <c r="O503" s="244" t="s">
        <v>975</v>
      </c>
      <c r="P503" s="244" t="s">
        <v>910</v>
      </c>
      <c r="Q503" s="244" t="s">
        <v>976</v>
      </c>
      <c r="R503" s="244" t="s">
        <v>973</v>
      </c>
      <c r="S503" s="245">
        <v>3</v>
      </c>
      <c r="T503" s="246"/>
      <c r="U503" s="241">
        <v>1730</v>
      </c>
      <c r="V503" s="242"/>
      <c r="W503" s="247" t="s">
        <v>974</v>
      </c>
      <c r="X503" s="244" t="s">
        <v>975</v>
      </c>
      <c r="Y503" s="248" t="s">
        <v>910</v>
      </c>
      <c r="Z503" s="244" t="s">
        <v>976</v>
      </c>
      <c r="AA503" s="248" t="s">
        <v>973</v>
      </c>
      <c r="AB503" s="245">
        <v>3</v>
      </c>
      <c r="AC503" s="249"/>
      <c r="AD503" s="231"/>
      <c r="AF503" s="233"/>
      <c r="AG503" s="250"/>
      <c r="AO503" s="231"/>
      <c r="AQ503" s="233"/>
      <c r="AR503" s="250"/>
      <c r="AY503" s="231"/>
      <c r="BI503" s="1119"/>
      <c r="BK503" s="259"/>
      <c r="BL503" s="1118"/>
      <c r="BM503" s="202"/>
      <c r="BS503" s="225"/>
      <c r="BU503" s="1149"/>
      <c r="BV503" s="226"/>
      <c r="BW503" s="1118"/>
      <c r="BX503" s="232"/>
      <c r="BY503" s="232"/>
      <c r="BZ503" s="1119"/>
      <c r="CA503" s="271"/>
      <c r="CB503" s="268"/>
      <c r="CC503" s="269"/>
      <c r="CD503" s="268"/>
      <c r="CE503" s="269"/>
      <c r="CF503" s="268"/>
      <c r="CG503" s="269"/>
      <c r="CH503" s="1096"/>
      <c r="CI503" s="1122" t="e">
        <v>#REF!</v>
      </c>
      <c r="CJ503" s="1109" t="e">
        <v>#REF!</v>
      </c>
      <c r="CK503" s="1093"/>
      <c r="CL503" s="252" t="s">
        <v>988</v>
      </c>
      <c r="CM503" s="253">
        <v>2000</v>
      </c>
      <c r="CN503" s="254">
        <v>2300</v>
      </c>
      <c r="CO503" s="1100"/>
      <c r="CP503" s="1112"/>
      <c r="CQ503" s="1100"/>
      <c r="CR503" s="1084"/>
      <c r="CS503" s="1103"/>
      <c r="CT503" s="1087"/>
      <c r="CU503" s="1087"/>
      <c r="CV503" s="1090"/>
      <c r="CW503" s="1103"/>
      <c r="CX503" s="1106"/>
      <c r="CY503" s="1092"/>
      <c r="CZ503" s="202"/>
      <c r="DA503" s="127"/>
      <c r="DB503" s="1096"/>
      <c r="DC503" s="266"/>
      <c r="DD503" s="1096"/>
      <c r="DE503" s="1099"/>
      <c r="DF503" s="1100"/>
      <c r="DG503" s="1084"/>
      <c r="DH503" s="1087"/>
      <c r="DI503" s="1087"/>
      <c r="DJ503" s="1087"/>
      <c r="DK503" s="1090"/>
      <c r="DL503" s="1087"/>
      <c r="DM503" s="1068"/>
      <c r="DN503" s="1069"/>
      <c r="DO503" s="1077"/>
      <c r="DP503" s="1079"/>
      <c r="DQ503" s="1079"/>
      <c r="DR503" s="1081"/>
      <c r="DS503" s="202"/>
      <c r="DT503" s="1143"/>
      <c r="DU503" s="160"/>
      <c r="DV503" s="160"/>
    </row>
    <row r="504" spans="1:138" ht="18.600000000000001" customHeight="1">
      <c r="A504" s="263" t="s">
        <v>761</v>
      </c>
      <c r="B504" s="1147"/>
      <c r="C504" s="1125" t="s">
        <v>1025</v>
      </c>
      <c r="D504" s="1116" t="s">
        <v>972</v>
      </c>
      <c r="E504" s="164" t="s">
        <v>52</v>
      </c>
      <c r="F504" s="165"/>
      <c r="G504" s="166">
        <v>33050</v>
      </c>
      <c r="H504" s="167">
        <v>41180</v>
      </c>
      <c r="I504" s="166">
        <v>29840</v>
      </c>
      <c r="J504" s="167">
        <v>37970</v>
      </c>
      <c r="K504" s="141" t="s">
        <v>973</v>
      </c>
      <c r="L504" s="168">
        <v>310</v>
      </c>
      <c r="M504" s="169">
        <v>390</v>
      </c>
      <c r="N504" s="170" t="s">
        <v>974</v>
      </c>
      <c r="O504" s="171" t="s">
        <v>975</v>
      </c>
      <c r="P504" s="172" t="s">
        <v>973</v>
      </c>
      <c r="Q504" s="173" t="s">
        <v>976</v>
      </c>
      <c r="R504" s="172" t="s">
        <v>973</v>
      </c>
      <c r="S504" s="174">
        <v>3.2</v>
      </c>
      <c r="T504" s="175">
        <v>3.1</v>
      </c>
      <c r="U504" s="168">
        <v>270</v>
      </c>
      <c r="V504" s="169">
        <v>350</v>
      </c>
      <c r="W504" s="176" t="s">
        <v>974</v>
      </c>
      <c r="X504" s="171" t="s">
        <v>975</v>
      </c>
      <c r="Y504" s="176" t="s">
        <v>973</v>
      </c>
      <c r="Z504" s="173" t="s">
        <v>976</v>
      </c>
      <c r="AA504" s="176" t="s">
        <v>973</v>
      </c>
      <c r="AB504" s="174">
        <v>3.3</v>
      </c>
      <c r="AC504" s="177">
        <v>3.2</v>
      </c>
      <c r="AD504" s="141" t="s">
        <v>973</v>
      </c>
      <c r="AE504" s="178">
        <v>8130</v>
      </c>
      <c r="AF504" s="141" t="s">
        <v>973</v>
      </c>
      <c r="AG504" s="179">
        <v>80</v>
      </c>
      <c r="AH504" s="180" t="s">
        <v>974</v>
      </c>
      <c r="AI504" s="171" t="s">
        <v>975</v>
      </c>
      <c r="AJ504" s="176" t="s">
        <v>973</v>
      </c>
      <c r="AK504" s="173" t="s">
        <v>976</v>
      </c>
      <c r="AL504" s="176" t="s">
        <v>973</v>
      </c>
      <c r="AM504" s="181">
        <v>2.8</v>
      </c>
      <c r="AN504" s="182" t="s">
        <v>977</v>
      </c>
      <c r="AO504" s="141" t="s">
        <v>973</v>
      </c>
      <c r="AP504" s="183">
        <v>3250</v>
      </c>
      <c r="AQ504" s="141" t="s">
        <v>973</v>
      </c>
      <c r="AR504" s="184">
        <v>30</v>
      </c>
      <c r="AS504" s="185" t="s">
        <v>974</v>
      </c>
      <c r="AT504" s="186" t="s">
        <v>975</v>
      </c>
      <c r="AU504" s="187" t="s">
        <v>973</v>
      </c>
      <c r="AV504" s="188" t="s">
        <v>976</v>
      </c>
      <c r="AW504" s="187" t="s">
        <v>973</v>
      </c>
      <c r="AX504" s="189">
        <v>3.7</v>
      </c>
      <c r="AZ504" s="126"/>
      <c r="BA504" s="126"/>
      <c r="BB504" s="190"/>
      <c r="BC504" s="130"/>
      <c r="BD504" s="126"/>
      <c r="BE504" s="130"/>
      <c r="BF504" s="126"/>
      <c r="BG504" s="130"/>
      <c r="BH504" s="126"/>
      <c r="BI504" s="1119"/>
      <c r="BK504" s="259"/>
      <c r="BL504" s="1118"/>
      <c r="BM504" s="202"/>
      <c r="BS504" s="225"/>
      <c r="BU504" s="1149"/>
      <c r="BV504" s="226"/>
      <c r="BW504" s="1118"/>
      <c r="BX504" s="232"/>
      <c r="BY504" s="232"/>
      <c r="BZ504" s="1119"/>
      <c r="CA504" s="271"/>
      <c r="CB504" s="268"/>
      <c r="CC504" s="269"/>
      <c r="CD504" s="268"/>
      <c r="CE504" s="269"/>
      <c r="CF504" s="268"/>
      <c r="CG504" s="269"/>
      <c r="CH504" s="1096" t="s">
        <v>973</v>
      </c>
      <c r="CI504" s="1120">
        <v>3000</v>
      </c>
      <c r="CJ504" s="1107">
        <v>3300</v>
      </c>
      <c r="CK504" s="1093" t="s">
        <v>973</v>
      </c>
      <c r="CL504" s="198" t="s">
        <v>980</v>
      </c>
      <c r="CM504" s="199">
        <v>5400</v>
      </c>
      <c r="CN504" s="200">
        <v>6000</v>
      </c>
      <c r="CO504" s="1100" t="s">
        <v>973</v>
      </c>
      <c r="CP504" s="1110">
        <v>2870</v>
      </c>
      <c r="CQ504" s="1100" t="s">
        <v>973</v>
      </c>
      <c r="CR504" s="1082">
        <v>20</v>
      </c>
      <c r="CS504" s="1101" t="s">
        <v>974</v>
      </c>
      <c r="CT504" s="1085" t="s">
        <v>975</v>
      </c>
      <c r="CU504" s="1085" t="s">
        <v>973</v>
      </c>
      <c r="CV504" s="1088" t="s">
        <v>979</v>
      </c>
      <c r="CW504" s="1101" t="s">
        <v>973</v>
      </c>
      <c r="CX504" s="1104">
        <v>4.2</v>
      </c>
      <c r="CY504" s="1091" t="s">
        <v>981</v>
      </c>
      <c r="CZ504" s="1093" t="s">
        <v>973</v>
      </c>
      <c r="DA504" s="1094">
        <v>4900</v>
      </c>
      <c r="DB504" s="1096"/>
      <c r="DC504" s="266"/>
      <c r="DD504" s="1096" t="s">
        <v>982</v>
      </c>
      <c r="DE504" s="1097">
        <v>3120</v>
      </c>
      <c r="DF504" s="1100" t="s">
        <v>973</v>
      </c>
      <c r="DG504" s="1082">
        <v>30</v>
      </c>
      <c r="DH504" s="1085" t="s">
        <v>974</v>
      </c>
      <c r="DI504" s="1085" t="s">
        <v>975</v>
      </c>
      <c r="DJ504" s="1085" t="s">
        <v>973</v>
      </c>
      <c r="DK504" s="1088" t="s">
        <v>979</v>
      </c>
      <c r="DL504" s="1085" t="s">
        <v>973</v>
      </c>
      <c r="DM504" s="1066">
        <v>2.2000000000000002</v>
      </c>
      <c r="DN504" s="1069" t="s">
        <v>982</v>
      </c>
      <c r="DO504" s="1070" t="s">
        <v>912</v>
      </c>
      <c r="DP504" s="1072" t="s">
        <v>912</v>
      </c>
      <c r="DQ504" s="1072" t="s">
        <v>912</v>
      </c>
      <c r="DR504" s="1074" t="s">
        <v>912</v>
      </c>
      <c r="DS504" s="202"/>
      <c r="DT504" s="1143"/>
      <c r="DU504" s="160"/>
      <c r="DV504" s="160"/>
    </row>
    <row r="505" spans="1:138" ht="18.600000000000001" customHeight="1">
      <c r="A505" s="263" t="s">
        <v>762</v>
      </c>
      <c r="B505" s="1147"/>
      <c r="C505" s="1126"/>
      <c r="D505" s="1117"/>
      <c r="E505" s="203" t="s">
        <v>53</v>
      </c>
      <c r="F505" s="165"/>
      <c r="G505" s="204">
        <v>41180</v>
      </c>
      <c r="H505" s="205">
        <v>106940</v>
      </c>
      <c r="I505" s="204">
        <v>37970</v>
      </c>
      <c r="J505" s="205">
        <v>103730</v>
      </c>
      <c r="K505" s="141" t="s">
        <v>973</v>
      </c>
      <c r="L505" s="206">
        <v>390</v>
      </c>
      <c r="M505" s="207">
        <v>950</v>
      </c>
      <c r="N505" s="208" t="s">
        <v>974</v>
      </c>
      <c r="O505" s="209" t="s">
        <v>975</v>
      </c>
      <c r="P505" s="209" t="s">
        <v>910</v>
      </c>
      <c r="Q505" s="209" t="s">
        <v>976</v>
      </c>
      <c r="R505" s="209" t="s">
        <v>973</v>
      </c>
      <c r="S505" s="210">
        <v>3.1</v>
      </c>
      <c r="T505" s="211">
        <v>3</v>
      </c>
      <c r="U505" s="206">
        <v>350</v>
      </c>
      <c r="V505" s="207">
        <v>920</v>
      </c>
      <c r="W505" s="212" t="s">
        <v>974</v>
      </c>
      <c r="X505" s="209" t="s">
        <v>975</v>
      </c>
      <c r="Y505" s="212" t="s">
        <v>910</v>
      </c>
      <c r="Z505" s="209" t="s">
        <v>976</v>
      </c>
      <c r="AA505" s="212" t="s">
        <v>973</v>
      </c>
      <c r="AB505" s="210">
        <v>3.2</v>
      </c>
      <c r="AC505" s="213">
        <v>3</v>
      </c>
      <c r="AD505" s="141" t="s">
        <v>973</v>
      </c>
      <c r="AE505" s="214">
        <v>8130</v>
      </c>
      <c r="AF505" s="141" t="s">
        <v>973</v>
      </c>
      <c r="AG505" s="215">
        <v>80</v>
      </c>
      <c r="AH505" s="216" t="s">
        <v>974</v>
      </c>
      <c r="AI505" s="158" t="s">
        <v>975</v>
      </c>
      <c r="AJ505" s="159" t="s">
        <v>973</v>
      </c>
      <c r="AK505" s="217" t="s">
        <v>976</v>
      </c>
      <c r="AL505" s="218" t="s">
        <v>973</v>
      </c>
      <c r="AM505" s="219">
        <v>2.8</v>
      </c>
      <c r="AN505" s="220"/>
      <c r="AP505" s="221"/>
      <c r="AQ505" s="115"/>
      <c r="AR505" s="222"/>
      <c r="AS505" s="223"/>
      <c r="AT505" s="221"/>
      <c r="AU505" s="223"/>
      <c r="AV505" s="221"/>
      <c r="AW505" s="223"/>
      <c r="AX505" s="221"/>
      <c r="AZ505" s="126"/>
      <c r="BA505" s="126"/>
      <c r="BB505" s="190"/>
      <c r="BC505" s="130"/>
      <c r="BD505" s="126"/>
      <c r="BE505" s="130"/>
      <c r="BF505" s="126"/>
      <c r="BG505" s="130"/>
      <c r="BH505" s="126"/>
      <c r="BI505" s="1119"/>
      <c r="BK505" s="259"/>
      <c r="BL505" s="1118"/>
      <c r="BM505" s="202"/>
      <c r="BS505" s="225"/>
      <c r="BU505" s="1149"/>
      <c r="BV505" s="226"/>
      <c r="BW505" s="1118"/>
      <c r="BX505" s="232"/>
      <c r="BY505" s="232"/>
      <c r="BZ505" s="1119"/>
      <c r="CA505" s="271"/>
      <c r="CB505" s="268"/>
      <c r="CC505" s="269"/>
      <c r="CD505" s="268"/>
      <c r="CE505" s="269"/>
      <c r="CF505" s="268"/>
      <c r="CG505" s="269"/>
      <c r="CH505" s="1096"/>
      <c r="CI505" s="1121" t="e">
        <v>#REF!</v>
      </c>
      <c r="CJ505" s="1108" t="e">
        <v>#REF!</v>
      </c>
      <c r="CK505" s="1093"/>
      <c r="CL505" s="123" t="s">
        <v>985</v>
      </c>
      <c r="CM505" s="228">
        <v>2900</v>
      </c>
      <c r="CN505" s="229">
        <v>3300</v>
      </c>
      <c r="CO505" s="1100"/>
      <c r="CP505" s="1111"/>
      <c r="CQ505" s="1100"/>
      <c r="CR505" s="1083"/>
      <c r="CS505" s="1102"/>
      <c r="CT505" s="1086"/>
      <c r="CU505" s="1086"/>
      <c r="CV505" s="1089"/>
      <c r="CW505" s="1102"/>
      <c r="CX505" s="1105"/>
      <c r="CY505" s="1091"/>
      <c r="CZ505" s="1093"/>
      <c r="DA505" s="1095"/>
      <c r="DB505" s="1096"/>
      <c r="DC505" s="266"/>
      <c r="DD505" s="1096"/>
      <c r="DE505" s="1098"/>
      <c r="DF505" s="1100"/>
      <c r="DG505" s="1083"/>
      <c r="DH505" s="1086"/>
      <c r="DI505" s="1086"/>
      <c r="DJ505" s="1086"/>
      <c r="DK505" s="1089"/>
      <c r="DL505" s="1086"/>
      <c r="DM505" s="1067"/>
      <c r="DN505" s="1069"/>
      <c r="DO505" s="1071"/>
      <c r="DP505" s="1073"/>
      <c r="DQ505" s="1073"/>
      <c r="DR505" s="1075"/>
      <c r="DS505" s="202"/>
      <c r="DT505" s="1143"/>
      <c r="DU505" s="160"/>
      <c r="DV505" s="160"/>
    </row>
    <row r="506" spans="1:138" ht="18.600000000000001" customHeight="1">
      <c r="A506" s="263" t="s">
        <v>763</v>
      </c>
      <c r="B506" s="1147"/>
      <c r="C506" s="1126"/>
      <c r="D506" s="1123" t="s">
        <v>986</v>
      </c>
      <c r="E506" s="203" t="s">
        <v>54</v>
      </c>
      <c r="F506" s="165"/>
      <c r="G506" s="204">
        <v>106940</v>
      </c>
      <c r="H506" s="205">
        <v>188280</v>
      </c>
      <c r="I506" s="204">
        <v>103730</v>
      </c>
      <c r="J506" s="205">
        <v>185070</v>
      </c>
      <c r="K506" s="141" t="s">
        <v>973</v>
      </c>
      <c r="L506" s="206">
        <v>950</v>
      </c>
      <c r="M506" s="207">
        <v>1760</v>
      </c>
      <c r="N506" s="208" t="s">
        <v>974</v>
      </c>
      <c r="O506" s="209" t="s">
        <v>975</v>
      </c>
      <c r="P506" s="209" t="s">
        <v>910</v>
      </c>
      <c r="Q506" s="209" t="s">
        <v>976</v>
      </c>
      <c r="R506" s="209" t="s">
        <v>973</v>
      </c>
      <c r="S506" s="210">
        <v>3</v>
      </c>
      <c r="T506" s="211">
        <v>3</v>
      </c>
      <c r="U506" s="206">
        <v>920</v>
      </c>
      <c r="V506" s="207">
        <v>1730</v>
      </c>
      <c r="W506" s="212" t="s">
        <v>974</v>
      </c>
      <c r="X506" s="209" t="s">
        <v>975</v>
      </c>
      <c r="Y506" s="212" t="s">
        <v>910</v>
      </c>
      <c r="Z506" s="209" t="s">
        <v>976</v>
      </c>
      <c r="AA506" s="212" t="s">
        <v>973</v>
      </c>
      <c r="AB506" s="210">
        <v>3</v>
      </c>
      <c r="AC506" s="213">
        <v>3</v>
      </c>
      <c r="AD506" s="231"/>
      <c r="AF506" s="233"/>
      <c r="AO506" s="231"/>
      <c r="AQ506" s="233"/>
      <c r="AY506" s="141" t="s">
        <v>973</v>
      </c>
      <c r="AZ506" s="236">
        <v>16260</v>
      </c>
      <c r="BA506" s="141" t="s">
        <v>973</v>
      </c>
      <c r="BB506" s="184">
        <v>160</v>
      </c>
      <c r="BC506" s="185" t="s">
        <v>974</v>
      </c>
      <c r="BD506" s="186" t="s">
        <v>975</v>
      </c>
      <c r="BE506" s="187" t="s">
        <v>973</v>
      </c>
      <c r="BF506" s="188" t="s">
        <v>976</v>
      </c>
      <c r="BG506" s="185" t="s">
        <v>973</v>
      </c>
      <c r="BH506" s="189">
        <v>2.8</v>
      </c>
      <c r="BI506" s="1119"/>
      <c r="BK506" s="224"/>
      <c r="BL506" s="1118"/>
      <c r="BM506" s="202"/>
      <c r="BS506" s="225"/>
      <c r="BU506" s="1149"/>
      <c r="BV506" s="226"/>
      <c r="BW506" s="1118"/>
      <c r="BX506" s="232"/>
      <c r="BY506" s="232"/>
      <c r="BZ506" s="1119"/>
      <c r="CA506" s="271"/>
      <c r="CB506" s="268"/>
      <c r="CC506" s="269"/>
      <c r="CD506" s="268"/>
      <c r="CE506" s="269"/>
      <c r="CF506" s="268"/>
      <c r="CG506" s="269"/>
      <c r="CH506" s="1096"/>
      <c r="CI506" s="1121" t="e">
        <v>#REF!</v>
      </c>
      <c r="CJ506" s="1108" t="e">
        <v>#REF!</v>
      </c>
      <c r="CK506" s="1093"/>
      <c r="CL506" s="123" t="s">
        <v>987</v>
      </c>
      <c r="CM506" s="228">
        <v>2500</v>
      </c>
      <c r="CN506" s="229">
        <v>2800</v>
      </c>
      <c r="CO506" s="1100"/>
      <c r="CP506" s="1111"/>
      <c r="CQ506" s="1100"/>
      <c r="CR506" s="1083"/>
      <c r="CS506" s="1102"/>
      <c r="CT506" s="1086"/>
      <c r="CU506" s="1086"/>
      <c r="CV506" s="1089"/>
      <c r="CW506" s="1102"/>
      <c r="CX506" s="1105"/>
      <c r="CY506" s="1091"/>
      <c r="CZ506" s="202"/>
      <c r="DA506" s="127"/>
      <c r="DB506" s="1096"/>
      <c r="DC506" s="266"/>
      <c r="DD506" s="1096"/>
      <c r="DE506" s="1098"/>
      <c r="DF506" s="1100"/>
      <c r="DG506" s="1083"/>
      <c r="DH506" s="1086"/>
      <c r="DI506" s="1086"/>
      <c r="DJ506" s="1086"/>
      <c r="DK506" s="1089"/>
      <c r="DL506" s="1086"/>
      <c r="DM506" s="1067"/>
      <c r="DN506" s="1069"/>
      <c r="DO506" s="1076">
        <v>0.02</v>
      </c>
      <c r="DP506" s="1078">
        <v>0.03</v>
      </c>
      <c r="DQ506" s="1078">
        <v>0.05</v>
      </c>
      <c r="DR506" s="1080">
        <v>0.06</v>
      </c>
      <c r="DS506" s="202"/>
      <c r="DT506" s="1143"/>
      <c r="DU506" s="160"/>
      <c r="DV506" s="160"/>
    </row>
    <row r="507" spans="1:138" ht="18.600000000000001" customHeight="1">
      <c r="A507" s="263" t="s">
        <v>764</v>
      </c>
      <c r="B507" s="1147"/>
      <c r="C507" s="1127"/>
      <c r="D507" s="1124"/>
      <c r="E507" s="238" t="s">
        <v>55</v>
      </c>
      <c r="F507" s="165"/>
      <c r="G507" s="239">
        <v>188280</v>
      </c>
      <c r="H507" s="240"/>
      <c r="I507" s="239">
        <v>185070</v>
      </c>
      <c r="J507" s="240"/>
      <c r="K507" s="141" t="s">
        <v>973</v>
      </c>
      <c r="L507" s="241">
        <v>1760</v>
      </c>
      <c r="M507" s="242"/>
      <c r="N507" s="243" t="s">
        <v>974</v>
      </c>
      <c r="O507" s="244" t="s">
        <v>975</v>
      </c>
      <c r="P507" s="244" t="s">
        <v>910</v>
      </c>
      <c r="Q507" s="244" t="s">
        <v>976</v>
      </c>
      <c r="R507" s="244" t="s">
        <v>973</v>
      </c>
      <c r="S507" s="245">
        <v>3</v>
      </c>
      <c r="T507" s="246"/>
      <c r="U507" s="241">
        <v>1730</v>
      </c>
      <c r="V507" s="242"/>
      <c r="W507" s="247" t="s">
        <v>974</v>
      </c>
      <c r="X507" s="244" t="s">
        <v>975</v>
      </c>
      <c r="Y507" s="248" t="s">
        <v>910</v>
      </c>
      <c r="Z507" s="244" t="s">
        <v>976</v>
      </c>
      <c r="AA507" s="248" t="s">
        <v>973</v>
      </c>
      <c r="AB507" s="245">
        <v>3</v>
      </c>
      <c r="AC507" s="249"/>
      <c r="AD507" s="231"/>
      <c r="AF507" s="233"/>
      <c r="AG507" s="250"/>
      <c r="AO507" s="231"/>
      <c r="AQ507" s="233"/>
      <c r="AR507" s="250"/>
      <c r="AY507" s="231"/>
      <c r="BI507" s="1119"/>
      <c r="BK507" s="224"/>
      <c r="BL507" s="1118"/>
      <c r="BM507" s="202"/>
      <c r="BS507" s="225"/>
      <c r="BU507" s="1149"/>
      <c r="BV507" s="226"/>
      <c r="BW507" s="1118"/>
      <c r="BX507" s="232"/>
      <c r="BY507" s="232"/>
      <c r="BZ507" s="1119"/>
      <c r="CA507" s="271"/>
      <c r="CB507" s="268"/>
      <c r="CC507" s="269"/>
      <c r="CD507" s="268"/>
      <c r="CE507" s="269"/>
      <c r="CF507" s="268"/>
      <c r="CG507" s="269"/>
      <c r="CH507" s="1096"/>
      <c r="CI507" s="1122" t="e">
        <v>#REF!</v>
      </c>
      <c r="CJ507" s="1109" t="e">
        <v>#REF!</v>
      </c>
      <c r="CK507" s="1093"/>
      <c r="CL507" s="252" t="s">
        <v>988</v>
      </c>
      <c r="CM507" s="253">
        <v>2300</v>
      </c>
      <c r="CN507" s="254">
        <v>2500</v>
      </c>
      <c r="CO507" s="1100"/>
      <c r="CP507" s="1112"/>
      <c r="CQ507" s="1100"/>
      <c r="CR507" s="1084"/>
      <c r="CS507" s="1103"/>
      <c r="CT507" s="1087"/>
      <c r="CU507" s="1087"/>
      <c r="CV507" s="1090"/>
      <c r="CW507" s="1103"/>
      <c r="CX507" s="1106"/>
      <c r="CY507" s="1092"/>
      <c r="CZ507" s="202"/>
      <c r="DA507" s="127"/>
      <c r="DB507" s="1096"/>
      <c r="DC507" s="266"/>
      <c r="DD507" s="1096"/>
      <c r="DE507" s="1099"/>
      <c r="DF507" s="1100"/>
      <c r="DG507" s="1084"/>
      <c r="DH507" s="1087"/>
      <c r="DI507" s="1087"/>
      <c r="DJ507" s="1087"/>
      <c r="DK507" s="1090"/>
      <c r="DL507" s="1087"/>
      <c r="DM507" s="1068"/>
      <c r="DN507" s="1069"/>
      <c r="DO507" s="1077"/>
      <c r="DP507" s="1079"/>
      <c r="DQ507" s="1079"/>
      <c r="DR507" s="1081"/>
      <c r="DS507" s="202"/>
      <c r="DT507" s="1143"/>
      <c r="DU507" s="160"/>
      <c r="DV507" s="160"/>
    </row>
    <row r="508" spans="1:138" ht="18.600000000000001" customHeight="1">
      <c r="A508" s="263" t="s">
        <v>765</v>
      </c>
      <c r="B508" s="1147"/>
      <c r="C508" s="1113" t="s">
        <v>1026</v>
      </c>
      <c r="D508" s="1116" t="s">
        <v>972</v>
      </c>
      <c r="E508" s="164" t="s">
        <v>52</v>
      </c>
      <c r="F508" s="165"/>
      <c r="G508" s="166">
        <v>32270</v>
      </c>
      <c r="H508" s="167">
        <v>40400</v>
      </c>
      <c r="I508" s="166">
        <v>29240</v>
      </c>
      <c r="J508" s="167">
        <v>37370</v>
      </c>
      <c r="K508" s="141" t="s">
        <v>973</v>
      </c>
      <c r="L508" s="168">
        <v>300</v>
      </c>
      <c r="M508" s="169">
        <v>380</v>
      </c>
      <c r="N508" s="170" t="s">
        <v>974</v>
      </c>
      <c r="O508" s="171" t="s">
        <v>975</v>
      </c>
      <c r="P508" s="172" t="s">
        <v>973</v>
      </c>
      <c r="Q508" s="173" t="s">
        <v>976</v>
      </c>
      <c r="R508" s="172" t="s">
        <v>973</v>
      </c>
      <c r="S508" s="174">
        <v>3.2</v>
      </c>
      <c r="T508" s="175">
        <v>3.1</v>
      </c>
      <c r="U508" s="168">
        <v>270</v>
      </c>
      <c r="V508" s="169">
        <v>350</v>
      </c>
      <c r="W508" s="176" t="s">
        <v>974</v>
      </c>
      <c r="X508" s="171" t="s">
        <v>975</v>
      </c>
      <c r="Y508" s="176" t="s">
        <v>973</v>
      </c>
      <c r="Z508" s="173" t="s">
        <v>976</v>
      </c>
      <c r="AA508" s="176" t="s">
        <v>973</v>
      </c>
      <c r="AB508" s="174">
        <v>3.2</v>
      </c>
      <c r="AC508" s="177">
        <v>3.1</v>
      </c>
      <c r="AD508" s="141" t="s">
        <v>973</v>
      </c>
      <c r="AE508" s="178">
        <v>8130</v>
      </c>
      <c r="AF508" s="141" t="s">
        <v>973</v>
      </c>
      <c r="AG508" s="179">
        <v>80</v>
      </c>
      <c r="AH508" s="180" t="s">
        <v>974</v>
      </c>
      <c r="AI508" s="171" t="s">
        <v>975</v>
      </c>
      <c r="AJ508" s="176" t="s">
        <v>973</v>
      </c>
      <c r="AK508" s="173" t="s">
        <v>976</v>
      </c>
      <c r="AL508" s="176" t="s">
        <v>973</v>
      </c>
      <c r="AM508" s="181">
        <v>2.8</v>
      </c>
      <c r="AN508" s="182" t="s">
        <v>977</v>
      </c>
      <c r="AO508" s="141" t="s">
        <v>973</v>
      </c>
      <c r="AP508" s="183">
        <v>3250</v>
      </c>
      <c r="AQ508" s="141" t="s">
        <v>973</v>
      </c>
      <c r="AR508" s="184">
        <v>30</v>
      </c>
      <c r="AS508" s="185" t="s">
        <v>974</v>
      </c>
      <c r="AT508" s="186" t="s">
        <v>975</v>
      </c>
      <c r="AU508" s="187" t="s">
        <v>973</v>
      </c>
      <c r="AV508" s="188" t="s">
        <v>976</v>
      </c>
      <c r="AW508" s="187" t="s">
        <v>973</v>
      </c>
      <c r="AX508" s="189">
        <v>3.7</v>
      </c>
      <c r="AZ508" s="126"/>
      <c r="BA508" s="126"/>
      <c r="BB508" s="190"/>
      <c r="BC508" s="130"/>
      <c r="BD508" s="126"/>
      <c r="BE508" s="130"/>
      <c r="BF508" s="126"/>
      <c r="BG508" s="130"/>
      <c r="BH508" s="126"/>
      <c r="BI508" s="1119"/>
      <c r="BK508" s="224"/>
      <c r="BL508" s="1118"/>
      <c r="BM508" s="202"/>
      <c r="BS508" s="225"/>
      <c r="BU508" s="1149"/>
      <c r="BV508" s="226"/>
      <c r="BW508" s="1118"/>
      <c r="BX508" s="232"/>
      <c r="BY508" s="232"/>
      <c r="BZ508" s="1119"/>
      <c r="CA508" s="271"/>
      <c r="CB508" s="268"/>
      <c r="CC508" s="269"/>
      <c r="CD508" s="268"/>
      <c r="CE508" s="269"/>
      <c r="CF508" s="268"/>
      <c r="CG508" s="269"/>
      <c r="CH508" s="1096" t="s">
        <v>973</v>
      </c>
      <c r="CI508" s="1120">
        <v>2800</v>
      </c>
      <c r="CJ508" s="1107">
        <v>3100</v>
      </c>
      <c r="CK508" s="1093" t="s">
        <v>973</v>
      </c>
      <c r="CL508" s="198" t="s">
        <v>980</v>
      </c>
      <c r="CM508" s="199">
        <v>4800</v>
      </c>
      <c r="CN508" s="200">
        <v>5400</v>
      </c>
      <c r="CO508" s="1100" t="s">
        <v>973</v>
      </c>
      <c r="CP508" s="1110">
        <v>2710</v>
      </c>
      <c r="CQ508" s="1100" t="s">
        <v>973</v>
      </c>
      <c r="CR508" s="1082">
        <v>20</v>
      </c>
      <c r="CS508" s="1101" t="s">
        <v>974</v>
      </c>
      <c r="CT508" s="1085" t="s">
        <v>975</v>
      </c>
      <c r="CU508" s="1085" t="s">
        <v>973</v>
      </c>
      <c r="CV508" s="1088" t="s">
        <v>979</v>
      </c>
      <c r="CW508" s="1101" t="s">
        <v>973</v>
      </c>
      <c r="CX508" s="1104">
        <v>4</v>
      </c>
      <c r="CY508" s="1091" t="s">
        <v>981</v>
      </c>
      <c r="CZ508" s="1093" t="s">
        <v>973</v>
      </c>
      <c r="DA508" s="1094">
        <v>4900</v>
      </c>
      <c r="DB508" s="1096"/>
      <c r="DC508" s="266"/>
      <c r="DD508" s="1096" t="s">
        <v>982</v>
      </c>
      <c r="DE508" s="1097">
        <v>2950</v>
      </c>
      <c r="DF508" s="1100" t="s">
        <v>973</v>
      </c>
      <c r="DG508" s="1082">
        <v>20</v>
      </c>
      <c r="DH508" s="1085" t="s">
        <v>974</v>
      </c>
      <c r="DI508" s="1085" t="s">
        <v>975</v>
      </c>
      <c r="DJ508" s="1085" t="s">
        <v>973</v>
      </c>
      <c r="DK508" s="1088" t="s">
        <v>979</v>
      </c>
      <c r="DL508" s="1085" t="s">
        <v>973</v>
      </c>
      <c r="DM508" s="1066">
        <v>3.1</v>
      </c>
      <c r="DN508" s="1069" t="s">
        <v>982</v>
      </c>
      <c r="DO508" s="1070" t="s">
        <v>912</v>
      </c>
      <c r="DP508" s="1072" t="s">
        <v>912</v>
      </c>
      <c r="DQ508" s="1072" t="s">
        <v>912</v>
      </c>
      <c r="DR508" s="1074" t="s">
        <v>912</v>
      </c>
      <c r="DS508" s="202"/>
      <c r="DT508" s="1143"/>
      <c r="DU508" s="160"/>
      <c r="DV508" s="160"/>
    </row>
    <row r="509" spans="1:138" ht="18.600000000000001" customHeight="1">
      <c r="A509" s="263" t="s">
        <v>766</v>
      </c>
      <c r="B509" s="1147"/>
      <c r="C509" s="1114"/>
      <c r="D509" s="1117"/>
      <c r="E509" s="203" t="s">
        <v>53</v>
      </c>
      <c r="F509" s="165"/>
      <c r="G509" s="204">
        <v>40400</v>
      </c>
      <c r="H509" s="205">
        <v>106160</v>
      </c>
      <c r="I509" s="204">
        <v>37370</v>
      </c>
      <c r="J509" s="205">
        <v>103130</v>
      </c>
      <c r="K509" s="141" t="s">
        <v>973</v>
      </c>
      <c r="L509" s="206">
        <v>380</v>
      </c>
      <c r="M509" s="207">
        <v>940</v>
      </c>
      <c r="N509" s="208" t="s">
        <v>974</v>
      </c>
      <c r="O509" s="209" t="s">
        <v>975</v>
      </c>
      <c r="P509" s="209" t="s">
        <v>910</v>
      </c>
      <c r="Q509" s="209" t="s">
        <v>976</v>
      </c>
      <c r="R509" s="209" t="s">
        <v>973</v>
      </c>
      <c r="S509" s="210">
        <v>3.1</v>
      </c>
      <c r="T509" s="211">
        <v>3</v>
      </c>
      <c r="U509" s="206">
        <v>350</v>
      </c>
      <c r="V509" s="207">
        <v>910</v>
      </c>
      <c r="W509" s="212" t="s">
        <v>974</v>
      </c>
      <c r="X509" s="209" t="s">
        <v>975</v>
      </c>
      <c r="Y509" s="212" t="s">
        <v>910</v>
      </c>
      <c r="Z509" s="209" t="s">
        <v>976</v>
      </c>
      <c r="AA509" s="212" t="s">
        <v>973</v>
      </c>
      <c r="AB509" s="210">
        <v>3.1</v>
      </c>
      <c r="AC509" s="213">
        <v>3</v>
      </c>
      <c r="AD509" s="141" t="s">
        <v>973</v>
      </c>
      <c r="AE509" s="214">
        <v>8130</v>
      </c>
      <c r="AF509" s="141" t="s">
        <v>973</v>
      </c>
      <c r="AG509" s="215">
        <v>80</v>
      </c>
      <c r="AH509" s="216" t="s">
        <v>974</v>
      </c>
      <c r="AI509" s="158" t="s">
        <v>975</v>
      </c>
      <c r="AJ509" s="159" t="s">
        <v>973</v>
      </c>
      <c r="AK509" s="217" t="s">
        <v>976</v>
      </c>
      <c r="AL509" s="218" t="s">
        <v>973</v>
      </c>
      <c r="AM509" s="219">
        <v>2.8</v>
      </c>
      <c r="AN509" s="220"/>
      <c r="AP509" s="221"/>
      <c r="AQ509" s="115"/>
      <c r="AR509" s="222"/>
      <c r="AS509" s="223"/>
      <c r="AT509" s="221"/>
      <c r="AU509" s="223"/>
      <c r="AV509" s="221"/>
      <c r="AW509" s="223"/>
      <c r="AX509" s="221"/>
      <c r="AZ509" s="126"/>
      <c r="BA509" s="126"/>
      <c r="BB509" s="190"/>
      <c r="BC509" s="130"/>
      <c r="BD509" s="126"/>
      <c r="BE509" s="130"/>
      <c r="BF509" s="126"/>
      <c r="BG509" s="130"/>
      <c r="BH509" s="126"/>
      <c r="BI509" s="1119"/>
      <c r="BK509" s="224"/>
      <c r="BL509" s="1118"/>
      <c r="BM509" s="202"/>
      <c r="BS509" s="225"/>
      <c r="BU509" s="1149"/>
      <c r="BV509" s="226"/>
      <c r="BW509" s="1118"/>
      <c r="BX509" s="232"/>
      <c r="BY509" s="232"/>
      <c r="BZ509" s="1119"/>
      <c r="CA509" s="271"/>
      <c r="CB509" s="268"/>
      <c r="CC509" s="269"/>
      <c r="CD509" s="268"/>
      <c r="CE509" s="269"/>
      <c r="CF509" s="268"/>
      <c r="CG509" s="269"/>
      <c r="CH509" s="1096"/>
      <c r="CI509" s="1121" t="e">
        <v>#REF!</v>
      </c>
      <c r="CJ509" s="1108" t="e">
        <v>#REF!</v>
      </c>
      <c r="CK509" s="1093"/>
      <c r="CL509" s="123" t="s">
        <v>985</v>
      </c>
      <c r="CM509" s="228">
        <v>2600</v>
      </c>
      <c r="CN509" s="229">
        <v>2900</v>
      </c>
      <c r="CO509" s="1100"/>
      <c r="CP509" s="1111"/>
      <c r="CQ509" s="1100"/>
      <c r="CR509" s="1083"/>
      <c r="CS509" s="1102"/>
      <c r="CT509" s="1086"/>
      <c r="CU509" s="1086"/>
      <c r="CV509" s="1089"/>
      <c r="CW509" s="1102"/>
      <c r="CX509" s="1105"/>
      <c r="CY509" s="1091"/>
      <c r="CZ509" s="1093"/>
      <c r="DA509" s="1095"/>
      <c r="DB509" s="1096"/>
      <c r="DC509" s="266"/>
      <c r="DD509" s="1096"/>
      <c r="DE509" s="1098"/>
      <c r="DF509" s="1100"/>
      <c r="DG509" s="1083"/>
      <c r="DH509" s="1086"/>
      <c r="DI509" s="1086"/>
      <c r="DJ509" s="1086"/>
      <c r="DK509" s="1089"/>
      <c r="DL509" s="1086"/>
      <c r="DM509" s="1067"/>
      <c r="DN509" s="1069"/>
      <c r="DO509" s="1071"/>
      <c r="DP509" s="1073"/>
      <c r="DQ509" s="1073"/>
      <c r="DR509" s="1075"/>
      <c r="DS509" s="202"/>
      <c r="DT509" s="1143"/>
      <c r="DU509" s="160"/>
      <c r="DV509" s="160"/>
    </row>
    <row r="510" spans="1:138" ht="18.600000000000001" customHeight="1">
      <c r="A510" s="263" t="s">
        <v>767</v>
      </c>
      <c r="B510" s="1147"/>
      <c r="C510" s="1114"/>
      <c r="D510" s="1123" t="s">
        <v>986</v>
      </c>
      <c r="E510" s="203" t="s">
        <v>54</v>
      </c>
      <c r="F510" s="165"/>
      <c r="G510" s="204">
        <v>106160</v>
      </c>
      <c r="H510" s="205">
        <v>187500</v>
      </c>
      <c r="I510" s="204">
        <v>103130</v>
      </c>
      <c r="J510" s="205">
        <v>184470</v>
      </c>
      <c r="K510" s="141" t="s">
        <v>973</v>
      </c>
      <c r="L510" s="206">
        <v>940</v>
      </c>
      <c r="M510" s="207">
        <v>1750</v>
      </c>
      <c r="N510" s="208" t="s">
        <v>974</v>
      </c>
      <c r="O510" s="209" t="s">
        <v>975</v>
      </c>
      <c r="P510" s="209" t="s">
        <v>910</v>
      </c>
      <c r="Q510" s="209" t="s">
        <v>976</v>
      </c>
      <c r="R510" s="209" t="s">
        <v>973</v>
      </c>
      <c r="S510" s="210">
        <v>3</v>
      </c>
      <c r="T510" s="211">
        <v>3</v>
      </c>
      <c r="U510" s="206">
        <v>910</v>
      </c>
      <c r="V510" s="207">
        <v>1720</v>
      </c>
      <c r="W510" s="212" t="s">
        <v>974</v>
      </c>
      <c r="X510" s="209" t="s">
        <v>975</v>
      </c>
      <c r="Y510" s="212" t="s">
        <v>910</v>
      </c>
      <c r="Z510" s="209" t="s">
        <v>976</v>
      </c>
      <c r="AA510" s="212" t="s">
        <v>973</v>
      </c>
      <c r="AB510" s="210">
        <v>3</v>
      </c>
      <c r="AC510" s="213">
        <v>3</v>
      </c>
      <c r="AD510" s="231"/>
      <c r="AF510" s="233"/>
      <c r="AO510" s="231"/>
      <c r="AQ510" s="233"/>
      <c r="AY510" s="141" t="s">
        <v>973</v>
      </c>
      <c r="AZ510" s="236">
        <v>16260</v>
      </c>
      <c r="BA510" s="141" t="s">
        <v>973</v>
      </c>
      <c r="BB510" s="184">
        <v>160</v>
      </c>
      <c r="BC510" s="185" t="s">
        <v>974</v>
      </c>
      <c r="BD510" s="186" t="s">
        <v>975</v>
      </c>
      <c r="BE510" s="187" t="s">
        <v>973</v>
      </c>
      <c r="BF510" s="188" t="s">
        <v>976</v>
      </c>
      <c r="BG510" s="185" t="s">
        <v>973</v>
      </c>
      <c r="BH510" s="189">
        <v>2.8</v>
      </c>
      <c r="BI510" s="1119"/>
      <c r="BK510" s="224"/>
      <c r="BL510" s="1118"/>
      <c r="BM510" s="202"/>
      <c r="BS510" s="225"/>
      <c r="BU510" s="1149"/>
      <c r="BV510" s="226"/>
      <c r="BW510" s="1118"/>
      <c r="BX510" s="232"/>
      <c r="BY510" s="232"/>
      <c r="BZ510" s="1119"/>
      <c r="CA510" s="271"/>
      <c r="CB510" s="268"/>
      <c r="CC510" s="269"/>
      <c r="CD510" s="268"/>
      <c r="CE510" s="269"/>
      <c r="CF510" s="268"/>
      <c r="CG510" s="269"/>
      <c r="CH510" s="1096"/>
      <c r="CI510" s="1121" t="e">
        <v>#REF!</v>
      </c>
      <c r="CJ510" s="1108" t="e">
        <v>#REF!</v>
      </c>
      <c r="CK510" s="1093"/>
      <c r="CL510" s="123" t="s">
        <v>987</v>
      </c>
      <c r="CM510" s="228">
        <v>2300</v>
      </c>
      <c r="CN510" s="229">
        <v>2500</v>
      </c>
      <c r="CO510" s="1100"/>
      <c r="CP510" s="1111"/>
      <c r="CQ510" s="1100"/>
      <c r="CR510" s="1083"/>
      <c r="CS510" s="1102"/>
      <c r="CT510" s="1086"/>
      <c r="CU510" s="1086"/>
      <c r="CV510" s="1089"/>
      <c r="CW510" s="1102"/>
      <c r="CX510" s="1105"/>
      <c r="CY510" s="1091"/>
      <c r="CZ510" s="202"/>
      <c r="DA510" s="127"/>
      <c r="DB510" s="1096"/>
      <c r="DC510" s="266"/>
      <c r="DD510" s="1096"/>
      <c r="DE510" s="1098"/>
      <c r="DF510" s="1100"/>
      <c r="DG510" s="1083"/>
      <c r="DH510" s="1086"/>
      <c r="DI510" s="1086"/>
      <c r="DJ510" s="1086"/>
      <c r="DK510" s="1089"/>
      <c r="DL510" s="1086"/>
      <c r="DM510" s="1067"/>
      <c r="DN510" s="1069"/>
      <c r="DO510" s="1076">
        <v>0.02</v>
      </c>
      <c r="DP510" s="1078">
        <v>0.03</v>
      </c>
      <c r="DQ510" s="1078">
        <v>0.05</v>
      </c>
      <c r="DR510" s="1080">
        <v>0.06</v>
      </c>
      <c r="DS510" s="202"/>
      <c r="DT510" s="1143"/>
      <c r="DU510" s="160"/>
      <c r="DV510" s="160"/>
    </row>
    <row r="511" spans="1:138" ht="18.600000000000001" customHeight="1">
      <c r="A511" s="263" t="s">
        <v>768</v>
      </c>
      <c r="B511" s="1148"/>
      <c r="C511" s="1115"/>
      <c r="D511" s="1124"/>
      <c r="E511" s="238" t="s">
        <v>55</v>
      </c>
      <c r="F511" s="165"/>
      <c r="G511" s="239">
        <v>187500</v>
      </c>
      <c r="H511" s="240"/>
      <c r="I511" s="239">
        <v>184470</v>
      </c>
      <c r="J511" s="240"/>
      <c r="K511" s="141" t="s">
        <v>973</v>
      </c>
      <c r="L511" s="241">
        <v>1750</v>
      </c>
      <c r="M511" s="242"/>
      <c r="N511" s="243" t="s">
        <v>974</v>
      </c>
      <c r="O511" s="244" t="s">
        <v>975</v>
      </c>
      <c r="P511" s="244" t="s">
        <v>910</v>
      </c>
      <c r="Q511" s="244" t="s">
        <v>976</v>
      </c>
      <c r="R511" s="244" t="s">
        <v>973</v>
      </c>
      <c r="S511" s="245">
        <v>3</v>
      </c>
      <c r="T511" s="246"/>
      <c r="U511" s="241">
        <v>1720</v>
      </c>
      <c r="V511" s="242"/>
      <c r="W511" s="247" t="s">
        <v>974</v>
      </c>
      <c r="X511" s="244" t="s">
        <v>975</v>
      </c>
      <c r="Y511" s="248" t="s">
        <v>910</v>
      </c>
      <c r="Z511" s="244" t="s">
        <v>976</v>
      </c>
      <c r="AA511" s="248" t="s">
        <v>973</v>
      </c>
      <c r="AB511" s="245">
        <v>3</v>
      </c>
      <c r="AC511" s="249"/>
      <c r="AD511" s="221"/>
      <c r="AE511" s="221"/>
      <c r="AF511" s="221"/>
      <c r="AG511" s="221"/>
      <c r="AH511" s="221"/>
      <c r="AI511" s="221"/>
      <c r="AJ511" s="221"/>
      <c r="AK511" s="221"/>
      <c r="AL511" s="221"/>
      <c r="AN511" s="221"/>
      <c r="AO511" s="221"/>
      <c r="AP511" s="221"/>
      <c r="AQ511" s="221"/>
      <c r="AR511" s="221"/>
      <c r="AS511" s="221"/>
      <c r="AT511" s="221"/>
      <c r="AU511" s="221"/>
      <c r="AV511" s="221"/>
      <c r="AW511" s="221"/>
      <c r="AX511" s="221"/>
      <c r="AY511" s="221"/>
      <c r="AZ511" s="221"/>
      <c r="BA511" s="221"/>
      <c r="BB511" s="221"/>
      <c r="BC511" s="221"/>
      <c r="BD511" s="221"/>
      <c r="BE511" s="221"/>
      <c r="BF511" s="221"/>
      <c r="BG511" s="221"/>
      <c r="BH511" s="221"/>
      <c r="BI511" s="1119"/>
      <c r="BK511" s="273"/>
      <c r="BL511" s="1118"/>
      <c r="BM511" s="274"/>
      <c r="BN511" s="275"/>
      <c r="BO511" s="275"/>
      <c r="BP511" s="275"/>
      <c r="BQ511" s="275"/>
      <c r="BR511" s="275"/>
      <c r="BS511" s="276"/>
      <c r="BU511" s="1149"/>
      <c r="BV511" s="277"/>
      <c r="BW511" s="1118"/>
      <c r="BX511" s="232"/>
      <c r="BY511" s="232"/>
      <c r="BZ511" s="1119"/>
      <c r="CA511" s="271"/>
      <c r="CB511" s="268"/>
      <c r="CC511" s="269"/>
      <c r="CD511" s="268"/>
      <c r="CE511" s="269"/>
      <c r="CF511" s="268"/>
      <c r="CG511" s="269"/>
      <c r="CH511" s="1096"/>
      <c r="CI511" s="1122" t="e">
        <v>#REF!</v>
      </c>
      <c r="CJ511" s="1109" t="e">
        <v>#REF!</v>
      </c>
      <c r="CK511" s="1093"/>
      <c r="CL511" s="252" t="s">
        <v>988</v>
      </c>
      <c r="CM511" s="253">
        <v>2000</v>
      </c>
      <c r="CN511" s="254">
        <v>2300</v>
      </c>
      <c r="CO511" s="1100"/>
      <c r="CP511" s="1112"/>
      <c r="CQ511" s="1100"/>
      <c r="CR511" s="1084"/>
      <c r="CS511" s="1103"/>
      <c r="CT511" s="1087"/>
      <c r="CU511" s="1087"/>
      <c r="CV511" s="1090"/>
      <c r="CW511" s="1103"/>
      <c r="CX511" s="1106"/>
      <c r="CY511" s="1092"/>
      <c r="CZ511" s="202"/>
      <c r="DA511" s="127"/>
      <c r="DB511" s="1096"/>
      <c r="DC511" s="155"/>
      <c r="DD511" s="1096"/>
      <c r="DE511" s="1099"/>
      <c r="DF511" s="1100"/>
      <c r="DG511" s="1084"/>
      <c r="DH511" s="1087"/>
      <c r="DI511" s="1087"/>
      <c r="DJ511" s="1087"/>
      <c r="DK511" s="1090"/>
      <c r="DL511" s="1087"/>
      <c r="DM511" s="1068"/>
      <c r="DN511" s="1069"/>
      <c r="DO511" s="1077"/>
      <c r="DP511" s="1079"/>
      <c r="DQ511" s="1079"/>
      <c r="DR511" s="1081"/>
      <c r="DS511" s="202"/>
      <c r="DT511" s="1144"/>
      <c r="DU511" s="160"/>
      <c r="DV511" s="160"/>
    </row>
    <row r="512" spans="1:138" s="126" customFormat="1" ht="18.600000000000001" customHeight="1">
      <c r="A512" s="126" t="s">
        <v>601</v>
      </c>
      <c r="B512" s="1146" t="s">
        <v>1032</v>
      </c>
      <c r="C512" s="1135" t="s">
        <v>971</v>
      </c>
      <c r="D512" s="1116" t="s">
        <v>972</v>
      </c>
      <c r="E512" s="164" t="s">
        <v>52</v>
      </c>
      <c r="F512" s="165"/>
      <c r="G512" s="166">
        <v>126070</v>
      </c>
      <c r="H512" s="167">
        <v>133990</v>
      </c>
      <c r="I512" s="166">
        <v>99410</v>
      </c>
      <c r="J512" s="167">
        <v>107330</v>
      </c>
      <c r="K512" s="141" t="s">
        <v>973</v>
      </c>
      <c r="L512" s="168">
        <v>1240</v>
      </c>
      <c r="M512" s="169">
        <v>1310</v>
      </c>
      <c r="N512" s="170" t="s">
        <v>974</v>
      </c>
      <c r="O512" s="171" t="s">
        <v>975</v>
      </c>
      <c r="P512" s="172" t="s">
        <v>973</v>
      </c>
      <c r="Q512" s="173" t="s">
        <v>976</v>
      </c>
      <c r="R512" s="172" t="s">
        <v>973</v>
      </c>
      <c r="S512" s="174">
        <v>3.1</v>
      </c>
      <c r="T512" s="175">
        <v>3.1</v>
      </c>
      <c r="U512" s="168">
        <v>970</v>
      </c>
      <c r="V512" s="169">
        <v>1040</v>
      </c>
      <c r="W512" s="176" t="s">
        <v>974</v>
      </c>
      <c r="X512" s="171" t="s">
        <v>975</v>
      </c>
      <c r="Y512" s="176" t="s">
        <v>973</v>
      </c>
      <c r="Z512" s="173" t="s">
        <v>976</v>
      </c>
      <c r="AA512" s="176" t="s">
        <v>973</v>
      </c>
      <c r="AB512" s="174">
        <v>3.1</v>
      </c>
      <c r="AC512" s="177">
        <v>3.1</v>
      </c>
      <c r="AD512" s="141" t="s">
        <v>973</v>
      </c>
      <c r="AE512" s="178">
        <v>7920</v>
      </c>
      <c r="AF512" s="141" t="s">
        <v>973</v>
      </c>
      <c r="AG512" s="179">
        <v>70</v>
      </c>
      <c r="AH512" s="180" t="s">
        <v>974</v>
      </c>
      <c r="AI512" s="171" t="s">
        <v>975</v>
      </c>
      <c r="AJ512" s="176" t="s">
        <v>973</v>
      </c>
      <c r="AK512" s="173" t="s">
        <v>976</v>
      </c>
      <c r="AL512" s="176" t="s">
        <v>973</v>
      </c>
      <c r="AM512" s="181">
        <v>3.2</v>
      </c>
      <c r="AN512" s="182" t="s">
        <v>977</v>
      </c>
      <c r="AO512" s="141" t="s">
        <v>973</v>
      </c>
      <c r="AP512" s="183">
        <v>3170</v>
      </c>
      <c r="AQ512" s="141" t="s">
        <v>973</v>
      </c>
      <c r="AR512" s="184">
        <v>30</v>
      </c>
      <c r="AS512" s="185" t="s">
        <v>974</v>
      </c>
      <c r="AT512" s="186" t="s">
        <v>975</v>
      </c>
      <c r="AU512" s="187" t="s">
        <v>973</v>
      </c>
      <c r="AV512" s="188" t="s">
        <v>976</v>
      </c>
      <c r="AW512" s="187" t="s">
        <v>973</v>
      </c>
      <c r="AX512" s="189">
        <v>3.7</v>
      </c>
      <c r="AY512" s="115"/>
      <c r="BB512" s="190"/>
      <c r="BC512" s="130"/>
      <c r="BE512" s="130"/>
      <c r="BG512" s="130"/>
      <c r="BI512" s="1119" t="s">
        <v>910</v>
      </c>
      <c r="BJ512" s="115"/>
      <c r="BK512" s="191"/>
      <c r="BL512" s="1118" t="s">
        <v>973</v>
      </c>
      <c r="BM512" s="192"/>
      <c r="BN512" s="193"/>
      <c r="BO512" s="193"/>
      <c r="BP512" s="193"/>
      <c r="BQ512" s="193"/>
      <c r="BR512" s="193"/>
      <c r="BS512" s="194"/>
      <c r="BT512" s="195"/>
      <c r="BU512" s="1149" t="s">
        <v>978</v>
      </c>
      <c r="BV512" s="196"/>
      <c r="BW512" s="1100" t="s">
        <v>973</v>
      </c>
      <c r="BX512" s="1131">
        <v>31220</v>
      </c>
      <c r="BY512" s="197"/>
      <c r="BZ512" s="1100" t="s">
        <v>973</v>
      </c>
      <c r="CA512" s="1082">
        <v>230</v>
      </c>
      <c r="CB512" s="1101" t="s">
        <v>974</v>
      </c>
      <c r="CC512" s="1085" t="s">
        <v>975</v>
      </c>
      <c r="CD512" s="1101" t="s">
        <v>973</v>
      </c>
      <c r="CE512" s="1088" t="s">
        <v>979</v>
      </c>
      <c r="CF512" s="1101" t="s">
        <v>973</v>
      </c>
      <c r="CG512" s="1066">
        <v>6.5</v>
      </c>
      <c r="CH512" s="1096" t="s">
        <v>973</v>
      </c>
      <c r="CI512" s="1120">
        <v>8900</v>
      </c>
      <c r="CJ512" s="1107">
        <v>9800</v>
      </c>
      <c r="CK512" s="1093" t="s">
        <v>973</v>
      </c>
      <c r="CL512" s="198" t="s">
        <v>980</v>
      </c>
      <c r="CM512" s="199">
        <v>15800</v>
      </c>
      <c r="CN512" s="200">
        <v>17600</v>
      </c>
      <c r="CO512" s="1100" t="s">
        <v>973</v>
      </c>
      <c r="CP512" s="1110">
        <v>23770</v>
      </c>
      <c r="CQ512" s="1100" t="s">
        <v>973</v>
      </c>
      <c r="CR512" s="1082">
        <v>230</v>
      </c>
      <c r="CS512" s="1101" t="s">
        <v>974</v>
      </c>
      <c r="CT512" s="1085" t="s">
        <v>975</v>
      </c>
      <c r="CU512" s="1085" t="s">
        <v>973</v>
      </c>
      <c r="CV512" s="1088" t="s">
        <v>979</v>
      </c>
      <c r="CW512" s="1085" t="s">
        <v>973</v>
      </c>
      <c r="CX512" s="1104">
        <v>3.1</v>
      </c>
      <c r="CY512" s="1145" t="s">
        <v>981</v>
      </c>
      <c r="CZ512" s="1093" t="s">
        <v>973</v>
      </c>
      <c r="DA512" s="1094">
        <v>4900</v>
      </c>
      <c r="DB512" s="1096" t="s">
        <v>982</v>
      </c>
      <c r="DC512" s="201"/>
      <c r="DD512" s="1096" t="s">
        <v>982</v>
      </c>
      <c r="DE512" s="1097">
        <v>25830</v>
      </c>
      <c r="DF512" s="1100" t="s">
        <v>973</v>
      </c>
      <c r="DG512" s="1082">
        <v>250</v>
      </c>
      <c r="DH512" s="1085" t="s">
        <v>974</v>
      </c>
      <c r="DI512" s="1085" t="s">
        <v>975</v>
      </c>
      <c r="DJ512" s="1085" t="s">
        <v>973</v>
      </c>
      <c r="DK512" s="1088" t="s">
        <v>979</v>
      </c>
      <c r="DL512" s="1085" t="s">
        <v>973</v>
      </c>
      <c r="DM512" s="1066">
        <v>2.2000000000000002</v>
      </c>
      <c r="DN512" s="1069" t="s">
        <v>982</v>
      </c>
      <c r="DO512" s="1070" t="s">
        <v>912</v>
      </c>
      <c r="DP512" s="1072" t="s">
        <v>912</v>
      </c>
      <c r="DQ512" s="1072" t="s">
        <v>912</v>
      </c>
      <c r="DR512" s="1074" t="s">
        <v>912</v>
      </c>
      <c r="DS512" s="202"/>
      <c r="DT512" s="1142" t="s">
        <v>913</v>
      </c>
      <c r="DU512" s="160"/>
      <c r="DV512" s="160"/>
      <c r="DW512" s="128"/>
      <c r="DX512" s="128"/>
      <c r="DY512" s="128"/>
      <c r="DZ512" s="128"/>
      <c r="EA512" s="128"/>
      <c r="EB512" s="128"/>
      <c r="EC512" s="128"/>
      <c r="ED512" s="128"/>
      <c r="EE512" s="128"/>
      <c r="EF512" s="128"/>
      <c r="EG512" s="128"/>
      <c r="EH512" s="128"/>
    </row>
    <row r="513" spans="1:138" s="126" customFormat="1" ht="18.600000000000001" customHeight="1">
      <c r="A513" s="126" t="s">
        <v>602</v>
      </c>
      <c r="B513" s="1147"/>
      <c r="C513" s="1136"/>
      <c r="D513" s="1117"/>
      <c r="E513" s="203" t="s">
        <v>53</v>
      </c>
      <c r="F513" s="165"/>
      <c r="G513" s="204">
        <v>133990</v>
      </c>
      <c r="H513" s="205">
        <v>198300</v>
      </c>
      <c r="I513" s="204">
        <v>107330</v>
      </c>
      <c r="J513" s="205">
        <v>171640</v>
      </c>
      <c r="K513" s="141" t="s">
        <v>973</v>
      </c>
      <c r="L513" s="206">
        <v>1310</v>
      </c>
      <c r="M513" s="207">
        <v>1860</v>
      </c>
      <c r="N513" s="208" t="s">
        <v>974</v>
      </c>
      <c r="O513" s="209" t="s">
        <v>975</v>
      </c>
      <c r="P513" s="209" t="s">
        <v>910</v>
      </c>
      <c r="Q513" s="209" t="s">
        <v>976</v>
      </c>
      <c r="R513" s="209" t="s">
        <v>973</v>
      </c>
      <c r="S513" s="210">
        <v>3.1</v>
      </c>
      <c r="T513" s="211">
        <v>3.1</v>
      </c>
      <c r="U513" s="206">
        <v>1040</v>
      </c>
      <c r="V513" s="207">
        <v>1590</v>
      </c>
      <c r="W513" s="212" t="s">
        <v>974</v>
      </c>
      <c r="X513" s="209" t="s">
        <v>975</v>
      </c>
      <c r="Y513" s="212" t="s">
        <v>910</v>
      </c>
      <c r="Z513" s="209" t="s">
        <v>976</v>
      </c>
      <c r="AA513" s="212" t="s">
        <v>973</v>
      </c>
      <c r="AB513" s="210">
        <v>3.1</v>
      </c>
      <c r="AC513" s="213">
        <v>3</v>
      </c>
      <c r="AD513" s="141" t="s">
        <v>973</v>
      </c>
      <c r="AE513" s="214">
        <v>7920</v>
      </c>
      <c r="AF513" s="141" t="s">
        <v>973</v>
      </c>
      <c r="AG513" s="215">
        <v>70</v>
      </c>
      <c r="AH513" s="216" t="s">
        <v>974</v>
      </c>
      <c r="AI513" s="158" t="s">
        <v>975</v>
      </c>
      <c r="AJ513" s="159" t="s">
        <v>973</v>
      </c>
      <c r="AK513" s="217" t="s">
        <v>976</v>
      </c>
      <c r="AL513" s="218" t="s">
        <v>973</v>
      </c>
      <c r="AM513" s="219">
        <v>3.2</v>
      </c>
      <c r="AN513" s="220"/>
      <c r="AO513" s="115"/>
      <c r="AP513" s="221"/>
      <c r="AQ513" s="115"/>
      <c r="AR513" s="222"/>
      <c r="AS513" s="223"/>
      <c r="AT513" s="221"/>
      <c r="AU513" s="223"/>
      <c r="AV513" s="221"/>
      <c r="AW513" s="223"/>
      <c r="AX513" s="221"/>
      <c r="AY513" s="115"/>
      <c r="BB513" s="190"/>
      <c r="BC513" s="130"/>
      <c r="BE513" s="130"/>
      <c r="BG513" s="130"/>
      <c r="BI513" s="1119"/>
      <c r="BJ513" s="115"/>
      <c r="BK513" s="224"/>
      <c r="BL513" s="1118"/>
      <c r="BM513" s="202"/>
      <c r="BN513" s="195"/>
      <c r="BO513" s="195"/>
      <c r="BP513" s="195"/>
      <c r="BQ513" s="195"/>
      <c r="BR513" s="195"/>
      <c r="BS513" s="225"/>
      <c r="BT513" s="195"/>
      <c r="BU513" s="1149"/>
      <c r="BV513" s="226"/>
      <c r="BW513" s="1100"/>
      <c r="BX513" s="1132"/>
      <c r="BY513" s="227">
        <v>29340</v>
      </c>
      <c r="BZ513" s="1100"/>
      <c r="CA513" s="1083"/>
      <c r="CB513" s="1102"/>
      <c r="CC513" s="1086"/>
      <c r="CD513" s="1102"/>
      <c r="CE513" s="1089"/>
      <c r="CF513" s="1102"/>
      <c r="CG513" s="1067"/>
      <c r="CH513" s="1096"/>
      <c r="CI513" s="1121"/>
      <c r="CJ513" s="1108"/>
      <c r="CK513" s="1093"/>
      <c r="CL513" s="123" t="s">
        <v>985</v>
      </c>
      <c r="CM513" s="228">
        <v>8700</v>
      </c>
      <c r="CN513" s="229">
        <v>9700</v>
      </c>
      <c r="CO513" s="1100"/>
      <c r="CP513" s="1111"/>
      <c r="CQ513" s="1100"/>
      <c r="CR513" s="1083"/>
      <c r="CS513" s="1102"/>
      <c r="CT513" s="1086"/>
      <c r="CU513" s="1086"/>
      <c r="CV513" s="1089"/>
      <c r="CW513" s="1086"/>
      <c r="CX513" s="1105"/>
      <c r="CY513" s="1091"/>
      <c r="CZ513" s="1093"/>
      <c r="DA513" s="1095"/>
      <c r="DB513" s="1096"/>
      <c r="DC513" s="230"/>
      <c r="DD513" s="1096"/>
      <c r="DE513" s="1098"/>
      <c r="DF513" s="1100"/>
      <c r="DG513" s="1083"/>
      <c r="DH513" s="1086"/>
      <c r="DI513" s="1086"/>
      <c r="DJ513" s="1086"/>
      <c r="DK513" s="1089"/>
      <c r="DL513" s="1086"/>
      <c r="DM513" s="1067"/>
      <c r="DN513" s="1069"/>
      <c r="DO513" s="1071"/>
      <c r="DP513" s="1073"/>
      <c r="DQ513" s="1073"/>
      <c r="DR513" s="1075"/>
      <c r="DS513" s="202"/>
      <c r="DT513" s="1143"/>
      <c r="DU513" s="160"/>
      <c r="DV513" s="160"/>
      <c r="DW513" s="128"/>
      <c r="DX513" s="128"/>
      <c r="DY513" s="128"/>
      <c r="DZ513" s="128"/>
      <c r="EA513" s="128"/>
      <c r="EB513" s="128"/>
      <c r="EC513" s="128"/>
      <c r="ED513" s="128"/>
      <c r="EE513" s="128"/>
      <c r="EF513" s="128"/>
      <c r="EG513" s="128"/>
      <c r="EH513" s="128"/>
    </row>
    <row r="514" spans="1:138" s="126" customFormat="1" ht="18.600000000000001" customHeight="1">
      <c r="A514" s="126" t="s">
        <v>603</v>
      </c>
      <c r="B514" s="1147"/>
      <c r="C514" s="1136"/>
      <c r="D514" s="1123" t="s">
        <v>986</v>
      </c>
      <c r="E514" s="203" t="s">
        <v>54</v>
      </c>
      <c r="F514" s="165"/>
      <c r="G514" s="204">
        <v>198300</v>
      </c>
      <c r="H514" s="205">
        <v>277570</v>
      </c>
      <c r="I514" s="204">
        <v>171640</v>
      </c>
      <c r="J514" s="205">
        <v>250910</v>
      </c>
      <c r="K514" s="141" t="s">
        <v>973</v>
      </c>
      <c r="L514" s="206">
        <v>1860</v>
      </c>
      <c r="M514" s="207">
        <v>2650</v>
      </c>
      <c r="N514" s="208" t="s">
        <v>974</v>
      </c>
      <c r="O514" s="209" t="s">
        <v>975</v>
      </c>
      <c r="P514" s="209" t="s">
        <v>910</v>
      </c>
      <c r="Q514" s="209" t="s">
        <v>976</v>
      </c>
      <c r="R514" s="209" t="s">
        <v>973</v>
      </c>
      <c r="S514" s="210">
        <v>3.1</v>
      </c>
      <c r="T514" s="211">
        <v>3.1</v>
      </c>
      <c r="U514" s="206">
        <v>1590</v>
      </c>
      <c r="V514" s="207">
        <v>2380</v>
      </c>
      <c r="W514" s="212" t="s">
        <v>974</v>
      </c>
      <c r="X514" s="209" t="s">
        <v>975</v>
      </c>
      <c r="Y514" s="212" t="s">
        <v>910</v>
      </c>
      <c r="Z514" s="209" t="s">
        <v>976</v>
      </c>
      <c r="AA514" s="212" t="s">
        <v>973</v>
      </c>
      <c r="AB514" s="210">
        <v>3</v>
      </c>
      <c r="AC514" s="213">
        <v>3.1</v>
      </c>
      <c r="AD514" s="231"/>
      <c r="AE514" s="232"/>
      <c r="AF514" s="233"/>
      <c r="AG514" s="234"/>
      <c r="AH514" s="235"/>
      <c r="AI514" s="195"/>
      <c r="AJ514" s="235"/>
      <c r="AK514" s="195"/>
      <c r="AL514" s="235"/>
      <c r="AM514" s="195"/>
      <c r="AN514" s="195"/>
      <c r="AO514" s="231"/>
      <c r="AP514" s="232"/>
      <c r="AQ514" s="233"/>
      <c r="AR514" s="234"/>
      <c r="AS514" s="235"/>
      <c r="AT514" s="195"/>
      <c r="AU514" s="235"/>
      <c r="AV514" s="195"/>
      <c r="AW514" s="235"/>
      <c r="AX514" s="195"/>
      <c r="AY514" s="141" t="s">
        <v>973</v>
      </c>
      <c r="AZ514" s="236">
        <v>15850</v>
      </c>
      <c r="BA514" s="141" t="s">
        <v>973</v>
      </c>
      <c r="BB514" s="184">
        <v>150</v>
      </c>
      <c r="BC514" s="185" t="s">
        <v>974</v>
      </c>
      <c r="BD514" s="186" t="s">
        <v>975</v>
      </c>
      <c r="BE514" s="187" t="s">
        <v>973</v>
      </c>
      <c r="BF514" s="188" t="s">
        <v>976</v>
      </c>
      <c r="BG514" s="185" t="s">
        <v>973</v>
      </c>
      <c r="BH514" s="189">
        <v>2.9</v>
      </c>
      <c r="BI514" s="1119"/>
      <c r="BJ514" s="115"/>
      <c r="BK514" s="224"/>
      <c r="BL514" s="1118"/>
      <c r="BM514" s="202"/>
      <c r="BN514" s="195"/>
      <c r="BO514" s="195"/>
      <c r="BP514" s="195"/>
      <c r="BQ514" s="195"/>
      <c r="BR514" s="195"/>
      <c r="BS514" s="225"/>
      <c r="BT514" s="195"/>
      <c r="BU514" s="1149"/>
      <c r="BV514" s="226"/>
      <c r="BW514" s="1100" t="s">
        <v>973</v>
      </c>
      <c r="BX514" s="1129">
        <v>29340</v>
      </c>
      <c r="BY514" s="237"/>
      <c r="BZ514" s="1100"/>
      <c r="CA514" s="1083"/>
      <c r="CB514" s="1102"/>
      <c r="CC514" s="1086"/>
      <c r="CD514" s="1102"/>
      <c r="CE514" s="1089"/>
      <c r="CF514" s="1102"/>
      <c r="CG514" s="1067"/>
      <c r="CH514" s="1096"/>
      <c r="CI514" s="1121"/>
      <c r="CJ514" s="1108"/>
      <c r="CK514" s="1093"/>
      <c r="CL514" s="123" t="s">
        <v>987</v>
      </c>
      <c r="CM514" s="228">
        <v>7600</v>
      </c>
      <c r="CN514" s="229">
        <v>8400</v>
      </c>
      <c r="CO514" s="1100"/>
      <c r="CP514" s="1111"/>
      <c r="CQ514" s="1100"/>
      <c r="CR514" s="1083"/>
      <c r="CS514" s="1102"/>
      <c r="CT514" s="1086"/>
      <c r="CU514" s="1086"/>
      <c r="CV514" s="1089"/>
      <c r="CW514" s="1086"/>
      <c r="CX514" s="1105"/>
      <c r="CY514" s="1091"/>
      <c r="CZ514" s="202"/>
      <c r="DA514" s="127"/>
      <c r="DB514" s="1096"/>
      <c r="DC514" s="230"/>
      <c r="DD514" s="1096"/>
      <c r="DE514" s="1098"/>
      <c r="DF514" s="1100"/>
      <c r="DG514" s="1083"/>
      <c r="DH514" s="1086"/>
      <c r="DI514" s="1086"/>
      <c r="DJ514" s="1086"/>
      <c r="DK514" s="1089"/>
      <c r="DL514" s="1086"/>
      <c r="DM514" s="1067"/>
      <c r="DN514" s="1069"/>
      <c r="DO514" s="1076">
        <v>0.01</v>
      </c>
      <c r="DP514" s="1078">
        <v>0.03</v>
      </c>
      <c r="DQ514" s="1078">
        <v>0.04</v>
      </c>
      <c r="DR514" s="1080">
        <v>0.05</v>
      </c>
      <c r="DS514" s="202"/>
      <c r="DT514" s="1143"/>
      <c r="DU514" s="160"/>
      <c r="DV514" s="160"/>
      <c r="DW514" s="128"/>
      <c r="DX514" s="128"/>
      <c r="DY514" s="128"/>
      <c r="DZ514" s="128"/>
      <c r="EA514" s="128"/>
      <c r="EB514" s="128"/>
      <c r="EC514" s="128"/>
      <c r="ED514" s="128"/>
      <c r="EE514" s="128"/>
      <c r="EF514" s="128"/>
      <c r="EG514" s="128"/>
      <c r="EH514" s="128"/>
    </row>
    <row r="515" spans="1:138" s="126" customFormat="1" ht="18.600000000000001" customHeight="1">
      <c r="A515" s="126" t="s">
        <v>604</v>
      </c>
      <c r="B515" s="1147"/>
      <c r="C515" s="1136"/>
      <c r="D515" s="1124"/>
      <c r="E515" s="238" t="s">
        <v>55</v>
      </c>
      <c r="F515" s="165"/>
      <c r="G515" s="239">
        <v>277570</v>
      </c>
      <c r="H515" s="240"/>
      <c r="I515" s="239">
        <v>250910</v>
      </c>
      <c r="J515" s="240"/>
      <c r="K515" s="141" t="s">
        <v>973</v>
      </c>
      <c r="L515" s="241">
        <v>2650</v>
      </c>
      <c r="M515" s="242"/>
      <c r="N515" s="243" t="s">
        <v>974</v>
      </c>
      <c r="O515" s="244" t="s">
        <v>975</v>
      </c>
      <c r="P515" s="244" t="s">
        <v>910</v>
      </c>
      <c r="Q515" s="244" t="s">
        <v>976</v>
      </c>
      <c r="R515" s="244" t="s">
        <v>973</v>
      </c>
      <c r="S515" s="245">
        <v>3.1</v>
      </c>
      <c r="T515" s="246"/>
      <c r="U515" s="241">
        <v>2380</v>
      </c>
      <c r="V515" s="242"/>
      <c r="W515" s="247" t="s">
        <v>974</v>
      </c>
      <c r="X515" s="244" t="s">
        <v>975</v>
      </c>
      <c r="Y515" s="248" t="s">
        <v>910</v>
      </c>
      <c r="Z515" s="244" t="s">
        <v>976</v>
      </c>
      <c r="AA515" s="248" t="s">
        <v>973</v>
      </c>
      <c r="AB515" s="245">
        <v>3.1</v>
      </c>
      <c r="AC515" s="249"/>
      <c r="AD515" s="231"/>
      <c r="AE515" s="232"/>
      <c r="AF515" s="233"/>
      <c r="AG515" s="250"/>
      <c r="AH515" s="235"/>
      <c r="AI515" s="195"/>
      <c r="AJ515" s="235"/>
      <c r="AK515" s="195"/>
      <c r="AL515" s="235"/>
      <c r="AM515" s="195"/>
      <c r="AN515" s="195"/>
      <c r="AO515" s="231"/>
      <c r="AP515" s="232"/>
      <c r="AQ515" s="233"/>
      <c r="AR515" s="250"/>
      <c r="AS515" s="235"/>
      <c r="AT515" s="195"/>
      <c r="AU515" s="235"/>
      <c r="AV515" s="195"/>
      <c r="AW515" s="235"/>
      <c r="AX515" s="195"/>
      <c r="AY515" s="231"/>
      <c r="AZ515" s="232"/>
      <c r="BA515" s="232"/>
      <c r="BB515" s="234"/>
      <c r="BC515" s="235"/>
      <c r="BD515" s="195"/>
      <c r="BE515" s="235"/>
      <c r="BF515" s="195"/>
      <c r="BG515" s="235"/>
      <c r="BH515" s="195"/>
      <c r="BI515" s="1119"/>
      <c r="BJ515" s="115"/>
      <c r="BK515" s="224"/>
      <c r="BL515" s="1118"/>
      <c r="BM515" s="202"/>
      <c r="BN515" s="195"/>
      <c r="BO515" s="195"/>
      <c r="BP515" s="195"/>
      <c r="BQ515" s="195"/>
      <c r="BR515" s="195"/>
      <c r="BS515" s="225"/>
      <c r="BT515" s="195"/>
      <c r="BU515" s="1149"/>
      <c r="BV515" s="226"/>
      <c r="BW515" s="1100"/>
      <c r="BX515" s="1130"/>
      <c r="BY515" s="251"/>
      <c r="BZ515" s="1100"/>
      <c r="CA515" s="1084"/>
      <c r="CB515" s="1103"/>
      <c r="CC515" s="1087"/>
      <c r="CD515" s="1103"/>
      <c r="CE515" s="1090"/>
      <c r="CF515" s="1103"/>
      <c r="CG515" s="1068"/>
      <c r="CH515" s="1096"/>
      <c r="CI515" s="1122"/>
      <c r="CJ515" s="1109"/>
      <c r="CK515" s="1093"/>
      <c r="CL515" s="252" t="s">
        <v>988</v>
      </c>
      <c r="CM515" s="253">
        <v>6800</v>
      </c>
      <c r="CN515" s="254">
        <v>7500</v>
      </c>
      <c r="CO515" s="1100"/>
      <c r="CP515" s="1112"/>
      <c r="CQ515" s="1100"/>
      <c r="CR515" s="1084"/>
      <c r="CS515" s="1103"/>
      <c r="CT515" s="1087"/>
      <c r="CU515" s="1087"/>
      <c r="CV515" s="1090"/>
      <c r="CW515" s="1087"/>
      <c r="CX515" s="1106"/>
      <c r="CY515" s="1092"/>
      <c r="CZ515" s="202"/>
      <c r="DA515" s="127"/>
      <c r="DB515" s="1096"/>
      <c r="DC515" s="230"/>
      <c r="DD515" s="1096"/>
      <c r="DE515" s="1099"/>
      <c r="DF515" s="1100"/>
      <c r="DG515" s="1084"/>
      <c r="DH515" s="1087"/>
      <c r="DI515" s="1087"/>
      <c r="DJ515" s="1087"/>
      <c r="DK515" s="1090"/>
      <c r="DL515" s="1087"/>
      <c r="DM515" s="1068"/>
      <c r="DN515" s="1069"/>
      <c r="DO515" s="1077"/>
      <c r="DP515" s="1079"/>
      <c r="DQ515" s="1079"/>
      <c r="DR515" s="1081"/>
      <c r="DS515" s="202"/>
      <c r="DT515" s="1143"/>
      <c r="DU515" s="160"/>
      <c r="DV515" s="160"/>
      <c r="DW515" s="128"/>
      <c r="DX515" s="128"/>
      <c r="DY515" s="128"/>
      <c r="DZ515" s="128"/>
      <c r="EA515" s="128"/>
      <c r="EB515" s="128"/>
      <c r="EC515" s="128"/>
      <c r="ED515" s="128"/>
      <c r="EE515" s="128"/>
      <c r="EF515" s="128"/>
      <c r="EG515" s="128"/>
      <c r="EH515" s="128"/>
    </row>
    <row r="516" spans="1:138" s="126" customFormat="1" ht="18.600000000000001" customHeight="1">
      <c r="A516" s="126" t="s">
        <v>605</v>
      </c>
      <c r="B516" s="1147"/>
      <c r="C516" s="1137" t="s">
        <v>989</v>
      </c>
      <c r="D516" s="1116" t="s">
        <v>972</v>
      </c>
      <c r="E516" s="164" t="s">
        <v>52</v>
      </c>
      <c r="F516" s="165"/>
      <c r="G516" s="166">
        <v>104840</v>
      </c>
      <c r="H516" s="167">
        <v>112760</v>
      </c>
      <c r="I516" s="166">
        <v>83510</v>
      </c>
      <c r="J516" s="167">
        <v>91430</v>
      </c>
      <c r="K516" s="141" t="s">
        <v>973</v>
      </c>
      <c r="L516" s="168">
        <v>1020</v>
      </c>
      <c r="M516" s="169">
        <v>1090</v>
      </c>
      <c r="N516" s="170" t="s">
        <v>974</v>
      </c>
      <c r="O516" s="171" t="s">
        <v>975</v>
      </c>
      <c r="P516" s="172" t="s">
        <v>973</v>
      </c>
      <c r="Q516" s="173" t="s">
        <v>976</v>
      </c>
      <c r="R516" s="172" t="s">
        <v>973</v>
      </c>
      <c r="S516" s="174">
        <v>3.1</v>
      </c>
      <c r="T516" s="175">
        <v>3.1</v>
      </c>
      <c r="U516" s="168">
        <v>810</v>
      </c>
      <c r="V516" s="169">
        <v>880</v>
      </c>
      <c r="W516" s="176" t="s">
        <v>974</v>
      </c>
      <c r="X516" s="171" t="s">
        <v>975</v>
      </c>
      <c r="Y516" s="176" t="s">
        <v>973</v>
      </c>
      <c r="Z516" s="173" t="s">
        <v>976</v>
      </c>
      <c r="AA516" s="176" t="s">
        <v>973</v>
      </c>
      <c r="AB516" s="174">
        <v>3</v>
      </c>
      <c r="AC516" s="177">
        <v>3</v>
      </c>
      <c r="AD516" s="141" t="s">
        <v>973</v>
      </c>
      <c r="AE516" s="178">
        <v>7920</v>
      </c>
      <c r="AF516" s="141" t="s">
        <v>973</v>
      </c>
      <c r="AG516" s="179">
        <v>70</v>
      </c>
      <c r="AH516" s="180" t="s">
        <v>974</v>
      </c>
      <c r="AI516" s="171" t="s">
        <v>975</v>
      </c>
      <c r="AJ516" s="176" t="s">
        <v>973</v>
      </c>
      <c r="AK516" s="173" t="s">
        <v>976</v>
      </c>
      <c r="AL516" s="176" t="s">
        <v>973</v>
      </c>
      <c r="AM516" s="181">
        <v>3.2</v>
      </c>
      <c r="AN516" s="182" t="s">
        <v>977</v>
      </c>
      <c r="AO516" s="141" t="s">
        <v>973</v>
      </c>
      <c r="AP516" s="183">
        <v>3170</v>
      </c>
      <c r="AQ516" s="141" t="s">
        <v>973</v>
      </c>
      <c r="AR516" s="184">
        <v>30</v>
      </c>
      <c r="AS516" s="185" t="s">
        <v>974</v>
      </c>
      <c r="AT516" s="186" t="s">
        <v>975</v>
      </c>
      <c r="AU516" s="187" t="s">
        <v>973</v>
      </c>
      <c r="AV516" s="188" t="s">
        <v>976</v>
      </c>
      <c r="AW516" s="187" t="s">
        <v>973</v>
      </c>
      <c r="AX516" s="189">
        <v>3.7</v>
      </c>
      <c r="AY516" s="115"/>
      <c r="BB516" s="190"/>
      <c r="BC516" s="130"/>
      <c r="BE516" s="130"/>
      <c r="BG516" s="130"/>
      <c r="BI516" s="1119"/>
      <c r="BJ516" s="115"/>
      <c r="BK516" s="224"/>
      <c r="BL516" s="1118"/>
      <c r="BM516" s="202"/>
      <c r="BN516" s="195"/>
      <c r="BO516" s="195"/>
      <c r="BP516" s="195"/>
      <c r="BQ516" s="195"/>
      <c r="BR516" s="195"/>
      <c r="BS516" s="225"/>
      <c r="BT516" s="195"/>
      <c r="BU516" s="1149"/>
      <c r="BV516" s="226"/>
      <c r="BW516" s="1100" t="s">
        <v>973</v>
      </c>
      <c r="BX516" s="1131">
        <v>26480</v>
      </c>
      <c r="BY516" s="197"/>
      <c r="BZ516" s="1100" t="s">
        <v>973</v>
      </c>
      <c r="CA516" s="1083">
        <v>180</v>
      </c>
      <c r="CB516" s="1101" t="s">
        <v>974</v>
      </c>
      <c r="CC516" s="1085" t="s">
        <v>975</v>
      </c>
      <c r="CD516" s="1101" t="s">
        <v>973</v>
      </c>
      <c r="CE516" s="1088" t="s">
        <v>979</v>
      </c>
      <c r="CF516" s="1101" t="s">
        <v>973</v>
      </c>
      <c r="CG516" s="1066">
        <v>6.6</v>
      </c>
      <c r="CH516" s="1093" t="s">
        <v>973</v>
      </c>
      <c r="CI516" s="1120">
        <v>7500</v>
      </c>
      <c r="CJ516" s="1107">
        <v>7800</v>
      </c>
      <c r="CK516" s="1093" t="s">
        <v>973</v>
      </c>
      <c r="CL516" s="198" t="s">
        <v>980</v>
      </c>
      <c r="CM516" s="199">
        <v>12900</v>
      </c>
      <c r="CN516" s="200">
        <v>14400</v>
      </c>
      <c r="CO516" s="1100" t="s">
        <v>973</v>
      </c>
      <c r="CP516" s="1110">
        <v>19020</v>
      </c>
      <c r="CQ516" s="1100" t="s">
        <v>973</v>
      </c>
      <c r="CR516" s="1082">
        <v>190</v>
      </c>
      <c r="CS516" s="1101" t="s">
        <v>974</v>
      </c>
      <c r="CT516" s="1085" t="s">
        <v>975</v>
      </c>
      <c r="CU516" s="1085" t="s">
        <v>973</v>
      </c>
      <c r="CV516" s="1088" t="s">
        <v>979</v>
      </c>
      <c r="CW516" s="1101" t="s">
        <v>973</v>
      </c>
      <c r="CX516" s="1104">
        <v>3</v>
      </c>
      <c r="CY516" s="1091" t="s">
        <v>981</v>
      </c>
      <c r="CZ516" s="1093" t="s">
        <v>973</v>
      </c>
      <c r="DA516" s="1094">
        <v>4900</v>
      </c>
      <c r="DB516" s="1096"/>
      <c r="DC516" s="230"/>
      <c r="DD516" s="1096" t="s">
        <v>982</v>
      </c>
      <c r="DE516" s="1097">
        <v>20660</v>
      </c>
      <c r="DF516" s="1100" t="s">
        <v>973</v>
      </c>
      <c r="DG516" s="1082">
        <v>200</v>
      </c>
      <c r="DH516" s="1085" t="s">
        <v>974</v>
      </c>
      <c r="DI516" s="1085" t="s">
        <v>975</v>
      </c>
      <c r="DJ516" s="1085" t="s">
        <v>973</v>
      </c>
      <c r="DK516" s="1088" t="s">
        <v>979</v>
      </c>
      <c r="DL516" s="1085" t="s">
        <v>973</v>
      </c>
      <c r="DM516" s="1066">
        <v>2.2000000000000002</v>
      </c>
      <c r="DN516" s="1069" t="s">
        <v>982</v>
      </c>
      <c r="DO516" s="1070" t="s">
        <v>912</v>
      </c>
      <c r="DP516" s="1072" t="s">
        <v>912</v>
      </c>
      <c r="DQ516" s="1072" t="s">
        <v>912</v>
      </c>
      <c r="DR516" s="1074" t="s">
        <v>912</v>
      </c>
      <c r="DS516" s="202"/>
      <c r="DT516" s="1143"/>
      <c r="DU516" s="160"/>
      <c r="DV516" s="160"/>
      <c r="DW516" s="128"/>
      <c r="DX516" s="128"/>
      <c r="DY516" s="128"/>
      <c r="DZ516" s="128"/>
      <c r="EA516" s="128"/>
      <c r="EB516" s="128"/>
      <c r="EC516" s="128"/>
      <c r="ED516" s="128"/>
      <c r="EE516" s="128"/>
      <c r="EF516" s="128"/>
      <c r="EG516" s="128"/>
      <c r="EH516" s="128"/>
    </row>
    <row r="517" spans="1:138" s="126" customFormat="1" ht="18.600000000000001" customHeight="1">
      <c r="A517" s="126" t="s">
        <v>606</v>
      </c>
      <c r="B517" s="1147"/>
      <c r="C517" s="1136"/>
      <c r="D517" s="1117"/>
      <c r="E517" s="203" t="s">
        <v>53</v>
      </c>
      <c r="F517" s="165"/>
      <c r="G517" s="204">
        <v>112760</v>
      </c>
      <c r="H517" s="205">
        <v>177070</v>
      </c>
      <c r="I517" s="204">
        <v>91430</v>
      </c>
      <c r="J517" s="205">
        <v>155740</v>
      </c>
      <c r="K517" s="141" t="s">
        <v>973</v>
      </c>
      <c r="L517" s="206">
        <v>1090</v>
      </c>
      <c r="M517" s="207">
        <v>1650</v>
      </c>
      <c r="N517" s="208" t="s">
        <v>974</v>
      </c>
      <c r="O517" s="209" t="s">
        <v>975</v>
      </c>
      <c r="P517" s="209" t="s">
        <v>910</v>
      </c>
      <c r="Q517" s="209" t="s">
        <v>976</v>
      </c>
      <c r="R517" s="209" t="s">
        <v>973</v>
      </c>
      <c r="S517" s="210">
        <v>3.1</v>
      </c>
      <c r="T517" s="211">
        <v>3.1</v>
      </c>
      <c r="U517" s="206">
        <v>880</v>
      </c>
      <c r="V517" s="207">
        <v>1430</v>
      </c>
      <c r="W517" s="212" t="s">
        <v>974</v>
      </c>
      <c r="X517" s="209" t="s">
        <v>975</v>
      </c>
      <c r="Y517" s="212" t="s">
        <v>910</v>
      </c>
      <c r="Z517" s="209" t="s">
        <v>976</v>
      </c>
      <c r="AA517" s="212" t="s">
        <v>973</v>
      </c>
      <c r="AB517" s="210">
        <v>3</v>
      </c>
      <c r="AC517" s="213">
        <v>3</v>
      </c>
      <c r="AD517" s="141" t="s">
        <v>973</v>
      </c>
      <c r="AE517" s="214">
        <v>7920</v>
      </c>
      <c r="AF517" s="141" t="s">
        <v>973</v>
      </c>
      <c r="AG517" s="215">
        <v>70</v>
      </c>
      <c r="AH517" s="216" t="s">
        <v>974</v>
      </c>
      <c r="AI517" s="158" t="s">
        <v>975</v>
      </c>
      <c r="AJ517" s="159" t="s">
        <v>973</v>
      </c>
      <c r="AK517" s="217" t="s">
        <v>976</v>
      </c>
      <c r="AL517" s="218" t="s">
        <v>973</v>
      </c>
      <c r="AM517" s="219">
        <v>3.2</v>
      </c>
      <c r="AN517" s="220"/>
      <c r="AO517" s="115"/>
      <c r="AP517" s="221"/>
      <c r="AQ517" s="115"/>
      <c r="AR517" s="222"/>
      <c r="AS517" s="223"/>
      <c r="AT517" s="221"/>
      <c r="AU517" s="223"/>
      <c r="AV517" s="221"/>
      <c r="AW517" s="223"/>
      <c r="AX517" s="221"/>
      <c r="AY517" s="115"/>
      <c r="BB517" s="190"/>
      <c r="BC517" s="130"/>
      <c r="BE517" s="130"/>
      <c r="BG517" s="130"/>
      <c r="BI517" s="1119"/>
      <c r="BJ517" s="115"/>
      <c r="BK517" s="224"/>
      <c r="BL517" s="1118"/>
      <c r="BM517" s="202"/>
      <c r="BN517" s="195"/>
      <c r="BO517" s="195"/>
      <c r="BP517" s="195"/>
      <c r="BQ517" s="195"/>
      <c r="BR517" s="195"/>
      <c r="BS517" s="225"/>
      <c r="BT517" s="195"/>
      <c r="BU517" s="1149"/>
      <c r="BV517" s="226"/>
      <c r="BW517" s="1100"/>
      <c r="BX517" s="1132"/>
      <c r="BY517" s="227">
        <v>24600</v>
      </c>
      <c r="BZ517" s="1100"/>
      <c r="CA517" s="1083"/>
      <c r="CB517" s="1102"/>
      <c r="CC517" s="1086"/>
      <c r="CD517" s="1102"/>
      <c r="CE517" s="1089"/>
      <c r="CF517" s="1102"/>
      <c r="CG517" s="1067"/>
      <c r="CH517" s="1093"/>
      <c r="CI517" s="1121"/>
      <c r="CJ517" s="1108"/>
      <c r="CK517" s="1093"/>
      <c r="CL517" s="123" t="s">
        <v>985</v>
      </c>
      <c r="CM517" s="228">
        <v>7100</v>
      </c>
      <c r="CN517" s="229">
        <v>7900</v>
      </c>
      <c r="CO517" s="1100"/>
      <c r="CP517" s="1111"/>
      <c r="CQ517" s="1100"/>
      <c r="CR517" s="1083"/>
      <c r="CS517" s="1102"/>
      <c r="CT517" s="1086"/>
      <c r="CU517" s="1086"/>
      <c r="CV517" s="1089"/>
      <c r="CW517" s="1102"/>
      <c r="CX517" s="1105"/>
      <c r="CY517" s="1091"/>
      <c r="CZ517" s="1093"/>
      <c r="DA517" s="1095"/>
      <c r="DB517" s="1096"/>
      <c r="DC517" s="230"/>
      <c r="DD517" s="1096"/>
      <c r="DE517" s="1098"/>
      <c r="DF517" s="1100"/>
      <c r="DG517" s="1083"/>
      <c r="DH517" s="1086"/>
      <c r="DI517" s="1086"/>
      <c r="DJ517" s="1086"/>
      <c r="DK517" s="1089"/>
      <c r="DL517" s="1086"/>
      <c r="DM517" s="1067"/>
      <c r="DN517" s="1069"/>
      <c r="DO517" s="1071"/>
      <c r="DP517" s="1073"/>
      <c r="DQ517" s="1073"/>
      <c r="DR517" s="1075"/>
      <c r="DS517" s="202"/>
      <c r="DT517" s="1143"/>
      <c r="DU517" s="160"/>
      <c r="DV517" s="160"/>
      <c r="DW517" s="128"/>
      <c r="DX517" s="128"/>
      <c r="DY517" s="128"/>
      <c r="DZ517" s="128"/>
      <c r="EA517" s="128"/>
      <c r="EB517" s="128"/>
      <c r="EC517" s="128"/>
      <c r="ED517" s="128"/>
      <c r="EE517" s="128"/>
      <c r="EF517" s="128"/>
      <c r="EG517" s="128"/>
      <c r="EH517" s="128"/>
    </row>
    <row r="518" spans="1:138" s="126" customFormat="1" ht="18.600000000000001" customHeight="1">
      <c r="A518" s="126" t="s">
        <v>607</v>
      </c>
      <c r="B518" s="1147"/>
      <c r="C518" s="1136"/>
      <c r="D518" s="1123" t="s">
        <v>986</v>
      </c>
      <c r="E518" s="203" t="s">
        <v>54</v>
      </c>
      <c r="F518" s="165"/>
      <c r="G518" s="204">
        <v>177070</v>
      </c>
      <c r="H518" s="205">
        <v>256340</v>
      </c>
      <c r="I518" s="204">
        <v>155740</v>
      </c>
      <c r="J518" s="205">
        <v>235010</v>
      </c>
      <c r="K518" s="141" t="s">
        <v>973</v>
      </c>
      <c r="L518" s="206">
        <v>1650</v>
      </c>
      <c r="M518" s="207">
        <v>2440</v>
      </c>
      <c r="N518" s="208" t="s">
        <v>974</v>
      </c>
      <c r="O518" s="209" t="s">
        <v>975</v>
      </c>
      <c r="P518" s="209" t="s">
        <v>910</v>
      </c>
      <c r="Q518" s="209" t="s">
        <v>976</v>
      </c>
      <c r="R518" s="209" t="s">
        <v>973</v>
      </c>
      <c r="S518" s="210">
        <v>3.1</v>
      </c>
      <c r="T518" s="211">
        <v>3.1</v>
      </c>
      <c r="U518" s="206">
        <v>1430</v>
      </c>
      <c r="V518" s="207">
        <v>2220</v>
      </c>
      <c r="W518" s="212" t="s">
        <v>974</v>
      </c>
      <c r="X518" s="209" t="s">
        <v>975</v>
      </c>
      <c r="Y518" s="212" t="s">
        <v>910</v>
      </c>
      <c r="Z518" s="209" t="s">
        <v>976</v>
      </c>
      <c r="AA518" s="212" t="s">
        <v>973</v>
      </c>
      <c r="AB518" s="210">
        <v>3</v>
      </c>
      <c r="AC518" s="213">
        <v>3</v>
      </c>
      <c r="AD518" s="231"/>
      <c r="AE518" s="232"/>
      <c r="AF518" s="233"/>
      <c r="AG518" s="234"/>
      <c r="AH518" s="235"/>
      <c r="AI518" s="195"/>
      <c r="AJ518" s="235"/>
      <c r="AK518" s="195"/>
      <c r="AL518" s="235"/>
      <c r="AM518" s="195"/>
      <c r="AN518" s="195"/>
      <c r="AO518" s="231"/>
      <c r="AP518" s="232"/>
      <c r="AQ518" s="233"/>
      <c r="AR518" s="234"/>
      <c r="AS518" s="235"/>
      <c r="AT518" s="195"/>
      <c r="AU518" s="235"/>
      <c r="AV518" s="195"/>
      <c r="AW518" s="235"/>
      <c r="AX518" s="195"/>
      <c r="AY518" s="141" t="s">
        <v>973</v>
      </c>
      <c r="AZ518" s="236">
        <v>15850</v>
      </c>
      <c r="BA518" s="141" t="s">
        <v>973</v>
      </c>
      <c r="BB518" s="184">
        <v>150</v>
      </c>
      <c r="BC518" s="185" t="s">
        <v>974</v>
      </c>
      <c r="BD518" s="186" t="s">
        <v>975</v>
      </c>
      <c r="BE518" s="187" t="s">
        <v>973</v>
      </c>
      <c r="BF518" s="188" t="s">
        <v>976</v>
      </c>
      <c r="BG518" s="185" t="s">
        <v>973</v>
      </c>
      <c r="BH518" s="189">
        <v>2.9</v>
      </c>
      <c r="BI518" s="1119"/>
      <c r="BJ518" s="115"/>
      <c r="BK518" s="224"/>
      <c r="BL518" s="1118"/>
      <c r="BM518" s="202"/>
      <c r="BN518" s="195"/>
      <c r="BO518" s="195"/>
      <c r="BP518" s="195"/>
      <c r="BQ518" s="195"/>
      <c r="BR518" s="195"/>
      <c r="BS518" s="225"/>
      <c r="BT518" s="195"/>
      <c r="BU518" s="1149"/>
      <c r="BV518" s="226"/>
      <c r="BW518" s="1100" t="s">
        <v>973</v>
      </c>
      <c r="BX518" s="1129">
        <v>24600</v>
      </c>
      <c r="BY518" s="237"/>
      <c r="BZ518" s="1100"/>
      <c r="CA518" s="1083"/>
      <c r="CB518" s="1102"/>
      <c r="CC518" s="1086"/>
      <c r="CD518" s="1102"/>
      <c r="CE518" s="1089"/>
      <c r="CF518" s="1102"/>
      <c r="CG518" s="1067"/>
      <c r="CH518" s="1093"/>
      <c r="CI518" s="1121"/>
      <c r="CJ518" s="1108"/>
      <c r="CK518" s="1093"/>
      <c r="CL518" s="123" t="s">
        <v>987</v>
      </c>
      <c r="CM518" s="228">
        <v>6200</v>
      </c>
      <c r="CN518" s="229">
        <v>6900</v>
      </c>
      <c r="CO518" s="1100"/>
      <c r="CP518" s="1111"/>
      <c r="CQ518" s="1100"/>
      <c r="CR518" s="1083"/>
      <c r="CS518" s="1102"/>
      <c r="CT518" s="1086"/>
      <c r="CU518" s="1086"/>
      <c r="CV518" s="1089"/>
      <c r="CW518" s="1102"/>
      <c r="CX518" s="1105"/>
      <c r="CY518" s="1091"/>
      <c r="CZ518" s="202"/>
      <c r="DA518" s="127"/>
      <c r="DB518" s="1096"/>
      <c r="DC518" s="230"/>
      <c r="DD518" s="1096"/>
      <c r="DE518" s="1098"/>
      <c r="DF518" s="1100"/>
      <c r="DG518" s="1083"/>
      <c r="DH518" s="1086"/>
      <c r="DI518" s="1086"/>
      <c r="DJ518" s="1086"/>
      <c r="DK518" s="1089"/>
      <c r="DL518" s="1086"/>
      <c r="DM518" s="1067"/>
      <c r="DN518" s="1069"/>
      <c r="DO518" s="1076">
        <v>0.01</v>
      </c>
      <c r="DP518" s="1078">
        <v>0.03</v>
      </c>
      <c r="DQ518" s="1078">
        <v>0.04</v>
      </c>
      <c r="DR518" s="1080">
        <v>0.05</v>
      </c>
      <c r="DS518" s="202"/>
      <c r="DT518" s="1143"/>
      <c r="DU518" s="160"/>
      <c r="DV518" s="160"/>
      <c r="DW518" s="128"/>
      <c r="DX518" s="128"/>
      <c r="DY518" s="128"/>
      <c r="DZ518" s="128"/>
      <c r="EA518" s="128"/>
      <c r="EB518" s="128"/>
      <c r="EC518" s="128"/>
      <c r="ED518" s="128"/>
      <c r="EE518" s="128"/>
      <c r="EF518" s="128"/>
      <c r="EG518" s="128"/>
      <c r="EH518" s="128"/>
    </row>
    <row r="519" spans="1:138" s="126" customFormat="1" ht="18.600000000000001" customHeight="1">
      <c r="A519" s="126" t="s">
        <v>608</v>
      </c>
      <c r="B519" s="1147"/>
      <c r="C519" s="1136"/>
      <c r="D519" s="1124"/>
      <c r="E519" s="238" t="s">
        <v>55</v>
      </c>
      <c r="F519" s="165"/>
      <c r="G519" s="239">
        <v>256340</v>
      </c>
      <c r="H519" s="240"/>
      <c r="I519" s="239">
        <v>235010</v>
      </c>
      <c r="J519" s="240"/>
      <c r="K519" s="141" t="s">
        <v>973</v>
      </c>
      <c r="L519" s="241">
        <v>2440</v>
      </c>
      <c r="M519" s="242"/>
      <c r="N519" s="243" t="s">
        <v>974</v>
      </c>
      <c r="O519" s="244" t="s">
        <v>975</v>
      </c>
      <c r="P519" s="244" t="s">
        <v>910</v>
      </c>
      <c r="Q519" s="244" t="s">
        <v>976</v>
      </c>
      <c r="R519" s="244" t="s">
        <v>973</v>
      </c>
      <c r="S519" s="245">
        <v>3.1</v>
      </c>
      <c r="T519" s="246"/>
      <c r="U519" s="241">
        <v>2220</v>
      </c>
      <c r="V519" s="242"/>
      <c r="W519" s="247" t="s">
        <v>974</v>
      </c>
      <c r="X519" s="244" t="s">
        <v>975</v>
      </c>
      <c r="Y519" s="248" t="s">
        <v>910</v>
      </c>
      <c r="Z519" s="244" t="s">
        <v>976</v>
      </c>
      <c r="AA519" s="248" t="s">
        <v>973</v>
      </c>
      <c r="AB519" s="245">
        <v>3</v>
      </c>
      <c r="AC519" s="249"/>
      <c r="AD519" s="231"/>
      <c r="AE519" s="232"/>
      <c r="AF519" s="233"/>
      <c r="AG519" s="250"/>
      <c r="AH519" s="235"/>
      <c r="AI519" s="195"/>
      <c r="AJ519" s="235"/>
      <c r="AK519" s="195"/>
      <c r="AL519" s="235"/>
      <c r="AM519" s="195"/>
      <c r="AN519" s="195"/>
      <c r="AO519" s="231"/>
      <c r="AP519" s="232"/>
      <c r="AQ519" s="233"/>
      <c r="AR519" s="250"/>
      <c r="AS519" s="235"/>
      <c r="AT519" s="195"/>
      <c r="AU519" s="235"/>
      <c r="AV519" s="195"/>
      <c r="AW519" s="235"/>
      <c r="AX519" s="195"/>
      <c r="AY519" s="231"/>
      <c r="AZ519" s="232"/>
      <c r="BA519" s="232"/>
      <c r="BB519" s="234"/>
      <c r="BC519" s="235"/>
      <c r="BD519" s="195"/>
      <c r="BE519" s="235"/>
      <c r="BF519" s="195"/>
      <c r="BG519" s="235"/>
      <c r="BH519" s="195"/>
      <c r="BI519" s="1119"/>
      <c r="BJ519" s="115"/>
      <c r="BK519" s="224"/>
      <c r="BL519" s="1118"/>
      <c r="BM519" s="202"/>
      <c r="BN519" s="195"/>
      <c r="BO519" s="195"/>
      <c r="BP519" s="195"/>
      <c r="BQ519" s="195"/>
      <c r="BR519" s="195"/>
      <c r="BS519" s="225"/>
      <c r="BT519" s="195"/>
      <c r="BU519" s="1149"/>
      <c r="BV519" s="226"/>
      <c r="BW519" s="1100"/>
      <c r="BX519" s="1130"/>
      <c r="BY519" s="251"/>
      <c r="BZ519" s="1100"/>
      <c r="CA519" s="1084"/>
      <c r="CB519" s="1103"/>
      <c r="CC519" s="1087"/>
      <c r="CD519" s="1103"/>
      <c r="CE519" s="1090"/>
      <c r="CF519" s="1103"/>
      <c r="CG519" s="1068"/>
      <c r="CH519" s="1093"/>
      <c r="CI519" s="1122"/>
      <c r="CJ519" s="1109"/>
      <c r="CK519" s="1093"/>
      <c r="CL519" s="252" t="s">
        <v>988</v>
      </c>
      <c r="CM519" s="253">
        <v>5500</v>
      </c>
      <c r="CN519" s="254">
        <v>6200</v>
      </c>
      <c r="CO519" s="1100"/>
      <c r="CP519" s="1112"/>
      <c r="CQ519" s="1100"/>
      <c r="CR519" s="1084"/>
      <c r="CS519" s="1103"/>
      <c r="CT519" s="1087"/>
      <c r="CU519" s="1087"/>
      <c r="CV519" s="1090"/>
      <c r="CW519" s="1103"/>
      <c r="CX519" s="1106"/>
      <c r="CY519" s="1092"/>
      <c r="CZ519" s="202"/>
      <c r="DA519" s="127"/>
      <c r="DB519" s="1096"/>
      <c r="DC519" s="230"/>
      <c r="DD519" s="1096"/>
      <c r="DE519" s="1099"/>
      <c r="DF519" s="1100"/>
      <c r="DG519" s="1084"/>
      <c r="DH519" s="1087"/>
      <c r="DI519" s="1087"/>
      <c r="DJ519" s="1087"/>
      <c r="DK519" s="1090"/>
      <c r="DL519" s="1087"/>
      <c r="DM519" s="1068"/>
      <c r="DN519" s="1069"/>
      <c r="DO519" s="1077"/>
      <c r="DP519" s="1079"/>
      <c r="DQ519" s="1079"/>
      <c r="DR519" s="1081"/>
      <c r="DS519" s="202"/>
      <c r="DT519" s="1143"/>
      <c r="DU519" s="160"/>
      <c r="DV519" s="160"/>
      <c r="DW519" s="128"/>
      <c r="DX519" s="128"/>
      <c r="DY519" s="128"/>
      <c r="DZ519" s="128"/>
      <c r="EA519" s="128"/>
      <c r="EB519" s="128"/>
      <c r="EC519" s="128"/>
      <c r="ED519" s="128"/>
      <c r="EE519" s="128"/>
      <c r="EF519" s="128"/>
      <c r="EG519" s="128"/>
      <c r="EH519" s="128"/>
    </row>
    <row r="520" spans="1:138" s="126" customFormat="1" ht="18.600000000000001" customHeight="1">
      <c r="A520" s="126" t="s">
        <v>609</v>
      </c>
      <c r="B520" s="1147"/>
      <c r="C520" s="1137" t="s">
        <v>990</v>
      </c>
      <c r="D520" s="1116" t="s">
        <v>972</v>
      </c>
      <c r="E520" s="164" t="s">
        <v>52</v>
      </c>
      <c r="F520" s="165"/>
      <c r="G520" s="166">
        <v>90850</v>
      </c>
      <c r="H520" s="167">
        <v>98770</v>
      </c>
      <c r="I520" s="166">
        <v>73080</v>
      </c>
      <c r="J520" s="167">
        <v>81000</v>
      </c>
      <c r="K520" s="141" t="s">
        <v>973</v>
      </c>
      <c r="L520" s="168">
        <v>880</v>
      </c>
      <c r="M520" s="169">
        <v>950</v>
      </c>
      <c r="N520" s="170" t="s">
        <v>974</v>
      </c>
      <c r="O520" s="171" t="s">
        <v>975</v>
      </c>
      <c r="P520" s="172" t="s">
        <v>973</v>
      </c>
      <c r="Q520" s="173" t="s">
        <v>976</v>
      </c>
      <c r="R520" s="172" t="s">
        <v>973</v>
      </c>
      <c r="S520" s="174">
        <v>3.1</v>
      </c>
      <c r="T520" s="175">
        <v>3.1</v>
      </c>
      <c r="U520" s="168">
        <v>710</v>
      </c>
      <c r="V520" s="169">
        <v>780</v>
      </c>
      <c r="W520" s="176" t="s">
        <v>974</v>
      </c>
      <c r="X520" s="171" t="s">
        <v>975</v>
      </c>
      <c r="Y520" s="176" t="s">
        <v>973</v>
      </c>
      <c r="Z520" s="173" t="s">
        <v>976</v>
      </c>
      <c r="AA520" s="176" t="s">
        <v>973</v>
      </c>
      <c r="AB520" s="174">
        <v>3</v>
      </c>
      <c r="AC520" s="177">
        <v>3</v>
      </c>
      <c r="AD520" s="141" t="s">
        <v>973</v>
      </c>
      <c r="AE520" s="178">
        <v>7920</v>
      </c>
      <c r="AF520" s="141" t="s">
        <v>973</v>
      </c>
      <c r="AG520" s="179">
        <v>70</v>
      </c>
      <c r="AH520" s="180" t="s">
        <v>974</v>
      </c>
      <c r="AI520" s="171" t="s">
        <v>975</v>
      </c>
      <c r="AJ520" s="176" t="s">
        <v>973</v>
      </c>
      <c r="AK520" s="173" t="s">
        <v>976</v>
      </c>
      <c r="AL520" s="176" t="s">
        <v>973</v>
      </c>
      <c r="AM520" s="181">
        <v>3.2</v>
      </c>
      <c r="AN520" s="182" t="s">
        <v>977</v>
      </c>
      <c r="AO520" s="141" t="s">
        <v>973</v>
      </c>
      <c r="AP520" s="183">
        <v>3170</v>
      </c>
      <c r="AQ520" s="141" t="s">
        <v>973</v>
      </c>
      <c r="AR520" s="184">
        <v>30</v>
      </c>
      <c r="AS520" s="185" t="s">
        <v>974</v>
      </c>
      <c r="AT520" s="186" t="s">
        <v>975</v>
      </c>
      <c r="AU520" s="187" t="s">
        <v>973</v>
      </c>
      <c r="AV520" s="188" t="s">
        <v>976</v>
      </c>
      <c r="AW520" s="187" t="s">
        <v>973</v>
      </c>
      <c r="AX520" s="189">
        <v>3.7</v>
      </c>
      <c r="AY520" s="115"/>
      <c r="BB520" s="190"/>
      <c r="BC520" s="130"/>
      <c r="BE520" s="130"/>
      <c r="BG520" s="130"/>
      <c r="BI520" s="1119"/>
      <c r="BJ520" s="115"/>
      <c r="BK520" s="224"/>
      <c r="BL520" s="1118"/>
      <c r="BM520" s="202"/>
      <c r="BN520" s="195"/>
      <c r="BO520" s="195"/>
      <c r="BP520" s="195"/>
      <c r="BQ520" s="195"/>
      <c r="BR520" s="195"/>
      <c r="BS520" s="225"/>
      <c r="BT520" s="195"/>
      <c r="BU520" s="1149"/>
      <c r="BV520" s="226"/>
      <c r="BW520" s="1100" t="s">
        <v>973</v>
      </c>
      <c r="BX520" s="1131">
        <v>23310</v>
      </c>
      <c r="BY520" s="197"/>
      <c r="BZ520" s="1100" t="s">
        <v>973</v>
      </c>
      <c r="CA520" s="1082">
        <v>150</v>
      </c>
      <c r="CB520" s="1101" t="s">
        <v>974</v>
      </c>
      <c r="CC520" s="1085" t="s">
        <v>975</v>
      </c>
      <c r="CD520" s="1101" t="s">
        <v>973</v>
      </c>
      <c r="CE520" s="1088" t="s">
        <v>979</v>
      </c>
      <c r="CF520" s="1101" t="s">
        <v>973</v>
      </c>
      <c r="CG520" s="1066">
        <v>6.6</v>
      </c>
      <c r="CH520" s="1093" t="s">
        <v>973</v>
      </c>
      <c r="CI520" s="1120">
        <v>6200</v>
      </c>
      <c r="CJ520" s="1107">
        <v>6800</v>
      </c>
      <c r="CK520" s="1093" t="s">
        <v>973</v>
      </c>
      <c r="CL520" s="198" t="s">
        <v>980</v>
      </c>
      <c r="CM520" s="199">
        <v>10900</v>
      </c>
      <c r="CN520" s="200">
        <v>12200</v>
      </c>
      <c r="CO520" s="1100" t="s">
        <v>973</v>
      </c>
      <c r="CP520" s="1110">
        <v>15850</v>
      </c>
      <c r="CQ520" s="1100" t="s">
        <v>973</v>
      </c>
      <c r="CR520" s="1082">
        <v>150</v>
      </c>
      <c r="CS520" s="1101" t="s">
        <v>974</v>
      </c>
      <c r="CT520" s="1085" t="s">
        <v>975</v>
      </c>
      <c r="CU520" s="1085" t="s">
        <v>973</v>
      </c>
      <c r="CV520" s="1088" t="s">
        <v>979</v>
      </c>
      <c r="CW520" s="1101" t="s">
        <v>973</v>
      </c>
      <c r="CX520" s="1104">
        <v>3.2</v>
      </c>
      <c r="CY520" s="1091" t="s">
        <v>981</v>
      </c>
      <c r="CZ520" s="1093" t="s">
        <v>973</v>
      </c>
      <c r="DA520" s="1094">
        <v>4900</v>
      </c>
      <c r="DB520" s="1096"/>
      <c r="DC520" s="230"/>
      <c r="DD520" s="1096" t="s">
        <v>982</v>
      </c>
      <c r="DE520" s="1097">
        <v>17220</v>
      </c>
      <c r="DF520" s="1100" t="s">
        <v>973</v>
      </c>
      <c r="DG520" s="1082">
        <v>170</v>
      </c>
      <c r="DH520" s="1085" t="s">
        <v>974</v>
      </c>
      <c r="DI520" s="1085" t="s">
        <v>975</v>
      </c>
      <c r="DJ520" s="1085" t="s">
        <v>973</v>
      </c>
      <c r="DK520" s="1088" t="s">
        <v>979</v>
      </c>
      <c r="DL520" s="1085" t="s">
        <v>973</v>
      </c>
      <c r="DM520" s="1066">
        <v>2.2000000000000002</v>
      </c>
      <c r="DN520" s="1069" t="s">
        <v>982</v>
      </c>
      <c r="DO520" s="1070" t="s">
        <v>912</v>
      </c>
      <c r="DP520" s="1072" t="s">
        <v>912</v>
      </c>
      <c r="DQ520" s="1072" t="s">
        <v>912</v>
      </c>
      <c r="DR520" s="1074" t="s">
        <v>912</v>
      </c>
      <c r="DS520" s="202"/>
      <c r="DT520" s="1143"/>
      <c r="DU520" s="160"/>
      <c r="DV520" s="160"/>
      <c r="DW520" s="128"/>
      <c r="DX520" s="128"/>
      <c r="DY520" s="128"/>
      <c r="DZ520" s="128"/>
      <c r="EA520" s="128"/>
      <c r="EB520" s="128"/>
      <c r="EC520" s="128"/>
      <c r="ED520" s="128"/>
      <c r="EE520" s="128"/>
      <c r="EF520" s="128"/>
      <c r="EG520" s="128"/>
      <c r="EH520" s="128"/>
    </row>
    <row r="521" spans="1:138" s="126" customFormat="1" ht="18.600000000000001" customHeight="1">
      <c r="A521" s="126" t="s">
        <v>610</v>
      </c>
      <c r="B521" s="1147"/>
      <c r="C521" s="1136"/>
      <c r="D521" s="1117"/>
      <c r="E521" s="203" t="s">
        <v>53</v>
      </c>
      <c r="F521" s="165"/>
      <c r="G521" s="204">
        <v>98770</v>
      </c>
      <c r="H521" s="205">
        <v>163080</v>
      </c>
      <c r="I521" s="204">
        <v>81000</v>
      </c>
      <c r="J521" s="205">
        <v>145310</v>
      </c>
      <c r="K521" s="141" t="s">
        <v>973</v>
      </c>
      <c r="L521" s="206">
        <v>950</v>
      </c>
      <c r="M521" s="207">
        <v>1510</v>
      </c>
      <c r="N521" s="208" t="s">
        <v>974</v>
      </c>
      <c r="O521" s="209" t="s">
        <v>975</v>
      </c>
      <c r="P521" s="209" t="s">
        <v>910</v>
      </c>
      <c r="Q521" s="209" t="s">
        <v>976</v>
      </c>
      <c r="R521" s="209" t="s">
        <v>973</v>
      </c>
      <c r="S521" s="210">
        <v>3.1</v>
      </c>
      <c r="T521" s="211">
        <v>3.1</v>
      </c>
      <c r="U521" s="206">
        <v>780</v>
      </c>
      <c r="V521" s="207">
        <v>1330</v>
      </c>
      <c r="W521" s="212" t="s">
        <v>974</v>
      </c>
      <c r="X521" s="209" t="s">
        <v>975</v>
      </c>
      <c r="Y521" s="212" t="s">
        <v>910</v>
      </c>
      <c r="Z521" s="209" t="s">
        <v>976</v>
      </c>
      <c r="AA521" s="212" t="s">
        <v>973</v>
      </c>
      <c r="AB521" s="210">
        <v>3</v>
      </c>
      <c r="AC521" s="213">
        <v>3</v>
      </c>
      <c r="AD521" s="141" t="s">
        <v>973</v>
      </c>
      <c r="AE521" s="214">
        <v>7920</v>
      </c>
      <c r="AF521" s="141" t="s">
        <v>973</v>
      </c>
      <c r="AG521" s="215">
        <v>70</v>
      </c>
      <c r="AH521" s="216" t="s">
        <v>974</v>
      </c>
      <c r="AI521" s="158" t="s">
        <v>975</v>
      </c>
      <c r="AJ521" s="159" t="s">
        <v>973</v>
      </c>
      <c r="AK521" s="217" t="s">
        <v>976</v>
      </c>
      <c r="AL521" s="218" t="s">
        <v>973</v>
      </c>
      <c r="AM521" s="219">
        <v>3.2</v>
      </c>
      <c r="AN521" s="220"/>
      <c r="AO521" s="115"/>
      <c r="AP521" s="221"/>
      <c r="AQ521" s="115"/>
      <c r="AR521" s="222"/>
      <c r="AS521" s="223"/>
      <c r="AT521" s="221"/>
      <c r="AU521" s="223"/>
      <c r="AV521" s="221"/>
      <c r="AW521" s="223"/>
      <c r="AX521" s="221"/>
      <c r="AY521" s="115"/>
      <c r="BB521" s="190"/>
      <c r="BC521" s="130"/>
      <c r="BE521" s="130"/>
      <c r="BG521" s="130"/>
      <c r="BI521" s="1119"/>
      <c r="BJ521" s="115"/>
      <c r="BK521" s="224"/>
      <c r="BL521" s="1118"/>
      <c r="BM521" s="202"/>
      <c r="BN521" s="195"/>
      <c r="BO521" s="195"/>
      <c r="BP521" s="195"/>
      <c r="BQ521" s="195"/>
      <c r="BR521" s="195"/>
      <c r="BS521" s="225"/>
      <c r="BT521" s="195"/>
      <c r="BU521" s="1149"/>
      <c r="BV521" s="226"/>
      <c r="BW521" s="1100"/>
      <c r="BX521" s="1132"/>
      <c r="BY521" s="227">
        <v>21440</v>
      </c>
      <c r="BZ521" s="1100"/>
      <c r="CA521" s="1083"/>
      <c r="CB521" s="1102"/>
      <c r="CC521" s="1086"/>
      <c r="CD521" s="1102"/>
      <c r="CE521" s="1089"/>
      <c r="CF521" s="1102"/>
      <c r="CG521" s="1067"/>
      <c r="CH521" s="1093"/>
      <c r="CI521" s="1121"/>
      <c r="CJ521" s="1108"/>
      <c r="CK521" s="1093"/>
      <c r="CL521" s="123" t="s">
        <v>985</v>
      </c>
      <c r="CM521" s="228">
        <v>6000</v>
      </c>
      <c r="CN521" s="229">
        <v>6700</v>
      </c>
      <c r="CO521" s="1100"/>
      <c r="CP521" s="1111"/>
      <c r="CQ521" s="1100"/>
      <c r="CR521" s="1083"/>
      <c r="CS521" s="1102"/>
      <c r="CT521" s="1086"/>
      <c r="CU521" s="1086"/>
      <c r="CV521" s="1089"/>
      <c r="CW521" s="1102"/>
      <c r="CX521" s="1105"/>
      <c r="CY521" s="1091"/>
      <c r="CZ521" s="1093"/>
      <c r="DA521" s="1095"/>
      <c r="DB521" s="1096"/>
      <c r="DC521" s="230"/>
      <c r="DD521" s="1096"/>
      <c r="DE521" s="1098"/>
      <c r="DF521" s="1100"/>
      <c r="DG521" s="1083"/>
      <c r="DH521" s="1086"/>
      <c r="DI521" s="1086"/>
      <c r="DJ521" s="1086"/>
      <c r="DK521" s="1089"/>
      <c r="DL521" s="1086"/>
      <c r="DM521" s="1067"/>
      <c r="DN521" s="1069"/>
      <c r="DO521" s="1071"/>
      <c r="DP521" s="1073"/>
      <c r="DQ521" s="1073"/>
      <c r="DR521" s="1075"/>
      <c r="DS521" s="202"/>
      <c r="DT521" s="1143"/>
      <c r="DU521" s="160"/>
      <c r="DV521" s="160"/>
      <c r="DW521" s="128"/>
      <c r="DX521" s="128"/>
      <c r="DY521" s="128"/>
      <c r="DZ521" s="128"/>
      <c r="EA521" s="128"/>
      <c r="EB521" s="128"/>
      <c r="EC521" s="128"/>
      <c r="ED521" s="128"/>
      <c r="EE521" s="128"/>
      <c r="EF521" s="128"/>
      <c r="EG521" s="128"/>
      <c r="EH521" s="128"/>
    </row>
    <row r="522" spans="1:138" s="126" customFormat="1" ht="18.600000000000001" customHeight="1">
      <c r="A522" s="126" t="s">
        <v>611</v>
      </c>
      <c r="B522" s="1147"/>
      <c r="C522" s="1136"/>
      <c r="D522" s="1123" t="s">
        <v>986</v>
      </c>
      <c r="E522" s="203" t="s">
        <v>54</v>
      </c>
      <c r="F522" s="165"/>
      <c r="G522" s="204">
        <v>163080</v>
      </c>
      <c r="H522" s="205">
        <v>242350</v>
      </c>
      <c r="I522" s="204">
        <v>145310</v>
      </c>
      <c r="J522" s="205">
        <v>224580</v>
      </c>
      <c r="K522" s="141" t="s">
        <v>973</v>
      </c>
      <c r="L522" s="206">
        <v>1510</v>
      </c>
      <c r="M522" s="207">
        <v>2300</v>
      </c>
      <c r="N522" s="208" t="s">
        <v>974</v>
      </c>
      <c r="O522" s="209" t="s">
        <v>975</v>
      </c>
      <c r="P522" s="209" t="s">
        <v>910</v>
      </c>
      <c r="Q522" s="209" t="s">
        <v>976</v>
      </c>
      <c r="R522" s="209" t="s">
        <v>973</v>
      </c>
      <c r="S522" s="210">
        <v>3.1</v>
      </c>
      <c r="T522" s="211">
        <v>3.1</v>
      </c>
      <c r="U522" s="206">
        <v>1330</v>
      </c>
      <c r="V522" s="207">
        <v>2120</v>
      </c>
      <c r="W522" s="212" t="s">
        <v>974</v>
      </c>
      <c r="X522" s="209" t="s">
        <v>975</v>
      </c>
      <c r="Y522" s="212" t="s">
        <v>910</v>
      </c>
      <c r="Z522" s="209" t="s">
        <v>976</v>
      </c>
      <c r="AA522" s="212" t="s">
        <v>973</v>
      </c>
      <c r="AB522" s="210">
        <v>3</v>
      </c>
      <c r="AC522" s="213">
        <v>3</v>
      </c>
      <c r="AD522" s="231"/>
      <c r="AE522" s="232"/>
      <c r="AF522" s="233"/>
      <c r="AG522" s="234"/>
      <c r="AH522" s="235"/>
      <c r="AI522" s="195"/>
      <c r="AJ522" s="235"/>
      <c r="AK522" s="195"/>
      <c r="AL522" s="235"/>
      <c r="AM522" s="195"/>
      <c r="AN522" s="195"/>
      <c r="AO522" s="231"/>
      <c r="AP522" s="232"/>
      <c r="AQ522" s="233"/>
      <c r="AR522" s="234"/>
      <c r="AS522" s="235"/>
      <c r="AT522" s="195"/>
      <c r="AU522" s="235"/>
      <c r="AV522" s="195"/>
      <c r="AW522" s="235"/>
      <c r="AX522" s="195"/>
      <c r="AY522" s="141" t="s">
        <v>973</v>
      </c>
      <c r="AZ522" s="236">
        <v>15850</v>
      </c>
      <c r="BA522" s="141" t="s">
        <v>973</v>
      </c>
      <c r="BB522" s="184">
        <v>150</v>
      </c>
      <c r="BC522" s="185" t="s">
        <v>974</v>
      </c>
      <c r="BD522" s="186" t="s">
        <v>975</v>
      </c>
      <c r="BE522" s="187" t="s">
        <v>973</v>
      </c>
      <c r="BF522" s="188" t="s">
        <v>976</v>
      </c>
      <c r="BG522" s="185" t="s">
        <v>973</v>
      </c>
      <c r="BH522" s="189">
        <v>2.9</v>
      </c>
      <c r="BI522" s="1119"/>
      <c r="BJ522" s="115"/>
      <c r="BK522" s="255"/>
      <c r="BL522" s="1118"/>
      <c r="BM522" s="202"/>
      <c r="BN522" s="195"/>
      <c r="BO522" s="195"/>
      <c r="BP522" s="195"/>
      <c r="BQ522" s="195"/>
      <c r="BR522" s="195"/>
      <c r="BS522" s="225"/>
      <c r="BT522" s="195"/>
      <c r="BU522" s="1149"/>
      <c r="BV522" s="226"/>
      <c r="BW522" s="1100" t="s">
        <v>973</v>
      </c>
      <c r="BX522" s="1129">
        <v>21440</v>
      </c>
      <c r="BY522" s="237"/>
      <c r="BZ522" s="1100"/>
      <c r="CA522" s="1083">
        <v>0</v>
      </c>
      <c r="CB522" s="1102"/>
      <c r="CC522" s="1086"/>
      <c r="CD522" s="1102"/>
      <c r="CE522" s="1089"/>
      <c r="CF522" s="1102"/>
      <c r="CG522" s="1067"/>
      <c r="CH522" s="1093"/>
      <c r="CI522" s="1121"/>
      <c r="CJ522" s="1108"/>
      <c r="CK522" s="1093"/>
      <c r="CL522" s="123" t="s">
        <v>987</v>
      </c>
      <c r="CM522" s="228">
        <v>5200</v>
      </c>
      <c r="CN522" s="229">
        <v>5800</v>
      </c>
      <c r="CO522" s="1100"/>
      <c r="CP522" s="1111"/>
      <c r="CQ522" s="1100"/>
      <c r="CR522" s="1083"/>
      <c r="CS522" s="1102"/>
      <c r="CT522" s="1086"/>
      <c r="CU522" s="1086"/>
      <c r="CV522" s="1089"/>
      <c r="CW522" s="1102"/>
      <c r="CX522" s="1105"/>
      <c r="CY522" s="1091"/>
      <c r="CZ522" s="202"/>
      <c r="DA522" s="127"/>
      <c r="DB522" s="1096"/>
      <c r="DC522" s="230"/>
      <c r="DD522" s="1096"/>
      <c r="DE522" s="1098"/>
      <c r="DF522" s="1100"/>
      <c r="DG522" s="1083"/>
      <c r="DH522" s="1086"/>
      <c r="DI522" s="1086"/>
      <c r="DJ522" s="1086"/>
      <c r="DK522" s="1089"/>
      <c r="DL522" s="1086"/>
      <c r="DM522" s="1067"/>
      <c r="DN522" s="1069"/>
      <c r="DO522" s="1076">
        <v>0.01</v>
      </c>
      <c r="DP522" s="1078">
        <v>0.03</v>
      </c>
      <c r="DQ522" s="1078">
        <v>0.04</v>
      </c>
      <c r="DR522" s="1080">
        <v>0.05</v>
      </c>
      <c r="DS522" s="202"/>
      <c r="DT522" s="1143"/>
      <c r="DU522" s="160"/>
      <c r="DV522" s="160"/>
      <c r="DW522" s="128"/>
      <c r="DX522" s="128"/>
      <c r="DY522" s="128"/>
      <c r="DZ522" s="128"/>
      <c r="EA522" s="128"/>
      <c r="EB522" s="128"/>
      <c r="EC522" s="128"/>
      <c r="ED522" s="128"/>
      <c r="EE522" s="128"/>
      <c r="EF522" s="128"/>
      <c r="EG522" s="128"/>
      <c r="EH522" s="128"/>
    </row>
    <row r="523" spans="1:138" s="126" customFormat="1" ht="18.600000000000001" customHeight="1">
      <c r="A523" s="126" t="s">
        <v>612</v>
      </c>
      <c r="B523" s="1147"/>
      <c r="C523" s="1136"/>
      <c r="D523" s="1124"/>
      <c r="E523" s="238" t="s">
        <v>55</v>
      </c>
      <c r="F523" s="165"/>
      <c r="G523" s="239">
        <v>242350</v>
      </c>
      <c r="H523" s="240"/>
      <c r="I523" s="239">
        <v>224580</v>
      </c>
      <c r="J523" s="240"/>
      <c r="K523" s="141" t="s">
        <v>973</v>
      </c>
      <c r="L523" s="241">
        <v>2300</v>
      </c>
      <c r="M523" s="242"/>
      <c r="N523" s="243" t="s">
        <v>974</v>
      </c>
      <c r="O523" s="244" t="s">
        <v>975</v>
      </c>
      <c r="P523" s="244" t="s">
        <v>910</v>
      </c>
      <c r="Q523" s="244" t="s">
        <v>976</v>
      </c>
      <c r="R523" s="244" t="s">
        <v>973</v>
      </c>
      <c r="S523" s="245">
        <v>3.1</v>
      </c>
      <c r="T523" s="246"/>
      <c r="U523" s="241">
        <v>2120</v>
      </c>
      <c r="V523" s="242"/>
      <c r="W523" s="247" t="s">
        <v>974</v>
      </c>
      <c r="X523" s="244" t="s">
        <v>975</v>
      </c>
      <c r="Y523" s="248" t="s">
        <v>910</v>
      </c>
      <c r="Z523" s="244" t="s">
        <v>976</v>
      </c>
      <c r="AA523" s="248" t="s">
        <v>973</v>
      </c>
      <c r="AB523" s="245">
        <v>3</v>
      </c>
      <c r="AC523" s="249"/>
      <c r="AD523" s="231"/>
      <c r="AE523" s="232"/>
      <c r="AF523" s="233"/>
      <c r="AG523" s="250"/>
      <c r="AH523" s="235"/>
      <c r="AI523" s="195"/>
      <c r="AJ523" s="235"/>
      <c r="AK523" s="195"/>
      <c r="AL523" s="235"/>
      <c r="AM523" s="195"/>
      <c r="AN523" s="195"/>
      <c r="AO523" s="231"/>
      <c r="AP523" s="232"/>
      <c r="AQ523" s="233"/>
      <c r="AR523" s="250"/>
      <c r="AS523" s="235"/>
      <c r="AT523" s="195"/>
      <c r="AU523" s="235"/>
      <c r="AV523" s="195"/>
      <c r="AW523" s="235"/>
      <c r="AX523" s="195"/>
      <c r="AY523" s="231"/>
      <c r="AZ523" s="232"/>
      <c r="BA523" s="232"/>
      <c r="BB523" s="234"/>
      <c r="BC523" s="235"/>
      <c r="BD523" s="195"/>
      <c r="BE523" s="235"/>
      <c r="BF523" s="195"/>
      <c r="BG523" s="235"/>
      <c r="BH523" s="195"/>
      <c r="BI523" s="1119"/>
      <c r="BJ523" s="115"/>
      <c r="BK523" s="255"/>
      <c r="BL523" s="1118"/>
      <c r="BM523" s="202"/>
      <c r="BN523" s="195"/>
      <c r="BO523" s="195"/>
      <c r="BP523" s="195"/>
      <c r="BQ523" s="195"/>
      <c r="BR523" s="195"/>
      <c r="BS523" s="225"/>
      <c r="BT523" s="195"/>
      <c r="BU523" s="1149"/>
      <c r="BV523" s="226"/>
      <c r="BW523" s="1100"/>
      <c r="BX523" s="1130"/>
      <c r="BY523" s="251"/>
      <c r="BZ523" s="1100"/>
      <c r="CA523" s="1084"/>
      <c r="CB523" s="1103"/>
      <c r="CC523" s="1087"/>
      <c r="CD523" s="1103"/>
      <c r="CE523" s="1090"/>
      <c r="CF523" s="1103"/>
      <c r="CG523" s="1068"/>
      <c r="CH523" s="1093"/>
      <c r="CI523" s="1122"/>
      <c r="CJ523" s="1109"/>
      <c r="CK523" s="1093"/>
      <c r="CL523" s="252" t="s">
        <v>988</v>
      </c>
      <c r="CM523" s="253">
        <v>4700</v>
      </c>
      <c r="CN523" s="254">
        <v>5200</v>
      </c>
      <c r="CO523" s="1100"/>
      <c r="CP523" s="1112"/>
      <c r="CQ523" s="1100"/>
      <c r="CR523" s="1084"/>
      <c r="CS523" s="1103"/>
      <c r="CT523" s="1087"/>
      <c r="CU523" s="1087"/>
      <c r="CV523" s="1090"/>
      <c r="CW523" s="1103"/>
      <c r="CX523" s="1106"/>
      <c r="CY523" s="1092"/>
      <c r="CZ523" s="202"/>
      <c r="DA523" s="127"/>
      <c r="DB523" s="1096"/>
      <c r="DC523" s="230"/>
      <c r="DD523" s="1096"/>
      <c r="DE523" s="1099"/>
      <c r="DF523" s="1100"/>
      <c r="DG523" s="1084"/>
      <c r="DH523" s="1087"/>
      <c r="DI523" s="1087"/>
      <c r="DJ523" s="1087"/>
      <c r="DK523" s="1090"/>
      <c r="DL523" s="1087"/>
      <c r="DM523" s="1068"/>
      <c r="DN523" s="1069"/>
      <c r="DO523" s="1077"/>
      <c r="DP523" s="1079"/>
      <c r="DQ523" s="1079"/>
      <c r="DR523" s="1081"/>
      <c r="DS523" s="202"/>
      <c r="DT523" s="1143"/>
      <c r="DU523" s="160"/>
      <c r="DV523" s="160"/>
      <c r="DW523" s="128"/>
      <c r="DX523" s="128"/>
      <c r="DY523" s="128"/>
      <c r="DZ523" s="128"/>
      <c r="EA523" s="128"/>
      <c r="EB523" s="128"/>
      <c r="EC523" s="128"/>
      <c r="ED523" s="128"/>
      <c r="EE523" s="128"/>
      <c r="EF523" s="128"/>
      <c r="EG523" s="128"/>
      <c r="EH523" s="128"/>
    </row>
    <row r="524" spans="1:138" s="126" customFormat="1" ht="18.600000000000001" customHeight="1">
      <c r="A524" s="126" t="s">
        <v>613</v>
      </c>
      <c r="B524" s="1147"/>
      <c r="C524" s="1137" t="s">
        <v>991</v>
      </c>
      <c r="D524" s="1116" t="s">
        <v>972</v>
      </c>
      <c r="E524" s="164" t="s">
        <v>52</v>
      </c>
      <c r="F524" s="165"/>
      <c r="G524" s="166">
        <v>80300</v>
      </c>
      <c r="H524" s="167">
        <v>88220</v>
      </c>
      <c r="I524" s="166">
        <v>65060</v>
      </c>
      <c r="J524" s="167">
        <v>72980</v>
      </c>
      <c r="K524" s="141" t="s">
        <v>973</v>
      </c>
      <c r="L524" s="168">
        <v>780</v>
      </c>
      <c r="M524" s="169">
        <v>850</v>
      </c>
      <c r="N524" s="170" t="s">
        <v>974</v>
      </c>
      <c r="O524" s="171" t="s">
        <v>975</v>
      </c>
      <c r="P524" s="172" t="s">
        <v>973</v>
      </c>
      <c r="Q524" s="173" t="s">
        <v>976</v>
      </c>
      <c r="R524" s="172" t="s">
        <v>973</v>
      </c>
      <c r="S524" s="174">
        <v>3</v>
      </c>
      <c r="T524" s="175">
        <v>3.1</v>
      </c>
      <c r="U524" s="168">
        <v>630</v>
      </c>
      <c r="V524" s="169">
        <v>700</v>
      </c>
      <c r="W524" s="176" t="s">
        <v>974</v>
      </c>
      <c r="X524" s="171" t="s">
        <v>975</v>
      </c>
      <c r="Y524" s="176" t="s">
        <v>973</v>
      </c>
      <c r="Z524" s="173" t="s">
        <v>976</v>
      </c>
      <c r="AA524" s="176" t="s">
        <v>973</v>
      </c>
      <c r="AB524" s="174">
        <v>2.9</v>
      </c>
      <c r="AC524" s="177">
        <v>2.9</v>
      </c>
      <c r="AD524" s="141" t="s">
        <v>973</v>
      </c>
      <c r="AE524" s="178">
        <v>7920</v>
      </c>
      <c r="AF524" s="141" t="s">
        <v>973</v>
      </c>
      <c r="AG524" s="179">
        <v>70</v>
      </c>
      <c r="AH524" s="180" t="s">
        <v>974</v>
      </c>
      <c r="AI524" s="171" t="s">
        <v>975</v>
      </c>
      <c r="AJ524" s="176" t="s">
        <v>973</v>
      </c>
      <c r="AK524" s="173" t="s">
        <v>976</v>
      </c>
      <c r="AL524" s="176" t="s">
        <v>973</v>
      </c>
      <c r="AM524" s="181">
        <v>3.2</v>
      </c>
      <c r="AN524" s="182" t="s">
        <v>977</v>
      </c>
      <c r="AO524" s="141" t="s">
        <v>973</v>
      </c>
      <c r="AP524" s="183">
        <v>3170</v>
      </c>
      <c r="AQ524" s="141" t="s">
        <v>973</v>
      </c>
      <c r="AR524" s="184">
        <v>30</v>
      </c>
      <c r="AS524" s="185" t="s">
        <v>974</v>
      </c>
      <c r="AT524" s="186" t="s">
        <v>975</v>
      </c>
      <c r="AU524" s="187" t="s">
        <v>973</v>
      </c>
      <c r="AV524" s="188" t="s">
        <v>976</v>
      </c>
      <c r="AW524" s="187" t="s">
        <v>973</v>
      </c>
      <c r="AX524" s="189">
        <v>3.7</v>
      </c>
      <c r="AY524" s="115"/>
      <c r="BB524" s="190"/>
      <c r="BC524" s="130"/>
      <c r="BE524" s="130"/>
      <c r="BG524" s="130"/>
      <c r="BI524" s="1119"/>
      <c r="BJ524" s="115"/>
      <c r="BK524" s="255"/>
      <c r="BL524" s="1118"/>
      <c r="BM524" s="202"/>
      <c r="BN524" s="195"/>
      <c r="BO524" s="195"/>
      <c r="BP524" s="195"/>
      <c r="BQ524" s="195"/>
      <c r="BR524" s="195"/>
      <c r="BS524" s="225"/>
      <c r="BT524" s="195"/>
      <c r="BU524" s="1149"/>
      <c r="BV524" s="226"/>
      <c r="BW524" s="1100" t="s">
        <v>973</v>
      </c>
      <c r="BX524" s="1131">
        <v>21060</v>
      </c>
      <c r="BY524" s="197"/>
      <c r="BZ524" s="1100" t="s">
        <v>973</v>
      </c>
      <c r="CA524" s="1082">
        <v>130</v>
      </c>
      <c r="CB524" s="1101" t="s">
        <v>974</v>
      </c>
      <c r="CC524" s="1085" t="s">
        <v>975</v>
      </c>
      <c r="CD524" s="1101" t="s">
        <v>973</v>
      </c>
      <c r="CE524" s="1088" t="s">
        <v>979</v>
      </c>
      <c r="CF524" s="1101" t="s">
        <v>973</v>
      </c>
      <c r="CG524" s="1066">
        <v>6.5</v>
      </c>
      <c r="CH524" s="1093" t="s">
        <v>973</v>
      </c>
      <c r="CI524" s="1120">
        <v>6200</v>
      </c>
      <c r="CJ524" s="1107">
        <v>5900</v>
      </c>
      <c r="CK524" s="1093" t="s">
        <v>973</v>
      </c>
      <c r="CL524" s="198" t="s">
        <v>980</v>
      </c>
      <c r="CM524" s="199">
        <v>10200</v>
      </c>
      <c r="CN524" s="200">
        <v>11400</v>
      </c>
      <c r="CO524" s="1100" t="s">
        <v>973</v>
      </c>
      <c r="CP524" s="1110">
        <v>13580</v>
      </c>
      <c r="CQ524" s="1100" t="s">
        <v>973</v>
      </c>
      <c r="CR524" s="1082">
        <v>130</v>
      </c>
      <c r="CS524" s="1101" t="s">
        <v>974</v>
      </c>
      <c r="CT524" s="1085" t="s">
        <v>975</v>
      </c>
      <c r="CU524" s="1085" t="s">
        <v>973</v>
      </c>
      <c r="CV524" s="1088" t="s">
        <v>979</v>
      </c>
      <c r="CW524" s="1101" t="s">
        <v>973</v>
      </c>
      <c r="CX524" s="1104">
        <v>3.2</v>
      </c>
      <c r="CY524" s="1091" t="s">
        <v>981</v>
      </c>
      <c r="CZ524" s="1093" t="s">
        <v>973</v>
      </c>
      <c r="DA524" s="1094">
        <v>4900</v>
      </c>
      <c r="DB524" s="1096"/>
      <c r="DC524" s="230"/>
      <c r="DD524" s="1096" t="s">
        <v>982</v>
      </c>
      <c r="DE524" s="1097">
        <v>14760</v>
      </c>
      <c r="DF524" s="1100" t="s">
        <v>973</v>
      </c>
      <c r="DG524" s="1082">
        <v>140</v>
      </c>
      <c r="DH524" s="1085" t="s">
        <v>974</v>
      </c>
      <c r="DI524" s="1085" t="s">
        <v>975</v>
      </c>
      <c r="DJ524" s="1085" t="s">
        <v>973</v>
      </c>
      <c r="DK524" s="1088" t="s">
        <v>979</v>
      </c>
      <c r="DL524" s="1085" t="s">
        <v>973</v>
      </c>
      <c r="DM524" s="1066">
        <v>2.2999999999999998</v>
      </c>
      <c r="DN524" s="1069" t="s">
        <v>982</v>
      </c>
      <c r="DO524" s="1070" t="s">
        <v>912</v>
      </c>
      <c r="DP524" s="1072" t="s">
        <v>912</v>
      </c>
      <c r="DQ524" s="1072" t="s">
        <v>912</v>
      </c>
      <c r="DR524" s="1074" t="s">
        <v>912</v>
      </c>
      <c r="DS524" s="202"/>
      <c r="DT524" s="1143"/>
      <c r="DU524" s="160"/>
      <c r="DV524" s="160"/>
      <c r="DW524" s="128"/>
      <c r="DX524" s="128"/>
      <c r="DY524" s="128"/>
      <c r="DZ524" s="128"/>
      <c r="EA524" s="128"/>
      <c r="EB524" s="128"/>
      <c r="EC524" s="128"/>
      <c r="ED524" s="128"/>
      <c r="EE524" s="128"/>
      <c r="EF524" s="128"/>
      <c r="EG524" s="128"/>
      <c r="EH524" s="128"/>
    </row>
    <row r="525" spans="1:138" s="126" customFormat="1" ht="18.600000000000001" customHeight="1">
      <c r="A525" s="126" t="s">
        <v>614</v>
      </c>
      <c r="B525" s="1147"/>
      <c r="C525" s="1136"/>
      <c r="D525" s="1117"/>
      <c r="E525" s="203" t="s">
        <v>53</v>
      </c>
      <c r="F525" s="165"/>
      <c r="G525" s="204">
        <v>88220</v>
      </c>
      <c r="H525" s="205">
        <v>152530</v>
      </c>
      <c r="I525" s="204">
        <v>72980</v>
      </c>
      <c r="J525" s="205">
        <v>137290</v>
      </c>
      <c r="K525" s="141" t="s">
        <v>973</v>
      </c>
      <c r="L525" s="206">
        <v>850</v>
      </c>
      <c r="M525" s="207">
        <v>1400</v>
      </c>
      <c r="N525" s="208" t="s">
        <v>974</v>
      </c>
      <c r="O525" s="209" t="s">
        <v>975</v>
      </c>
      <c r="P525" s="209" t="s">
        <v>910</v>
      </c>
      <c r="Q525" s="209" t="s">
        <v>976</v>
      </c>
      <c r="R525" s="209" t="s">
        <v>973</v>
      </c>
      <c r="S525" s="210">
        <v>3.1</v>
      </c>
      <c r="T525" s="211">
        <v>3</v>
      </c>
      <c r="U525" s="206">
        <v>700</v>
      </c>
      <c r="V525" s="207">
        <v>1250</v>
      </c>
      <c r="W525" s="212" t="s">
        <v>974</v>
      </c>
      <c r="X525" s="209" t="s">
        <v>975</v>
      </c>
      <c r="Y525" s="212" t="s">
        <v>910</v>
      </c>
      <c r="Z525" s="209" t="s">
        <v>976</v>
      </c>
      <c r="AA525" s="212" t="s">
        <v>973</v>
      </c>
      <c r="AB525" s="210">
        <v>2.9</v>
      </c>
      <c r="AC525" s="213">
        <v>3</v>
      </c>
      <c r="AD525" s="141" t="s">
        <v>973</v>
      </c>
      <c r="AE525" s="214">
        <v>7920</v>
      </c>
      <c r="AF525" s="141" t="s">
        <v>973</v>
      </c>
      <c r="AG525" s="215">
        <v>70</v>
      </c>
      <c r="AH525" s="216" t="s">
        <v>974</v>
      </c>
      <c r="AI525" s="158" t="s">
        <v>975</v>
      </c>
      <c r="AJ525" s="159" t="s">
        <v>973</v>
      </c>
      <c r="AK525" s="217" t="s">
        <v>976</v>
      </c>
      <c r="AL525" s="218" t="s">
        <v>973</v>
      </c>
      <c r="AM525" s="219">
        <v>3.2</v>
      </c>
      <c r="AN525" s="220"/>
      <c r="AO525" s="115"/>
      <c r="AP525" s="221"/>
      <c r="AQ525" s="115"/>
      <c r="AR525" s="222"/>
      <c r="AS525" s="223"/>
      <c r="AT525" s="221"/>
      <c r="AU525" s="223"/>
      <c r="AV525" s="221"/>
      <c r="AW525" s="223"/>
      <c r="AX525" s="221"/>
      <c r="AY525" s="115"/>
      <c r="BB525" s="190"/>
      <c r="BC525" s="130"/>
      <c r="BE525" s="130"/>
      <c r="BG525" s="130"/>
      <c r="BI525" s="1119"/>
      <c r="BJ525" s="115"/>
      <c r="BK525" s="255"/>
      <c r="BL525" s="1118"/>
      <c r="BM525" s="202"/>
      <c r="BN525" s="195"/>
      <c r="BO525" s="195"/>
      <c r="BP525" s="195"/>
      <c r="BQ525" s="195"/>
      <c r="BR525" s="195"/>
      <c r="BS525" s="225"/>
      <c r="BT525" s="195"/>
      <c r="BU525" s="1149"/>
      <c r="BV525" s="226"/>
      <c r="BW525" s="1100"/>
      <c r="BX525" s="1132"/>
      <c r="BY525" s="227">
        <v>19180</v>
      </c>
      <c r="BZ525" s="1100"/>
      <c r="CA525" s="1083"/>
      <c r="CB525" s="1102"/>
      <c r="CC525" s="1086"/>
      <c r="CD525" s="1102"/>
      <c r="CE525" s="1089"/>
      <c r="CF525" s="1102"/>
      <c r="CG525" s="1067"/>
      <c r="CH525" s="1093"/>
      <c r="CI525" s="1121"/>
      <c r="CJ525" s="1108"/>
      <c r="CK525" s="1093"/>
      <c r="CL525" s="123" t="s">
        <v>985</v>
      </c>
      <c r="CM525" s="228">
        <v>5600</v>
      </c>
      <c r="CN525" s="229">
        <v>6200</v>
      </c>
      <c r="CO525" s="1100"/>
      <c r="CP525" s="1111"/>
      <c r="CQ525" s="1100"/>
      <c r="CR525" s="1083"/>
      <c r="CS525" s="1102"/>
      <c r="CT525" s="1086"/>
      <c r="CU525" s="1086"/>
      <c r="CV525" s="1089"/>
      <c r="CW525" s="1102"/>
      <c r="CX525" s="1105"/>
      <c r="CY525" s="1091"/>
      <c r="CZ525" s="1093"/>
      <c r="DA525" s="1095"/>
      <c r="DB525" s="1096"/>
      <c r="DC525" s="230"/>
      <c r="DD525" s="1096"/>
      <c r="DE525" s="1098"/>
      <c r="DF525" s="1100"/>
      <c r="DG525" s="1083"/>
      <c r="DH525" s="1086"/>
      <c r="DI525" s="1086"/>
      <c r="DJ525" s="1086"/>
      <c r="DK525" s="1089"/>
      <c r="DL525" s="1086"/>
      <c r="DM525" s="1067"/>
      <c r="DN525" s="1069"/>
      <c r="DO525" s="1071"/>
      <c r="DP525" s="1073"/>
      <c r="DQ525" s="1073"/>
      <c r="DR525" s="1075"/>
      <c r="DS525" s="202"/>
      <c r="DT525" s="1143"/>
      <c r="DU525" s="160"/>
      <c r="DV525" s="160"/>
      <c r="DW525" s="128"/>
      <c r="DX525" s="128"/>
      <c r="DY525" s="128"/>
      <c r="DZ525" s="128"/>
      <c r="EA525" s="128"/>
      <c r="EB525" s="128"/>
      <c r="EC525" s="128"/>
      <c r="ED525" s="128"/>
      <c r="EE525" s="128"/>
      <c r="EF525" s="128"/>
      <c r="EG525" s="128"/>
      <c r="EH525" s="128"/>
    </row>
    <row r="526" spans="1:138" s="126" customFormat="1" ht="18.600000000000001" customHeight="1">
      <c r="A526" s="126" t="s">
        <v>615</v>
      </c>
      <c r="B526" s="1147"/>
      <c r="C526" s="1136"/>
      <c r="D526" s="1123" t="s">
        <v>986</v>
      </c>
      <c r="E526" s="203" t="s">
        <v>54</v>
      </c>
      <c r="F526" s="165"/>
      <c r="G526" s="204">
        <v>152530</v>
      </c>
      <c r="H526" s="205">
        <v>231800</v>
      </c>
      <c r="I526" s="204">
        <v>137290</v>
      </c>
      <c r="J526" s="205">
        <v>216560</v>
      </c>
      <c r="K526" s="141" t="s">
        <v>973</v>
      </c>
      <c r="L526" s="206">
        <v>1400</v>
      </c>
      <c r="M526" s="207">
        <v>2190</v>
      </c>
      <c r="N526" s="208" t="s">
        <v>974</v>
      </c>
      <c r="O526" s="209" t="s">
        <v>975</v>
      </c>
      <c r="P526" s="209" t="s">
        <v>910</v>
      </c>
      <c r="Q526" s="209" t="s">
        <v>976</v>
      </c>
      <c r="R526" s="209" t="s">
        <v>973</v>
      </c>
      <c r="S526" s="210">
        <v>3</v>
      </c>
      <c r="T526" s="211">
        <v>3</v>
      </c>
      <c r="U526" s="206">
        <v>1250</v>
      </c>
      <c r="V526" s="207">
        <v>2040</v>
      </c>
      <c r="W526" s="212" t="s">
        <v>974</v>
      </c>
      <c r="X526" s="209" t="s">
        <v>975</v>
      </c>
      <c r="Y526" s="212" t="s">
        <v>910</v>
      </c>
      <c r="Z526" s="209" t="s">
        <v>976</v>
      </c>
      <c r="AA526" s="212" t="s">
        <v>973</v>
      </c>
      <c r="AB526" s="210">
        <v>3</v>
      </c>
      <c r="AC526" s="213">
        <v>3</v>
      </c>
      <c r="AD526" s="231"/>
      <c r="AE526" s="232"/>
      <c r="AF526" s="233"/>
      <c r="AG526" s="234"/>
      <c r="AH526" s="235"/>
      <c r="AI526" s="195"/>
      <c r="AJ526" s="235"/>
      <c r="AK526" s="195"/>
      <c r="AL526" s="235"/>
      <c r="AM526" s="195"/>
      <c r="AN526" s="195"/>
      <c r="AO526" s="231"/>
      <c r="AP526" s="232"/>
      <c r="AQ526" s="233"/>
      <c r="AR526" s="234"/>
      <c r="AS526" s="235"/>
      <c r="AT526" s="195"/>
      <c r="AU526" s="235"/>
      <c r="AV526" s="195"/>
      <c r="AW526" s="235"/>
      <c r="AX526" s="195"/>
      <c r="AY526" s="141" t="s">
        <v>973</v>
      </c>
      <c r="AZ526" s="236">
        <v>15850</v>
      </c>
      <c r="BA526" s="141" t="s">
        <v>973</v>
      </c>
      <c r="BB526" s="184">
        <v>150</v>
      </c>
      <c r="BC526" s="185" t="s">
        <v>974</v>
      </c>
      <c r="BD526" s="186" t="s">
        <v>975</v>
      </c>
      <c r="BE526" s="187" t="s">
        <v>973</v>
      </c>
      <c r="BF526" s="188" t="s">
        <v>976</v>
      </c>
      <c r="BG526" s="185" t="s">
        <v>973</v>
      </c>
      <c r="BH526" s="189">
        <v>2.9</v>
      </c>
      <c r="BI526" s="1119"/>
      <c r="BJ526" s="115"/>
      <c r="BK526" s="255"/>
      <c r="BL526" s="1118"/>
      <c r="BM526" s="202"/>
      <c r="BN526" s="195"/>
      <c r="BO526" s="195"/>
      <c r="BP526" s="195"/>
      <c r="BQ526" s="195"/>
      <c r="BR526" s="195"/>
      <c r="BS526" s="225"/>
      <c r="BT526" s="195"/>
      <c r="BU526" s="1149"/>
      <c r="BV526" s="226"/>
      <c r="BW526" s="1100" t="s">
        <v>973</v>
      </c>
      <c r="BX526" s="1129">
        <v>19180</v>
      </c>
      <c r="BY526" s="237"/>
      <c r="BZ526" s="1100"/>
      <c r="CA526" s="1083"/>
      <c r="CB526" s="1102"/>
      <c r="CC526" s="1086"/>
      <c r="CD526" s="1102"/>
      <c r="CE526" s="1089"/>
      <c r="CF526" s="1102"/>
      <c r="CG526" s="1067"/>
      <c r="CH526" s="1093"/>
      <c r="CI526" s="1121"/>
      <c r="CJ526" s="1108"/>
      <c r="CK526" s="1093"/>
      <c r="CL526" s="123" t="s">
        <v>987</v>
      </c>
      <c r="CM526" s="228">
        <v>4900</v>
      </c>
      <c r="CN526" s="229">
        <v>5400</v>
      </c>
      <c r="CO526" s="1100"/>
      <c r="CP526" s="1111"/>
      <c r="CQ526" s="1100"/>
      <c r="CR526" s="1083"/>
      <c r="CS526" s="1102"/>
      <c r="CT526" s="1086"/>
      <c r="CU526" s="1086"/>
      <c r="CV526" s="1089"/>
      <c r="CW526" s="1102"/>
      <c r="CX526" s="1105"/>
      <c r="CY526" s="1091"/>
      <c r="CZ526" s="202"/>
      <c r="DA526" s="127"/>
      <c r="DB526" s="1096"/>
      <c r="DC526" s="230"/>
      <c r="DD526" s="1096"/>
      <c r="DE526" s="1098"/>
      <c r="DF526" s="1100"/>
      <c r="DG526" s="1083"/>
      <c r="DH526" s="1086"/>
      <c r="DI526" s="1086"/>
      <c r="DJ526" s="1086"/>
      <c r="DK526" s="1089"/>
      <c r="DL526" s="1086"/>
      <c r="DM526" s="1067"/>
      <c r="DN526" s="1069"/>
      <c r="DO526" s="1076">
        <v>0.01</v>
      </c>
      <c r="DP526" s="1078">
        <v>0.03</v>
      </c>
      <c r="DQ526" s="1078">
        <v>0.04</v>
      </c>
      <c r="DR526" s="1080">
        <v>0.05</v>
      </c>
      <c r="DS526" s="202"/>
      <c r="DT526" s="1143"/>
      <c r="DU526" s="160"/>
      <c r="DV526" s="160"/>
      <c r="DW526" s="128"/>
      <c r="DX526" s="128"/>
      <c r="DY526" s="128"/>
      <c r="DZ526" s="128"/>
      <c r="EA526" s="128"/>
      <c r="EB526" s="128"/>
      <c r="EC526" s="128"/>
      <c r="ED526" s="128"/>
      <c r="EE526" s="128"/>
      <c r="EF526" s="128"/>
      <c r="EG526" s="128"/>
      <c r="EH526" s="128"/>
    </row>
    <row r="527" spans="1:138" s="126" customFormat="1" ht="18.600000000000001" customHeight="1">
      <c r="A527" s="126" t="s">
        <v>616</v>
      </c>
      <c r="B527" s="1147"/>
      <c r="C527" s="1136"/>
      <c r="D527" s="1124"/>
      <c r="E527" s="238" t="s">
        <v>55</v>
      </c>
      <c r="F527" s="165"/>
      <c r="G527" s="239">
        <v>231800</v>
      </c>
      <c r="H527" s="240"/>
      <c r="I527" s="239">
        <v>216560</v>
      </c>
      <c r="J527" s="240"/>
      <c r="K527" s="141" t="s">
        <v>973</v>
      </c>
      <c r="L527" s="241">
        <v>2190</v>
      </c>
      <c r="M527" s="242"/>
      <c r="N527" s="243" t="s">
        <v>974</v>
      </c>
      <c r="O527" s="244" t="s">
        <v>975</v>
      </c>
      <c r="P527" s="244" t="s">
        <v>910</v>
      </c>
      <c r="Q527" s="244" t="s">
        <v>976</v>
      </c>
      <c r="R527" s="244" t="s">
        <v>973</v>
      </c>
      <c r="S527" s="245">
        <v>3</v>
      </c>
      <c r="T527" s="246"/>
      <c r="U527" s="241">
        <v>2040</v>
      </c>
      <c r="V527" s="242"/>
      <c r="W527" s="247" t="s">
        <v>974</v>
      </c>
      <c r="X527" s="244" t="s">
        <v>975</v>
      </c>
      <c r="Y527" s="248" t="s">
        <v>910</v>
      </c>
      <c r="Z527" s="244" t="s">
        <v>976</v>
      </c>
      <c r="AA527" s="248" t="s">
        <v>973</v>
      </c>
      <c r="AB527" s="245">
        <v>3</v>
      </c>
      <c r="AC527" s="249"/>
      <c r="AD527" s="231"/>
      <c r="AE527" s="232"/>
      <c r="AF527" s="233"/>
      <c r="AG527" s="250"/>
      <c r="AH527" s="235"/>
      <c r="AI527" s="195"/>
      <c r="AJ527" s="235"/>
      <c r="AK527" s="195"/>
      <c r="AL527" s="235"/>
      <c r="AM527" s="195"/>
      <c r="AN527" s="195"/>
      <c r="AO527" s="231"/>
      <c r="AP527" s="232"/>
      <c r="AQ527" s="233"/>
      <c r="AR527" s="250"/>
      <c r="AS527" s="235"/>
      <c r="AT527" s="195"/>
      <c r="AU527" s="235"/>
      <c r="AV527" s="195"/>
      <c r="AW527" s="235"/>
      <c r="AX527" s="195"/>
      <c r="AY527" s="231"/>
      <c r="AZ527" s="232"/>
      <c r="BA527" s="232"/>
      <c r="BB527" s="234"/>
      <c r="BC527" s="235"/>
      <c r="BD527" s="195"/>
      <c r="BE527" s="235"/>
      <c r="BF527" s="195"/>
      <c r="BG527" s="235"/>
      <c r="BH527" s="195"/>
      <c r="BI527" s="1119"/>
      <c r="BJ527" s="115"/>
      <c r="BK527" s="255"/>
      <c r="BL527" s="1118"/>
      <c r="BM527" s="202"/>
      <c r="BN527" s="195"/>
      <c r="BO527" s="195"/>
      <c r="BP527" s="195"/>
      <c r="BQ527" s="195"/>
      <c r="BR527" s="195"/>
      <c r="BS527" s="225"/>
      <c r="BT527" s="195"/>
      <c r="BU527" s="1149"/>
      <c r="BV527" s="226"/>
      <c r="BW527" s="1100"/>
      <c r="BX527" s="1130"/>
      <c r="BY527" s="251"/>
      <c r="BZ527" s="1100"/>
      <c r="CA527" s="1084"/>
      <c r="CB527" s="1103"/>
      <c r="CC527" s="1087"/>
      <c r="CD527" s="1103"/>
      <c r="CE527" s="1090"/>
      <c r="CF527" s="1103"/>
      <c r="CG527" s="1068"/>
      <c r="CH527" s="1093"/>
      <c r="CI527" s="1122"/>
      <c r="CJ527" s="1109"/>
      <c r="CK527" s="1093"/>
      <c r="CL527" s="252" t="s">
        <v>988</v>
      </c>
      <c r="CM527" s="253">
        <v>4400</v>
      </c>
      <c r="CN527" s="254">
        <v>4900</v>
      </c>
      <c r="CO527" s="1100"/>
      <c r="CP527" s="1112"/>
      <c r="CQ527" s="1100"/>
      <c r="CR527" s="1084"/>
      <c r="CS527" s="1103"/>
      <c r="CT527" s="1087"/>
      <c r="CU527" s="1087"/>
      <c r="CV527" s="1090"/>
      <c r="CW527" s="1103"/>
      <c r="CX527" s="1106"/>
      <c r="CY527" s="1092"/>
      <c r="CZ527" s="202"/>
      <c r="DA527" s="127"/>
      <c r="DB527" s="1096"/>
      <c r="DC527" s="230"/>
      <c r="DD527" s="1096"/>
      <c r="DE527" s="1099"/>
      <c r="DF527" s="1100"/>
      <c r="DG527" s="1084"/>
      <c r="DH527" s="1087"/>
      <c r="DI527" s="1087"/>
      <c r="DJ527" s="1087"/>
      <c r="DK527" s="1090"/>
      <c r="DL527" s="1087"/>
      <c r="DM527" s="1068"/>
      <c r="DN527" s="1069"/>
      <c r="DO527" s="1077"/>
      <c r="DP527" s="1079"/>
      <c r="DQ527" s="1079"/>
      <c r="DR527" s="1081"/>
      <c r="DS527" s="202"/>
      <c r="DT527" s="1143"/>
      <c r="DU527" s="160"/>
      <c r="DV527" s="160"/>
      <c r="DW527" s="128"/>
      <c r="DX527" s="128"/>
      <c r="DY527" s="128"/>
      <c r="DZ527" s="128"/>
      <c r="EA527" s="128"/>
      <c r="EB527" s="128"/>
      <c r="EC527" s="128"/>
      <c r="ED527" s="128"/>
      <c r="EE527" s="128"/>
      <c r="EF527" s="128"/>
      <c r="EG527" s="128"/>
      <c r="EH527" s="128"/>
    </row>
    <row r="528" spans="1:138" ht="18.600000000000001" customHeight="1">
      <c r="A528" s="263" t="s">
        <v>617</v>
      </c>
      <c r="B528" s="1147"/>
      <c r="C528" s="1137" t="s">
        <v>992</v>
      </c>
      <c r="D528" s="1116" t="s">
        <v>972</v>
      </c>
      <c r="E528" s="164" t="s">
        <v>52</v>
      </c>
      <c r="F528" s="165"/>
      <c r="G528" s="166">
        <v>73640</v>
      </c>
      <c r="H528" s="167">
        <v>81560</v>
      </c>
      <c r="I528" s="166">
        <v>60310</v>
      </c>
      <c r="J528" s="167">
        <v>68230</v>
      </c>
      <c r="K528" s="141" t="s">
        <v>973</v>
      </c>
      <c r="L528" s="168">
        <v>710</v>
      </c>
      <c r="M528" s="169">
        <v>780</v>
      </c>
      <c r="N528" s="170" t="s">
        <v>974</v>
      </c>
      <c r="O528" s="171" t="s">
        <v>975</v>
      </c>
      <c r="P528" s="172" t="s">
        <v>973</v>
      </c>
      <c r="Q528" s="173" t="s">
        <v>976</v>
      </c>
      <c r="R528" s="172" t="s">
        <v>973</v>
      </c>
      <c r="S528" s="174">
        <v>3.1</v>
      </c>
      <c r="T528" s="175">
        <v>3.1</v>
      </c>
      <c r="U528" s="168">
        <v>580</v>
      </c>
      <c r="V528" s="169">
        <v>650</v>
      </c>
      <c r="W528" s="176" t="s">
        <v>974</v>
      </c>
      <c r="X528" s="171" t="s">
        <v>975</v>
      </c>
      <c r="Y528" s="176" t="s">
        <v>973</v>
      </c>
      <c r="Z528" s="173" t="s">
        <v>976</v>
      </c>
      <c r="AA528" s="176" t="s">
        <v>973</v>
      </c>
      <c r="AB528" s="174">
        <v>2.9</v>
      </c>
      <c r="AC528" s="177">
        <v>3</v>
      </c>
      <c r="AD528" s="141" t="s">
        <v>973</v>
      </c>
      <c r="AE528" s="178">
        <v>7920</v>
      </c>
      <c r="AF528" s="141" t="s">
        <v>973</v>
      </c>
      <c r="AG528" s="179">
        <v>70</v>
      </c>
      <c r="AH528" s="180" t="s">
        <v>974</v>
      </c>
      <c r="AI528" s="171" t="s">
        <v>975</v>
      </c>
      <c r="AJ528" s="176" t="s">
        <v>973</v>
      </c>
      <c r="AK528" s="173" t="s">
        <v>976</v>
      </c>
      <c r="AL528" s="176" t="s">
        <v>973</v>
      </c>
      <c r="AM528" s="181">
        <v>3.2</v>
      </c>
      <c r="AN528" s="182" t="s">
        <v>977</v>
      </c>
      <c r="AO528" s="141" t="s">
        <v>973</v>
      </c>
      <c r="AP528" s="183">
        <v>3170</v>
      </c>
      <c r="AQ528" s="141" t="s">
        <v>973</v>
      </c>
      <c r="AR528" s="184">
        <v>30</v>
      </c>
      <c r="AS528" s="185" t="s">
        <v>974</v>
      </c>
      <c r="AT528" s="186" t="s">
        <v>975</v>
      </c>
      <c r="AU528" s="187" t="s">
        <v>973</v>
      </c>
      <c r="AV528" s="188" t="s">
        <v>976</v>
      </c>
      <c r="AW528" s="187" t="s">
        <v>973</v>
      </c>
      <c r="AX528" s="189">
        <v>3.7</v>
      </c>
      <c r="AZ528" s="126"/>
      <c r="BA528" s="126"/>
      <c r="BB528" s="190"/>
      <c r="BC528" s="130"/>
      <c r="BD528" s="126"/>
      <c r="BE528" s="130"/>
      <c r="BF528" s="126"/>
      <c r="BG528" s="130"/>
      <c r="BH528" s="126"/>
      <c r="BI528" s="1119"/>
      <c r="BK528" s="255"/>
      <c r="BL528" s="1118"/>
      <c r="BM528" s="202"/>
      <c r="BS528" s="225"/>
      <c r="BU528" s="1149"/>
      <c r="BV528" s="226"/>
      <c r="BW528" s="1100" t="s">
        <v>973</v>
      </c>
      <c r="BX528" s="1131">
        <v>19360</v>
      </c>
      <c r="BY528" s="197"/>
      <c r="BZ528" s="1100" t="s">
        <v>973</v>
      </c>
      <c r="CA528" s="1082">
        <v>110</v>
      </c>
      <c r="CB528" s="1101" t="s">
        <v>974</v>
      </c>
      <c r="CC528" s="1085" t="s">
        <v>975</v>
      </c>
      <c r="CD528" s="1101" t="s">
        <v>973</v>
      </c>
      <c r="CE528" s="1088" t="s">
        <v>979</v>
      </c>
      <c r="CF528" s="1101" t="s">
        <v>973</v>
      </c>
      <c r="CG528" s="1066">
        <v>6.8</v>
      </c>
      <c r="CH528" s="1093" t="s">
        <v>973</v>
      </c>
      <c r="CI528" s="1120">
        <v>5400</v>
      </c>
      <c r="CJ528" s="1107">
        <v>6000</v>
      </c>
      <c r="CK528" s="1093" t="s">
        <v>973</v>
      </c>
      <c r="CL528" s="198" t="s">
        <v>980</v>
      </c>
      <c r="CM528" s="199">
        <v>9800</v>
      </c>
      <c r="CN528" s="200">
        <v>10900</v>
      </c>
      <c r="CO528" s="1100" t="s">
        <v>973</v>
      </c>
      <c r="CP528" s="1110">
        <v>11880</v>
      </c>
      <c r="CQ528" s="1100" t="s">
        <v>973</v>
      </c>
      <c r="CR528" s="1082">
        <v>110</v>
      </c>
      <c r="CS528" s="1101" t="s">
        <v>974</v>
      </c>
      <c r="CT528" s="1085" t="s">
        <v>975</v>
      </c>
      <c r="CU528" s="1085" t="s">
        <v>973</v>
      </c>
      <c r="CV528" s="1088" t="s">
        <v>979</v>
      </c>
      <c r="CW528" s="1101" t="s">
        <v>973</v>
      </c>
      <c r="CX528" s="1104">
        <v>3.3</v>
      </c>
      <c r="CY528" s="1091" t="s">
        <v>981</v>
      </c>
      <c r="CZ528" s="1093" t="s">
        <v>973</v>
      </c>
      <c r="DA528" s="1094">
        <v>4900</v>
      </c>
      <c r="DB528" s="1096"/>
      <c r="DC528" s="230"/>
      <c r="DD528" s="1096" t="s">
        <v>982</v>
      </c>
      <c r="DE528" s="1097">
        <v>12910</v>
      </c>
      <c r="DF528" s="1100" t="s">
        <v>973</v>
      </c>
      <c r="DG528" s="1082">
        <v>120</v>
      </c>
      <c r="DH528" s="1085" t="s">
        <v>974</v>
      </c>
      <c r="DI528" s="1085" t="s">
        <v>975</v>
      </c>
      <c r="DJ528" s="1085" t="s">
        <v>973</v>
      </c>
      <c r="DK528" s="1088" t="s">
        <v>979</v>
      </c>
      <c r="DL528" s="1085" t="s">
        <v>973</v>
      </c>
      <c r="DM528" s="1066">
        <v>2.2999999999999998</v>
      </c>
      <c r="DN528" s="1069" t="s">
        <v>982</v>
      </c>
      <c r="DO528" s="1070" t="s">
        <v>912</v>
      </c>
      <c r="DP528" s="1072" t="s">
        <v>912</v>
      </c>
      <c r="DQ528" s="1072" t="s">
        <v>912</v>
      </c>
      <c r="DR528" s="1074" t="s">
        <v>912</v>
      </c>
      <c r="DS528" s="202"/>
      <c r="DT528" s="1143"/>
      <c r="DU528" s="160"/>
      <c r="DV528" s="160"/>
    </row>
    <row r="529" spans="1:126" s="263" customFormat="1" ht="18.600000000000001" customHeight="1">
      <c r="A529" s="263" t="s">
        <v>618</v>
      </c>
      <c r="B529" s="1147"/>
      <c r="C529" s="1136"/>
      <c r="D529" s="1117"/>
      <c r="E529" s="203" t="s">
        <v>53</v>
      </c>
      <c r="F529" s="165"/>
      <c r="G529" s="204">
        <v>81560</v>
      </c>
      <c r="H529" s="205">
        <v>145870</v>
      </c>
      <c r="I529" s="204">
        <v>68230</v>
      </c>
      <c r="J529" s="205">
        <v>132540</v>
      </c>
      <c r="K529" s="141" t="s">
        <v>973</v>
      </c>
      <c r="L529" s="206">
        <v>780</v>
      </c>
      <c r="M529" s="207">
        <v>1330</v>
      </c>
      <c r="N529" s="208" t="s">
        <v>974</v>
      </c>
      <c r="O529" s="209" t="s">
        <v>975</v>
      </c>
      <c r="P529" s="209" t="s">
        <v>910</v>
      </c>
      <c r="Q529" s="209" t="s">
        <v>976</v>
      </c>
      <c r="R529" s="209" t="s">
        <v>973</v>
      </c>
      <c r="S529" s="210">
        <v>3.1</v>
      </c>
      <c r="T529" s="211">
        <v>3</v>
      </c>
      <c r="U529" s="206">
        <v>650</v>
      </c>
      <c r="V529" s="207">
        <v>1200</v>
      </c>
      <c r="W529" s="212" t="s">
        <v>974</v>
      </c>
      <c r="X529" s="209" t="s">
        <v>975</v>
      </c>
      <c r="Y529" s="212" t="s">
        <v>910</v>
      </c>
      <c r="Z529" s="209" t="s">
        <v>976</v>
      </c>
      <c r="AA529" s="212" t="s">
        <v>973</v>
      </c>
      <c r="AB529" s="210">
        <v>3</v>
      </c>
      <c r="AC529" s="213">
        <v>3</v>
      </c>
      <c r="AD529" s="141" t="s">
        <v>973</v>
      </c>
      <c r="AE529" s="214">
        <v>7920</v>
      </c>
      <c r="AF529" s="141" t="s">
        <v>973</v>
      </c>
      <c r="AG529" s="215">
        <v>70</v>
      </c>
      <c r="AH529" s="216" t="s">
        <v>974</v>
      </c>
      <c r="AI529" s="158" t="s">
        <v>975</v>
      </c>
      <c r="AJ529" s="159" t="s">
        <v>973</v>
      </c>
      <c r="AK529" s="217" t="s">
        <v>976</v>
      </c>
      <c r="AL529" s="218" t="s">
        <v>973</v>
      </c>
      <c r="AM529" s="219">
        <v>3.2</v>
      </c>
      <c r="AN529" s="220"/>
      <c r="AO529" s="115"/>
      <c r="AP529" s="221"/>
      <c r="AQ529" s="115"/>
      <c r="AR529" s="222"/>
      <c r="AS529" s="223"/>
      <c r="AT529" s="221"/>
      <c r="AU529" s="223"/>
      <c r="AV529" s="221"/>
      <c r="AW529" s="223"/>
      <c r="AX529" s="221"/>
      <c r="AY529" s="115"/>
      <c r="AZ529" s="126"/>
      <c r="BA529" s="126"/>
      <c r="BB529" s="190"/>
      <c r="BC529" s="130"/>
      <c r="BD529" s="126"/>
      <c r="BE529" s="130"/>
      <c r="BF529" s="126"/>
      <c r="BG529" s="130"/>
      <c r="BH529" s="126"/>
      <c r="BI529" s="1119"/>
      <c r="BJ529" s="115"/>
      <c r="BK529" s="255"/>
      <c r="BL529" s="1118"/>
      <c r="BM529" s="202"/>
      <c r="BN529" s="195"/>
      <c r="BO529" s="195"/>
      <c r="BP529" s="195"/>
      <c r="BQ529" s="195"/>
      <c r="BR529" s="195"/>
      <c r="BS529" s="225"/>
      <c r="BT529" s="195"/>
      <c r="BU529" s="1149"/>
      <c r="BV529" s="226"/>
      <c r="BW529" s="1100"/>
      <c r="BX529" s="1132"/>
      <c r="BY529" s="227">
        <v>17480</v>
      </c>
      <c r="BZ529" s="1100"/>
      <c r="CA529" s="1083"/>
      <c r="CB529" s="1102"/>
      <c r="CC529" s="1086"/>
      <c r="CD529" s="1102"/>
      <c r="CE529" s="1089"/>
      <c r="CF529" s="1102"/>
      <c r="CG529" s="1067"/>
      <c r="CH529" s="1093"/>
      <c r="CI529" s="1121"/>
      <c r="CJ529" s="1108"/>
      <c r="CK529" s="1093"/>
      <c r="CL529" s="123" t="s">
        <v>985</v>
      </c>
      <c r="CM529" s="228">
        <v>5400</v>
      </c>
      <c r="CN529" s="229">
        <v>6000</v>
      </c>
      <c r="CO529" s="1100"/>
      <c r="CP529" s="1111"/>
      <c r="CQ529" s="1100"/>
      <c r="CR529" s="1083"/>
      <c r="CS529" s="1102"/>
      <c r="CT529" s="1086"/>
      <c r="CU529" s="1086"/>
      <c r="CV529" s="1089"/>
      <c r="CW529" s="1102"/>
      <c r="CX529" s="1105"/>
      <c r="CY529" s="1091"/>
      <c r="CZ529" s="1093"/>
      <c r="DA529" s="1095"/>
      <c r="DB529" s="1096"/>
      <c r="DC529" s="230"/>
      <c r="DD529" s="1096"/>
      <c r="DE529" s="1098"/>
      <c r="DF529" s="1100"/>
      <c r="DG529" s="1083"/>
      <c r="DH529" s="1086"/>
      <c r="DI529" s="1086"/>
      <c r="DJ529" s="1086"/>
      <c r="DK529" s="1089"/>
      <c r="DL529" s="1086"/>
      <c r="DM529" s="1067"/>
      <c r="DN529" s="1069"/>
      <c r="DO529" s="1071"/>
      <c r="DP529" s="1073"/>
      <c r="DQ529" s="1073"/>
      <c r="DR529" s="1075"/>
      <c r="DS529" s="202"/>
      <c r="DT529" s="1143"/>
      <c r="DU529" s="160"/>
      <c r="DV529" s="160"/>
    </row>
    <row r="530" spans="1:126" s="263" customFormat="1" ht="18.600000000000001" customHeight="1">
      <c r="A530" s="263" t="s">
        <v>619</v>
      </c>
      <c r="B530" s="1147"/>
      <c r="C530" s="1136"/>
      <c r="D530" s="1123" t="s">
        <v>986</v>
      </c>
      <c r="E530" s="203" t="s">
        <v>54</v>
      </c>
      <c r="F530" s="165"/>
      <c r="G530" s="204">
        <v>145870</v>
      </c>
      <c r="H530" s="205">
        <v>225140</v>
      </c>
      <c r="I530" s="204">
        <v>132540</v>
      </c>
      <c r="J530" s="205">
        <v>211810</v>
      </c>
      <c r="K530" s="141" t="s">
        <v>973</v>
      </c>
      <c r="L530" s="206">
        <v>1330</v>
      </c>
      <c r="M530" s="207">
        <v>2120</v>
      </c>
      <c r="N530" s="208" t="s">
        <v>974</v>
      </c>
      <c r="O530" s="209" t="s">
        <v>975</v>
      </c>
      <c r="P530" s="209" t="s">
        <v>910</v>
      </c>
      <c r="Q530" s="209" t="s">
        <v>976</v>
      </c>
      <c r="R530" s="209" t="s">
        <v>973</v>
      </c>
      <c r="S530" s="210">
        <v>3</v>
      </c>
      <c r="T530" s="211">
        <v>3.1</v>
      </c>
      <c r="U530" s="206">
        <v>1200</v>
      </c>
      <c r="V530" s="207">
        <v>1990</v>
      </c>
      <c r="W530" s="212" t="s">
        <v>974</v>
      </c>
      <c r="X530" s="209" t="s">
        <v>975</v>
      </c>
      <c r="Y530" s="212" t="s">
        <v>910</v>
      </c>
      <c r="Z530" s="209" t="s">
        <v>976</v>
      </c>
      <c r="AA530" s="212" t="s">
        <v>973</v>
      </c>
      <c r="AB530" s="210">
        <v>3</v>
      </c>
      <c r="AC530" s="213">
        <v>3</v>
      </c>
      <c r="AD530" s="231"/>
      <c r="AE530" s="232"/>
      <c r="AF530" s="233"/>
      <c r="AG530" s="234"/>
      <c r="AH530" s="235"/>
      <c r="AI530" s="195"/>
      <c r="AJ530" s="235"/>
      <c r="AK530" s="195"/>
      <c r="AL530" s="235"/>
      <c r="AM530" s="195"/>
      <c r="AN530" s="195"/>
      <c r="AO530" s="231"/>
      <c r="AP530" s="232"/>
      <c r="AQ530" s="233"/>
      <c r="AR530" s="234"/>
      <c r="AS530" s="235"/>
      <c r="AT530" s="195"/>
      <c r="AU530" s="235"/>
      <c r="AV530" s="195"/>
      <c r="AW530" s="235"/>
      <c r="AX530" s="195"/>
      <c r="AY530" s="141" t="s">
        <v>973</v>
      </c>
      <c r="AZ530" s="236">
        <v>15850</v>
      </c>
      <c r="BA530" s="141" t="s">
        <v>973</v>
      </c>
      <c r="BB530" s="184">
        <v>150</v>
      </c>
      <c r="BC530" s="185" t="s">
        <v>974</v>
      </c>
      <c r="BD530" s="186" t="s">
        <v>975</v>
      </c>
      <c r="BE530" s="187" t="s">
        <v>973</v>
      </c>
      <c r="BF530" s="188" t="s">
        <v>976</v>
      </c>
      <c r="BG530" s="185" t="s">
        <v>973</v>
      </c>
      <c r="BH530" s="189">
        <v>2.9</v>
      </c>
      <c r="BI530" s="1119"/>
      <c r="BJ530" s="115"/>
      <c r="BK530" s="1138" t="s">
        <v>993</v>
      </c>
      <c r="BL530" s="1118"/>
      <c r="BM530" s="1139" t="s">
        <v>993</v>
      </c>
      <c r="BN530" s="1140"/>
      <c r="BO530" s="1140"/>
      <c r="BP530" s="1140"/>
      <c r="BQ530" s="1140"/>
      <c r="BR530" s="1140"/>
      <c r="BS530" s="1141"/>
      <c r="BT530" s="195"/>
      <c r="BU530" s="1149"/>
      <c r="BV530" s="226"/>
      <c r="BW530" s="1100" t="s">
        <v>973</v>
      </c>
      <c r="BX530" s="1129">
        <v>17480</v>
      </c>
      <c r="BY530" s="237"/>
      <c r="BZ530" s="1100"/>
      <c r="CA530" s="1083">
        <v>0</v>
      </c>
      <c r="CB530" s="1102"/>
      <c r="CC530" s="1086"/>
      <c r="CD530" s="1102"/>
      <c r="CE530" s="1089"/>
      <c r="CF530" s="1102"/>
      <c r="CG530" s="1067"/>
      <c r="CH530" s="1093"/>
      <c r="CI530" s="1121"/>
      <c r="CJ530" s="1108"/>
      <c r="CK530" s="1093"/>
      <c r="CL530" s="123" t="s">
        <v>987</v>
      </c>
      <c r="CM530" s="228">
        <v>4700</v>
      </c>
      <c r="CN530" s="229">
        <v>5200</v>
      </c>
      <c r="CO530" s="1100"/>
      <c r="CP530" s="1111"/>
      <c r="CQ530" s="1100"/>
      <c r="CR530" s="1083"/>
      <c r="CS530" s="1102"/>
      <c r="CT530" s="1086"/>
      <c r="CU530" s="1086"/>
      <c r="CV530" s="1089"/>
      <c r="CW530" s="1102"/>
      <c r="CX530" s="1105"/>
      <c r="CY530" s="1091"/>
      <c r="CZ530" s="202"/>
      <c r="DA530" s="127"/>
      <c r="DB530" s="1096"/>
      <c r="DC530" s="230"/>
      <c r="DD530" s="1096"/>
      <c r="DE530" s="1098"/>
      <c r="DF530" s="1100"/>
      <c r="DG530" s="1083"/>
      <c r="DH530" s="1086"/>
      <c r="DI530" s="1086"/>
      <c r="DJ530" s="1086"/>
      <c r="DK530" s="1089"/>
      <c r="DL530" s="1086"/>
      <c r="DM530" s="1067"/>
      <c r="DN530" s="1069"/>
      <c r="DO530" s="1076">
        <v>0.01</v>
      </c>
      <c r="DP530" s="1078">
        <v>0.03</v>
      </c>
      <c r="DQ530" s="1078">
        <v>0.04</v>
      </c>
      <c r="DR530" s="1080">
        <v>0.05</v>
      </c>
      <c r="DS530" s="202"/>
      <c r="DT530" s="1143"/>
      <c r="DU530" s="160"/>
      <c r="DV530" s="160"/>
    </row>
    <row r="531" spans="1:126" s="263" customFormat="1" ht="18.600000000000001" customHeight="1">
      <c r="A531" s="263" t="s">
        <v>620</v>
      </c>
      <c r="B531" s="1147"/>
      <c r="C531" s="1136"/>
      <c r="D531" s="1124"/>
      <c r="E531" s="238" t="s">
        <v>55</v>
      </c>
      <c r="F531" s="165"/>
      <c r="G531" s="239">
        <v>225140</v>
      </c>
      <c r="H531" s="240"/>
      <c r="I531" s="239">
        <v>211810</v>
      </c>
      <c r="J531" s="240"/>
      <c r="K531" s="141" t="s">
        <v>973</v>
      </c>
      <c r="L531" s="241">
        <v>2120</v>
      </c>
      <c r="M531" s="242"/>
      <c r="N531" s="243" t="s">
        <v>974</v>
      </c>
      <c r="O531" s="244" t="s">
        <v>975</v>
      </c>
      <c r="P531" s="244" t="s">
        <v>910</v>
      </c>
      <c r="Q531" s="244" t="s">
        <v>976</v>
      </c>
      <c r="R531" s="244" t="s">
        <v>973</v>
      </c>
      <c r="S531" s="245">
        <v>3.1</v>
      </c>
      <c r="T531" s="246"/>
      <c r="U531" s="241">
        <v>1990</v>
      </c>
      <c r="V531" s="242"/>
      <c r="W531" s="247" t="s">
        <v>974</v>
      </c>
      <c r="X531" s="244" t="s">
        <v>975</v>
      </c>
      <c r="Y531" s="248" t="s">
        <v>910</v>
      </c>
      <c r="Z531" s="244" t="s">
        <v>976</v>
      </c>
      <c r="AA531" s="248" t="s">
        <v>973</v>
      </c>
      <c r="AB531" s="245">
        <v>3</v>
      </c>
      <c r="AC531" s="249"/>
      <c r="AD531" s="231"/>
      <c r="AE531" s="232"/>
      <c r="AF531" s="233"/>
      <c r="AG531" s="250"/>
      <c r="AH531" s="235"/>
      <c r="AI531" s="195"/>
      <c r="AJ531" s="235"/>
      <c r="AK531" s="195"/>
      <c r="AL531" s="235"/>
      <c r="AM531" s="195"/>
      <c r="AN531" s="195"/>
      <c r="AO531" s="231"/>
      <c r="AP531" s="232"/>
      <c r="AQ531" s="233"/>
      <c r="AR531" s="250"/>
      <c r="AS531" s="235"/>
      <c r="AT531" s="195"/>
      <c r="AU531" s="235"/>
      <c r="AV531" s="195"/>
      <c r="AW531" s="235"/>
      <c r="AX531" s="195"/>
      <c r="AY531" s="231"/>
      <c r="AZ531" s="232"/>
      <c r="BA531" s="232"/>
      <c r="BB531" s="234"/>
      <c r="BC531" s="235"/>
      <c r="BD531" s="195"/>
      <c r="BE531" s="235"/>
      <c r="BF531" s="195"/>
      <c r="BG531" s="235"/>
      <c r="BH531" s="195"/>
      <c r="BI531" s="1119"/>
      <c r="BJ531" s="115"/>
      <c r="BK531" s="1138"/>
      <c r="BL531" s="1118"/>
      <c r="BM531" s="1139"/>
      <c r="BN531" s="1140"/>
      <c r="BO531" s="1140"/>
      <c r="BP531" s="1140"/>
      <c r="BQ531" s="1140"/>
      <c r="BR531" s="1140"/>
      <c r="BS531" s="1141"/>
      <c r="BT531" s="195"/>
      <c r="BU531" s="1149"/>
      <c r="BV531" s="226"/>
      <c r="BW531" s="1100"/>
      <c r="BX531" s="1130"/>
      <c r="BY531" s="251"/>
      <c r="BZ531" s="1100"/>
      <c r="CA531" s="1084"/>
      <c r="CB531" s="1103"/>
      <c r="CC531" s="1087"/>
      <c r="CD531" s="1103"/>
      <c r="CE531" s="1090"/>
      <c r="CF531" s="1103"/>
      <c r="CG531" s="1068"/>
      <c r="CH531" s="1093"/>
      <c r="CI531" s="1122"/>
      <c r="CJ531" s="1109"/>
      <c r="CK531" s="1093"/>
      <c r="CL531" s="252" t="s">
        <v>988</v>
      </c>
      <c r="CM531" s="253">
        <v>4200</v>
      </c>
      <c r="CN531" s="254">
        <v>4600</v>
      </c>
      <c r="CO531" s="1100"/>
      <c r="CP531" s="1112"/>
      <c r="CQ531" s="1100"/>
      <c r="CR531" s="1084"/>
      <c r="CS531" s="1103"/>
      <c r="CT531" s="1087"/>
      <c r="CU531" s="1087"/>
      <c r="CV531" s="1090"/>
      <c r="CW531" s="1103"/>
      <c r="CX531" s="1106"/>
      <c r="CY531" s="1092"/>
      <c r="CZ531" s="202"/>
      <c r="DA531" s="127"/>
      <c r="DB531" s="1096"/>
      <c r="DC531" s="230"/>
      <c r="DD531" s="1096"/>
      <c r="DE531" s="1099"/>
      <c r="DF531" s="1100"/>
      <c r="DG531" s="1084"/>
      <c r="DH531" s="1087"/>
      <c r="DI531" s="1087"/>
      <c r="DJ531" s="1087"/>
      <c r="DK531" s="1090"/>
      <c r="DL531" s="1087"/>
      <c r="DM531" s="1068"/>
      <c r="DN531" s="1069"/>
      <c r="DO531" s="1077"/>
      <c r="DP531" s="1079"/>
      <c r="DQ531" s="1079"/>
      <c r="DR531" s="1081"/>
      <c r="DS531" s="202"/>
      <c r="DT531" s="1143"/>
      <c r="DU531" s="160"/>
      <c r="DV531" s="160"/>
    </row>
    <row r="532" spans="1:126" s="263" customFormat="1" ht="18.600000000000001" customHeight="1">
      <c r="A532" s="263" t="s">
        <v>621</v>
      </c>
      <c r="B532" s="1147"/>
      <c r="C532" s="1137" t="s">
        <v>994</v>
      </c>
      <c r="D532" s="1116" t="s">
        <v>972</v>
      </c>
      <c r="E532" s="164" t="s">
        <v>52</v>
      </c>
      <c r="F532" s="165"/>
      <c r="G532" s="166">
        <v>75910</v>
      </c>
      <c r="H532" s="167">
        <v>83830</v>
      </c>
      <c r="I532" s="166">
        <v>64060</v>
      </c>
      <c r="J532" s="167">
        <v>71980</v>
      </c>
      <c r="K532" s="141" t="s">
        <v>973</v>
      </c>
      <c r="L532" s="168">
        <v>730</v>
      </c>
      <c r="M532" s="169">
        <v>800</v>
      </c>
      <c r="N532" s="170" t="s">
        <v>974</v>
      </c>
      <c r="O532" s="171" t="s">
        <v>975</v>
      </c>
      <c r="P532" s="172" t="s">
        <v>973</v>
      </c>
      <c r="Q532" s="173" t="s">
        <v>976</v>
      </c>
      <c r="R532" s="172" t="s">
        <v>973</v>
      </c>
      <c r="S532" s="174">
        <v>3.1</v>
      </c>
      <c r="T532" s="175">
        <v>3.1</v>
      </c>
      <c r="U532" s="168">
        <v>620</v>
      </c>
      <c r="V532" s="169">
        <v>690</v>
      </c>
      <c r="W532" s="176" t="s">
        <v>974</v>
      </c>
      <c r="X532" s="171" t="s">
        <v>975</v>
      </c>
      <c r="Y532" s="176" t="s">
        <v>973</v>
      </c>
      <c r="Z532" s="173" t="s">
        <v>976</v>
      </c>
      <c r="AA532" s="176" t="s">
        <v>973</v>
      </c>
      <c r="AB532" s="174">
        <v>3</v>
      </c>
      <c r="AC532" s="177">
        <v>3</v>
      </c>
      <c r="AD532" s="141" t="s">
        <v>973</v>
      </c>
      <c r="AE532" s="178">
        <v>7920</v>
      </c>
      <c r="AF532" s="141" t="s">
        <v>973</v>
      </c>
      <c r="AG532" s="179">
        <v>70</v>
      </c>
      <c r="AH532" s="180" t="s">
        <v>974</v>
      </c>
      <c r="AI532" s="171" t="s">
        <v>975</v>
      </c>
      <c r="AJ532" s="176" t="s">
        <v>973</v>
      </c>
      <c r="AK532" s="173" t="s">
        <v>976</v>
      </c>
      <c r="AL532" s="176" t="s">
        <v>973</v>
      </c>
      <c r="AM532" s="181">
        <v>3.2</v>
      </c>
      <c r="AN532" s="182" t="s">
        <v>977</v>
      </c>
      <c r="AO532" s="141" t="s">
        <v>973</v>
      </c>
      <c r="AP532" s="183">
        <v>3170</v>
      </c>
      <c r="AQ532" s="141" t="s">
        <v>973</v>
      </c>
      <c r="AR532" s="184">
        <v>30</v>
      </c>
      <c r="AS532" s="185" t="s">
        <v>974</v>
      </c>
      <c r="AT532" s="186" t="s">
        <v>975</v>
      </c>
      <c r="AU532" s="187" t="s">
        <v>973</v>
      </c>
      <c r="AV532" s="188" t="s">
        <v>976</v>
      </c>
      <c r="AW532" s="187" t="s">
        <v>973</v>
      </c>
      <c r="AX532" s="189">
        <v>3.7</v>
      </c>
      <c r="AY532" s="115"/>
      <c r="AZ532" s="126"/>
      <c r="BA532" s="126"/>
      <c r="BB532" s="190"/>
      <c r="BC532" s="130"/>
      <c r="BD532" s="126"/>
      <c r="BE532" s="130"/>
      <c r="BF532" s="126"/>
      <c r="BG532" s="130"/>
      <c r="BH532" s="126"/>
      <c r="BI532" s="1119"/>
      <c r="BJ532" s="115"/>
      <c r="BK532" s="1138"/>
      <c r="BL532" s="1118"/>
      <c r="BM532" s="1139"/>
      <c r="BN532" s="1140"/>
      <c r="BO532" s="1140"/>
      <c r="BP532" s="1140"/>
      <c r="BQ532" s="1140"/>
      <c r="BR532" s="1140"/>
      <c r="BS532" s="1141"/>
      <c r="BT532" s="195"/>
      <c r="BU532" s="1149"/>
      <c r="BV532" s="226"/>
      <c r="BW532" s="1100" t="s">
        <v>973</v>
      </c>
      <c r="BX532" s="1131">
        <v>18040</v>
      </c>
      <c r="BY532" s="197"/>
      <c r="BZ532" s="1100" t="s">
        <v>973</v>
      </c>
      <c r="CA532" s="1082">
        <v>100</v>
      </c>
      <c r="CB532" s="1101" t="s">
        <v>974</v>
      </c>
      <c r="CC532" s="1085" t="s">
        <v>975</v>
      </c>
      <c r="CD532" s="1101" t="s">
        <v>973</v>
      </c>
      <c r="CE532" s="1088" t="s">
        <v>979</v>
      </c>
      <c r="CF532" s="1101" t="s">
        <v>973</v>
      </c>
      <c r="CG532" s="1066">
        <v>6.6</v>
      </c>
      <c r="CH532" s="1093" t="s">
        <v>973</v>
      </c>
      <c r="CI532" s="1120">
        <v>4800</v>
      </c>
      <c r="CJ532" s="1107">
        <v>5300</v>
      </c>
      <c r="CK532" s="1093" t="s">
        <v>973</v>
      </c>
      <c r="CL532" s="198" t="s">
        <v>980</v>
      </c>
      <c r="CM532" s="199">
        <v>9200</v>
      </c>
      <c r="CN532" s="200">
        <v>10300</v>
      </c>
      <c r="CO532" s="1100" t="s">
        <v>973</v>
      </c>
      <c r="CP532" s="1110">
        <v>10560</v>
      </c>
      <c r="CQ532" s="1100" t="s">
        <v>973</v>
      </c>
      <c r="CR532" s="1082">
        <v>100</v>
      </c>
      <c r="CS532" s="1101" t="s">
        <v>974</v>
      </c>
      <c r="CT532" s="1085" t="s">
        <v>975</v>
      </c>
      <c r="CU532" s="1085" t="s">
        <v>973</v>
      </c>
      <c r="CV532" s="1088" t="s">
        <v>979</v>
      </c>
      <c r="CW532" s="1101" t="s">
        <v>973</v>
      </c>
      <c r="CX532" s="1104">
        <v>3.2</v>
      </c>
      <c r="CY532" s="1091" t="s">
        <v>981</v>
      </c>
      <c r="CZ532" s="1093" t="s">
        <v>973</v>
      </c>
      <c r="DA532" s="1094">
        <v>4900</v>
      </c>
      <c r="DB532" s="1096"/>
      <c r="DC532" s="230"/>
      <c r="DD532" s="1096" t="s">
        <v>982</v>
      </c>
      <c r="DE532" s="1097">
        <v>11480</v>
      </c>
      <c r="DF532" s="1100" t="s">
        <v>973</v>
      </c>
      <c r="DG532" s="1082">
        <v>110</v>
      </c>
      <c r="DH532" s="1085" t="s">
        <v>974</v>
      </c>
      <c r="DI532" s="1085" t="s">
        <v>975</v>
      </c>
      <c r="DJ532" s="1085" t="s">
        <v>973</v>
      </c>
      <c r="DK532" s="1088" t="s">
        <v>979</v>
      </c>
      <c r="DL532" s="1085" t="s">
        <v>973</v>
      </c>
      <c r="DM532" s="1066">
        <v>2.2000000000000002</v>
      </c>
      <c r="DN532" s="1069" t="s">
        <v>982</v>
      </c>
      <c r="DO532" s="1070" t="s">
        <v>912</v>
      </c>
      <c r="DP532" s="1072" t="s">
        <v>912</v>
      </c>
      <c r="DQ532" s="1072" t="s">
        <v>912</v>
      </c>
      <c r="DR532" s="1074" t="s">
        <v>912</v>
      </c>
      <c r="DS532" s="202"/>
      <c r="DT532" s="1143"/>
      <c r="DU532" s="160"/>
      <c r="DV532" s="160"/>
    </row>
    <row r="533" spans="1:126" s="263" customFormat="1" ht="18.600000000000001" customHeight="1">
      <c r="A533" s="263" t="s">
        <v>622</v>
      </c>
      <c r="B533" s="1147"/>
      <c r="C533" s="1136"/>
      <c r="D533" s="1117"/>
      <c r="E533" s="203" t="s">
        <v>53</v>
      </c>
      <c r="F533" s="165"/>
      <c r="G533" s="204">
        <v>83830</v>
      </c>
      <c r="H533" s="205">
        <v>148140</v>
      </c>
      <c r="I533" s="204">
        <v>71980</v>
      </c>
      <c r="J533" s="205">
        <v>136290</v>
      </c>
      <c r="K533" s="141" t="s">
        <v>973</v>
      </c>
      <c r="L533" s="206">
        <v>800</v>
      </c>
      <c r="M533" s="207">
        <v>1360</v>
      </c>
      <c r="N533" s="208" t="s">
        <v>974</v>
      </c>
      <c r="O533" s="209" t="s">
        <v>975</v>
      </c>
      <c r="P533" s="209" t="s">
        <v>910</v>
      </c>
      <c r="Q533" s="209" t="s">
        <v>976</v>
      </c>
      <c r="R533" s="209" t="s">
        <v>973</v>
      </c>
      <c r="S533" s="210">
        <v>3.1</v>
      </c>
      <c r="T533" s="211">
        <v>3</v>
      </c>
      <c r="U533" s="206">
        <v>690</v>
      </c>
      <c r="V533" s="207">
        <v>1240</v>
      </c>
      <c r="W533" s="212" t="s">
        <v>974</v>
      </c>
      <c r="X533" s="209" t="s">
        <v>975</v>
      </c>
      <c r="Y533" s="212" t="s">
        <v>910</v>
      </c>
      <c r="Z533" s="209" t="s">
        <v>976</v>
      </c>
      <c r="AA533" s="212" t="s">
        <v>973</v>
      </c>
      <c r="AB533" s="210">
        <v>3</v>
      </c>
      <c r="AC533" s="213">
        <v>3</v>
      </c>
      <c r="AD533" s="141" t="s">
        <v>973</v>
      </c>
      <c r="AE533" s="214">
        <v>7920</v>
      </c>
      <c r="AF533" s="141" t="s">
        <v>973</v>
      </c>
      <c r="AG533" s="215">
        <v>70</v>
      </c>
      <c r="AH533" s="216" t="s">
        <v>974</v>
      </c>
      <c r="AI533" s="158" t="s">
        <v>975</v>
      </c>
      <c r="AJ533" s="159" t="s">
        <v>973</v>
      </c>
      <c r="AK533" s="217" t="s">
        <v>976</v>
      </c>
      <c r="AL533" s="218" t="s">
        <v>973</v>
      </c>
      <c r="AM533" s="219">
        <v>3.2</v>
      </c>
      <c r="AN533" s="220"/>
      <c r="AO533" s="115"/>
      <c r="AP533" s="221"/>
      <c r="AQ533" s="115"/>
      <c r="AR533" s="222"/>
      <c r="AS533" s="223"/>
      <c r="AT533" s="221"/>
      <c r="AU533" s="223"/>
      <c r="AV533" s="221"/>
      <c r="AW533" s="223"/>
      <c r="AX533" s="221"/>
      <c r="AY533" s="115"/>
      <c r="AZ533" s="126"/>
      <c r="BA533" s="126"/>
      <c r="BB533" s="190"/>
      <c r="BC533" s="130"/>
      <c r="BD533" s="126"/>
      <c r="BE533" s="130"/>
      <c r="BF533" s="126"/>
      <c r="BG533" s="130"/>
      <c r="BH533" s="126"/>
      <c r="BI533" s="1119"/>
      <c r="BJ533" s="115"/>
      <c r="BK533" s="224" t="s">
        <v>995</v>
      </c>
      <c r="BL533" s="1118"/>
      <c r="BM533" s="202" t="s">
        <v>995</v>
      </c>
      <c r="BN533" s="195"/>
      <c r="BO533" s="195"/>
      <c r="BP533" s="195"/>
      <c r="BQ533" s="195"/>
      <c r="BR533" s="195"/>
      <c r="BS533" s="225"/>
      <c r="BT533" s="195"/>
      <c r="BU533" s="1149"/>
      <c r="BV533" s="226"/>
      <c r="BW533" s="1100"/>
      <c r="BX533" s="1132"/>
      <c r="BY533" s="227">
        <v>16170</v>
      </c>
      <c r="BZ533" s="1100"/>
      <c r="CA533" s="1083"/>
      <c r="CB533" s="1102"/>
      <c r="CC533" s="1086"/>
      <c r="CD533" s="1102"/>
      <c r="CE533" s="1089"/>
      <c r="CF533" s="1102"/>
      <c r="CG533" s="1067"/>
      <c r="CH533" s="1093"/>
      <c r="CI533" s="1121"/>
      <c r="CJ533" s="1108"/>
      <c r="CK533" s="1093"/>
      <c r="CL533" s="123" t="s">
        <v>985</v>
      </c>
      <c r="CM533" s="228">
        <v>5100</v>
      </c>
      <c r="CN533" s="229">
        <v>5600</v>
      </c>
      <c r="CO533" s="1100"/>
      <c r="CP533" s="1111"/>
      <c r="CQ533" s="1100"/>
      <c r="CR533" s="1083"/>
      <c r="CS533" s="1102"/>
      <c r="CT533" s="1086"/>
      <c r="CU533" s="1086"/>
      <c r="CV533" s="1089"/>
      <c r="CW533" s="1102"/>
      <c r="CX533" s="1105"/>
      <c r="CY533" s="1091"/>
      <c r="CZ533" s="1093"/>
      <c r="DA533" s="1095"/>
      <c r="DB533" s="1096"/>
      <c r="DC533" s="230"/>
      <c r="DD533" s="1096"/>
      <c r="DE533" s="1098"/>
      <c r="DF533" s="1100"/>
      <c r="DG533" s="1083"/>
      <c r="DH533" s="1086"/>
      <c r="DI533" s="1086"/>
      <c r="DJ533" s="1086"/>
      <c r="DK533" s="1089"/>
      <c r="DL533" s="1086"/>
      <c r="DM533" s="1067"/>
      <c r="DN533" s="1069"/>
      <c r="DO533" s="1071"/>
      <c r="DP533" s="1073"/>
      <c r="DQ533" s="1073"/>
      <c r="DR533" s="1075"/>
      <c r="DS533" s="202"/>
      <c r="DT533" s="1143"/>
      <c r="DU533" s="160"/>
      <c r="DV533" s="160"/>
    </row>
    <row r="534" spans="1:126" s="263" customFormat="1" ht="18.600000000000001" customHeight="1">
      <c r="A534" s="263" t="s">
        <v>623</v>
      </c>
      <c r="B534" s="1147"/>
      <c r="C534" s="1136"/>
      <c r="D534" s="1123" t="s">
        <v>986</v>
      </c>
      <c r="E534" s="203" t="s">
        <v>54</v>
      </c>
      <c r="F534" s="165"/>
      <c r="G534" s="204">
        <v>148140</v>
      </c>
      <c r="H534" s="205">
        <v>227410</v>
      </c>
      <c r="I534" s="204">
        <v>136290</v>
      </c>
      <c r="J534" s="205">
        <v>215560</v>
      </c>
      <c r="K534" s="141" t="s">
        <v>973</v>
      </c>
      <c r="L534" s="206">
        <v>1360</v>
      </c>
      <c r="M534" s="207">
        <v>2150</v>
      </c>
      <c r="N534" s="208" t="s">
        <v>974</v>
      </c>
      <c r="O534" s="209" t="s">
        <v>975</v>
      </c>
      <c r="P534" s="209" t="s">
        <v>910</v>
      </c>
      <c r="Q534" s="209" t="s">
        <v>976</v>
      </c>
      <c r="R534" s="209" t="s">
        <v>973</v>
      </c>
      <c r="S534" s="210">
        <v>3</v>
      </c>
      <c r="T534" s="211">
        <v>3</v>
      </c>
      <c r="U534" s="206">
        <v>1240</v>
      </c>
      <c r="V534" s="207">
        <v>2030</v>
      </c>
      <c r="W534" s="212" t="s">
        <v>974</v>
      </c>
      <c r="X534" s="209" t="s">
        <v>975</v>
      </c>
      <c r="Y534" s="212" t="s">
        <v>910</v>
      </c>
      <c r="Z534" s="209" t="s">
        <v>976</v>
      </c>
      <c r="AA534" s="212" t="s">
        <v>973</v>
      </c>
      <c r="AB534" s="210">
        <v>3</v>
      </c>
      <c r="AC534" s="213">
        <v>3</v>
      </c>
      <c r="AD534" s="231"/>
      <c r="AE534" s="232"/>
      <c r="AF534" s="233"/>
      <c r="AG534" s="234"/>
      <c r="AH534" s="235"/>
      <c r="AI534" s="195"/>
      <c r="AJ534" s="235"/>
      <c r="AK534" s="195"/>
      <c r="AL534" s="235"/>
      <c r="AM534" s="195"/>
      <c r="AN534" s="195"/>
      <c r="AO534" s="231"/>
      <c r="AP534" s="232"/>
      <c r="AQ534" s="233"/>
      <c r="AR534" s="234"/>
      <c r="AS534" s="235"/>
      <c r="AT534" s="195"/>
      <c r="AU534" s="235"/>
      <c r="AV534" s="195"/>
      <c r="AW534" s="235"/>
      <c r="AX534" s="195"/>
      <c r="AY534" s="141" t="s">
        <v>973</v>
      </c>
      <c r="AZ534" s="236">
        <v>15850</v>
      </c>
      <c r="BA534" s="141" t="s">
        <v>973</v>
      </c>
      <c r="BB534" s="184">
        <v>150</v>
      </c>
      <c r="BC534" s="185" t="s">
        <v>974</v>
      </c>
      <c r="BD534" s="186" t="s">
        <v>975</v>
      </c>
      <c r="BE534" s="187" t="s">
        <v>973</v>
      </c>
      <c r="BF534" s="188" t="s">
        <v>976</v>
      </c>
      <c r="BG534" s="185" t="s">
        <v>973</v>
      </c>
      <c r="BH534" s="189">
        <v>2.9</v>
      </c>
      <c r="BI534" s="1119"/>
      <c r="BJ534" s="115"/>
      <c r="BK534" s="224">
        <v>270000</v>
      </c>
      <c r="BL534" s="1118"/>
      <c r="BM534" s="256">
        <v>2700</v>
      </c>
      <c r="BN534" s="195" t="s">
        <v>911</v>
      </c>
      <c r="BO534" s="122" t="s">
        <v>975</v>
      </c>
      <c r="BP534" s="129" t="s">
        <v>973</v>
      </c>
      <c r="BQ534" s="257" t="s">
        <v>976</v>
      </c>
      <c r="BR534" s="143" t="s">
        <v>973</v>
      </c>
      <c r="BS534" s="258">
        <v>2</v>
      </c>
      <c r="BT534" s="195"/>
      <c r="BU534" s="1149"/>
      <c r="BV534" s="226"/>
      <c r="BW534" s="1100" t="s">
        <v>973</v>
      </c>
      <c r="BX534" s="1129">
        <v>16170</v>
      </c>
      <c r="BY534" s="237"/>
      <c r="BZ534" s="1100"/>
      <c r="CA534" s="1083"/>
      <c r="CB534" s="1102"/>
      <c r="CC534" s="1086"/>
      <c r="CD534" s="1102"/>
      <c r="CE534" s="1089"/>
      <c r="CF534" s="1102"/>
      <c r="CG534" s="1067"/>
      <c r="CH534" s="1093"/>
      <c r="CI534" s="1121"/>
      <c r="CJ534" s="1108"/>
      <c r="CK534" s="1093"/>
      <c r="CL534" s="123" t="s">
        <v>987</v>
      </c>
      <c r="CM534" s="228">
        <v>4400</v>
      </c>
      <c r="CN534" s="229">
        <v>4900</v>
      </c>
      <c r="CO534" s="1100"/>
      <c r="CP534" s="1111"/>
      <c r="CQ534" s="1100"/>
      <c r="CR534" s="1083"/>
      <c r="CS534" s="1102"/>
      <c r="CT534" s="1086"/>
      <c r="CU534" s="1086"/>
      <c r="CV534" s="1089"/>
      <c r="CW534" s="1102"/>
      <c r="CX534" s="1105"/>
      <c r="CY534" s="1091"/>
      <c r="CZ534" s="202"/>
      <c r="DA534" s="127"/>
      <c r="DB534" s="1096"/>
      <c r="DC534" s="230"/>
      <c r="DD534" s="1096"/>
      <c r="DE534" s="1098"/>
      <c r="DF534" s="1100"/>
      <c r="DG534" s="1083"/>
      <c r="DH534" s="1086"/>
      <c r="DI534" s="1086"/>
      <c r="DJ534" s="1086"/>
      <c r="DK534" s="1089"/>
      <c r="DL534" s="1086"/>
      <c r="DM534" s="1067"/>
      <c r="DN534" s="1069"/>
      <c r="DO534" s="1076">
        <v>0.01</v>
      </c>
      <c r="DP534" s="1078">
        <v>0.03</v>
      </c>
      <c r="DQ534" s="1078">
        <v>0.04</v>
      </c>
      <c r="DR534" s="1080">
        <v>0.06</v>
      </c>
      <c r="DS534" s="202"/>
      <c r="DT534" s="1143"/>
      <c r="DU534" s="160"/>
      <c r="DV534" s="160"/>
    </row>
    <row r="535" spans="1:126" s="263" customFormat="1" ht="18.600000000000001" customHeight="1">
      <c r="A535" s="263" t="s">
        <v>624</v>
      </c>
      <c r="B535" s="1147"/>
      <c r="C535" s="1136"/>
      <c r="D535" s="1124"/>
      <c r="E535" s="238" t="s">
        <v>55</v>
      </c>
      <c r="F535" s="165"/>
      <c r="G535" s="239">
        <v>227410</v>
      </c>
      <c r="H535" s="240"/>
      <c r="I535" s="239">
        <v>215560</v>
      </c>
      <c r="J535" s="240"/>
      <c r="K535" s="141" t="s">
        <v>973</v>
      </c>
      <c r="L535" s="241">
        <v>2150</v>
      </c>
      <c r="M535" s="242"/>
      <c r="N535" s="243" t="s">
        <v>974</v>
      </c>
      <c r="O535" s="244" t="s">
        <v>975</v>
      </c>
      <c r="P535" s="244" t="s">
        <v>910</v>
      </c>
      <c r="Q535" s="244" t="s">
        <v>976</v>
      </c>
      <c r="R535" s="244" t="s">
        <v>973</v>
      </c>
      <c r="S535" s="245">
        <v>3</v>
      </c>
      <c r="T535" s="246"/>
      <c r="U535" s="241">
        <v>2030</v>
      </c>
      <c r="V535" s="242"/>
      <c r="W535" s="247" t="s">
        <v>974</v>
      </c>
      <c r="X535" s="244" t="s">
        <v>975</v>
      </c>
      <c r="Y535" s="248" t="s">
        <v>910</v>
      </c>
      <c r="Z535" s="244" t="s">
        <v>976</v>
      </c>
      <c r="AA535" s="248" t="s">
        <v>973</v>
      </c>
      <c r="AB535" s="245">
        <v>3</v>
      </c>
      <c r="AC535" s="249"/>
      <c r="AD535" s="231"/>
      <c r="AE535" s="232"/>
      <c r="AF535" s="233"/>
      <c r="AG535" s="250"/>
      <c r="AH535" s="235"/>
      <c r="AI535" s="195"/>
      <c r="AJ535" s="235"/>
      <c r="AK535" s="195"/>
      <c r="AL535" s="235"/>
      <c r="AM535" s="195"/>
      <c r="AN535" s="195"/>
      <c r="AO535" s="231"/>
      <c r="AP535" s="232"/>
      <c r="AQ535" s="233"/>
      <c r="AR535" s="250"/>
      <c r="AS535" s="235"/>
      <c r="AT535" s="195"/>
      <c r="AU535" s="235"/>
      <c r="AV535" s="195"/>
      <c r="AW535" s="235"/>
      <c r="AX535" s="195"/>
      <c r="AY535" s="231"/>
      <c r="AZ535" s="232"/>
      <c r="BA535" s="232"/>
      <c r="BB535" s="234"/>
      <c r="BC535" s="235"/>
      <c r="BD535" s="195"/>
      <c r="BE535" s="235"/>
      <c r="BF535" s="195"/>
      <c r="BG535" s="235"/>
      <c r="BH535" s="195"/>
      <c r="BI535" s="1119"/>
      <c r="BJ535" s="115"/>
      <c r="BK535" s="259"/>
      <c r="BL535" s="1118"/>
      <c r="BM535" s="260"/>
      <c r="BN535" s="163"/>
      <c r="BO535" s="163"/>
      <c r="BP535" s="163"/>
      <c r="BQ535" s="163"/>
      <c r="BR535" s="163"/>
      <c r="BS535" s="261"/>
      <c r="BT535" s="195"/>
      <c r="BU535" s="1149"/>
      <c r="BV535" s="226"/>
      <c r="BW535" s="1100"/>
      <c r="BX535" s="1130"/>
      <c r="BY535" s="251"/>
      <c r="BZ535" s="1100"/>
      <c r="CA535" s="1084"/>
      <c r="CB535" s="1103"/>
      <c r="CC535" s="1087"/>
      <c r="CD535" s="1103"/>
      <c r="CE535" s="1090"/>
      <c r="CF535" s="1103"/>
      <c r="CG535" s="1068"/>
      <c r="CH535" s="1093"/>
      <c r="CI535" s="1122"/>
      <c r="CJ535" s="1109"/>
      <c r="CK535" s="1093"/>
      <c r="CL535" s="252" t="s">
        <v>988</v>
      </c>
      <c r="CM535" s="253">
        <v>3900</v>
      </c>
      <c r="CN535" s="254">
        <v>4400</v>
      </c>
      <c r="CO535" s="1100"/>
      <c r="CP535" s="1112"/>
      <c r="CQ535" s="1100"/>
      <c r="CR535" s="1084"/>
      <c r="CS535" s="1103"/>
      <c r="CT535" s="1087"/>
      <c r="CU535" s="1087"/>
      <c r="CV535" s="1090"/>
      <c r="CW535" s="1103"/>
      <c r="CX535" s="1106"/>
      <c r="CY535" s="1092"/>
      <c r="CZ535" s="202"/>
      <c r="DA535" s="127"/>
      <c r="DB535" s="1096"/>
      <c r="DC535" s="230"/>
      <c r="DD535" s="1096"/>
      <c r="DE535" s="1099"/>
      <c r="DF535" s="1100"/>
      <c r="DG535" s="1084"/>
      <c r="DH535" s="1087"/>
      <c r="DI535" s="1087"/>
      <c r="DJ535" s="1087"/>
      <c r="DK535" s="1090"/>
      <c r="DL535" s="1087"/>
      <c r="DM535" s="1068"/>
      <c r="DN535" s="1069"/>
      <c r="DO535" s="1077"/>
      <c r="DP535" s="1079"/>
      <c r="DQ535" s="1079"/>
      <c r="DR535" s="1081"/>
      <c r="DS535" s="202"/>
      <c r="DT535" s="1143"/>
      <c r="DU535" s="160"/>
      <c r="DV535" s="160"/>
    </row>
    <row r="536" spans="1:126" s="263" customFormat="1" ht="18.600000000000001" customHeight="1">
      <c r="A536" s="263" t="s">
        <v>625</v>
      </c>
      <c r="B536" s="1147"/>
      <c r="C536" s="1137" t="s">
        <v>996</v>
      </c>
      <c r="D536" s="1116" t="s">
        <v>972</v>
      </c>
      <c r="E536" s="164" t="s">
        <v>52</v>
      </c>
      <c r="F536" s="165"/>
      <c r="G536" s="166">
        <v>69360</v>
      </c>
      <c r="H536" s="167">
        <v>77280</v>
      </c>
      <c r="I536" s="166">
        <v>58690</v>
      </c>
      <c r="J536" s="167">
        <v>66610</v>
      </c>
      <c r="K536" s="141" t="s">
        <v>973</v>
      </c>
      <c r="L536" s="168">
        <v>670</v>
      </c>
      <c r="M536" s="169">
        <v>740</v>
      </c>
      <c r="N536" s="170" t="s">
        <v>974</v>
      </c>
      <c r="O536" s="171" t="s">
        <v>975</v>
      </c>
      <c r="P536" s="172" t="s">
        <v>973</v>
      </c>
      <c r="Q536" s="173" t="s">
        <v>976</v>
      </c>
      <c r="R536" s="172" t="s">
        <v>973</v>
      </c>
      <c r="S536" s="174">
        <v>3.1</v>
      </c>
      <c r="T536" s="175">
        <v>3.1</v>
      </c>
      <c r="U536" s="168">
        <v>560</v>
      </c>
      <c r="V536" s="169">
        <v>630</v>
      </c>
      <c r="W536" s="176" t="s">
        <v>974</v>
      </c>
      <c r="X536" s="171" t="s">
        <v>975</v>
      </c>
      <c r="Y536" s="176" t="s">
        <v>973</v>
      </c>
      <c r="Z536" s="173" t="s">
        <v>976</v>
      </c>
      <c r="AA536" s="176" t="s">
        <v>973</v>
      </c>
      <c r="AB536" s="174">
        <v>3</v>
      </c>
      <c r="AC536" s="177">
        <v>3</v>
      </c>
      <c r="AD536" s="141" t="s">
        <v>973</v>
      </c>
      <c r="AE536" s="178">
        <v>7920</v>
      </c>
      <c r="AF536" s="141" t="s">
        <v>973</v>
      </c>
      <c r="AG536" s="179">
        <v>70</v>
      </c>
      <c r="AH536" s="180" t="s">
        <v>974</v>
      </c>
      <c r="AI536" s="171" t="s">
        <v>975</v>
      </c>
      <c r="AJ536" s="176" t="s">
        <v>973</v>
      </c>
      <c r="AK536" s="173" t="s">
        <v>976</v>
      </c>
      <c r="AL536" s="176" t="s">
        <v>973</v>
      </c>
      <c r="AM536" s="181">
        <v>3.2</v>
      </c>
      <c r="AN536" s="182" t="s">
        <v>977</v>
      </c>
      <c r="AO536" s="141" t="s">
        <v>973</v>
      </c>
      <c r="AP536" s="183">
        <v>3170</v>
      </c>
      <c r="AQ536" s="141" t="s">
        <v>973</v>
      </c>
      <c r="AR536" s="184">
        <v>30</v>
      </c>
      <c r="AS536" s="185" t="s">
        <v>974</v>
      </c>
      <c r="AT536" s="186" t="s">
        <v>975</v>
      </c>
      <c r="AU536" s="187" t="s">
        <v>973</v>
      </c>
      <c r="AV536" s="188" t="s">
        <v>976</v>
      </c>
      <c r="AW536" s="187" t="s">
        <v>973</v>
      </c>
      <c r="AX536" s="189">
        <v>3.7</v>
      </c>
      <c r="AY536" s="115"/>
      <c r="AZ536" s="126"/>
      <c r="BA536" s="126"/>
      <c r="BB536" s="190"/>
      <c r="BC536" s="130"/>
      <c r="BD536" s="126"/>
      <c r="BE536" s="130"/>
      <c r="BF536" s="126"/>
      <c r="BG536" s="130"/>
      <c r="BH536" s="126"/>
      <c r="BI536" s="1119"/>
      <c r="BJ536" s="115"/>
      <c r="BK536" s="224" t="s">
        <v>997</v>
      </c>
      <c r="BL536" s="1118"/>
      <c r="BM536" s="202" t="s">
        <v>997</v>
      </c>
      <c r="BN536" s="195"/>
      <c r="BO536" s="195"/>
      <c r="BP536" s="195"/>
      <c r="BQ536" s="195"/>
      <c r="BR536" s="195"/>
      <c r="BS536" s="225"/>
      <c r="BT536" s="127"/>
      <c r="BU536" s="1149"/>
      <c r="BV536" s="262"/>
      <c r="BW536" s="1100" t="s">
        <v>973</v>
      </c>
      <c r="BX536" s="1131">
        <v>16990</v>
      </c>
      <c r="BY536" s="197"/>
      <c r="BZ536" s="1100" t="s">
        <v>973</v>
      </c>
      <c r="CA536" s="1082">
        <v>90</v>
      </c>
      <c r="CB536" s="1101" t="s">
        <v>974</v>
      </c>
      <c r="CC536" s="1085" t="s">
        <v>975</v>
      </c>
      <c r="CD536" s="1101" t="s">
        <v>973</v>
      </c>
      <c r="CE536" s="1088" t="s">
        <v>979</v>
      </c>
      <c r="CF536" s="1101" t="s">
        <v>973</v>
      </c>
      <c r="CG536" s="1066">
        <v>6.6</v>
      </c>
      <c r="CH536" s="1093" t="s">
        <v>973</v>
      </c>
      <c r="CI536" s="1120">
        <v>4900</v>
      </c>
      <c r="CJ536" s="1107">
        <v>5400</v>
      </c>
      <c r="CK536" s="1093" t="s">
        <v>973</v>
      </c>
      <c r="CL536" s="198" t="s">
        <v>980</v>
      </c>
      <c r="CM536" s="199">
        <v>8800</v>
      </c>
      <c r="CN536" s="200">
        <v>9800</v>
      </c>
      <c r="CO536" s="1100" t="s">
        <v>973</v>
      </c>
      <c r="CP536" s="1110">
        <v>9510</v>
      </c>
      <c r="CQ536" s="1100" t="s">
        <v>973</v>
      </c>
      <c r="CR536" s="1082">
        <v>90</v>
      </c>
      <c r="CS536" s="1101" t="s">
        <v>974</v>
      </c>
      <c r="CT536" s="1085" t="s">
        <v>975</v>
      </c>
      <c r="CU536" s="1085" t="s">
        <v>973</v>
      </c>
      <c r="CV536" s="1088" t="s">
        <v>979</v>
      </c>
      <c r="CW536" s="1101" t="s">
        <v>973</v>
      </c>
      <c r="CX536" s="1104">
        <v>3.2</v>
      </c>
      <c r="CY536" s="1091" t="s">
        <v>981</v>
      </c>
      <c r="CZ536" s="1093" t="s">
        <v>973</v>
      </c>
      <c r="DA536" s="1094">
        <v>4900</v>
      </c>
      <c r="DB536" s="1096"/>
      <c r="DC536" s="230"/>
      <c r="DD536" s="1096" t="s">
        <v>982</v>
      </c>
      <c r="DE536" s="1097">
        <v>10330</v>
      </c>
      <c r="DF536" s="1100" t="s">
        <v>973</v>
      </c>
      <c r="DG536" s="1082">
        <v>100</v>
      </c>
      <c r="DH536" s="1085" t="s">
        <v>974</v>
      </c>
      <c r="DI536" s="1085" t="s">
        <v>975</v>
      </c>
      <c r="DJ536" s="1085" t="s">
        <v>973</v>
      </c>
      <c r="DK536" s="1088" t="s">
        <v>979</v>
      </c>
      <c r="DL536" s="1085" t="s">
        <v>973</v>
      </c>
      <c r="DM536" s="1066">
        <v>2.2000000000000002</v>
      </c>
      <c r="DN536" s="1069" t="s">
        <v>982</v>
      </c>
      <c r="DO536" s="1070" t="s">
        <v>912</v>
      </c>
      <c r="DP536" s="1072" t="s">
        <v>912</v>
      </c>
      <c r="DQ536" s="1072" t="s">
        <v>912</v>
      </c>
      <c r="DR536" s="1074" t="s">
        <v>912</v>
      </c>
      <c r="DS536" s="202"/>
      <c r="DT536" s="1143"/>
      <c r="DU536" s="160"/>
      <c r="DV536" s="160"/>
    </row>
    <row r="537" spans="1:126" s="263" customFormat="1" ht="18.600000000000001" customHeight="1">
      <c r="A537" s="263" t="s">
        <v>626</v>
      </c>
      <c r="B537" s="1147"/>
      <c r="C537" s="1136"/>
      <c r="D537" s="1117"/>
      <c r="E537" s="203" t="s">
        <v>53</v>
      </c>
      <c r="F537" s="165"/>
      <c r="G537" s="204">
        <v>77280</v>
      </c>
      <c r="H537" s="205">
        <v>141590</v>
      </c>
      <c r="I537" s="204">
        <v>66610</v>
      </c>
      <c r="J537" s="205">
        <v>130920</v>
      </c>
      <c r="K537" s="141" t="s">
        <v>973</v>
      </c>
      <c r="L537" s="206">
        <v>740</v>
      </c>
      <c r="M537" s="207">
        <v>1290</v>
      </c>
      <c r="N537" s="208" t="s">
        <v>974</v>
      </c>
      <c r="O537" s="209" t="s">
        <v>975</v>
      </c>
      <c r="P537" s="209" t="s">
        <v>910</v>
      </c>
      <c r="Q537" s="209" t="s">
        <v>976</v>
      </c>
      <c r="R537" s="209" t="s">
        <v>973</v>
      </c>
      <c r="S537" s="210">
        <v>3.1</v>
      </c>
      <c r="T537" s="211">
        <v>3</v>
      </c>
      <c r="U537" s="206">
        <v>630</v>
      </c>
      <c r="V537" s="207">
        <v>1190</v>
      </c>
      <c r="W537" s="212" t="s">
        <v>974</v>
      </c>
      <c r="X537" s="209" t="s">
        <v>975</v>
      </c>
      <c r="Y537" s="212" t="s">
        <v>910</v>
      </c>
      <c r="Z537" s="209" t="s">
        <v>976</v>
      </c>
      <c r="AA537" s="212" t="s">
        <v>973</v>
      </c>
      <c r="AB537" s="210">
        <v>3</v>
      </c>
      <c r="AC537" s="213">
        <v>3</v>
      </c>
      <c r="AD537" s="141" t="s">
        <v>973</v>
      </c>
      <c r="AE537" s="214">
        <v>7920</v>
      </c>
      <c r="AF537" s="141" t="s">
        <v>973</v>
      </c>
      <c r="AG537" s="215">
        <v>70</v>
      </c>
      <c r="AH537" s="216" t="s">
        <v>974</v>
      </c>
      <c r="AI537" s="158" t="s">
        <v>975</v>
      </c>
      <c r="AJ537" s="159" t="s">
        <v>973</v>
      </c>
      <c r="AK537" s="217" t="s">
        <v>976</v>
      </c>
      <c r="AL537" s="218" t="s">
        <v>973</v>
      </c>
      <c r="AM537" s="219">
        <v>3.2</v>
      </c>
      <c r="AN537" s="220"/>
      <c r="AO537" s="115"/>
      <c r="AP537" s="221"/>
      <c r="AQ537" s="115"/>
      <c r="AR537" s="222"/>
      <c r="AS537" s="223"/>
      <c r="AT537" s="221"/>
      <c r="AU537" s="223"/>
      <c r="AV537" s="221"/>
      <c r="AW537" s="223"/>
      <c r="AX537" s="221"/>
      <c r="AY537" s="115"/>
      <c r="AZ537" s="126"/>
      <c r="BA537" s="126"/>
      <c r="BB537" s="190"/>
      <c r="BC537" s="130"/>
      <c r="BD537" s="126"/>
      <c r="BE537" s="130"/>
      <c r="BF537" s="126"/>
      <c r="BG537" s="130"/>
      <c r="BH537" s="126"/>
      <c r="BI537" s="1119"/>
      <c r="BJ537" s="115"/>
      <c r="BK537" s="224">
        <v>289200</v>
      </c>
      <c r="BL537" s="1118"/>
      <c r="BM537" s="256">
        <v>2890</v>
      </c>
      <c r="BN537" s="195" t="s">
        <v>911</v>
      </c>
      <c r="BO537" s="122" t="s">
        <v>975</v>
      </c>
      <c r="BP537" s="129" t="s">
        <v>973</v>
      </c>
      <c r="BQ537" s="257" t="s">
        <v>976</v>
      </c>
      <c r="BR537" s="143" t="s">
        <v>973</v>
      </c>
      <c r="BS537" s="258">
        <v>1.9</v>
      </c>
      <c r="BT537" s="127"/>
      <c r="BU537" s="1149"/>
      <c r="BV537" s="262"/>
      <c r="BW537" s="1100"/>
      <c r="BX537" s="1132"/>
      <c r="BY537" s="227">
        <v>15110</v>
      </c>
      <c r="BZ537" s="1100"/>
      <c r="CA537" s="1083"/>
      <c r="CB537" s="1102"/>
      <c r="CC537" s="1086"/>
      <c r="CD537" s="1102"/>
      <c r="CE537" s="1089"/>
      <c r="CF537" s="1102"/>
      <c r="CG537" s="1067"/>
      <c r="CH537" s="1093"/>
      <c r="CI537" s="1121"/>
      <c r="CJ537" s="1108"/>
      <c r="CK537" s="1093"/>
      <c r="CL537" s="123" t="s">
        <v>985</v>
      </c>
      <c r="CM537" s="228">
        <v>4800</v>
      </c>
      <c r="CN537" s="229">
        <v>5400</v>
      </c>
      <c r="CO537" s="1100"/>
      <c r="CP537" s="1111"/>
      <c r="CQ537" s="1100"/>
      <c r="CR537" s="1083"/>
      <c r="CS537" s="1102"/>
      <c r="CT537" s="1086"/>
      <c r="CU537" s="1086"/>
      <c r="CV537" s="1089"/>
      <c r="CW537" s="1102"/>
      <c r="CX537" s="1105"/>
      <c r="CY537" s="1091"/>
      <c r="CZ537" s="1093"/>
      <c r="DA537" s="1095"/>
      <c r="DB537" s="1096"/>
      <c r="DC537" s="230"/>
      <c r="DD537" s="1096"/>
      <c r="DE537" s="1098"/>
      <c r="DF537" s="1100"/>
      <c r="DG537" s="1083"/>
      <c r="DH537" s="1086"/>
      <c r="DI537" s="1086"/>
      <c r="DJ537" s="1086"/>
      <c r="DK537" s="1089"/>
      <c r="DL537" s="1086"/>
      <c r="DM537" s="1067"/>
      <c r="DN537" s="1069"/>
      <c r="DO537" s="1071"/>
      <c r="DP537" s="1073"/>
      <c r="DQ537" s="1073"/>
      <c r="DR537" s="1075"/>
      <c r="DS537" s="202"/>
      <c r="DT537" s="1143"/>
      <c r="DU537" s="160"/>
      <c r="DV537" s="160"/>
    </row>
    <row r="538" spans="1:126" s="263" customFormat="1" ht="18.600000000000001" customHeight="1">
      <c r="A538" s="263" t="s">
        <v>627</v>
      </c>
      <c r="B538" s="1147"/>
      <c r="C538" s="1136"/>
      <c r="D538" s="1123" t="s">
        <v>986</v>
      </c>
      <c r="E538" s="203" t="s">
        <v>54</v>
      </c>
      <c r="F538" s="165"/>
      <c r="G538" s="204">
        <v>141590</v>
      </c>
      <c r="H538" s="205">
        <v>220860</v>
      </c>
      <c r="I538" s="204">
        <v>130920</v>
      </c>
      <c r="J538" s="205">
        <v>210190</v>
      </c>
      <c r="K538" s="141" t="s">
        <v>973</v>
      </c>
      <c r="L538" s="206">
        <v>1290</v>
      </c>
      <c r="M538" s="207">
        <v>2080</v>
      </c>
      <c r="N538" s="208" t="s">
        <v>974</v>
      </c>
      <c r="O538" s="209" t="s">
        <v>975</v>
      </c>
      <c r="P538" s="209" t="s">
        <v>910</v>
      </c>
      <c r="Q538" s="209" t="s">
        <v>976</v>
      </c>
      <c r="R538" s="209" t="s">
        <v>973</v>
      </c>
      <c r="S538" s="210">
        <v>3</v>
      </c>
      <c r="T538" s="211">
        <v>3.1</v>
      </c>
      <c r="U538" s="206">
        <v>1190</v>
      </c>
      <c r="V538" s="207">
        <v>1980</v>
      </c>
      <c r="W538" s="212" t="s">
        <v>974</v>
      </c>
      <c r="X538" s="209" t="s">
        <v>975</v>
      </c>
      <c r="Y538" s="212" t="s">
        <v>910</v>
      </c>
      <c r="Z538" s="209" t="s">
        <v>976</v>
      </c>
      <c r="AA538" s="212" t="s">
        <v>973</v>
      </c>
      <c r="AB538" s="210">
        <v>3</v>
      </c>
      <c r="AC538" s="213">
        <v>3</v>
      </c>
      <c r="AD538" s="231"/>
      <c r="AE538" s="232"/>
      <c r="AF538" s="233"/>
      <c r="AG538" s="234"/>
      <c r="AH538" s="235"/>
      <c r="AI538" s="195"/>
      <c r="AJ538" s="235"/>
      <c r="AK538" s="195"/>
      <c r="AL538" s="235"/>
      <c r="AM538" s="195"/>
      <c r="AN538" s="195"/>
      <c r="AO538" s="231"/>
      <c r="AP538" s="232"/>
      <c r="AQ538" s="233"/>
      <c r="AR538" s="234"/>
      <c r="AS538" s="235"/>
      <c r="AT538" s="195"/>
      <c r="AU538" s="235"/>
      <c r="AV538" s="195"/>
      <c r="AW538" s="235"/>
      <c r="AX538" s="195"/>
      <c r="AY538" s="141" t="s">
        <v>973</v>
      </c>
      <c r="AZ538" s="236">
        <v>15850</v>
      </c>
      <c r="BA538" s="141" t="s">
        <v>973</v>
      </c>
      <c r="BB538" s="184">
        <v>150</v>
      </c>
      <c r="BC538" s="185" t="s">
        <v>974</v>
      </c>
      <c r="BD538" s="186" t="s">
        <v>975</v>
      </c>
      <c r="BE538" s="187" t="s">
        <v>973</v>
      </c>
      <c r="BF538" s="188" t="s">
        <v>976</v>
      </c>
      <c r="BG538" s="185" t="s">
        <v>973</v>
      </c>
      <c r="BH538" s="189">
        <v>2.9</v>
      </c>
      <c r="BI538" s="1119"/>
      <c r="BJ538" s="115"/>
      <c r="BK538" s="259"/>
      <c r="BL538" s="1118"/>
      <c r="BM538" s="260"/>
      <c r="BN538" s="163"/>
      <c r="BO538" s="163"/>
      <c r="BP538" s="163"/>
      <c r="BQ538" s="163"/>
      <c r="BR538" s="163"/>
      <c r="BS538" s="261"/>
      <c r="BT538" s="127"/>
      <c r="BU538" s="1149"/>
      <c r="BV538" s="262"/>
      <c r="BW538" s="1100" t="s">
        <v>973</v>
      </c>
      <c r="BX538" s="1129">
        <v>15110</v>
      </c>
      <c r="BY538" s="237"/>
      <c r="BZ538" s="1100"/>
      <c r="CA538" s="1083">
        <v>0</v>
      </c>
      <c r="CB538" s="1102"/>
      <c r="CC538" s="1086"/>
      <c r="CD538" s="1102"/>
      <c r="CE538" s="1089"/>
      <c r="CF538" s="1102"/>
      <c r="CG538" s="1067"/>
      <c r="CH538" s="1093"/>
      <c r="CI538" s="1121"/>
      <c r="CJ538" s="1108"/>
      <c r="CK538" s="1093"/>
      <c r="CL538" s="123" t="s">
        <v>987</v>
      </c>
      <c r="CM538" s="228">
        <v>4200</v>
      </c>
      <c r="CN538" s="229">
        <v>4700</v>
      </c>
      <c r="CO538" s="1100"/>
      <c r="CP538" s="1111"/>
      <c r="CQ538" s="1100"/>
      <c r="CR538" s="1083"/>
      <c r="CS538" s="1102"/>
      <c r="CT538" s="1086"/>
      <c r="CU538" s="1086"/>
      <c r="CV538" s="1089"/>
      <c r="CW538" s="1102"/>
      <c r="CX538" s="1105"/>
      <c r="CY538" s="1091"/>
      <c r="CZ538" s="202"/>
      <c r="DA538" s="127"/>
      <c r="DB538" s="1096"/>
      <c r="DC538" s="230"/>
      <c r="DD538" s="1096"/>
      <c r="DE538" s="1098"/>
      <c r="DF538" s="1100"/>
      <c r="DG538" s="1083"/>
      <c r="DH538" s="1086"/>
      <c r="DI538" s="1086"/>
      <c r="DJ538" s="1086"/>
      <c r="DK538" s="1089"/>
      <c r="DL538" s="1086"/>
      <c r="DM538" s="1067"/>
      <c r="DN538" s="1069"/>
      <c r="DO538" s="1076">
        <v>0.01</v>
      </c>
      <c r="DP538" s="1078">
        <v>0.03</v>
      </c>
      <c r="DQ538" s="1078">
        <v>0.04</v>
      </c>
      <c r="DR538" s="1080">
        <v>0.06</v>
      </c>
      <c r="DS538" s="202"/>
      <c r="DT538" s="1143"/>
      <c r="DU538" s="160"/>
      <c r="DV538" s="160"/>
    </row>
    <row r="539" spans="1:126" s="263" customFormat="1" ht="18.600000000000001" customHeight="1">
      <c r="A539" s="263" t="s">
        <v>628</v>
      </c>
      <c r="B539" s="1147"/>
      <c r="C539" s="1136"/>
      <c r="D539" s="1124"/>
      <c r="E539" s="238" t="s">
        <v>55</v>
      </c>
      <c r="F539" s="165"/>
      <c r="G539" s="239">
        <v>220860</v>
      </c>
      <c r="H539" s="240"/>
      <c r="I539" s="239">
        <v>210190</v>
      </c>
      <c r="J539" s="240"/>
      <c r="K539" s="141" t="s">
        <v>973</v>
      </c>
      <c r="L539" s="241">
        <v>2080</v>
      </c>
      <c r="M539" s="242"/>
      <c r="N539" s="243" t="s">
        <v>974</v>
      </c>
      <c r="O539" s="244" t="s">
        <v>975</v>
      </c>
      <c r="P539" s="244" t="s">
        <v>910</v>
      </c>
      <c r="Q539" s="244" t="s">
        <v>976</v>
      </c>
      <c r="R539" s="244" t="s">
        <v>973</v>
      </c>
      <c r="S539" s="245">
        <v>3.1</v>
      </c>
      <c r="T539" s="246"/>
      <c r="U539" s="241">
        <v>1980</v>
      </c>
      <c r="V539" s="242"/>
      <c r="W539" s="247" t="s">
        <v>974</v>
      </c>
      <c r="X539" s="244" t="s">
        <v>975</v>
      </c>
      <c r="Y539" s="248" t="s">
        <v>910</v>
      </c>
      <c r="Z539" s="244" t="s">
        <v>976</v>
      </c>
      <c r="AA539" s="248" t="s">
        <v>973</v>
      </c>
      <c r="AB539" s="245">
        <v>3</v>
      </c>
      <c r="AC539" s="249"/>
      <c r="AD539" s="231"/>
      <c r="AE539" s="232"/>
      <c r="AF539" s="233"/>
      <c r="AG539" s="250"/>
      <c r="AH539" s="235"/>
      <c r="AI539" s="195"/>
      <c r="AJ539" s="235"/>
      <c r="AK539" s="195"/>
      <c r="AL539" s="235"/>
      <c r="AM539" s="195"/>
      <c r="AN539" s="195"/>
      <c r="AO539" s="231"/>
      <c r="AP539" s="232"/>
      <c r="AQ539" s="233"/>
      <c r="AR539" s="250"/>
      <c r="AS539" s="235"/>
      <c r="AT539" s="195"/>
      <c r="AU539" s="235"/>
      <c r="AV539" s="195"/>
      <c r="AW539" s="235"/>
      <c r="AX539" s="195"/>
      <c r="AY539" s="231"/>
      <c r="AZ539" s="232"/>
      <c r="BA539" s="232"/>
      <c r="BB539" s="234"/>
      <c r="BC539" s="235"/>
      <c r="BD539" s="195"/>
      <c r="BE539" s="235"/>
      <c r="BF539" s="195"/>
      <c r="BG539" s="235"/>
      <c r="BH539" s="195"/>
      <c r="BI539" s="1119"/>
      <c r="BJ539" s="115"/>
      <c r="BK539" s="224" t="s">
        <v>998</v>
      </c>
      <c r="BL539" s="1118"/>
      <c r="BM539" s="202" t="s">
        <v>998</v>
      </c>
      <c r="BN539" s="195"/>
      <c r="BO539" s="195"/>
      <c r="BP539" s="195"/>
      <c r="BQ539" s="195"/>
      <c r="BR539" s="195"/>
      <c r="BS539" s="225"/>
      <c r="BT539" s="232"/>
      <c r="BU539" s="1149"/>
      <c r="BV539" s="224"/>
      <c r="BW539" s="1100"/>
      <c r="BX539" s="1130"/>
      <c r="BY539" s="251"/>
      <c r="BZ539" s="1100"/>
      <c r="CA539" s="1084"/>
      <c r="CB539" s="1103"/>
      <c r="CC539" s="1087"/>
      <c r="CD539" s="1103"/>
      <c r="CE539" s="1090"/>
      <c r="CF539" s="1103"/>
      <c r="CG539" s="1068"/>
      <c r="CH539" s="1093"/>
      <c r="CI539" s="1122"/>
      <c r="CJ539" s="1109"/>
      <c r="CK539" s="1093"/>
      <c r="CL539" s="252" t="s">
        <v>988</v>
      </c>
      <c r="CM539" s="253">
        <v>3800</v>
      </c>
      <c r="CN539" s="254">
        <v>4200</v>
      </c>
      <c r="CO539" s="1100"/>
      <c r="CP539" s="1112"/>
      <c r="CQ539" s="1100"/>
      <c r="CR539" s="1084"/>
      <c r="CS539" s="1103"/>
      <c r="CT539" s="1087"/>
      <c r="CU539" s="1087"/>
      <c r="CV539" s="1090"/>
      <c r="CW539" s="1103"/>
      <c r="CX539" s="1106"/>
      <c r="CY539" s="1092"/>
      <c r="CZ539" s="202"/>
      <c r="DA539" s="127"/>
      <c r="DB539" s="1096"/>
      <c r="DC539" s="230"/>
      <c r="DD539" s="1096"/>
      <c r="DE539" s="1099"/>
      <c r="DF539" s="1100"/>
      <c r="DG539" s="1084"/>
      <c r="DH539" s="1087"/>
      <c r="DI539" s="1087"/>
      <c r="DJ539" s="1087"/>
      <c r="DK539" s="1090"/>
      <c r="DL539" s="1087"/>
      <c r="DM539" s="1068"/>
      <c r="DN539" s="1069"/>
      <c r="DO539" s="1077"/>
      <c r="DP539" s="1079"/>
      <c r="DQ539" s="1079"/>
      <c r="DR539" s="1081"/>
      <c r="DS539" s="202"/>
      <c r="DT539" s="1143"/>
      <c r="DU539" s="160"/>
      <c r="DV539" s="160"/>
    </row>
    <row r="540" spans="1:126" s="263" customFormat="1" ht="18.600000000000001" customHeight="1">
      <c r="A540" s="263" t="s">
        <v>629</v>
      </c>
      <c r="B540" s="1147"/>
      <c r="C540" s="1137" t="s">
        <v>999</v>
      </c>
      <c r="D540" s="1116" t="s">
        <v>972</v>
      </c>
      <c r="E540" s="164" t="s">
        <v>52</v>
      </c>
      <c r="F540" s="165"/>
      <c r="G540" s="166">
        <v>64590</v>
      </c>
      <c r="H540" s="167">
        <v>72510</v>
      </c>
      <c r="I540" s="166">
        <v>54900</v>
      </c>
      <c r="J540" s="167">
        <v>62820</v>
      </c>
      <c r="K540" s="141" t="s">
        <v>973</v>
      </c>
      <c r="L540" s="168">
        <v>620</v>
      </c>
      <c r="M540" s="169">
        <v>690</v>
      </c>
      <c r="N540" s="170" t="s">
        <v>974</v>
      </c>
      <c r="O540" s="171" t="s">
        <v>975</v>
      </c>
      <c r="P540" s="172" t="s">
        <v>973</v>
      </c>
      <c r="Q540" s="173" t="s">
        <v>976</v>
      </c>
      <c r="R540" s="172" t="s">
        <v>973</v>
      </c>
      <c r="S540" s="174">
        <v>3.1</v>
      </c>
      <c r="T540" s="175">
        <v>3.1</v>
      </c>
      <c r="U540" s="168">
        <v>520</v>
      </c>
      <c r="V540" s="169">
        <v>590</v>
      </c>
      <c r="W540" s="176" t="s">
        <v>974</v>
      </c>
      <c r="X540" s="171" t="s">
        <v>975</v>
      </c>
      <c r="Y540" s="176" t="s">
        <v>973</v>
      </c>
      <c r="Z540" s="173" t="s">
        <v>976</v>
      </c>
      <c r="AA540" s="176" t="s">
        <v>973</v>
      </c>
      <c r="AB540" s="174">
        <v>3</v>
      </c>
      <c r="AC540" s="177">
        <v>3</v>
      </c>
      <c r="AD540" s="141" t="s">
        <v>973</v>
      </c>
      <c r="AE540" s="178">
        <v>7920</v>
      </c>
      <c r="AF540" s="141" t="s">
        <v>973</v>
      </c>
      <c r="AG540" s="179">
        <v>70</v>
      </c>
      <c r="AH540" s="180" t="s">
        <v>974</v>
      </c>
      <c r="AI540" s="171" t="s">
        <v>975</v>
      </c>
      <c r="AJ540" s="176" t="s">
        <v>973</v>
      </c>
      <c r="AK540" s="173" t="s">
        <v>976</v>
      </c>
      <c r="AL540" s="176" t="s">
        <v>973</v>
      </c>
      <c r="AM540" s="181">
        <v>3.2</v>
      </c>
      <c r="AN540" s="182" t="s">
        <v>977</v>
      </c>
      <c r="AO540" s="141" t="s">
        <v>973</v>
      </c>
      <c r="AP540" s="183">
        <v>3170</v>
      </c>
      <c r="AQ540" s="141" t="s">
        <v>973</v>
      </c>
      <c r="AR540" s="184">
        <v>30</v>
      </c>
      <c r="AS540" s="185" t="s">
        <v>974</v>
      </c>
      <c r="AT540" s="186" t="s">
        <v>975</v>
      </c>
      <c r="AU540" s="187" t="s">
        <v>973</v>
      </c>
      <c r="AV540" s="188" t="s">
        <v>976</v>
      </c>
      <c r="AW540" s="187" t="s">
        <v>973</v>
      </c>
      <c r="AX540" s="189">
        <v>3.7</v>
      </c>
      <c r="AY540" s="115"/>
      <c r="AZ540" s="126"/>
      <c r="BA540" s="126"/>
      <c r="BB540" s="190"/>
      <c r="BC540" s="130"/>
      <c r="BD540" s="126"/>
      <c r="BE540" s="130"/>
      <c r="BF540" s="126"/>
      <c r="BG540" s="130"/>
      <c r="BH540" s="126"/>
      <c r="BI540" s="1119"/>
      <c r="BJ540" s="115"/>
      <c r="BK540" s="224">
        <v>327700</v>
      </c>
      <c r="BL540" s="1118"/>
      <c r="BM540" s="256">
        <v>3270</v>
      </c>
      <c r="BN540" s="195" t="s">
        <v>911</v>
      </c>
      <c r="BO540" s="122" t="s">
        <v>975</v>
      </c>
      <c r="BP540" s="129" t="s">
        <v>973</v>
      </c>
      <c r="BQ540" s="257" t="s">
        <v>976</v>
      </c>
      <c r="BR540" s="143" t="s">
        <v>973</v>
      </c>
      <c r="BS540" s="258">
        <v>2</v>
      </c>
      <c r="BT540" s="232"/>
      <c r="BU540" s="1149"/>
      <c r="BV540" s="224"/>
      <c r="BW540" s="1100" t="s">
        <v>973</v>
      </c>
      <c r="BX540" s="1131">
        <v>16130</v>
      </c>
      <c r="BY540" s="197"/>
      <c r="BZ540" s="1100" t="s">
        <v>973</v>
      </c>
      <c r="CA540" s="1082">
        <v>80</v>
      </c>
      <c r="CB540" s="1101" t="s">
        <v>974</v>
      </c>
      <c r="CC540" s="1085" t="s">
        <v>975</v>
      </c>
      <c r="CD540" s="1101" t="s">
        <v>973</v>
      </c>
      <c r="CE540" s="1088" t="s">
        <v>979</v>
      </c>
      <c r="CF540" s="1101" t="s">
        <v>973</v>
      </c>
      <c r="CG540" s="1066">
        <v>6.8</v>
      </c>
      <c r="CH540" s="1093" t="s">
        <v>973</v>
      </c>
      <c r="CI540" s="1120">
        <v>4500</v>
      </c>
      <c r="CJ540" s="1107">
        <v>4900</v>
      </c>
      <c r="CK540" s="1093" t="s">
        <v>973</v>
      </c>
      <c r="CL540" s="198" t="s">
        <v>980</v>
      </c>
      <c r="CM540" s="199">
        <v>8000</v>
      </c>
      <c r="CN540" s="200">
        <v>8900</v>
      </c>
      <c r="CO540" s="1100" t="s">
        <v>973</v>
      </c>
      <c r="CP540" s="1110">
        <v>8640</v>
      </c>
      <c r="CQ540" s="1100" t="s">
        <v>973</v>
      </c>
      <c r="CR540" s="1082">
        <v>80</v>
      </c>
      <c r="CS540" s="1101" t="s">
        <v>974</v>
      </c>
      <c r="CT540" s="1085" t="s">
        <v>975</v>
      </c>
      <c r="CU540" s="1085" t="s">
        <v>973</v>
      </c>
      <c r="CV540" s="1088" t="s">
        <v>979</v>
      </c>
      <c r="CW540" s="1101" t="s">
        <v>973</v>
      </c>
      <c r="CX540" s="1104">
        <v>3.3</v>
      </c>
      <c r="CY540" s="1091" t="s">
        <v>981</v>
      </c>
      <c r="CZ540" s="1093" t="s">
        <v>973</v>
      </c>
      <c r="DA540" s="1094">
        <v>4900</v>
      </c>
      <c r="DB540" s="1096"/>
      <c r="DC540" s="230"/>
      <c r="DD540" s="1096" t="s">
        <v>982</v>
      </c>
      <c r="DE540" s="1097">
        <v>9390</v>
      </c>
      <c r="DF540" s="1100" t="s">
        <v>973</v>
      </c>
      <c r="DG540" s="1082">
        <v>90</v>
      </c>
      <c r="DH540" s="1085" t="s">
        <v>974</v>
      </c>
      <c r="DI540" s="1085" t="s">
        <v>975</v>
      </c>
      <c r="DJ540" s="1085" t="s">
        <v>973</v>
      </c>
      <c r="DK540" s="1088" t="s">
        <v>979</v>
      </c>
      <c r="DL540" s="1085" t="s">
        <v>973</v>
      </c>
      <c r="DM540" s="1066">
        <v>2.2000000000000002</v>
      </c>
      <c r="DN540" s="1069" t="s">
        <v>982</v>
      </c>
      <c r="DO540" s="1070" t="s">
        <v>912</v>
      </c>
      <c r="DP540" s="1072" t="s">
        <v>912</v>
      </c>
      <c r="DQ540" s="1072" t="s">
        <v>912</v>
      </c>
      <c r="DR540" s="1074" t="s">
        <v>912</v>
      </c>
      <c r="DS540" s="202"/>
      <c r="DT540" s="1143"/>
      <c r="DU540" s="160"/>
      <c r="DV540" s="160"/>
    </row>
    <row r="541" spans="1:126" s="263" customFormat="1" ht="18.600000000000001" customHeight="1">
      <c r="A541" s="263" t="s">
        <v>630</v>
      </c>
      <c r="B541" s="1147"/>
      <c r="C541" s="1136"/>
      <c r="D541" s="1117"/>
      <c r="E541" s="203" t="s">
        <v>53</v>
      </c>
      <c r="F541" s="165"/>
      <c r="G541" s="204">
        <v>72510</v>
      </c>
      <c r="H541" s="205">
        <v>136820</v>
      </c>
      <c r="I541" s="204">
        <v>62820</v>
      </c>
      <c r="J541" s="205">
        <v>127130</v>
      </c>
      <c r="K541" s="141" t="s">
        <v>973</v>
      </c>
      <c r="L541" s="206">
        <v>690</v>
      </c>
      <c r="M541" s="207">
        <v>1240</v>
      </c>
      <c r="N541" s="208" t="s">
        <v>974</v>
      </c>
      <c r="O541" s="209" t="s">
        <v>975</v>
      </c>
      <c r="P541" s="209" t="s">
        <v>910</v>
      </c>
      <c r="Q541" s="209" t="s">
        <v>976</v>
      </c>
      <c r="R541" s="209" t="s">
        <v>973</v>
      </c>
      <c r="S541" s="210">
        <v>3.1</v>
      </c>
      <c r="T541" s="211">
        <v>3</v>
      </c>
      <c r="U541" s="206">
        <v>590</v>
      </c>
      <c r="V541" s="207">
        <v>1150</v>
      </c>
      <c r="W541" s="212" t="s">
        <v>974</v>
      </c>
      <c r="X541" s="209" t="s">
        <v>975</v>
      </c>
      <c r="Y541" s="212" t="s">
        <v>910</v>
      </c>
      <c r="Z541" s="209" t="s">
        <v>976</v>
      </c>
      <c r="AA541" s="212" t="s">
        <v>973</v>
      </c>
      <c r="AB541" s="210">
        <v>3</v>
      </c>
      <c r="AC541" s="213">
        <v>3</v>
      </c>
      <c r="AD541" s="141" t="s">
        <v>973</v>
      </c>
      <c r="AE541" s="214">
        <v>7920</v>
      </c>
      <c r="AF541" s="141" t="s">
        <v>973</v>
      </c>
      <c r="AG541" s="215">
        <v>70</v>
      </c>
      <c r="AH541" s="216" t="s">
        <v>974</v>
      </c>
      <c r="AI541" s="158" t="s">
        <v>975</v>
      </c>
      <c r="AJ541" s="159" t="s">
        <v>973</v>
      </c>
      <c r="AK541" s="217" t="s">
        <v>976</v>
      </c>
      <c r="AL541" s="218" t="s">
        <v>973</v>
      </c>
      <c r="AM541" s="219">
        <v>3.2</v>
      </c>
      <c r="AN541" s="220"/>
      <c r="AO541" s="115"/>
      <c r="AP541" s="221"/>
      <c r="AQ541" s="115"/>
      <c r="AR541" s="222"/>
      <c r="AS541" s="223"/>
      <c r="AT541" s="221"/>
      <c r="AU541" s="223"/>
      <c r="AV541" s="221"/>
      <c r="AW541" s="223"/>
      <c r="AX541" s="221"/>
      <c r="AY541" s="115"/>
      <c r="AZ541" s="126"/>
      <c r="BA541" s="126"/>
      <c r="BB541" s="190"/>
      <c r="BC541" s="130"/>
      <c r="BD541" s="126"/>
      <c r="BE541" s="130"/>
      <c r="BF541" s="126"/>
      <c r="BG541" s="130"/>
      <c r="BH541" s="126"/>
      <c r="BI541" s="1119"/>
      <c r="BJ541" s="115"/>
      <c r="BK541" s="259"/>
      <c r="BL541" s="1118"/>
      <c r="BM541" s="260"/>
      <c r="BN541" s="163"/>
      <c r="BO541" s="163"/>
      <c r="BP541" s="163"/>
      <c r="BQ541" s="163"/>
      <c r="BR541" s="163"/>
      <c r="BS541" s="261"/>
      <c r="BT541" s="232"/>
      <c r="BU541" s="1149"/>
      <c r="BV541" s="224"/>
      <c r="BW541" s="1100"/>
      <c r="BX541" s="1132"/>
      <c r="BY541" s="227">
        <v>14250</v>
      </c>
      <c r="BZ541" s="1100"/>
      <c r="CA541" s="1083"/>
      <c r="CB541" s="1102"/>
      <c r="CC541" s="1086"/>
      <c r="CD541" s="1102"/>
      <c r="CE541" s="1089"/>
      <c r="CF541" s="1102"/>
      <c r="CG541" s="1067"/>
      <c r="CH541" s="1093"/>
      <c r="CI541" s="1121"/>
      <c r="CJ541" s="1108"/>
      <c r="CK541" s="1093"/>
      <c r="CL541" s="123" t="s">
        <v>985</v>
      </c>
      <c r="CM541" s="228">
        <v>4400</v>
      </c>
      <c r="CN541" s="229">
        <v>4900</v>
      </c>
      <c r="CO541" s="1100"/>
      <c r="CP541" s="1111"/>
      <c r="CQ541" s="1100"/>
      <c r="CR541" s="1083"/>
      <c r="CS541" s="1102"/>
      <c r="CT541" s="1086"/>
      <c r="CU541" s="1086"/>
      <c r="CV541" s="1089"/>
      <c r="CW541" s="1102"/>
      <c r="CX541" s="1105"/>
      <c r="CY541" s="1091"/>
      <c r="CZ541" s="1093"/>
      <c r="DA541" s="1095"/>
      <c r="DB541" s="1096"/>
      <c r="DC541" s="230"/>
      <c r="DD541" s="1096"/>
      <c r="DE541" s="1098"/>
      <c r="DF541" s="1100"/>
      <c r="DG541" s="1083"/>
      <c r="DH541" s="1086"/>
      <c r="DI541" s="1086"/>
      <c r="DJ541" s="1086"/>
      <c r="DK541" s="1089"/>
      <c r="DL541" s="1086"/>
      <c r="DM541" s="1067"/>
      <c r="DN541" s="1069"/>
      <c r="DO541" s="1071"/>
      <c r="DP541" s="1073"/>
      <c r="DQ541" s="1073"/>
      <c r="DR541" s="1075"/>
      <c r="DS541" s="202"/>
      <c r="DT541" s="1143"/>
      <c r="DU541" s="160"/>
      <c r="DV541" s="160"/>
    </row>
    <row r="542" spans="1:126" s="263" customFormat="1" ht="18.600000000000001" customHeight="1">
      <c r="A542" s="263" t="s">
        <v>631</v>
      </c>
      <c r="B542" s="1147"/>
      <c r="C542" s="1136"/>
      <c r="D542" s="1123" t="s">
        <v>986</v>
      </c>
      <c r="E542" s="203" t="s">
        <v>54</v>
      </c>
      <c r="F542" s="165"/>
      <c r="G542" s="204">
        <v>136820</v>
      </c>
      <c r="H542" s="205">
        <v>216090</v>
      </c>
      <c r="I542" s="204">
        <v>127130</v>
      </c>
      <c r="J542" s="205">
        <v>206400</v>
      </c>
      <c r="K542" s="141" t="s">
        <v>973</v>
      </c>
      <c r="L542" s="206">
        <v>1240</v>
      </c>
      <c r="M542" s="207">
        <v>2030</v>
      </c>
      <c r="N542" s="208" t="s">
        <v>974</v>
      </c>
      <c r="O542" s="209" t="s">
        <v>975</v>
      </c>
      <c r="P542" s="209" t="s">
        <v>910</v>
      </c>
      <c r="Q542" s="209" t="s">
        <v>976</v>
      </c>
      <c r="R542" s="209" t="s">
        <v>973</v>
      </c>
      <c r="S542" s="210">
        <v>3</v>
      </c>
      <c r="T542" s="211">
        <v>3.1</v>
      </c>
      <c r="U542" s="206">
        <v>1150</v>
      </c>
      <c r="V542" s="207">
        <v>1940</v>
      </c>
      <c r="W542" s="212" t="s">
        <v>974</v>
      </c>
      <c r="X542" s="209" t="s">
        <v>975</v>
      </c>
      <c r="Y542" s="212" t="s">
        <v>910</v>
      </c>
      <c r="Z542" s="209" t="s">
        <v>976</v>
      </c>
      <c r="AA542" s="212" t="s">
        <v>973</v>
      </c>
      <c r="AB542" s="210">
        <v>3</v>
      </c>
      <c r="AC542" s="213">
        <v>3</v>
      </c>
      <c r="AD542" s="231"/>
      <c r="AE542" s="232"/>
      <c r="AF542" s="233"/>
      <c r="AG542" s="234"/>
      <c r="AH542" s="235"/>
      <c r="AI542" s="195"/>
      <c r="AJ542" s="235"/>
      <c r="AK542" s="195"/>
      <c r="AL542" s="235"/>
      <c r="AM542" s="195"/>
      <c r="AN542" s="195"/>
      <c r="AO542" s="231"/>
      <c r="AP542" s="232"/>
      <c r="AQ542" s="233"/>
      <c r="AR542" s="234"/>
      <c r="AS542" s="235"/>
      <c r="AT542" s="195"/>
      <c r="AU542" s="235"/>
      <c r="AV542" s="195"/>
      <c r="AW542" s="235"/>
      <c r="AX542" s="195"/>
      <c r="AY542" s="141" t="s">
        <v>973</v>
      </c>
      <c r="AZ542" s="236">
        <v>15850</v>
      </c>
      <c r="BA542" s="141" t="s">
        <v>973</v>
      </c>
      <c r="BB542" s="184">
        <v>150</v>
      </c>
      <c r="BC542" s="185" t="s">
        <v>974</v>
      </c>
      <c r="BD542" s="186" t="s">
        <v>975</v>
      </c>
      <c r="BE542" s="187" t="s">
        <v>973</v>
      </c>
      <c r="BF542" s="188" t="s">
        <v>976</v>
      </c>
      <c r="BG542" s="185" t="s">
        <v>973</v>
      </c>
      <c r="BH542" s="189">
        <v>2.9</v>
      </c>
      <c r="BI542" s="1119"/>
      <c r="BJ542" s="115"/>
      <c r="BK542" s="224" t="s">
        <v>1000</v>
      </c>
      <c r="BL542" s="1118"/>
      <c r="BM542" s="202" t="s">
        <v>1000</v>
      </c>
      <c r="BN542" s="195"/>
      <c r="BO542" s="195"/>
      <c r="BP542" s="195"/>
      <c r="BQ542" s="195"/>
      <c r="BR542" s="195"/>
      <c r="BS542" s="225"/>
      <c r="BT542" s="232"/>
      <c r="BU542" s="1149"/>
      <c r="BV542" s="224"/>
      <c r="BW542" s="1100" t="s">
        <v>973</v>
      </c>
      <c r="BX542" s="1129">
        <v>14250</v>
      </c>
      <c r="BY542" s="237"/>
      <c r="BZ542" s="1100"/>
      <c r="CA542" s="1083"/>
      <c r="CB542" s="1102"/>
      <c r="CC542" s="1086"/>
      <c r="CD542" s="1102"/>
      <c r="CE542" s="1089"/>
      <c r="CF542" s="1102"/>
      <c r="CG542" s="1067"/>
      <c r="CH542" s="1093"/>
      <c r="CI542" s="1121"/>
      <c r="CJ542" s="1108"/>
      <c r="CK542" s="1093"/>
      <c r="CL542" s="123" t="s">
        <v>987</v>
      </c>
      <c r="CM542" s="228">
        <v>3800</v>
      </c>
      <c r="CN542" s="229">
        <v>4200</v>
      </c>
      <c r="CO542" s="1100"/>
      <c r="CP542" s="1111"/>
      <c r="CQ542" s="1100"/>
      <c r="CR542" s="1083"/>
      <c r="CS542" s="1102"/>
      <c r="CT542" s="1086"/>
      <c r="CU542" s="1086"/>
      <c r="CV542" s="1089"/>
      <c r="CW542" s="1102"/>
      <c r="CX542" s="1105"/>
      <c r="CY542" s="1091"/>
      <c r="CZ542" s="202"/>
      <c r="DA542" s="127"/>
      <c r="DB542" s="1096"/>
      <c r="DC542" s="230"/>
      <c r="DD542" s="1096"/>
      <c r="DE542" s="1098"/>
      <c r="DF542" s="1100"/>
      <c r="DG542" s="1083"/>
      <c r="DH542" s="1086"/>
      <c r="DI542" s="1086"/>
      <c r="DJ542" s="1086"/>
      <c r="DK542" s="1089"/>
      <c r="DL542" s="1086"/>
      <c r="DM542" s="1067"/>
      <c r="DN542" s="1069"/>
      <c r="DO542" s="1076">
        <v>0.01</v>
      </c>
      <c r="DP542" s="1078">
        <v>0.03</v>
      </c>
      <c r="DQ542" s="1078">
        <v>0.04</v>
      </c>
      <c r="DR542" s="1080">
        <v>0.06</v>
      </c>
      <c r="DS542" s="202"/>
      <c r="DT542" s="1143"/>
      <c r="DU542" s="160"/>
      <c r="DV542" s="160"/>
    </row>
    <row r="543" spans="1:126" s="263" customFormat="1" ht="18.600000000000001" customHeight="1">
      <c r="A543" s="263" t="s">
        <v>632</v>
      </c>
      <c r="B543" s="1147"/>
      <c r="C543" s="1136"/>
      <c r="D543" s="1124"/>
      <c r="E543" s="238" t="s">
        <v>55</v>
      </c>
      <c r="F543" s="165"/>
      <c r="G543" s="239">
        <v>216090</v>
      </c>
      <c r="H543" s="240"/>
      <c r="I543" s="239">
        <v>206400</v>
      </c>
      <c r="J543" s="240"/>
      <c r="K543" s="141" t="s">
        <v>973</v>
      </c>
      <c r="L543" s="241">
        <v>2030</v>
      </c>
      <c r="M543" s="242"/>
      <c r="N543" s="243" t="s">
        <v>974</v>
      </c>
      <c r="O543" s="244" t="s">
        <v>975</v>
      </c>
      <c r="P543" s="244" t="s">
        <v>910</v>
      </c>
      <c r="Q543" s="244" t="s">
        <v>976</v>
      </c>
      <c r="R543" s="244" t="s">
        <v>973</v>
      </c>
      <c r="S543" s="245">
        <v>3.1</v>
      </c>
      <c r="T543" s="246"/>
      <c r="U543" s="241">
        <v>1940</v>
      </c>
      <c r="V543" s="242"/>
      <c r="W543" s="247" t="s">
        <v>974</v>
      </c>
      <c r="X543" s="244" t="s">
        <v>975</v>
      </c>
      <c r="Y543" s="248" t="s">
        <v>910</v>
      </c>
      <c r="Z543" s="244" t="s">
        <v>976</v>
      </c>
      <c r="AA543" s="248" t="s">
        <v>973</v>
      </c>
      <c r="AB543" s="245">
        <v>3</v>
      </c>
      <c r="AC543" s="249"/>
      <c r="AD543" s="231"/>
      <c r="AE543" s="232"/>
      <c r="AF543" s="233"/>
      <c r="AG543" s="250"/>
      <c r="AH543" s="235"/>
      <c r="AI543" s="195"/>
      <c r="AJ543" s="235"/>
      <c r="AK543" s="195"/>
      <c r="AL543" s="235"/>
      <c r="AM543" s="195"/>
      <c r="AN543" s="195"/>
      <c r="AO543" s="231"/>
      <c r="AP543" s="232"/>
      <c r="AQ543" s="233"/>
      <c r="AR543" s="250"/>
      <c r="AS543" s="235"/>
      <c r="AT543" s="195"/>
      <c r="AU543" s="235"/>
      <c r="AV543" s="195"/>
      <c r="AW543" s="235"/>
      <c r="AX543" s="195"/>
      <c r="AY543" s="231"/>
      <c r="AZ543" s="232"/>
      <c r="BA543" s="232"/>
      <c r="BB543" s="234"/>
      <c r="BC543" s="235"/>
      <c r="BD543" s="195"/>
      <c r="BE543" s="235"/>
      <c r="BF543" s="195"/>
      <c r="BG543" s="235"/>
      <c r="BH543" s="195"/>
      <c r="BI543" s="1119"/>
      <c r="BJ543" s="115"/>
      <c r="BK543" s="224">
        <v>366200</v>
      </c>
      <c r="BL543" s="1118"/>
      <c r="BM543" s="256">
        <v>3660</v>
      </c>
      <c r="BN543" s="195" t="s">
        <v>911</v>
      </c>
      <c r="BO543" s="122" t="s">
        <v>975</v>
      </c>
      <c r="BP543" s="129" t="s">
        <v>973</v>
      </c>
      <c r="BQ543" s="257" t="s">
        <v>976</v>
      </c>
      <c r="BR543" s="143" t="s">
        <v>973</v>
      </c>
      <c r="BS543" s="258">
        <v>2.1</v>
      </c>
      <c r="BT543" s="232"/>
      <c r="BU543" s="1149"/>
      <c r="BV543" s="224"/>
      <c r="BW543" s="1100"/>
      <c r="BX543" s="1130"/>
      <c r="BY543" s="251"/>
      <c r="BZ543" s="1100"/>
      <c r="CA543" s="1084"/>
      <c r="CB543" s="1103"/>
      <c r="CC543" s="1087"/>
      <c r="CD543" s="1103"/>
      <c r="CE543" s="1090"/>
      <c r="CF543" s="1103"/>
      <c r="CG543" s="1068"/>
      <c r="CH543" s="1093"/>
      <c r="CI543" s="1122"/>
      <c r="CJ543" s="1109"/>
      <c r="CK543" s="1093"/>
      <c r="CL543" s="252" t="s">
        <v>988</v>
      </c>
      <c r="CM543" s="253">
        <v>3400</v>
      </c>
      <c r="CN543" s="254">
        <v>3800</v>
      </c>
      <c r="CO543" s="1100"/>
      <c r="CP543" s="1112"/>
      <c r="CQ543" s="1100"/>
      <c r="CR543" s="1084"/>
      <c r="CS543" s="1103"/>
      <c r="CT543" s="1087"/>
      <c r="CU543" s="1087"/>
      <c r="CV543" s="1090"/>
      <c r="CW543" s="1103"/>
      <c r="CX543" s="1106"/>
      <c r="CY543" s="1092"/>
      <c r="CZ543" s="202"/>
      <c r="DA543" s="127"/>
      <c r="DB543" s="1096"/>
      <c r="DC543" s="230"/>
      <c r="DD543" s="1096"/>
      <c r="DE543" s="1099"/>
      <c r="DF543" s="1100"/>
      <c r="DG543" s="1084"/>
      <c r="DH543" s="1087"/>
      <c r="DI543" s="1087"/>
      <c r="DJ543" s="1087"/>
      <c r="DK543" s="1090"/>
      <c r="DL543" s="1087"/>
      <c r="DM543" s="1068"/>
      <c r="DN543" s="1069"/>
      <c r="DO543" s="1077"/>
      <c r="DP543" s="1079"/>
      <c r="DQ543" s="1079"/>
      <c r="DR543" s="1081"/>
      <c r="DS543" s="202"/>
      <c r="DT543" s="1143"/>
      <c r="DU543" s="160"/>
      <c r="DV543" s="160"/>
    </row>
    <row r="544" spans="1:126" s="263" customFormat="1" ht="18.600000000000001" customHeight="1">
      <c r="A544" s="263" t="s">
        <v>633</v>
      </c>
      <c r="B544" s="1147"/>
      <c r="C544" s="1128" t="s">
        <v>1001</v>
      </c>
      <c r="D544" s="1116" t="s">
        <v>972</v>
      </c>
      <c r="E544" s="164" t="s">
        <v>52</v>
      </c>
      <c r="F544" s="165"/>
      <c r="G544" s="166">
        <v>60790</v>
      </c>
      <c r="H544" s="167">
        <v>68710</v>
      </c>
      <c r="I544" s="166">
        <v>51910</v>
      </c>
      <c r="J544" s="167">
        <v>59830</v>
      </c>
      <c r="K544" s="141" t="s">
        <v>973</v>
      </c>
      <c r="L544" s="168">
        <v>580</v>
      </c>
      <c r="M544" s="169">
        <v>650</v>
      </c>
      <c r="N544" s="170" t="s">
        <v>974</v>
      </c>
      <c r="O544" s="171" t="s">
        <v>975</v>
      </c>
      <c r="P544" s="172" t="s">
        <v>973</v>
      </c>
      <c r="Q544" s="173" t="s">
        <v>976</v>
      </c>
      <c r="R544" s="172" t="s">
        <v>973</v>
      </c>
      <c r="S544" s="174">
        <v>3.1</v>
      </c>
      <c r="T544" s="175">
        <v>3.1</v>
      </c>
      <c r="U544" s="168">
        <v>490</v>
      </c>
      <c r="V544" s="169">
        <v>560</v>
      </c>
      <c r="W544" s="176" t="s">
        <v>974</v>
      </c>
      <c r="X544" s="171" t="s">
        <v>975</v>
      </c>
      <c r="Y544" s="176" t="s">
        <v>973</v>
      </c>
      <c r="Z544" s="173" t="s">
        <v>976</v>
      </c>
      <c r="AA544" s="176" t="s">
        <v>973</v>
      </c>
      <c r="AB544" s="174">
        <v>3</v>
      </c>
      <c r="AC544" s="177">
        <v>3</v>
      </c>
      <c r="AD544" s="141" t="s">
        <v>973</v>
      </c>
      <c r="AE544" s="178">
        <v>7920</v>
      </c>
      <c r="AF544" s="141" t="s">
        <v>973</v>
      </c>
      <c r="AG544" s="179">
        <v>70</v>
      </c>
      <c r="AH544" s="180" t="s">
        <v>974</v>
      </c>
      <c r="AI544" s="171" t="s">
        <v>975</v>
      </c>
      <c r="AJ544" s="176" t="s">
        <v>973</v>
      </c>
      <c r="AK544" s="173" t="s">
        <v>976</v>
      </c>
      <c r="AL544" s="176" t="s">
        <v>973</v>
      </c>
      <c r="AM544" s="181">
        <v>3.2</v>
      </c>
      <c r="AN544" s="182" t="s">
        <v>977</v>
      </c>
      <c r="AO544" s="141" t="s">
        <v>973</v>
      </c>
      <c r="AP544" s="183">
        <v>3170</v>
      </c>
      <c r="AQ544" s="141" t="s">
        <v>973</v>
      </c>
      <c r="AR544" s="184">
        <v>30</v>
      </c>
      <c r="AS544" s="185" t="s">
        <v>974</v>
      </c>
      <c r="AT544" s="186" t="s">
        <v>975</v>
      </c>
      <c r="AU544" s="187" t="s">
        <v>973</v>
      </c>
      <c r="AV544" s="188" t="s">
        <v>976</v>
      </c>
      <c r="AW544" s="187" t="s">
        <v>973</v>
      </c>
      <c r="AX544" s="189">
        <v>3.7</v>
      </c>
      <c r="AY544" s="115"/>
      <c r="AZ544" s="126"/>
      <c r="BA544" s="126"/>
      <c r="BB544" s="190"/>
      <c r="BC544" s="130"/>
      <c r="BD544" s="126"/>
      <c r="BE544" s="130"/>
      <c r="BF544" s="126"/>
      <c r="BG544" s="130"/>
      <c r="BH544" s="126"/>
      <c r="BI544" s="1119"/>
      <c r="BJ544" s="115"/>
      <c r="BK544" s="259"/>
      <c r="BL544" s="1118"/>
      <c r="BM544" s="260"/>
      <c r="BN544" s="163"/>
      <c r="BO544" s="163"/>
      <c r="BP544" s="163"/>
      <c r="BQ544" s="163"/>
      <c r="BR544" s="163"/>
      <c r="BS544" s="261"/>
      <c r="BT544" s="195"/>
      <c r="BU544" s="1149"/>
      <c r="BV544" s="226"/>
      <c r="BW544" s="1100" t="s">
        <v>973</v>
      </c>
      <c r="BX544" s="1131">
        <v>15410</v>
      </c>
      <c r="BY544" s="197"/>
      <c r="BZ544" s="1100" t="s">
        <v>973</v>
      </c>
      <c r="CA544" s="1082">
        <v>70</v>
      </c>
      <c r="CB544" s="1101" t="s">
        <v>974</v>
      </c>
      <c r="CC544" s="1085" t="s">
        <v>975</v>
      </c>
      <c r="CD544" s="1101" t="s">
        <v>973</v>
      </c>
      <c r="CE544" s="1088" t="s">
        <v>979</v>
      </c>
      <c r="CF544" s="1101" t="s">
        <v>973</v>
      </c>
      <c r="CG544" s="1066">
        <v>7.1</v>
      </c>
      <c r="CH544" s="1093" t="s">
        <v>973</v>
      </c>
      <c r="CI544" s="1120">
        <v>4100</v>
      </c>
      <c r="CJ544" s="1107">
        <v>4500</v>
      </c>
      <c r="CK544" s="1093" t="s">
        <v>973</v>
      </c>
      <c r="CL544" s="198" t="s">
        <v>980</v>
      </c>
      <c r="CM544" s="199">
        <v>7200</v>
      </c>
      <c r="CN544" s="200">
        <v>8100</v>
      </c>
      <c r="CO544" s="1100" t="s">
        <v>973</v>
      </c>
      <c r="CP544" s="1110">
        <v>7920</v>
      </c>
      <c r="CQ544" s="1100" t="s">
        <v>973</v>
      </c>
      <c r="CR544" s="1082">
        <v>70</v>
      </c>
      <c r="CS544" s="1101" t="s">
        <v>974</v>
      </c>
      <c r="CT544" s="1085" t="s">
        <v>975</v>
      </c>
      <c r="CU544" s="1085" t="s">
        <v>973</v>
      </c>
      <c r="CV544" s="1088" t="s">
        <v>979</v>
      </c>
      <c r="CW544" s="1101" t="s">
        <v>973</v>
      </c>
      <c r="CX544" s="1104">
        <v>3.4</v>
      </c>
      <c r="CY544" s="1091" t="s">
        <v>981</v>
      </c>
      <c r="CZ544" s="1093" t="s">
        <v>973</v>
      </c>
      <c r="DA544" s="1094">
        <v>4900</v>
      </c>
      <c r="DB544" s="1096"/>
      <c r="DC544" s="230"/>
      <c r="DD544" s="1096" t="s">
        <v>982</v>
      </c>
      <c r="DE544" s="1097">
        <v>8610</v>
      </c>
      <c r="DF544" s="1100" t="s">
        <v>973</v>
      </c>
      <c r="DG544" s="1082">
        <v>80</v>
      </c>
      <c r="DH544" s="1085" t="s">
        <v>974</v>
      </c>
      <c r="DI544" s="1085" t="s">
        <v>975</v>
      </c>
      <c r="DJ544" s="1085" t="s">
        <v>973</v>
      </c>
      <c r="DK544" s="1088" t="s">
        <v>979</v>
      </c>
      <c r="DL544" s="1085" t="s">
        <v>973</v>
      </c>
      <c r="DM544" s="1066">
        <v>2.2999999999999998</v>
      </c>
      <c r="DN544" s="1069" t="s">
        <v>982</v>
      </c>
      <c r="DO544" s="1070" t="s">
        <v>912</v>
      </c>
      <c r="DP544" s="1072" t="s">
        <v>912</v>
      </c>
      <c r="DQ544" s="1072" t="s">
        <v>912</v>
      </c>
      <c r="DR544" s="1074" t="s">
        <v>912</v>
      </c>
      <c r="DS544" s="202"/>
      <c r="DT544" s="1143"/>
      <c r="DU544" s="160"/>
      <c r="DV544" s="160"/>
    </row>
    <row r="545" spans="1:126" s="263" customFormat="1" ht="18.600000000000001" customHeight="1">
      <c r="A545" s="263" t="s">
        <v>634</v>
      </c>
      <c r="B545" s="1147"/>
      <c r="C545" s="1113"/>
      <c r="D545" s="1117"/>
      <c r="E545" s="203" t="s">
        <v>53</v>
      </c>
      <c r="F545" s="165"/>
      <c r="G545" s="204">
        <v>68710</v>
      </c>
      <c r="H545" s="205">
        <v>133020</v>
      </c>
      <c r="I545" s="204">
        <v>59830</v>
      </c>
      <c r="J545" s="205">
        <v>124140</v>
      </c>
      <c r="K545" s="141" t="s">
        <v>973</v>
      </c>
      <c r="L545" s="206">
        <v>650</v>
      </c>
      <c r="M545" s="207">
        <v>1210</v>
      </c>
      <c r="N545" s="208" t="s">
        <v>974</v>
      </c>
      <c r="O545" s="209" t="s">
        <v>975</v>
      </c>
      <c r="P545" s="209" t="s">
        <v>910</v>
      </c>
      <c r="Q545" s="209" t="s">
        <v>976</v>
      </c>
      <c r="R545" s="209" t="s">
        <v>973</v>
      </c>
      <c r="S545" s="210">
        <v>3.1</v>
      </c>
      <c r="T545" s="211">
        <v>3</v>
      </c>
      <c r="U545" s="206">
        <v>560</v>
      </c>
      <c r="V545" s="207">
        <v>1120</v>
      </c>
      <c r="W545" s="212" t="s">
        <v>974</v>
      </c>
      <c r="X545" s="209" t="s">
        <v>975</v>
      </c>
      <c r="Y545" s="212" t="s">
        <v>910</v>
      </c>
      <c r="Z545" s="209" t="s">
        <v>976</v>
      </c>
      <c r="AA545" s="212" t="s">
        <v>973</v>
      </c>
      <c r="AB545" s="210">
        <v>3</v>
      </c>
      <c r="AC545" s="213">
        <v>3</v>
      </c>
      <c r="AD545" s="141" t="s">
        <v>973</v>
      </c>
      <c r="AE545" s="214">
        <v>7920</v>
      </c>
      <c r="AF545" s="141" t="s">
        <v>973</v>
      </c>
      <c r="AG545" s="215">
        <v>70</v>
      </c>
      <c r="AH545" s="216" t="s">
        <v>974</v>
      </c>
      <c r="AI545" s="158" t="s">
        <v>975</v>
      </c>
      <c r="AJ545" s="159" t="s">
        <v>973</v>
      </c>
      <c r="AK545" s="217" t="s">
        <v>976</v>
      </c>
      <c r="AL545" s="218" t="s">
        <v>973</v>
      </c>
      <c r="AM545" s="219">
        <v>3.2</v>
      </c>
      <c r="AN545" s="220"/>
      <c r="AO545" s="115"/>
      <c r="AP545" s="221"/>
      <c r="AQ545" s="115"/>
      <c r="AR545" s="222"/>
      <c r="AS545" s="223"/>
      <c r="AT545" s="221"/>
      <c r="AU545" s="223"/>
      <c r="AV545" s="221"/>
      <c r="AW545" s="223"/>
      <c r="AX545" s="221"/>
      <c r="AY545" s="115"/>
      <c r="AZ545" s="126"/>
      <c r="BA545" s="126"/>
      <c r="BB545" s="190"/>
      <c r="BC545" s="130"/>
      <c r="BD545" s="126"/>
      <c r="BE545" s="130"/>
      <c r="BF545" s="126"/>
      <c r="BG545" s="130"/>
      <c r="BH545" s="126"/>
      <c r="BI545" s="1119"/>
      <c r="BJ545" s="115"/>
      <c r="BK545" s="224" t="s">
        <v>1002</v>
      </c>
      <c r="BL545" s="1118"/>
      <c r="BM545" s="202" t="s">
        <v>1002</v>
      </c>
      <c r="BN545" s="195"/>
      <c r="BO545" s="195"/>
      <c r="BP545" s="195"/>
      <c r="BQ545" s="195"/>
      <c r="BR545" s="195"/>
      <c r="BS545" s="225"/>
      <c r="BU545" s="1149"/>
      <c r="BV545" s="259"/>
      <c r="BW545" s="1100"/>
      <c r="BX545" s="1132"/>
      <c r="BY545" s="227">
        <v>13530</v>
      </c>
      <c r="BZ545" s="1100"/>
      <c r="CA545" s="1083"/>
      <c r="CB545" s="1102"/>
      <c r="CC545" s="1086"/>
      <c r="CD545" s="1102"/>
      <c r="CE545" s="1089"/>
      <c r="CF545" s="1102"/>
      <c r="CG545" s="1067"/>
      <c r="CH545" s="1093"/>
      <c r="CI545" s="1121" t="e">
        <v>#REF!</v>
      </c>
      <c r="CJ545" s="1108" t="e">
        <v>#REF!</v>
      </c>
      <c r="CK545" s="1093"/>
      <c r="CL545" s="123" t="s">
        <v>985</v>
      </c>
      <c r="CM545" s="228">
        <v>4000</v>
      </c>
      <c r="CN545" s="229">
        <v>4400</v>
      </c>
      <c r="CO545" s="1100"/>
      <c r="CP545" s="1111"/>
      <c r="CQ545" s="1100"/>
      <c r="CR545" s="1083"/>
      <c r="CS545" s="1102"/>
      <c r="CT545" s="1086"/>
      <c r="CU545" s="1086"/>
      <c r="CV545" s="1089"/>
      <c r="CW545" s="1102"/>
      <c r="CX545" s="1105"/>
      <c r="CY545" s="1091"/>
      <c r="CZ545" s="1093"/>
      <c r="DA545" s="1095"/>
      <c r="DB545" s="1096"/>
      <c r="DC545" s="230"/>
      <c r="DD545" s="1096"/>
      <c r="DE545" s="1098"/>
      <c r="DF545" s="1100"/>
      <c r="DG545" s="1083"/>
      <c r="DH545" s="1086"/>
      <c r="DI545" s="1086"/>
      <c r="DJ545" s="1086"/>
      <c r="DK545" s="1089"/>
      <c r="DL545" s="1086"/>
      <c r="DM545" s="1067"/>
      <c r="DN545" s="1069"/>
      <c r="DO545" s="1071"/>
      <c r="DP545" s="1073"/>
      <c r="DQ545" s="1073"/>
      <c r="DR545" s="1075"/>
      <c r="DS545" s="202"/>
      <c r="DT545" s="1143"/>
      <c r="DU545" s="160"/>
      <c r="DV545" s="160"/>
    </row>
    <row r="546" spans="1:126" s="263" customFormat="1" ht="18.600000000000001" customHeight="1">
      <c r="A546" s="263" t="s">
        <v>635</v>
      </c>
      <c r="B546" s="1147"/>
      <c r="C546" s="1113"/>
      <c r="D546" s="1123" t="s">
        <v>986</v>
      </c>
      <c r="E546" s="203" t="s">
        <v>54</v>
      </c>
      <c r="F546" s="165"/>
      <c r="G546" s="204">
        <v>133020</v>
      </c>
      <c r="H546" s="205">
        <v>212290</v>
      </c>
      <c r="I546" s="204">
        <v>124140</v>
      </c>
      <c r="J546" s="205">
        <v>203410</v>
      </c>
      <c r="K546" s="141" t="s">
        <v>973</v>
      </c>
      <c r="L546" s="206">
        <v>1210</v>
      </c>
      <c r="M546" s="207">
        <v>2000</v>
      </c>
      <c r="N546" s="208" t="s">
        <v>974</v>
      </c>
      <c r="O546" s="209" t="s">
        <v>975</v>
      </c>
      <c r="P546" s="209" t="s">
        <v>910</v>
      </c>
      <c r="Q546" s="209" t="s">
        <v>976</v>
      </c>
      <c r="R546" s="209" t="s">
        <v>973</v>
      </c>
      <c r="S546" s="210">
        <v>3</v>
      </c>
      <c r="T546" s="211">
        <v>3</v>
      </c>
      <c r="U546" s="206">
        <v>1120</v>
      </c>
      <c r="V546" s="207">
        <v>1910</v>
      </c>
      <c r="W546" s="212" t="s">
        <v>974</v>
      </c>
      <c r="X546" s="209" t="s">
        <v>975</v>
      </c>
      <c r="Y546" s="212" t="s">
        <v>910</v>
      </c>
      <c r="Z546" s="209" t="s">
        <v>976</v>
      </c>
      <c r="AA546" s="212" t="s">
        <v>973</v>
      </c>
      <c r="AB546" s="210">
        <v>3</v>
      </c>
      <c r="AC546" s="213">
        <v>3</v>
      </c>
      <c r="AD546" s="231"/>
      <c r="AE546" s="232"/>
      <c r="AF546" s="233"/>
      <c r="AG546" s="234"/>
      <c r="AH546" s="235"/>
      <c r="AI546" s="195"/>
      <c r="AJ546" s="235"/>
      <c r="AK546" s="195"/>
      <c r="AL546" s="235"/>
      <c r="AM546" s="195"/>
      <c r="AN546" s="195"/>
      <c r="AO546" s="231"/>
      <c r="AP546" s="232"/>
      <c r="AQ546" s="233"/>
      <c r="AR546" s="234"/>
      <c r="AS546" s="235"/>
      <c r="AT546" s="195"/>
      <c r="AU546" s="235"/>
      <c r="AV546" s="195"/>
      <c r="AW546" s="235"/>
      <c r="AX546" s="195"/>
      <c r="AY546" s="141" t="s">
        <v>973</v>
      </c>
      <c r="AZ546" s="236">
        <v>15850</v>
      </c>
      <c r="BA546" s="141" t="s">
        <v>973</v>
      </c>
      <c r="BB546" s="184">
        <v>150</v>
      </c>
      <c r="BC546" s="185" t="s">
        <v>974</v>
      </c>
      <c r="BD546" s="186" t="s">
        <v>975</v>
      </c>
      <c r="BE546" s="187" t="s">
        <v>973</v>
      </c>
      <c r="BF546" s="188" t="s">
        <v>976</v>
      </c>
      <c r="BG546" s="185" t="s">
        <v>973</v>
      </c>
      <c r="BH546" s="189">
        <v>2.9</v>
      </c>
      <c r="BI546" s="1119"/>
      <c r="BJ546" s="115"/>
      <c r="BK546" s="224">
        <v>404700</v>
      </c>
      <c r="BL546" s="1118"/>
      <c r="BM546" s="256">
        <v>4040</v>
      </c>
      <c r="BN546" s="195" t="s">
        <v>911</v>
      </c>
      <c r="BO546" s="122" t="s">
        <v>975</v>
      </c>
      <c r="BP546" s="129" t="s">
        <v>973</v>
      </c>
      <c r="BQ546" s="257" t="s">
        <v>976</v>
      </c>
      <c r="BR546" s="143" t="s">
        <v>973</v>
      </c>
      <c r="BS546" s="258">
        <v>2.2000000000000002</v>
      </c>
      <c r="BT546" s="232"/>
      <c r="BU546" s="1149"/>
      <c r="BV546" s="224"/>
      <c r="BW546" s="1100" t="s">
        <v>973</v>
      </c>
      <c r="BX546" s="1129">
        <v>13530</v>
      </c>
      <c r="BY546" s="237"/>
      <c r="BZ546" s="1100"/>
      <c r="CA546" s="1083">
        <v>0</v>
      </c>
      <c r="CB546" s="1102"/>
      <c r="CC546" s="1086"/>
      <c r="CD546" s="1102"/>
      <c r="CE546" s="1089"/>
      <c r="CF546" s="1102"/>
      <c r="CG546" s="1067"/>
      <c r="CH546" s="1093"/>
      <c r="CI546" s="1121" t="e">
        <v>#REF!</v>
      </c>
      <c r="CJ546" s="1108" t="e">
        <v>#REF!</v>
      </c>
      <c r="CK546" s="1093"/>
      <c r="CL546" s="123" t="s">
        <v>987</v>
      </c>
      <c r="CM546" s="228">
        <v>3500</v>
      </c>
      <c r="CN546" s="229">
        <v>3800</v>
      </c>
      <c r="CO546" s="1100"/>
      <c r="CP546" s="1111"/>
      <c r="CQ546" s="1100"/>
      <c r="CR546" s="1083"/>
      <c r="CS546" s="1102"/>
      <c r="CT546" s="1086"/>
      <c r="CU546" s="1086"/>
      <c r="CV546" s="1089"/>
      <c r="CW546" s="1102"/>
      <c r="CX546" s="1105"/>
      <c r="CY546" s="1091"/>
      <c r="CZ546" s="202"/>
      <c r="DA546" s="127"/>
      <c r="DB546" s="1096"/>
      <c r="DC546" s="230"/>
      <c r="DD546" s="1096"/>
      <c r="DE546" s="1098"/>
      <c r="DF546" s="1100"/>
      <c r="DG546" s="1083"/>
      <c r="DH546" s="1086"/>
      <c r="DI546" s="1086"/>
      <c r="DJ546" s="1086"/>
      <c r="DK546" s="1089"/>
      <c r="DL546" s="1086"/>
      <c r="DM546" s="1067"/>
      <c r="DN546" s="1069"/>
      <c r="DO546" s="1076">
        <v>0.01</v>
      </c>
      <c r="DP546" s="1078">
        <v>0.03</v>
      </c>
      <c r="DQ546" s="1078">
        <v>0.04</v>
      </c>
      <c r="DR546" s="1080">
        <v>0.06</v>
      </c>
      <c r="DS546" s="202"/>
      <c r="DT546" s="1143"/>
      <c r="DU546" s="160"/>
      <c r="DV546" s="160"/>
    </row>
    <row r="547" spans="1:126" s="263" customFormat="1" ht="18.600000000000001" customHeight="1">
      <c r="A547" s="263" t="s">
        <v>636</v>
      </c>
      <c r="B547" s="1147"/>
      <c r="C547" s="1113"/>
      <c r="D547" s="1124"/>
      <c r="E547" s="238" t="s">
        <v>55</v>
      </c>
      <c r="F547" s="165"/>
      <c r="G547" s="239">
        <v>212290</v>
      </c>
      <c r="H547" s="240"/>
      <c r="I547" s="239">
        <v>203410</v>
      </c>
      <c r="J547" s="240"/>
      <c r="K547" s="141" t="s">
        <v>973</v>
      </c>
      <c r="L547" s="241">
        <v>2000</v>
      </c>
      <c r="M547" s="242"/>
      <c r="N547" s="243" t="s">
        <v>974</v>
      </c>
      <c r="O547" s="244" t="s">
        <v>975</v>
      </c>
      <c r="P547" s="244" t="s">
        <v>910</v>
      </c>
      <c r="Q547" s="244" t="s">
        <v>976</v>
      </c>
      <c r="R547" s="244" t="s">
        <v>973</v>
      </c>
      <c r="S547" s="245">
        <v>3</v>
      </c>
      <c r="T547" s="246"/>
      <c r="U547" s="241">
        <v>1910</v>
      </c>
      <c r="V547" s="242"/>
      <c r="W547" s="247" t="s">
        <v>974</v>
      </c>
      <c r="X547" s="244" t="s">
        <v>975</v>
      </c>
      <c r="Y547" s="248" t="s">
        <v>910</v>
      </c>
      <c r="Z547" s="244" t="s">
        <v>976</v>
      </c>
      <c r="AA547" s="248" t="s">
        <v>973</v>
      </c>
      <c r="AB547" s="245">
        <v>3</v>
      </c>
      <c r="AC547" s="249"/>
      <c r="AD547" s="231"/>
      <c r="AE547" s="232"/>
      <c r="AF547" s="233"/>
      <c r="AG547" s="250"/>
      <c r="AH547" s="235"/>
      <c r="AI547" s="195"/>
      <c r="AJ547" s="235"/>
      <c r="AK547" s="195"/>
      <c r="AL547" s="235"/>
      <c r="AM547" s="195"/>
      <c r="AN547" s="195"/>
      <c r="AO547" s="231"/>
      <c r="AP547" s="232"/>
      <c r="AQ547" s="233"/>
      <c r="AR547" s="250"/>
      <c r="AS547" s="235"/>
      <c r="AT547" s="195"/>
      <c r="AU547" s="235"/>
      <c r="AV547" s="195"/>
      <c r="AW547" s="235"/>
      <c r="AX547" s="195"/>
      <c r="AY547" s="231"/>
      <c r="AZ547" s="232"/>
      <c r="BA547" s="232"/>
      <c r="BB547" s="234"/>
      <c r="BC547" s="235"/>
      <c r="BD547" s="195"/>
      <c r="BE547" s="235"/>
      <c r="BF547" s="195"/>
      <c r="BG547" s="235"/>
      <c r="BH547" s="195"/>
      <c r="BI547" s="1119"/>
      <c r="BJ547" s="115"/>
      <c r="BK547" s="259"/>
      <c r="BL547" s="1118"/>
      <c r="BM547" s="260"/>
      <c r="BN547" s="163"/>
      <c r="BO547" s="163"/>
      <c r="BP547" s="163"/>
      <c r="BQ547" s="163"/>
      <c r="BR547" s="163"/>
      <c r="BS547" s="261"/>
      <c r="BT547" s="195"/>
      <c r="BU547" s="1149"/>
      <c r="BV547" s="226"/>
      <c r="BW547" s="1100"/>
      <c r="BX547" s="1130"/>
      <c r="BY547" s="251"/>
      <c r="BZ547" s="1100"/>
      <c r="CA547" s="1084"/>
      <c r="CB547" s="1103"/>
      <c r="CC547" s="1087"/>
      <c r="CD547" s="1103"/>
      <c r="CE547" s="1090"/>
      <c r="CF547" s="1103"/>
      <c r="CG547" s="1068"/>
      <c r="CH547" s="1093"/>
      <c r="CI547" s="1122" t="e">
        <v>#REF!</v>
      </c>
      <c r="CJ547" s="1109" t="e">
        <v>#REF!</v>
      </c>
      <c r="CK547" s="1093"/>
      <c r="CL547" s="252" t="s">
        <v>988</v>
      </c>
      <c r="CM547" s="253">
        <v>3100</v>
      </c>
      <c r="CN547" s="254">
        <v>3400</v>
      </c>
      <c r="CO547" s="1100"/>
      <c r="CP547" s="1112"/>
      <c r="CQ547" s="1100"/>
      <c r="CR547" s="1084"/>
      <c r="CS547" s="1103"/>
      <c r="CT547" s="1087"/>
      <c r="CU547" s="1087"/>
      <c r="CV547" s="1090"/>
      <c r="CW547" s="1103"/>
      <c r="CX547" s="1106"/>
      <c r="CY547" s="1092"/>
      <c r="CZ547" s="202"/>
      <c r="DA547" s="127"/>
      <c r="DB547" s="1096"/>
      <c r="DC547" s="230"/>
      <c r="DD547" s="1096"/>
      <c r="DE547" s="1099"/>
      <c r="DF547" s="1100"/>
      <c r="DG547" s="1084"/>
      <c r="DH547" s="1087"/>
      <c r="DI547" s="1087"/>
      <c r="DJ547" s="1087"/>
      <c r="DK547" s="1090"/>
      <c r="DL547" s="1087"/>
      <c r="DM547" s="1068"/>
      <c r="DN547" s="1069"/>
      <c r="DO547" s="1077"/>
      <c r="DP547" s="1079"/>
      <c r="DQ547" s="1079"/>
      <c r="DR547" s="1081"/>
      <c r="DS547" s="202"/>
      <c r="DT547" s="1143"/>
      <c r="DU547" s="160"/>
      <c r="DV547" s="160"/>
    </row>
    <row r="548" spans="1:126" s="263" customFormat="1" ht="18.600000000000001" customHeight="1">
      <c r="A548" s="263" t="s">
        <v>637</v>
      </c>
      <c r="B548" s="1147"/>
      <c r="C548" s="1135" t="s">
        <v>1003</v>
      </c>
      <c r="D548" s="1116" t="s">
        <v>972</v>
      </c>
      <c r="E548" s="164" t="s">
        <v>52</v>
      </c>
      <c r="F548" s="165"/>
      <c r="G548" s="166">
        <v>54760</v>
      </c>
      <c r="H548" s="167">
        <v>62680</v>
      </c>
      <c r="I548" s="166">
        <v>47140</v>
      </c>
      <c r="J548" s="167">
        <v>55060</v>
      </c>
      <c r="K548" s="141" t="s">
        <v>973</v>
      </c>
      <c r="L548" s="168">
        <v>520</v>
      </c>
      <c r="M548" s="169">
        <v>590</v>
      </c>
      <c r="N548" s="170" t="s">
        <v>974</v>
      </c>
      <c r="O548" s="171" t="s">
        <v>975</v>
      </c>
      <c r="P548" s="172" t="s">
        <v>973</v>
      </c>
      <c r="Q548" s="173" t="s">
        <v>976</v>
      </c>
      <c r="R548" s="172" t="s">
        <v>973</v>
      </c>
      <c r="S548" s="174">
        <v>3.1</v>
      </c>
      <c r="T548" s="175">
        <v>3.1</v>
      </c>
      <c r="U548" s="168">
        <v>450</v>
      </c>
      <c r="V548" s="169">
        <v>520</v>
      </c>
      <c r="W548" s="176" t="s">
        <v>974</v>
      </c>
      <c r="X548" s="171" t="s">
        <v>975</v>
      </c>
      <c r="Y548" s="176" t="s">
        <v>973</v>
      </c>
      <c r="Z548" s="173" t="s">
        <v>976</v>
      </c>
      <c r="AA548" s="176" t="s">
        <v>973</v>
      </c>
      <c r="AB548" s="174">
        <v>3</v>
      </c>
      <c r="AC548" s="177">
        <v>3</v>
      </c>
      <c r="AD548" s="141" t="s">
        <v>973</v>
      </c>
      <c r="AE548" s="178">
        <v>7920</v>
      </c>
      <c r="AF548" s="141" t="s">
        <v>973</v>
      </c>
      <c r="AG548" s="179">
        <v>70</v>
      </c>
      <c r="AH548" s="180" t="s">
        <v>974</v>
      </c>
      <c r="AI548" s="171" t="s">
        <v>975</v>
      </c>
      <c r="AJ548" s="176" t="s">
        <v>973</v>
      </c>
      <c r="AK548" s="173" t="s">
        <v>976</v>
      </c>
      <c r="AL548" s="176" t="s">
        <v>973</v>
      </c>
      <c r="AM548" s="181">
        <v>3.2</v>
      </c>
      <c r="AN548" s="182" t="s">
        <v>977</v>
      </c>
      <c r="AO548" s="141" t="s">
        <v>973</v>
      </c>
      <c r="AP548" s="183">
        <v>3170</v>
      </c>
      <c r="AQ548" s="141" t="s">
        <v>973</v>
      </c>
      <c r="AR548" s="184">
        <v>30</v>
      </c>
      <c r="AS548" s="185" t="s">
        <v>974</v>
      </c>
      <c r="AT548" s="186" t="s">
        <v>975</v>
      </c>
      <c r="AU548" s="187" t="s">
        <v>973</v>
      </c>
      <c r="AV548" s="188" t="s">
        <v>976</v>
      </c>
      <c r="AW548" s="187" t="s">
        <v>973</v>
      </c>
      <c r="AX548" s="189">
        <v>3.7</v>
      </c>
      <c r="AY548" s="115"/>
      <c r="AZ548" s="126"/>
      <c r="BA548" s="126"/>
      <c r="BB548" s="190"/>
      <c r="BC548" s="130"/>
      <c r="BD548" s="126"/>
      <c r="BE548" s="130"/>
      <c r="BF548" s="126"/>
      <c r="BG548" s="130"/>
      <c r="BH548" s="126"/>
      <c r="BI548" s="1119"/>
      <c r="BJ548" s="115"/>
      <c r="BK548" s="224" t="s">
        <v>1004</v>
      </c>
      <c r="BL548" s="1118"/>
      <c r="BM548" s="202" t="s">
        <v>1004</v>
      </c>
      <c r="BN548" s="195"/>
      <c r="BO548" s="195"/>
      <c r="BP548" s="195"/>
      <c r="BQ548" s="195"/>
      <c r="BR548" s="195"/>
      <c r="BS548" s="225"/>
      <c r="BU548" s="1149"/>
      <c r="BV548" s="259"/>
      <c r="BW548" s="1100" t="s">
        <v>973</v>
      </c>
      <c r="BX548" s="1131">
        <v>14280</v>
      </c>
      <c r="BY548" s="197"/>
      <c r="BZ548" s="1100" t="s">
        <v>973</v>
      </c>
      <c r="CA548" s="1082">
        <v>60</v>
      </c>
      <c r="CB548" s="1101" t="s">
        <v>974</v>
      </c>
      <c r="CC548" s="1085" t="s">
        <v>975</v>
      </c>
      <c r="CD548" s="1101" t="s">
        <v>973</v>
      </c>
      <c r="CE548" s="1088" t="s">
        <v>979</v>
      </c>
      <c r="CF548" s="1101" t="s">
        <v>973</v>
      </c>
      <c r="CG548" s="1066">
        <v>7.1</v>
      </c>
      <c r="CH548" s="1093" t="s">
        <v>973</v>
      </c>
      <c r="CI548" s="1120">
        <v>3500</v>
      </c>
      <c r="CJ548" s="1107">
        <v>3900</v>
      </c>
      <c r="CK548" s="1093" t="s">
        <v>973</v>
      </c>
      <c r="CL548" s="198" t="s">
        <v>980</v>
      </c>
      <c r="CM548" s="199">
        <v>6300</v>
      </c>
      <c r="CN548" s="200">
        <v>7100</v>
      </c>
      <c r="CO548" s="1100" t="s">
        <v>973</v>
      </c>
      <c r="CP548" s="1110">
        <v>6790</v>
      </c>
      <c r="CQ548" s="1100" t="s">
        <v>973</v>
      </c>
      <c r="CR548" s="1082">
        <v>60</v>
      </c>
      <c r="CS548" s="1101" t="s">
        <v>974</v>
      </c>
      <c r="CT548" s="1085" t="s">
        <v>975</v>
      </c>
      <c r="CU548" s="1085" t="s">
        <v>973</v>
      </c>
      <c r="CV548" s="1088" t="s">
        <v>979</v>
      </c>
      <c r="CW548" s="1101" t="s">
        <v>973</v>
      </c>
      <c r="CX548" s="1104">
        <v>3.4</v>
      </c>
      <c r="CY548" s="1091" t="s">
        <v>981</v>
      </c>
      <c r="CZ548" s="1093" t="s">
        <v>973</v>
      </c>
      <c r="DA548" s="1094">
        <v>4900</v>
      </c>
      <c r="DB548" s="1096"/>
      <c r="DC548" s="230"/>
      <c r="DD548" s="1096" t="s">
        <v>982</v>
      </c>
      <c r="DE548" s="1097">
        <v>7380</v>
      </c>
      <c r="DF548" s="1100" t="s">
        <v>973</v>
      </c>
      <c r="DG548" s="1082">
        <v>70</v>
      </c>
      <c r="DH548" s="1085" t="s">
        <v>974</v>
      </c>
      <c r="DI548" s="1085" t="s">
        <v>975</v>
      </c>
      <c r="DJ548" s="1085" t="s">
        <v>973</v>
      </c>
      <c r="DK548" s="1088" t="s">
        <v>979</v>
      </c>
      <c r="DL548" s="1085" t="s">
        <v>973</v>
      </c>
      <c r="DM548" s="1066">
        <v>2.2999999999999998</v>
      </c>
      <c r="DN548" s="1069" t="s">
        <v>982</v>
      </c>
      <c r="DO548" s="1070" t="s">
        <v>912</v>
      </c>
      <c r="DP548" s="1072" t="s">
        <v>912</v>
      </c>
      <c r="DQ548" s="1072" t="s">
        <v>912</v>
      </c>
      <c r="DR548" s="1074" t="s">
        <v>912</v>
      </c>
      <c r="DS548" s="202"/>
      <c r="DT548" s="1143"/>
      <c r="DU548" s="160"/>
      <c r="DV548" s="160"/>
    </row>
    <row r="549" spans="1:126" s="263" customFormat="1" ht="18.600000000000001" customHeight="1">
      <c r="A549" s="263" t="s">
        <v>638</v>
      </c>
      <c r="B549" s="1147"/>
      <c r="C549" s="1136"/>
      <c r="D549" s="1117"/>
      <c r="E549" s="203" t="s">
        <v>53</v>
      </c>
      <c r="F549" s="165"/>
      <c r="G549" s="204">
        <v>62680</v>
      </c>
      <c r="H549" s="205">
        <v>126990</v>
      </c>
      <c r="I549" s="204">
        <v>55060</v>
      </c>
      <c r="J549" s="205">
        <v>119370</v>
      </c>
      <c r="K549" s="141" t="s">
        <v>973</v>
      </c>
      <c r="L549" s="206">
        <v>590</v>
      </c>
      <c r="M549" s="207">
        <v>1150</v>
      </c>
      <c r="N549" s="208" t="s">
        <v>974</v>
      </c>
      <c r="O549" s="209" t="s">
        <v>975</v>
      </c>
      <c r="P549" s="209" t="s">
        <v>910</v>
      </c>
      <c r="Q549" s="209" t="s">
        <v>976</v>
      </c>
      <c r="R549" s="209" t="s">
        <v>973</v>
      </c>
      <c r="S549" s="210">
        <v>3.1</v>
      </c>
      <c r="T549" s="211">
        <v>3</v>
      </c>
      <c r="U549" s="206">
        <v>520</v>
      </c>
      <c r="V549" s="207">
        <v>1070</v>
      </c>
      <c r="W549" s="212" t="s">
        <v>974</v>
      </c>
      <c r="X549" s="209" t="s">
        <v>975</v>
      </c>
      <c r="Y549" s="212" t="s">
        <v>910</v>
      </c>
      <c r="Z549" s="209" t="s">
        <v>976</v>
      </c>
      <c r="AA549" s="212" t="s">
        <v>973</v>
      </c>
      <c r="AB549" s="210">
        <v>3</v>
      </c>
      <c r="AC549" s="213">
        <v>3</v>
      </c>
      <c r="AD549" s="141" t="s">
        <v>973</v>
      </c>
      <c r="AE549" s="214">
        <v>7920</v>
      </c>
      <c r="AF549" s="141" t="s">
        <v>973</v>
      </c>
      <c r="AG549" s="215">
        <v>70</v>
      </c>
      <c r="AH549" s="216" t="s">
        <v>974</v>
      </c>
      <c r="AI549" s="158" t="s">
        <v>975</v>
      </c>
      <c r="AJ549" s="159" t="s">
        <v>973</v>
      </c>
      <c r="AK549" s="217" t="s">
        <v>976</v>
      </c>
      <c r="AL549" s="218" t="s">
        <v>973</v>
      </c>
      <c r="AM549" s="219">
        <v>3.2</v>
      </c>
      <c r="AN549" s="220"/>
      <c r="AO549" s="115"/>
      <c r="AP549" s="221"/>
      <c r="AQ549" s="115"/>
      <c r="AR549" s="222"/>
      <c r="AS549" s="223"/>
      <c r="AT549" s="221"/>
      <c r="AU549" s="223"/>
      <c r="AV549" s="221"/>
      <c r="AW549" s="223"/>
      <c r="AX549" s="221"/>
      <c r="AY549" s="115"/>
      <c r="AZ549" s="126"/>
      <c r="BA549" s="126"/>
      <c r="BB549" s="190"/>
      <c r="BC549" s="130"/>
      <c r="BD549" s="126"/>
      <c r="BE549" s="130"/>
      <c r="BF549" s="126"/>
      <c r="BG549" s="130"/>
      <c r="BH549" s="126"/>
      <c r="BI549" s="1119"/>
      <c r="BJ549" s="115"/>
      <c r="BK549" s="224">
        <v>443200</v>
      </c>
      <c r="BL549" s="1118"/>
      <c r="BM549" s="256">
        <v>4430</v>
      </c>
      <c r="BN549" s="195" t="s">
        <v>911</v>
      </c>
      <c r="BO549" s="122" t="s">
        <v>975</v>
      </c>
      <c r="BP549" s="129" t="s">
        <v>973</v>
      </c>
      <c r="BQ549" s="257" t="s">
        <v>976</v>
      </c>
      <c r="BR549" s="143" t="s">
        <v>973</v>
      </c>
      <c r="BS549" s="258">
        <v>2</v>
      </c>
      <c r="BT549" s="232"/>
      <c r="BU549" s="1149"/>
      <c r="BV549" s="224"/>
      <c r="BW549" s="1100"/>
      <c r="BX549" s="1132"/>
      <c r="BY549" s="227">
        <v>12400</v>
      </c>
      <c r="BZ549" s="1100"/>
      <c r="CA549" s="1083"/>
      <c r="CB549" s="1102"/>
      <c r="CC549" s="1086"/>
      <c r="CD549" s="1102"/>
      <c r="CE549" s="1089"/>
      <c r="CF549" s="1102"/>
      <c r="CG549" s="1067"/>
      <c r="CH549" s="1093"/>
      <c r="CI549" s="1121" t="e">
        <v>#REF!</v>
      </c>
      <c r="CJ549" s="1108" t="e">
        <v>#REF!</v>
      </c>
      <c r="CK549" s="1093"/>
      <c r="CL549" s="123" t="s">
        <v>985</v>
      </c>
      <c r="CM549" s="228">
        <v>3500</v>
      </c>
      <c r="CN549" s="229">
        <v>3900</v>
      </c>
      <c r="CO549" s="1100"/>
      <c r="CP549" s="1111"/>
      <c r="CQ549" s="1100"/>
      <c r="CR549" s="1083"/>
      <c r="CS549" s="1102"/>
      <c r="CT549" s="1086"/>
      <c r="CU549" s="1086"/>
      <c r="CV549" s="1089"/>
      <c r="CW549" s="1102"/>
      <c r="CX549" s="1105"/>
      <c r="CY549" s="1091"/>
      <c r="CZ549" s="1093"/>
      <c r="DA549" s="1095"/>
      <c r="DB549" s="1096"/>
      <c r="DC549" s="230"/>
      <c r="DD549" s="1096"/>
      <c r="DE549" s="1098"/>
      <c r="DF549" s="1100"/>
      <c r="DG549" s="1083"/>
      <c r="DH549" s="1086"/>
      <c r="DI549" s="1086"/>
      <c r="DJ549" s="1086"/>
      <c r="DK549" s="1089"/>
      <c r="DL549" s="1086"/>
      <c r="DM549" s="1067"/>
      <c r="DN549" s="1069"/>
      <c r="DO549" s="1071"/>
      <c r="DP549" s="1073"/>
      <c r="DQ549" s="1073"/>
      <c r="DR549" s="1075"/>
      <c r="DS549" s="202"/>
      <c r="DT549" s="1143"/>
      <c r="DU549" s="160"/>
      <c r="DV549" s="160"/>
    </row>
    <row r="550" spans="1:126" s="263" customFormat="1" ht="18.600000000000001" customHeight="1">
      <c r="A550" s="263" t="s">
        <v>639</v>
      </c>
      <c r="B550" s="1147"/>
      <c r="C550" s="1136"/>
      <c r="D550" s="1123" t="s">
        <v>986</v>
      </c>
      <c r="E550" s="203" t="s">
        <v>54</v>
      </c>
      <c r="F550" s="165"/>
      <c r="G550" s="204">
        <v>126990</v>
      </c>
      <c r="H550" s="205">
        <v>206260</v>
      </c>
      <c r="I550" s="204">
        <v>119370</v>
      </c>
      <c r="J550" s="205">
        <v>198640</v>
      </c>
      <c r="K550" s="141" t="s">
        <v>973</v>
      </c>
      <c r="L550" s="206">
        <v>1150</v>
      </c>
      <c r="M550" s="207">
        <v>1940</v>
      </c>
      <c r="N550" s="208" t="s">
        <v>974</v>
      </c>
      <c r="O550" s="209" t="s">
        <v>975</v>
      </c>
      <c r="P550" s="209" t="s">
        <v>910</v>
      </c>
      <c r="Q550" s="209" t="s">
        <v>976</v>
      </c>
      <c r="R550" s="209" t="s">
        <v>973</v>
      </c>
      <c r="S550" s="210">
        <v>3</v>
      </c>
      <c r="T550" s="211">
        <v>3</v>
      </c>
      <c r="U550" s="206">
        <v>1070</v>
      </c>
      <c r="V550" s="207">
        <v>1860</v>
      </c>
      <c r="W550" s="212" t="s">
        <v>974</v>
      </c>
      <c r="X550" s="209" t="s">
        <v>975</v>
      </c>
      <c r="Y550" s="212" t="s">
        <v>910</v>
      </c>
      <c r="Z550" s="209" t="s">
        <v>976</v>
      </c>
      <c r="AA550" s="212" t="s">
        <v>973</v>
      </c>
      <c r="AB550" s="210">
        <v>3</v>
      </c>
      <c r="AC550" s="213">
        <v>3</v>
      </c>
      <c r="AD550" s="231"/>
      <c r="AE550" s="232"/>
      <c r="AF550" s="233"/>
      <c r="AG550" s="234"/>
      <c r="AH550" s="235"/>
      <c r="AI550" s="195"/>
      <c r="AJ550" s="235"/>
      <c r="AK550" s="195"/>
      <c r="AL550" s="235"/>
      <c r="AM550" s="195"/>
      <c r="AN550" s="195"/>
      <c r="AO550" s="231"/>
      <c r="AP550" s="232"/>
      <c r="AQ550" s="233"/>
      <c r="AR550" s="234"/>
      <c r="AS550" s="235"/>
      <c r="AT550" s="195"/>
      <c r="AU550" s="235"/>
      <c r="AV550" s="195"/>
      <c r="AW550" s="235"/>
      <c r="AX550" s="195"/>
      <c r="AY550" s="141" t="s">
        <v>973</v>
      </c>
      <c r="AZ550" s="236">
        <v>15850</v>
      </c>
      <c r="BA550" s="141" t="s">
        <v>973</v>
      </c>
      <c r="BB550" s="184">
        <v>150</v>
      </c>
      <c r="BC550" s="185" t="s">
        <v>974</v>
      </c>
      <c r="BD550" s="186" t="s">
        <v>975</v>
      </c>
      <c r="BE550" s="187" t="s">
        <v>973</v>
      </c>
      <c r="BF550" s="188" t="s">
        <v>976</v>
      </c>
      <c r="BG550" s="185" t="s">
        <v>973</v>
      </c>
      <c r="BH550" s="189">
        <v>2.9</v>
      </c>
      <c r="BI550" s="1119"/>
      <c r="BJ550" s="115"/>
      <c r="BK550" s="259"/>
      <c r="BL550" s="1118"/>
      <c r="BM550" s="260"/>
      <c r="BN550" s="163"/>
      <c r="BO550" s="163"/>
      <c r="BP550" s="163"/>
      <c r="BQ550" s="163"/>
      <c r="BR550" s="163"/>
      <c r="BS550" s="261"/>
      <c r="BT550" s="195"/>
      <c r="BU550" s="1149"/>
      <c r="BV550" s="226"/>
      <c r="BW550" s="1100" t="s">
        <v>973</v>
      </c>
      <c r="BX550" s="1129">
        <v>12400</v>
      </c>
      <c r="BY550" s="237"/>
      <c r="BZ550" s="1100"/>
      <c r="CA550" s="1083">
        <v>0</v>
      </c>
      <c r="CB550" s="1102"/>
      <c r="CC550" s="1086"/>
      <c r="CD550" s="1102"/>
      <c r="CE550" s="1089"/>
      <c r="CF550" s="1102"/>
      <c r="CG550" s="1067"/>
      <c r="CH550" s="1093"/>
      <c r="CI550" s="1121" t="e">
        <v>#REF!</v>
      </c>
      <c r="CJ550" s="1108" t="e">
        <v>#REF!</v>
      </c>
      <c r="CK550" s="1093"/>
      <c r="CL550" s="123" t="s">
        <v>987</v>
      </c>
      <c r="CM550" s="228">
        <v>3000</v>
      </c>
      <c r="CN550" s="229">
        <v>3400</v>
      </c>
      <c r="CO550" s="1100"/>
      <c r="CP550" s="1111"/>
      <c r="CQ550" s="1100"/>
      <c r="CR550" s="1083"/>
      <c r="CS550" s="1102"/>
      <c r="CT550" s="1086"/>
      <c r="CU550" s="1086"/>
      <c r="CV550" s="1089"/>
      <c r="CW550" s="1102"/>
      <c r="CX550" s="1105"/>
      <c r="CY550" s="1091"/>
      <c r="CZ550" s="202"/>
      <c r="DA550" s="127"/>
      <c r="DB550" s="1096"/>
      <c r="DC550" s="230"/>
      <c r="DD550" s="1096"/>
      <c r="DE550" s="1098"/>
      <c r="DF550" s="1100"/>
      <c r="DG550" s="1083"/>
      <c r="DH550" s="1086"/>
      <c r="DI550" s="1086"/>
      <c r="DJ550" s="1086"/>
      <c r="DK550" s="1089"/>
      <c r="DL550" s="1086"/>
      <c r="DM550" s="1067"/>
      <c r="DN550" s="1069"/>
      <c r="DO550" s="1076">
        <v>0.01</v>
      </c>
      <c r="DP550" s="1078">
        <v>0.03</v>
      </c>
      <c r="DQ550" s="1078">
        <v>0.04</v>
      </c>
      <c r="DR550" s="1080">
        <v>0.06</v>
      </c>
      <c r="DS550" s="202"/>
      <c r="DT550" s="1143"/>
      <c r="DU550" s="160"/>
      <c r="DV550" s="160"/>
    </row>
    <row r="551" spans="1:126" s="263" customFormat="1" ht="18.600000000000001" customHeight="1">
      <c r="A551" s="263" t="s">
        <v>640</v>
      </c>
      <c r="B551" s="1147"/>
      <c r="C551" s="1136"/>
      <c r="D551" s="1124"/>
      <c r="E551" s="238" t="s">
        <v>55</v>
      </c>
      <c r="F551" s="165"/>
      <c r="G551" s="239">
        <v>206260</v>
      </c>
      <c r="H551" s="240"/>
      <c r="I551" s="239">
        <v>198640</v>
      </c>
      <c r="J551" s="240"/>
      <c r="K551" s="141" t="s">
        <v>973</v>
      </c>
      <c r="L551" s="241">
        <v>1940</v>
      </c>
      <c r="M551" s="242"/>
      <c r="N551" s="243" t="s">
        <v>974</v>
      </c>
      <c r="O551" s="244" t="s">
        <v>975</v>
      </c>
      <c r="P551" s="244" t="s">
        <v>910</v>
      </c>
      <c r="Q551" s="244" t="s">
        <v>976</v>
      </c>
      <c r="R551" s="244" t="s">
        <v>973</v>
      </c>
      <c r="S551" s="245">
        <v>3</v>
      </c>
      <c r="T551" s="246"/>
      <c r="U551" s="241">
        <v>1860</v>
      </c>
      <c r="V551" s="242"/>
      <c r="W551" s="247" t="s">
        <v>974</v>
      </c>
      <c r="X551" s="244" t="s">
        <v>975</v>
      </c>
      <c r="Y551" s="248" t="s">
        <v>910</v>
      </c>
      <c r="Z551" s="244" t="s">
        <v>976</v>
      </c>
      <c r="AA551" s="248" t="s">
        <v>973</v>
      </c>
      <c r="AB551" s="245">
        <v>3</v>
      </c>
      <c r="AC551" s="249"/>
      <c r="AD551" s="231"/>
      <c r="AE551" s="232"/>
      <c r="AF551" s="233"/>
      <c r="AG551" s="250"/>
      <c r="AH551" s="235"/>
      <c r="AI551" s="195"/>
      <c r="AJ551" s="235"/>
      <c r="AK551" s="195"/>
      <c r="AL551" s="235"/>
      <c r="AM551" s="195"/>
      <c r="AN551" s="195"/>
      <c r="AO551" s="231"/>
      <c r="AP551" s="232"/>
      <c r="AQ551" s="233"/>
      <c r="AR551" s="250"/>
      <c r="AS551" s="235"/>
      <c r="AT551" s="195"/>
      <c r="AU551" s="235"/>
      <c r="AV551" s="195"/>
      <c r="AW551" s="235"/>
      <c r="AX551" s="195"/>
      <c r="AY551" s="231"/>
      <c r="AZ551" s="232"/>
      <c r="BA551" s="232"/>
      <c r="BB551" s="234"/>
      <c r="BC551" s="235"/>
      <c r="BD551" s="195"/>
      <c r="BE551" s="235"/>
      <c r="BF551" s="195"/>
      <c r="BG551" s="235"/>
      <c r="BH551" s="195"/>
      <c r="BI551" s="1119"/>
      <c r="BJ551" s="115"/>
      <c r="BK551" s="224" t="s">
        <v>1005</v>
      </c>
      <c r="BL551" s="1118"/>
      <c r="BM551" s="202" t="s">
        <v>1005</v>
      </c>
      <c r="BN551" s="195"/>
      <c r="BO551" s="195"/>
      <c r="BP551" s="195"/>
      <c r="BQ551" s="195"/>
      <c r="BR551" s="195"/>
      <c r="BS551" s="225"/>
      <c r="BU551" s="1149"/>
      <c r="BV551" s="259"/>
      <c r="BW551" s="1100"/>
      <c r="BX551" s="1130"/>
      <c r="BY551" s="251"/>
      <c r="BZ551" s="1100"/>
      <c r="CA551" s="1084"/>
      <c r="CB551" s="1103"/>
      <c r="CC551" s="1087"/>
      <c r="CD551" s="1103"/>
      <c r="CE551" s="1090"/>
      <c r="CF551" s="1103"/>
      <c r="CG551" s="1068"/>
      <c r="CH551" s="1093"/>
      <c r="CI551" s="1122" t="e">
        <v>#REF!</v>
      </c>
      <c r="CJ551" s="1109" t="e">
        <v>#REF!</v>
      </c>
      <c r="CK551" s="1093"/>
      <c r="CL551" s="252" t="s">
        <v>988</v>
      </c>
      <c r="CM551" s="253">
        <v>2700</v>
      </c>
      <c r="CN551" s="254">
        <v>3000</v>
      </c>
      <c r="CO551" s="1100"/>
      <c r="CP551" s="1112"/>
      <c r="CQ551" s="1100"/>
      <c r="CR551" s="1084"/>
      <c r="CS551" s="1103"/>
      <c r="CT551" s="1087"/>
      <c r="CU551" s="1087"/>
      <c r="CV551" s="1090"/>
      <c r="CW551" s="1103"/>
      <c r="CX551" s="1106"/>
      <c r="CY551" s="1092"/>
      <c r="CZ551" s="202"/>
      <c r="DA551" s="127"/>
      <c r="DB551" s="1096"/>
      <c r="DC551" s="230"/>
      <c r="DD551" s="1096"/>
      <c r="DE551" s="1099"/>
      <c r="DF551" s="1100"/>
      <c r="DG551" s="1084"/>
      <c r="DH551" s="1087"/>
      <c r="DI551" s="1087"/>
      <c r="DJ551" s="1087"/>
      <c r="DK551" s="1090"/>
      <c r="DL551" s="1087"/>
      <c r="DM551" s="1068"/>
      <c r="DN551" s="1069"/>
      <c r="DO551" s="1077"/>
      <c r="DP551" s="1079"/>
      <c r="DQ551" s="1079"/>
      <c r="DR551" s="1081"/>
      <c r="DS551" s="202"/>
      <c r="DT551" s="1143"/>
      <c r="DU551" s="160"/>
      <c r="DV551" s="160"/>
    </row>
    <row r="552" spans="1:126" s="263" customFormat="1" ht="18.600000000000001" customHeight="1">
      <c r="A552" s="263" t="s">
        <v>641</v>
      </c>
      <c r="B552" s="1147"/>
      <c r="C552" s="1128" t="s">
        <v>1006</v>
      </c>
      <c r="D552" s="1116" t="s">
        <v>972</v>
      </c>
      <c r="E552" s="164" t="s">
        <v>52</v>
      </c>
      <c r="F552" s="165"/>
      <c r="G552" s="166">
        <v>50290</v>
      </c>
      <c r="H552" s="167">
        <v>58210</v>
      </c>
      <c r="I552" s="166">
        <v>43620</v>
      </c>
      <c r="J552" s="167">
        <v>51540</v>
      </c>
      <c r="K552" s="141" t="s">
        <v>973</v>
      </c>
      <c r="L552" s="168">
        <v>480</v>
      </c>
      <c r="M552" s="169">
        <v>550</v>
      </c>
      <c r="N552" s="170" t="s">
        <v>974</v>
      </c>
      <c r="O552" s="171" t="s">
        <v>975</v>
      </c>
      <c r="P552" s="172" t="s">
        <v>973</v>
      </c>
      <c r="Q552" s="173" t="s">
        <v>976</v>
      </c>
      <c r="R552" s="172" t="s">
        <v>973</v>
      </c>
      <c r="S552" s="174">
        <v>3</v>
      </c>
      <c r="T552" s="175">
        <v>3.1</v>
      </c>
      <c r="U552" s="168">
        <v>410</v>
      </c>
      <c r="V552" s="169">
        <v>480</v>
      </c>
      <c r="W552" s="176" t="s">
        <v>974</v>
      </c>
      <c r="X552" s="171" t="s">
        <v>975</v>
      </c>
      <c r="Y552" s="176" t="s">
        <v>973</v>
      </c>
      <c r="Z552" s="173" t="s">
        <v>976</v>
      </c>
      <c r="AA552" s="176" t="s">
        <v>973</v>
      </c>
      <c r="AB552" s="174">
        <v>3</v>
      </c>
      <c r="AC552" s="177">
        <v>3</v>
      </c>
      <c r="AD552" s="141" t="s">
        <v>973</v>
      </c>
      <c r="AE552" s="178">
        <v>7920</v>
      </c>
      <c r="AF552" s="141" t="s">
        <v>973</v>
      </c>
      <c r="AG552" s="179">
        <v>70</v>
      </c>
      <c r="AH552" s="180" t="s">
        <v>974</v>
      </c>
      <c r="AI552" s="171" t="s">
        <v>975</v>
      </c>
      <c r="AJ552" s="176" t="s">
        <v>973</v>
      </c>
      <c r="AK552" s="173" t="s">
        <v>976</v>
      </c>
      <c r="AL552" s="176" t="s">
        <v>973</v>
      </c>
      <c r="AM552" s="181">
        <v>3.2</v>
      </c>
      <c r="AN552" s="182" t="s">
        <v>977</v>
      </c>
      <c r="AO552" s="141" t="s">
        <v>973</v>
      </c>
      <c r="AP552" s="183">
        <v>3170</v>
      </c>
      <c r="AQ552" s="141" t="s">
        <v>973</v>
      </c>
      <c r="AR552" s="184">
        <v>30</v>
      </c>
      <c r="AS552" s="185" t="s">
        <v>974</v>
      </c>
      <c r="AT552" s="186" t="s">
        <v>975</v>
      </c>
      <c r="AU552" s="187" t="s">
        <v>973</v>
      </c>
      <c r="AV552" s="188" t="s">
        <v>976</v>
      </c>
      <c r="AW552" s="187" t="s">
        <v>973</v>
      </c>
      <c r="AX552" s="189">
        <v>3.7</v>
      </c>
      <c r="AY552" s="115"/>
      <c r="AZ552" s="126"/>
      <c r="BA552" s="126"/>
      <c r="BB552" s="190"/>
      <c r="BC552" s="130"/>
      <c r="BD552" s="126"/>
      <c r="BE552" s="130"/>
      <c r="BF552" s="126"/>
      <c r="BG552" s="130"/>
      <c r="BH552" s="126"/>
      <c r="BI552" s="1119"/>
      <c r="BJ552" s="115"/>
      <c r="BK552" s="224">
        <v>481700</v>
      </c>
      <c r="BL552" s="1118"/>
      <c r="BM552" s="256">
        <v>4810</v>
      </c>
      <c r="BN552" s="195" t="s">
        <v>911</v>
      </c>
      <c r="BO552" s="122" t="s">
        <v>975</v>
      </c>
      <c r="BP552" s="129" t="s">
        <v>973</v>
      </c>
      <c r="BQ552" s="257" t="s">
        <v>976</v>
      </c>
      <c r="BR552" s="143" t="s">
        <v>973</v>
      </c>
      <c r="BS552" s="258">
        <v>2.1</v>
      </c>
      <c r="BT552" s="232"/>
      <c r="BU552" s="1149"/>
      <c r="BV552" s="224"/>
      <c r="BW552" s="1100" t="s">
        <v>973</v>
      </c>
      <c r="BX552" s="1131">
        <v>13430</v>
      </c>
      <c r="BY552" s="197"/>
      <c r="BZ552" s="1100" t="s">
        <v>973</v>
      </c>
      <c r="CA552" s="1082">
        <v>50</v>
      </c>
      <c r="CB552" s="1101" t="s">
        <v>974</v>
      </c>
      <c r="CC552" s="1085" t="s">
        <v>975</v>
      </c>
      <c r="CD552" s="1101" t="s">
        <v>973</v>
      </c>
      <c r="CE552" s="1088" t="s">
        <v>979</v>
      </c>
      <c r="CF552" s="1101" t="s">
        <v>973</v>
      </c>
      <c r="CG552" s="1066">
        <v>7.4</v>
      </c>
      <c r="CH552" s="1093" t="s">
        <v>973</v>
      </c>
      <c r="CI552" s="1120">
        <v>4000</v>
      </c>
      <c r="CJ552" s="1107">
        <v>4400</v>
      </c>
      <c r="CK552" s="1093" t="s">
        <v>973</v>
      </c>
      <c r="CL552" s="198" t="s">
        <v>980</v>
      </c>
      <c r="CM552" s="199">
        <v>7100</v>
      </c>
      <c r="CN552" s="200">
        <v>7900</v>
      </c>
      <c r="CO552" s="1100" t="s">
        <v>973</v>
      </c>
      <c r="CP552" s="1110">
        <v>5940</v>
      </c>
      <c r="CQ552" s="1100" t="s">
        <v>973</v>
      </c>
      <c r="CR552" s="1082">
        <v>50</v>
      </c>
      <c r="CS552" s="1101" t="s">
        <v>974</v>
      </c>
      <c r="CT552" s="1085" t="s">
        <v>975</v>
      </c>
      <c r="CU552" s="1085" t="s">
        <v>973</v>
      </c>
      <c r="CV552" s="1088" t="s">
        <v>979</v>
      </c>
      <c r="CW552" s="1101" t="s">
        <v>973</v>
      </c>
      <c r="CX552" s="1104">
        <v>3.6</v>
      </c>
      <c r="CY552" s="1091" t="s">
        <v>981</v>
      </c>
      <c r="CZ552" s="1093" t="s">
        <v>973</v>
      </c>
      <c r="DA552" s="1094">
        <v>4900</v>
      </c>
      <c r="DB552" s="1096"/>
      <c r="DC552" s="1134" t="s">
        <v>914</v>
      </c>
      <c r="DD552" s="1096" t="s">
        <v>982</v>
      </c>
      <c r="DE552" s="1097">
        <v>6450</v>
      </c>
      <c r="DF552" s="1100" t="s">
        <v>973</v>
      </c>
      <c r="DG552" s="1082">
        <v>60</v>
      </c>
      <c r="DH552" s="1085" t="s">
        <v>974</v>
      </c>
      <c r="DI552" s="1085" t="s">
        <v>975</v>
      </c>
      <c r="DJ552" s="1085" t="s">
        <v>973</v>
      </c>
      <c r="DK552" s="1088" t="s">
        <v>979</v>
      </c>
      <c r="DL552" s="1085" t="s">
        <v>973</v>
      </c>
      <c r="DM552" s="1066">
        <v>2.2999999999999998</v>
      </c>
      <c r="DN552" s="1069" t="s">
        <v>982</v>
      </c>
      <c r="DO552" s="1070" t="s">
        <v>912</v>
      </c>
      <c r="DP552" s="1072" t="s">
        <v>912</v>
      </c>
      <c r="DQ552" s="1072" t="s">
        <v>912</v>
      </c>
      <c r="DR552" s="1074" t="s">
        <v>912</v>
      </c>
      <c r="DS552" s="202"/>
      <c r="DT552" s="1143"/>
      <c r="DU552" s="160"/>
      <c r="DV552" s="160"/>
    </row>
    <row r="553" spans="1:126" s="263" customFormat="1" ht="18.600000000000001" customHeight="1">
      <c r="A553" s="263" t="s">
        <v>642</v>
      </c>
      <c r="B553" s="1147"/>
      <c r="C553" s="1114"/>
      <c r="D553" s="1117"/>
      <c r="E553" s="203" t="s">
        <v>53</v>
      </c>
      <c r="F553" s="165"/>
      <c r="G553" s="204">
        <v>58210</v>
      </c>
      <c r="H553" s="205">
        <v>122520</v>
      </c>
      <c r="I553" s="204">
        <v>51540</v>
      </c>
      <c r="J553" s="205">
        <v>115850</v>
      </c>
      <c r="K553" s="141" t="s">
        <v>973</v>
      </c>
      <c r="L553" s="206">
        <v>550</v>
      </c>
      <c r="M553" s="207">
        <v>1100</v>
      </c>
      <c r="N553" s="208" t="s">
        <v>974</v>
      </c>
      <c r="O553" s="209" t="s">
        <v>975</v>
      </c>
      <c r="P553" s="209" t="s">
        <v>910</v>
      </c>
      <c r="Q553" s="209" t="s">
        <v>976</v>
      </c>
      <c r="R553" s="209" t="s">
        <v>973</v>
      </c>
      <c r="S553" s="210">
        <v>3.1</v>
      </c>
      <c r="T553" s="211">
        <v>3</v>
      </c>
      <c r="U553" s="206">
        <v>480</v>
      </c>
      <c r="V553" s="207">
        <v>1030</v>
      </c>
      <c r="W553" s="212" t="s">
        <v>974</v>
      </c>
      <c r="X553" s="209" t="s">
        <v>975</v>
      </c>
      <c r="Y553" s="212" t="s">
        <v>910</v>
      </c>
      <c r="Z553" s="209" t="s">
        <v>976</v>
      </c>
      <c r="AA553" s="212" t="s">
        <v>973</v>
      </c>
      <c r="AB553" s="210">
        <v>3</v>
      </c>
      <c r="AC553" s="213">
        <v>3</v>
      </c>
      <c r="AD553" s="141" t="s">
        <v>973</v>
      </c>
      <c r="AE553" s="214">
        <v>7920</v>
      </c>
      <c r="AF553" s="141" t="s">
        <v>973</v>
      </c>
      <c r="AG553" s="215">
        <v>70</v>
      </c>
      <c r="AH553" s="216" t="s">
        <v>974</v>
      </c>
      <c r="AI553" s="158" t="s">
        <v>975</v>
      </c>
      <c r="AJ553" s="159" t="s">
        <v>973</v>
      </c>
      <c r="AK553" s="217" t="s">
        <v>976</v>
      </c>
      <c r="AL553" s="218" t="s">
        <v>973</v>
      </c>
      <c r="AM553" s="219">
        <v>3.2</v>
      </c>
      <c r="AN553" s="220"/>
      <c r="AO553" s="115"/>
      <c r="AP553" s="221"/>
      <c r="AQ553" s="115"/>
      <c r="AR553" s="222"/>
      <c r="AS553" s="223"/>
      <c r="AT553" s="221"/>
      <c r="AU553" s="223"/>
      <c r="AV553" s="221"/>
      <c r="AW553" s="223"/>
      <c r="AX553" s="221"/>
      <c r="AY553" s="115"/>
      <c r="AZ553" s="126"/>
      <c r="BA553" s="126"/>
      <c r="BB553" s="190"/>
      <c r="BC553" s="130"/>
      <c r="BD553" s="126"/>
      <c r="BE553" s="130"/>
      <c r="BF553" s="126"/>
      <c r="BG553" s="130"/>
      <c r="BH553" s="126"/>
      <c r="BI553" s="1119"/>
      <c r="BJ553" s="115"/>
      <c r="BK553" s="259"/>
      <c r="BL553" s="1118"/>
      <c r="BM553" s="260"/>
      <c r="BN553" s="163"/>
      <c r="BO553" s="163"/>
      <c r="BP553" s="163"/>
      <c r="BQ553" s="163"/>
      <c r="BR553" s="163"/>
      <c r="BS553" s="261"/>
      <c r="BT553" s="195"/>
      <c r="BU553" s="1149"/>
      <c r="BV553" s="224" t="s">
        <v>1008</v>
      </c>
      <c r="BW553" s="1100"/>
      <c r="BX553" s="1132"/>
      <c r="BY553" s="227">
        <v>11560</v>
      </c>
      <c r="BZ553" s="1100"/>
      <c r="CA553" s="1083"/>
      <c r="CB553" s="1102"/>
      <c r="CC553" s="1086"/>
      <c r="CD553" s="1102"/>
      <c r="CE553" s="1089"/>
      <c r="CF553" s="1102"/>
      <c r="CG553" s="1067"/>
      <c r="CH553" s="1093"/>
      <c r="CI553" s="1121" t="e">
        <v>#REF!</v>
      </c>
      <c r="CJ553" s="1108" t="e">
        <v>#REF!</v>
      </c>
      <c r="CK553" s="1093"/>
      <c r="CL553" s="123" t="s">
        <v>985</v>
      </c>
      <c r="CM553" s="228">
        <v>3900</v>
      </c>
      <c r="CN553" s="229">
        <v>4300</v>
      </c>
      <c r="CO553" s="1100"/>
      <c r="CP553" s="1111"/>
      <c r="CQ553" s="1100"/>
      <c r="CR553" s="1083"/>
      <c r="CS553" s="1102"/>
      <c r="CT553" s="1086"/>
      <c r="CU553" s="1086"/>
      <c r="CV553" s="1089"/>
      <c r="CW553" s="1102"/>
      <c r="CX553" s="1105"/>
      <c r="CY553" s="1091"/>
      <c r="CZ553" s="1093"/>
      <c r="DA553" s="1095"/>
      <c r="DB553" s="1096"/>
      <c r="DC553" s="1134"/>
      <c r="DD553" s="1096"/>
      <c r="DE553" s="1098"/>
      <c r="DF553" s="1100"/>
      <c r="DG553" s="1083"/>
      <c r="DH553" s="1086"/>
      <c r="DI553" s="1086"/>
      <c r="DJ553" s="1086"/>
      <c r="DK553" s="1089"/>
      <c r="DL553" s="1086"/>
      <c r="DM553" s="1067"/>
      <c r="DN553" s="1069"/>
      <c r="DO553" s="1071"/>
      <c r="DP553" s="1073"/>
      <c r="DQ553" s="1073"/>
      <c r="DR553" s="1075"/>
      <c r="DS553" s="202"/>
      <c r="DT553" s="1143"/>
      <c r="DU553" s="160"/>
      <c r="DV553" s="160"/>
    </row>
    <row r="554" spans="1:126" s="263" customFormat="1" ht="18.600000000000001" customHeight="1">
      <c r="A554" s="263" t="s">
        <v>643</v>
      </c>
      <c r="B554" s="1147"/>
      <c r="C554" s="1114"/>
      <c r="D554" s="1123" t="s">
        <v>986</v>
      </c>
      <c r="E554" s="203" t="s">
        <v>54</v>
      </c>
      <c r="F554" s="165"/>
      <c r="G554" s="204">
        <v>122520</v>
      </c>
      <c r="H554" s="205">
        <v>201790</v>
      </c>
      <c r="I554" s="204">
        <v>115850</v>
      </c>
      <c r="J554" s="205">
        <v>195120</v>
      </c>
      <c r="K554" s="141" t="s">
        <v>973</v>
      </c>
      <c r="L554" s="206">
        <v>1100</v>
      </c>
      <c r="M554" s="207">
        <v>1890</v>
      </c>
      <c r="N554" s="208" t="s">
        <v>974</v>
      </c>
      <c r="O554" s="209" t="s">
        <v>975</v>
      </c>
      <c r="P554" s="209" t="s">
        <v>910</v>
      </c>
      <c r="Q554" s="209" t="s">
        <v>976</v>
      </c>
      <c r="R554" s="209" t="s">
        <v>973</v>
      </c>
      <c r="S554" s="210">
        <v>3</v>
      </c>
      <c r="T554" s="211">
        <v>3</v>
      </c>
      <c r="U554" s="206">
        <v>1030</v>
      </c>
      <c r="V554" s="207">
        <v>1820</v>
      </c>
      <c r="W554" s="212" t="s">
        <v>974</v>
      </c>
      <c r="X554" s="209" t="s">
        <v>975</v>
      </c>
      <c r="Y554" s="212" t="s">
        <v>910</v>
      </c>
      <c r="Z554" s="209" t="s">
        <v>976</v>
      </c>
      <c r="AA554" s="212" t="s">
        <v>973</v>
      </c>
      <c r="AB554" s="210">
        <v>3</v>
      </c>
      <c r="AC554" s="213">
        <v>3</v>
      </c>
      <c r="AD554" s="231"/>
      <c r="AE554" s="232"/>
      <c r="AF554" s="233"/>
      <c r="AG554" s="234"/>
      <c r="AH554" s="235"/>
      <c r="AI554" s="195"/>
      <c r="AJ554" s="235"/>
      <c r="AK554" s="195"/>
      <c r="AL554" s="235"/>
      <c r="AM554" s="195"/>
      <c r="AN554" s="195"/>
      <c r="AO554" s="231"/>
      <c r="AP554" s="232"/>
      <c r="AQ554" s="233"/>
      <c r="AR554" s="234"/>
      <c r="AS554" s="235"/>
      <c r="AT554" s="195"/>
      <c r="AU554" s="235"/>
      <c r="AV554" s="195"/>
      <c r="AW554" s="235"/>
      <c r="AX554" s="195"/>
      <c r="AY554" s="141" t="s">
        <v>973</v>
      </c>
      <c r="AZ554" s="236">
        <v>15850</v>
      </c>
      <c r="BA554" s="141" t="s">
        <v>973</v>
      </c>
      <c r="BB554" s="184">
        <v>150</v>
      </c>
      <c r="BC554" s="185" t="s">
        <v>974</v>
      </c>
      <c r="BD554" s="186" t="s">
        <v>975</v>
      </c>
      <c r="BE554" s="187" t="s">
        <v>973</v>
      </c>
      <c r="BF554" s="188" t="s">
        <v>976</v>
      </c>
      <c r="BG554" s="185" t="s">
        <v>973</v>
      </c>
      <c r="BH554" s="189">
        <v>2.9</v>
      </c>
      <c r="BI554" s="1119"/>
      <c r="BJ554" s="115"/>
      <c r="BK554" s="224" t="s">
        <v>1009</v>
      </c>
      <c r="BL554" s="1118"/>
      <c r="BM554" s="202" t="s">
        <v>1009</v>
      </c>
      <c r="BN554" s="195"/>
      <c r="BO554" s="195"/>
      <c r="BP554" s="195"/>
      <c r="BQ554" s="195"/>
      <c r="BR554" s="195"/>
      <c r="BS554" s="225"/>
      <c r="BU554" s="1149"/>
      <c r="BV554" s="264" t="s">
        <v>1010</v>
      </c>
      <c r="BW554" s="1100" t="s">
        <v>973</v>
      </c>
      <c r="BX554" s="1129">
        <v>11560</v>
      </c>
      <c r="BY554" s="237"/>
      <c r="BZ554" s="1100"/>
      <c r="CA554" s="1083">
        <v>0</v>
      </c>
      <c r="CB554" s="1102"/>
      <c r="CC554" s="1086"/>
      <c r="CD554" s="1102"/>
      <c r="CE554" s="1089"/>
      <c r="CF554" s="1102"/>
      <c r="CG554" s="1067"/>
      <c r="CH554" s="1093"/>
      <c r="CI554" s="1121" t="e">
        <v>#REF!</v>
      </c>
      <c r="CJ554" s="1108" t="e">
        <v>#REF!</v>
      </c>
      <c r="CK554" s="1093"/>
      <c r="CL554" s="123" t="s">
        <v>987</v>
      </c>
      <c r="CM554" s="228">
        <v>3400</v>
      </c>
      <c r="CN554" s="229">
        <v>3800</v>
      </c>
      <c r="CO554" s="1100"/>
      <c r="CP554" s="1111"/>
      <c r="CQ554" s="1100"/>
      <c r="CR554" s="1083"/>
      <c r="CS554" s="1102"/>
      <c r="CT554" s="1086"/>
      <c r="CU554" s="1086"/>
      <c r="CV554" s="1089"/>
      <c r="CW554" s="1102"/>
      <c r="CX554" s="1105"/>
      <c r="CY554" s="1091"/>
      <c r="CZ554" s="202"/>
      <c r="DA554" s="127"/>
      <c r="DB554" s="1096"/>
      <c r="DC554" s="1133">
        <v>0.1</v>
      </c>
      <c r="DD554" s="1096"/>
      <c r="DE554" s="1098"/>
      <c r="DF554" s="1100"/>
      <c r="DG554" s="1083"/>
      <c r="DH554" s="1086"/>
      <c r="DI554" s="1086"/>
      <c r="DJ554" s="1086"/>
      <c r="DK554" s="1089"/>
      <c r="DL554" s="1086"/>
      <c r="DM554" s="1067"/>
      <c r="DN554" s="1069"/>
      <c r="DO554" s="1076">
        <v>0.01</v>
      </c>
      <c r="DP554" s="1078">
        <v>0.03</v>
      </c>
      <c r="DQ554" s="1078">
        <v>0.04</v>
      </c>
      <c r="DR554" s="1080">
        <v>0.06</v>
      </c>
      <c r="DS554" s="202"/>
      <c r="DT554" s="1143"/>
      <c r="DU554" s="160"/>
      <c r="DV554" s="160"/>
    </row>
    <row r="555" spans="1:126" s="263" customFormat="1" ht="18.600000000000001" customHeight="1">
      <c r="A555" s="263" t="s">
        <v>644</v>
      </c>
      <c r="B555" s="1147"/>
      <c r="C555" s="1114"/>
      <c r="D555" s="1124"/>
      <c r="E555" s="238" t="s">
        <v>55</v>
      </c>
      <c r="F555" s="165"/>
      <c r="G555" s="239">
        <v>201790</v>
      </c>
      <c r="H555" s="240"/>
      <c r="I555" s="239">
        <v>195120</v>
      </c>
      <c r="J555" s="240"/>
      <c r="K555" s="141" t="s">
        <v>973</v>
      </c>
      <c r="L555" s="241">
        <v>1890</v>
      </c>
      <c r="M555" s="242"/>
      <c r="N555" s="243" t="s">
        <v>974</v>
      </c>
      <c r="O555" s="244" t="s">
        <v>975</v>
      </c>
      <c r="P555" s="244" t="s">
        <v>910</v>
      </c>
      <c r="Q555" s="244" t="s">
        <v>976</v>
      </c>
      <c r="R555" s="244" t="s">
        <v>973</v>
      </c>
      <c r="S555" s="245">
        <v>3</v>
      </c>
      <c r="T555" s="246"/>
      <c r="U555" s="241">
        <v>1820</v>
      </c>
      <c r="V555" s="242"/>
      <c r="W555" s="247" t="s">
        <v>974</v>
      </c>
      <c r="X555" s="244" t="s">
        <v>975</v>
      </c>
      <c r="Y555" s="248" t="s">
        <v>910</v>
      </c>
      <c r="Z555" s="244" t="s">
        <v>976</v>
      </c>
      <c r="AA555" s="248" t="s">
        <v>973</v>
      </c>
      <c r="AB555" s="245">
        <v>3</v>
      </c>
      <c r="AC555" s="249"/>
      <c r="AD555" s="231"/>
      <c r="AE555" s="232"/>
      <c r="AF555" s="233"/>
      <c r="AG555" s="250"/>
      <c r="AH555" s="235"/>
      <c r="AI555" s="195"/>
      <c r="AJ555" s="235"/>
      <c r="AK555" s="195"/>
      <c r="AL555" s="235"/>
      <c r="AM555" s="195"/>
      <c r="AN555" s="195"/>
      <c r="AO555" s="231"/>
      <c r="AP555" s="232"/>
      <c r="AQ555" s="233"/>
      <c r="AR555" s="250"/>
      <c r="AS555" s="235"/>
      <c r="AT555" s="195"/>
      <c r="AU555" s="235"/>
      <c r="AV555" s="195"/>
      <c r="AW555" s="235"/>
      <c r="AX555" s="195"/>
      <c r="AY555" s="231"/>
      <c r="AZ555" s="232"/>
      <c r="BA555" s="232"/>
      <c r="BB555" s="234"/>
      <c r="BC555" s="235"/>
      <c r="BD555" s="195"/>
      <c r="BE555" s="235"/>
      <c r="BF555" s="195"/>
      <c r="BG555" s="235"/>
      <c r="BH555" s="195"/>
      <c r="BI555" s="1119"/>
      <c r="BJ555" s="115"/>
      <c r="BK555" s="224">
        <v>520200</v>
      </c>
      <c r="BL555" s="1118"/>
      <c r="BM555" s="256">
        <v>5200</v>
      </c>
      <c r="BN555" s="195" t="s">
        <v>911</v>
      </c>
      <c r="BO555" s="122" t="s">
        <v>975</v>
      </c>
      <c r="BP555" s="129" t="s">
        <v>973</v>
      </c>
      <c r="BQ555" s="257" t="s">
        <v>976</v>
      </c>
      <c r="BR555" s="143" t="s">
        <v>973</v>
      </c>
      <c r="BS555" s="258">
        <v>2.1</v>
      </c>
      <c r="BT555" s="232"/>
      <c r="BU555" s="1149"/>
      <c r="BV555" s="224"/>
      <c r="BW555" s="1100"/>
      <c r="BX555" s="1130"/>
      <c r="BY555" s="251"/>
      <c r="BZ555" s="1100"/>
      <c r="CA555" s="1084"/>
      <c r="CB555" s="1103"/>
      <c r="CC555" s="1087"/>
      <c r="CD555" s="1103"/>
      <c r="CE555" s="1090"/>
      <c r="CF555" s="1103"/>
      <c r="CG555" s="1068"/>
      <c r="CH555" s="1093"/>
      <c r="CI555" s="1122" t="e">
        <v>#REF!</v>
      </c>
      <c r="CJ555" s="1109" t="e">
        <v>#REF!</v>
      </c>
      <c r="CK555" s="1093"/>
      <c r="CL555" s="252" t="s">
        <v>988</v>
      </c>
      <c r="CM555" s="253">
        <v>3000</v>
      </c>
      <c r="CN555" s="254">
        <v>3400</v>
      </c>
      <c r="CO555" s="1100"/>
      <c r="CP555" s="1112"/>
      <c r="CQ555" s="1100"/>
      <c r="CR555" s="1084"/>
      <c r="CS555" s="1103"/>
      <c r="CT555" s="1087"/>
      <c r="CU555" s="1087"/>
      <c r="CV555" s="1090"/>
      <c r="CW555" s="1103"/>
      <c r="CX555" s="1106"/>
      <c r="CY555" s="1092"/>
      <c r="CZ555" s="202"/>
      <c r="DA555" s="127"/>
      <c r="DB555" s="1096"/>
      <c r="DC555" s="1133"/>
      <c r="DD555" s="1096"/>
      <c r="DE555" s="1099"/>
      <c r="DF555" s="1100"/>
      <c r="DG555" s="1084"/>
      <c r="DH555" s="1087"/>
      <c r="DI555" s="1087"/>
      <c r="DJ555" s="1087"/>
      <c r="DK555" s="1090"/>
      <c r="DL555" s="1087"/>
      <c r="DM555" s="1068"/>
      <c r="DN555" s="1069"/>
      <c r="DO555" s="1077"/>
      <c r="DP555" s="1079"/>
      <c r="DQ555" s="1079"/>
      <c r="DR555" s="1081"/>
      <c r="DS555" s="202"/>
      <c r="DT555" s="1143"/>
      <c r="DU555" s="160"/>
      <c r="DV555" s="160"/>
    </row>
    <row r="556" spans="1:126" s="263" customFormat="1" ht="18.600000000000001" customHeight="1">
      <c r="A556" s="263" t="s">
        <v>645</v>
      </c>
      <c r="B556" s="1147"/>
      <c r="C556" s="1128" t="s">
        <v>1011</v>
      </c>
      <c r="D556" s="1116" t="s">
        <v>972</v>
      </c>
      <c r="E556" s="164" t="s">
        <v>52</v>
      </c>
      <c r="F556" s="165"/>
      <c r="G556" s="166">
        <v>46760</v>
      </c>
      <c r="H556" s="167">
        <v>54680</v>
      </c>
      <c r="I556" s="166">
        <v>40830</v>
      </c>
      <c r="J556" s="167">
        <v>48750</v>
      </c>
      <c r="K556" s="141" t="s">
        <v>973</v>
      </c>
      <c r="L556" s="168">
        <v>440</v>
      </c>
      <c r="M556" s="169">
        <v>510</v>
      </c>
      <c r="N556" s="170" t="s">
        <v>974</v>
      </c>
      <c r="O556" s="171" t="s">
        <v>975</v>
      </c>
      <c r="P556" s="172" t="s">
        <v>973</v>
      </c>
      <c r="Q556" s="173" t="s">
        <v>976</v>
      </c>
      <c r="R556" s="172" t="s">
        <v>973</v>
      </c>
      <c r="S556" s="174">
        <v>3.1</v>
      </c>
      <c r="T556" s="175">
        <v>3.1</v>
      </c>
      <c r="U556" s="168">
        <v>380</v>
      </c>
      <c r="V556" s="169">
        <v>450</v>
      </c>
      <c r="W556" s="176" t="s">
        <v>974</v>
      </c>
      <c r="X556" s="171" t="s">
        <v>975</v>
      </c>
      <c r="Y556" s="176" t="s">
        <v>973</v>
      </c>
      <c r="Z556" s="173" t="s">
        <v>976</v>
      </c>
      <c r="AA556" s="176" t="s">
        <v>973</v>
      </c>
      <c r="AB556" s="174">
        <v>3</v>
      </c>
      <c r="AC556" s="177">
        <v>3</v>
      </c>
      <c r="AD556" s="141" t="s">
        <v>973</v>
      </c>
      <c r="AE556" s="178">
        <v>7920</v>
      </c>
      <c r="AF556" s="141" t="s">
        <v>973</v>
      </c>
      <c r="AG556" s="179">
        <v>70</v>
      </c>
      <c r="AH556" s="180" t="s">
        <v>974</v>
      </c>
      <c r="AI556" s="171" t="s">
        <v>975</v>
      </c>
      <c r="AJ556" s="176" t="s">
        <v>973</v>
      </c>
      <c r="AK556" s="173" t="s">
        <v>976</v>
      </c>
      <c r="AL556" s="176" t="s">
        <v>973</v>
      </c>
      <c r="AM556" s="181">
        <v>3.2</v>
      </c>
      <c r="AN556" s="182" t="s">
        <v>977</v>
      </c>
      <c r="AO556" s="141" t="s">
        <v>973</v>
      </c>
      <c r="AP556" s="183">
        <v>3170</v>
      </c>
      <c r="AQ556" s="141" t="s">
        <v>973</v>
      </c>
      <c r="AR556" s="184">
        <v>30</v>
      </c>
      <c r="AS556" s="185" t="s">
        <v>974</v>
      </c>
      <c r="AT556" s="186" t="s">
        <v>975</v>
      </c>
      <c r="AU556" s="187" t="s">
        <v>973</v>
      </c>
      <c r="AV556" s="188" t="s">
        <v>976</v>
      </c>
      <c r="AW556" s="187" t="s">
        <v>973</v>
      </c>
      <c r="AX556" s="189">
        <v>3.7</v>
      </c>
      <c r="AY556" s="115"/>
      <c r="AZ556" s="126"/>
      <c r="BA556" s="126"/>
      <c r="BB556" s="190"/>
      <c r="BC556" s="130"/>
      <c r="BD556" s="126"/>
      <c r="BE556" s="130"/>
      <c r="BF556" s="126"/>
      <c r="BG556" s="130"/>
      <c r="BH556" s="126"/>
      <c r="BI556" s="1119"/>
      <c r="BJ556" s="115"/>
      <c r="BK556" s="259"/>
      <c r="BL556" s="1118"/>
      <c r="BM556" s="260"/>
      <c r="BN556" s="163"/>
      <c r="BO556" s="163"/>
      <c r="BP556" s="163"/>
      <c r="BQ556" s="163"/>
      <c r="BR556" s="163"/>
      <c r="BS556" s="261"/>
      <c r="BT556" s="195"/>
      <c r="BU556" s="1149"/>
      <c r="BV556" s="226"/>
      <c r="BW556" s="1100" t="s">
        <v>973</v>
      </c>
      <c r="BX556" s="1131">
        <v>12780</v>
      </c>
      <c r="BY556" s="197"/>
      <c r="BZ556" s="1100" t="s">
        <v>973</v>
      </c>
      <c r="CA556" s="1082">
        <v>50</v>
      </c>
      <c r="CB556" s="1101" t="s">
        <v>974</v>
      </c>
      <c r="CC556" s="1085" t="s">
        <v>975</v>
      </c>
      <c r="CD556" s="1101" t="s">
        <v>973</v>
      </c>
      <c r="CE556" s="1088" t="s">
        <v>979</v>
      </c>
      <c r="CF556" s="1101" t="s">
        <v>973</v>
      </c>
      <c r="CG556" s="1066">
        <v>6.6</v>
      </c>
      <c r="CH556" s="1093" t="s">
        <v>973</v>
      </c>
      <c r="CI556" s="1120">
        <v>3500</v>
      </c>
      <c r="CJ556" s="1107">
        <v>3900</v>
      </c>
      <c r="CK556" s="1093" t="s">
        <v>973</v>
      </c>
      <c r="CL556" s="198" t="s">
        <v>980</v>
      </c>
      <c r="CM556" s="199">
        <v>6300</v>
      </c>
      <c r="CN556" s="200">
        <v>7100</v>
      </c>
      <c r="CO556" s="1100" t="s">
        <v>973</v>
      </c>
      <c r="CP556" s="1110">
        <v>5280</v>
      </c>
      <c r="CQ556" s="1100" t="s">
        <v>973</v>
      </c>
      <c r="CR556" s="1082">
        <v>50</v>
      </c>
      <c r="CS556" s="1101" t="s">
        <v>974</v>
      </c>
      <c r="CT556" s="1085" t="s">
        <v>975</v>
      </c>
      <c r="CU556" s="1085" t="s">
        <v>973</v>
      </c>
      <c r="CV556" s="1088" t="s">
        <v>979</v>
      </c>
      <c r="CW556" s="1101" t="s">
        <v>973</v>
      </c>
      <c r="CX556" s="1104">
        <v>3.2</v>
      </c>
      <c r="CY556" s="1091" t="s">
        <v>981</v>
      </c>
      <c r="CZ556" s="1093" t="s">
        <v>973</v>
      </c>
      <c r="DA556" s="1094">
        <v>4900</v>
      </c>
      <c r="DB556" s="1096"/>
      <c r="DC556" s="265"/>
      <c r="DD556" s="1096" t="s">
        <v>982</v>
      </c>
      <c r="DE556" s="1097">
        <v>5740</v>
      </c>
      <c r="DF556" s="1100" t="s">
        <v>973</v>
      </c>
      <c r="DG556" s="1082">
        <v>50</v>
      </c>
      <c r="DH556" s="1085" t="s">
        <v>974</v>
      </c>
      <c r="DI556" s="1085" t="s">
        <v>975</v>
      </c>
      <c r="DJ556" s="1085" t="s">
        <v>973</v>
      </c>
      <c r="DK556" s="1088" t="s">
        <v>979</v>
      </c>
      <c r="DL556" s="1085" t="s">
        <v>973</v>
      </c>
      <c r="DM556" s="1066">
        <v>2.5</v>
      </c>
      <c r="DN556" s="1069" t="s">
        <v>982</v>
      </c>
      <c r="DO556" s="1070" t="s">
        <v>912</v>
      </c>
      <c r="DP556" s="1072" t="s">
        <v>912</v>
      </c>
      <c r="DQ556" s="1072" t="s">
        <v>912</v>
      </c>
      <c r="DR556" s="1074" t="s">
        <v>912</v>
      </c>
      <c r="DS556" s="202"/>
      <c r="DT556" s="1143"/>
      <c r="DU556" s="160"/>
      <c r="DV556" s="160"/>
    </row>
    <row r="557" spans="1:126" s="263" customFormat="1" ht="18.600000000000001" customHeight="1">
      <c r="A557" s="263" t="s">
        <v>646</v>
      </c>
      <c r="B557" s="1147"/>
      <c r="C557" s="1114"/>
      <c r="D557" s="1117"/>
      <c r="E557" s="203" t="s">
        <v>53</v>
      </c>
      <c r="F557" s="165"/>
      <c r="G557" s="204">
        <v>54680</v>
      </c>
      <c r="H557" s="205">
        <v>118990</v>
      </c>
      <c r="I557" s="204">
        <v>48750</v>
      </c>
      <c r="J557" s="205">
        <v>113060</v>
      </c>
      <c r="K557" s="141" t="s">
        <v>973</v>
      </c>
      <c r="L557" s="206">
        <v>510</v>
      </c>
      <c r="M557" s="207">
        <v>1070</v>
      </c>
      <c r="N557" s="208" t="s">
        <v>974</v>
      </c>
      <c r="O557" s="209" t="s">
        <v>975</v>
      </c>
      <c r="P557" s="209" t="s">
        <v>910</v>
      </c>
      <c r="Q557" s="209" t="s">
        <v>976</v>
      </c>
      <c r="R557" s="209" t="s">
        <v>973</v>
      </c>
      <c r="S557" s="210">
        <v>3.1</v>
      </c>
      <c r="T557" s="211">
        <v>3</v>
      </c>
      <c r="U557" s="206">
        <v>450</v>
      </c>
      <c r="V557" s="207">
        <v>1010</v>
      </c>
      <c r="W557" s="212" t="s">
        <v>974</v>
      </c>
      <c r="X557" s="209" t="s">
        <v>975</v>
      </c>
      <c r="Y557" s="212" t="s">
        <v>910</v>
      </c>
      <c r="Z557" s="209" t="s">
        <v>976</v>
      </c>
      <c r="AA557" s="212" t="s">
        <v>973</v>
      </c>
      <c r="AB557" s="210">
        <v>3</v>
      </c>
      <c r="AC557" s="213">
        <v>3</v>
      </c>
      <c r="AD557" s="141" t="s">
        <v>973</v>
      </c>
      <c r="AE557" s="214">
        <v>7920</v>
      </c>
      <c r="AF557" s="141" t="s">
        <v>973</v>
      </c>
      <c r="AG557" s="215">
        <v>70</v>
      </c>
      <c r="AH557" s="216" t="s">
        <v>974</v>
      </c>
      <c r="AI557" s="158" t="s">
        <v>975</v>
      </c>
      <c r="AJ557" s="159" t="s">
        <v>973</v>
      </c>
      <c r="AK557" s="217" t="s">
        <v>976</v>
      </c>
      <c r="AL557" s="218" t="s">
        <v>973</v>
      </c>
      <c r="AM557" s="219">
        <v>3.2</v>
      </c>
      <c r="AN557" s="220"/>
      <c r="AO557" s="115"/>
      <c r="AP557" s="221"/>
      <c r="AQ557" s="115"/>
      <c r="AR557" s="222"/>
      <c r="AS557" s="223"/>
      <c r="AT557" s="221"/>
      <c r="AU557" s="223"/>
      <c r="AV557" s="221"/>
      <c r="AW557" s="223"/>
      <c r="AX557" s="221"/>
      <c r="AY557" s="115"/>
      <c r="AZ557" s="126"/>
      <c r="BA557" s="126"/>
      <c r="BB557" s="190"/>
      <c r="BC557" s="130"/>
      <c r="BD557" s="126"/>
      <c r="BE557" s="130"/>
      <c r="BF557" s="126"/>
      <c r="BG557" s="130"/>
      <c r="BH557" s="126"/>
      <c r="BI557" s="1119"/>
      <c r="BJ557" s="115"/>
      <c r="BK557" s="224" t="s">
        <v>1012</v>
      </c>
      <c r="BL557" s="1118"/>
      <c r="BM557" s="202" t="s">
        <v>1012</v>
      </c>
      <c r="BN557" s="195"/>
      <c r="BO557" s="195"/>
      <c r="BP557" s="195"/>
      <c r="BQ557" s="195"/>
      <c r="BR557" s="195"/>
      <c r="BS557" s="225"/>
      <c r="BU557" s="1149"/>
      <c r="BV557" s="259"/>
      <c r="BW557" s="1100"/>
      <c r="BX557" s="1132"/>
      <c r="BY557" s="227">
        <v>10900</v>
      </c>
      <c r="BZ557" s="1100"/>
      <c r="CA557" s="1083"/>
      <c r="CB557" s="1102"/>
      <c r="CC557" s="1086"/>
      <c r="CD557" s="1102"/>
      <c r="CE557" s="1089"/>
      <c r="CF557" s="1102"/>
      <c r="CG557" s="1067"/>
      <c r="CH557" s="1093"/>
      <c r="CI557" s="1121" t="e">
        <v>#REF!</v>
      </c>
      <c r="CJ557" s="1108" t="e">
        <v>#REF!</v>
      </c>
      <c r="CK557" s="1093"/>
      <c r="CL557" s="123" t="s">
        <v>985</v>
      </c>
      <c r="CM557" s="228">
        <v>3500</v>
      </c>
      <c r="CN557" s="229">
        <v>3900</v>
      </c>
      <c r="CO557" s="1100"/>
      <c r="CP557" s="1111"/>
      <c r="CQ557" s="1100"/>
      <c r="CR557" s="1083"/>
      <c r="CS557" s="1102"/>
      <c r="CT557" s="1086"/>
      <c r="CU557" s="1086"/>
      <c r="CV557" s="1089"/>
      <c r="CW557" s="1102"/>
      <c r="CX557" s="1105"/>
      <c r="CY557" s="1091"/>
      <c r="CZ557" s="1093"/>
      <c r="DA557" s="1095"/>
      <c r="DB557" s="1096"/>
      <c r="DC557" s="265"/>
      <c r="DD557" s="1096"/>
      <c r="DE557" s="1098"/>
      <c r="DF557" s="1100"/>
      <c r="DG557" s="1083"/>
      <c r="DH557" s="1086"/>
      <c r="DI557" s="1086"/>
      <c r="DJ557" s="1086"/>
      <c r="DK557" s="1089"/>
      <c r="DL557" s="1086"/>
      <c r="DM557" s="1067"/>
      <c r="DN557" s="1069"/>
      <c r="DO557" s="1071"/>
      <c r="DP557" s="1073"/>
      <c r="DQ557" s="1073"/>
      <c r="DR557" s="1075"/>
      <c r="DS557" s="202"/>
      <c r="DT557" s="1143"/>
      <c r="DU557" s="160"/>
      <c r="DV557" s="160"/>
    </row>
    <row r="558" spans="1:126" s="263" customFormat="1" ht="18.600000000000001" customHeight="1">
      <c r="A558" s="263" t="s">
        <v>647</v>
      </c>
      <c r="B558" s="1147"/>
      <c r="C558" s="1114"/>
      <c r="D558" s="1123" t="s">
        <v>986</v>
      </c>
      <c r="E558" s="203" t="s">
        <v>54</v>
      </c>
      <c r="F558" s="165"/>
      <c r="G558" s="204">
        <v>118990</v>
      </c>
      <c r="H558" s="205">
        <v>198260</v>
      </c>
      <c r="I558" s="204">
        <v>113060</v>
      </c>
      <c r="J558" s="205">
        <v>192330</v>
      </c>
      <c r="K558" s="141" t="s">
        <v>973</v>
      </c>
      <c r="L558" s="206">
        <v>1070</v>
      </c>
      <c r="M558" s="207">
        <v>1860</v>
      </c>
      <c r="N558" s="208" t="s">
        <v>974</v>
      </c>
      <c r="O558" s="209" t="s">
        <v>975</v>
      </c>
      <c r="P558" s="209" t="s">
        <v>910</v>
      </c>
      <c r="Q558" s="209" t="s">
        <v>976</v>
      </c>
      <c r="R558" s="209" t="s">
        <v>973</v>
      </c>
      <c r="S558" s="210">
        <v>3</v>
      </c>
      <c r="T558" s="211">
        <v>3</v>
      </c>
      <c r="U558" s="206">
        <v>1010</v>
      </c>
      <c r="V558" s="207">
        <v>1800</v>
      </c>
      <c r="W558" s="212" t="s">
        <v>974</v>
      </c>
      <c r="X558" s="209" t="s">
        <v>975</v>
      </c>
      <c r="Y558" s="212" t="s">
        <v>910</v>
      </c>
      <c r="Z558" s="209" t="s">
        <v>976</v>
      </c>
      <c r="AA558" s="212" t="s">
        <v>973</v>
      </c>
      <c r="AB558" s="210">
        <v>3</v>
      </c>
      <c r="AC558" s="213">
        <v>3</v>
      </c>
      <c r="AD558" s="231"/>
      <c r="AE558" s="232"/>
      <c r="AF558" s="233"/>
      <c r="AG558" s="234"/>
      <c r="AH558" s="235"/>
      <c r="AI558" s="195"/>
      <c r="AJ558" s="235"/>
      <c r="AK558" s="195"/>
      <c r="AL558" s="235"/>
      <c r="AM558" s="195"/>
      <c r="AN558" s="195"/>
      <c r="AO558" s="231"/>
      <c r="AP558" s="232"/>
      <c r="AQ558" s="233"/>
      <c r="AR558" s="234"/>
      <c r="AS558" s="235"/>
      <c r="AT558" s="195"/>
      <c r="AU558" s="235"/>
      <c r="AV558" s="195"/>
      <c r="AW558" s="235"/>
      <c r="AX558" s="195"/>
      <c r="AY558" s="141" t="s">
        <v>973</v>
      </c>
      <c r="AZ558" s="236">
        <v>15850</v>
      </c>
      <c r="BA558" s="141" t="s">
        <v>973</v>
      </c>
      <c r="BB558" s="184">
        <v>150</v>
      </c>
      <c r="BC558" s="185" t="s">
        <v>974</v>
      </c>
      <c r="BD558" s="186" t="s">
        <v>975</v>
      </c>
      <c r="BE558" s="187" t="s">
        <v>973</v>
      </c>
      <c r="BF558" s="188" t="s">
        <v>976</v>
      </c>
      <c r="BG558" s="185" t="s">
        <v>973</v>
      </c>
      <c r="BH558" s="189">
        <v>2.9</v>
      </c>
      <c r="BI558" s="1119"/>
      <c r="BJ558" s="115"/>
      <c r="BK558" s="224">
        <v>558700</v>
      </c>
      <c r="BL558" s="1118"/>
      <c r="BM558" s="256">
        <v>5580</v>
      </c>
      <c r="BN558" s="195" t="s">
        <v>911</v>
      </c>
      <c r="BO558" s="122" t="s">
        <v>975</v>
      </c>
      <c r="BP558" s="129" t="s">
        <v>973</v>
      </c>
      <c r="BQ558" s="257" t="s">
        <v>976</v>
      </c>
      <c r="BR558" s="143" t="s">
        <v>973</v>
      </c>
      <c r="BS558" s="258">
        <v>2.2000000000000002</v>
      </c>
      <c r="BT558" s="232"/>
      <c r="BU558" s="1149"/>
      <c r="BV558" s="224"/>
      <c r="BW558" s="1100" t="s">
        <v>973</v>
      </c>
      <c r="BX558" s="1129">
        <v>10900</v>
      </c>
      <c r="BY558" s="237"/>
      <c r="BZ558" s="1100"/>
      <c r="CA558" s="1083">
        <v>0</v>
      </c>
      <c r="CB558" s="1102"/>
      <c r="CC558" s="1086"/>
      <c r="CD558" s="1102"/>
      <c r="CE558" s="1089"/>
      <c r="CF558" s="1102"/>
      <c r="CG558" s="1067"/>
      <c r="CH558" s="1093"/>
      <c r="CI558" s="1121" t="e">
        <v>#REF!</v>
      </c>
      <c r="CJ558" s="1108" t="e">
        <v>#REF!</v>
      </c>
      <c r="CK558" s="1093"/>
      <c r="CL558" s="123" t="s">
        <v>987</v>
      </c>
      <c r="CM558" s="228">
        <v>3000</v>
      </c>
      <c r="CN558" s="229">
        <v>3400</v>
      </c>
      <c r="CO558" s="1100"/>
      <c r="CP558" s="1111"/>
      <c r="CQ558" s="1100"/>
      <c r="CR558" s="1083"/>
      <c r="CS558" s="1102"/>
      <c r="CT558" s="1086"/>
      <c r="CU558" s="1086"/>
      <c r="CV558" s="1089"/>
      <c r="CW558" s="1102"/>
      <c r="CX558" s="1105"/>
      <c r="CY558" s="1091"/>
      <c r="CZ558" s="202"/>
      <c r="DA558" s="127"/>
      <c r="DB558" s="1096"/>
      <c r="DC558" s="266"/>
      <c r="DD558" s="1096"/>
      <c r="DE558" s="1098"/>
      <c r="DF558" s="1100"/>
      <c r="DG558" s="1083"/>
      <c r="DH558" s="1086"/>
      <c r="DI558" s="1086"/>
      <c r="DJ558" s="1086"/>
      <c r="DK558" s="1089"/>
      <c r="DL558" s="1086"/>
      <c r="DM558" s="1067"/>
      <c r="DN558" s="1069"/>
      <c r="DO558" s="1076">
        <v>0.01</v>
      </c>
      <c r="DP558" s="1078">
        <v>0.03</v>
      </c>
      <c r="DQ558" s="1078">
        <v>0.04</v>
      </c>
      <c r="DR558" s="1080">
        <v>0.06</v>
      </c>
      <c r="DS558" s="202"/>
      <c r="DT558" s="1143"/>
      <c r="DU558" s="160"/>
      <c r="DV558" s="160"/>
    </row>
    <row r="559" spans="1:126" s="263" customFormat="1" ht="18.600000000000001" customHeight="1">
      <c r="A559" s="263" t="s">
        <v>648</v>
      </c>
      <c r="B559" s="1147"/>
      <c r="C559" s="1114"/>
      <c r="D559" s="1124"/>
      <c r="E559" s="238" t="s">
        <v>55</v>
      </c>
      <c r="F559" s="165"/>
      <c r="G559" s="239">
        <v>198260</v>
      </c>
      <c r="H559" s="240"/>
      <c r="I559" s="239">
        <v>192330</v>
      </c>
      <c r="J559" s="240"/>
      <c r="K559" s="141" t="s">
        <v>973</v>
      </c>
      <c r="L559" s="241">
        <v>1860</v>
      </c>
      <c r="M559" s="242"/>
      <c r="N559" s="243" t="s">
        <v>974</v>
      </c>
      <c r="O559" s="244" t="s">
        <v>975</v>
      </c>
      <c r="P559" s="244" t="s">
        <v>910</v>
      </c>
      <c r="Q559" s="244" t="s">
        <v>976</v>
      </c>
      <c r="R559" s="244" t="s">
        <v>973</v>
      </c>
      <c r="S559" s="245">
        <v>3</v>
      </c>
      <c r="T559" s="246"/>
      <c r="U559" s="241">
        <v>1800</v>
      </c>
      <c r="V559" s="242"/>
      <c r="W559" s="247" t="s">
        <v>974</v>
      </c>
      <c r="X559" s="244" t="s">
        <v>975</v>
      </c>
      <c r="Y559" s="248" t="s">
        <v>910</v>
      </c>
      <c r="Z559" s="244" t="s">
        <v>976</v>
      </c>
      <c r="AA559" s="248" t="s">
        <v>973</v>
      </c>
      <c r="AB559" s="245">
        <v>3</v>
      </c>
      <c r="AC559" s="249"/>
      <c r="AD559" s="231"/>
      <c r="AE559" s="232"/>
      <c r="AF559" s="233"/>
      <c r="AG559" s="250"/>
      <c r="AH559" s="235"/>
      <c r="AI559" s="195"/>
      <c r="AJ559" s="235"/>
      <c r="AK559" s="195"/>
      <c r="AL559" s="235"/>
      <c r="AM559" s="195"/>
      <c r="AN559" s="195"/>
      <c r="AO559" s="231"/>
      <c r="AP559" s="232"/>
      <c r="AQ559" s="233"/>
      <c r="AR559" s="250"/>
      <c r="AS559" s="235"/>
      <c r="AT559" s="195"/>
      <c r="AU559" s="235"/>
      <c r="AV559" s="195"/>
      <c r="AW559" s="235"/>
      <c r="AX559" s="195"/>
      <c r="AY559" s="231"/>
      <c r="AZ559" s="232"/>
      <c r="BA559" s="232"/>
      <c r="BB559" s="234"/>
      <c r="BC559" s="235"/>
      <c r="BD559" s="195"/>
      <c r="BE559" s="235"/>
      <c r="BF559" s="195"/>
      <c r="BG559" s="235"/>
      <c r="BH559" s="195"/>
      <c r="BI559" s="1119"/>
      <c r="BJ559" s="115"/>
      <c r="BK559" s="259"/>
      <c r="BL559" s="1118"/>
      <c r="BM559" s="260"/>
      <c r="BN559" s="163"/>
      <c r="BO559" s="163"/>
      <c r="BP559" s="163"/>
      <c r="BQ559" s="163"/>
      <c r="BR559" s="163"/>
      <c r="BS559" s="261"/>
      <c r="BT559" s="195"/>
      <c r="BU559" s="1149"/>
      <c r="BV559" s="226"/>
      <c r="BW559" s="1100"/>
      <c r="BX559" s="1130"/>
      <c r="BY559" s="251"/>
      <c r="BZ559" s="1100"/>
      <c r="CA559" s="1084"/>
      <c r="CB559" s="1103"/>
      <c r="CC559" s="1087"/>
      <c r="CD559" s="1103"/>
      <c r="CE559" s="1090"/>
      <c r="CF559" s="1103"/>
      <c r="CG559" s="1068"/>
      <c r="CH559" s="1093"/>
      <c r="CI559" s="1122" t="e">
        <v>#REF!</v>
      </c>
      <c r="CJ559" s="1109" t="e">
        <v>#REF!</v>
      </c>
      <c r="CK559" s="1093"/>
      <c r="CL559" s="252" t="s">
        <v>988</v>
      </c>
      <c r="CM559" s="253">
        <v>2700</v>
      </c>
      <c r="CN559" s="254">
        <v>3000</v>
      </c>
      <c r="CO559" s="1100"/>
      <c r="CP559" s="1112"/>
      <c r="CQ559" s="1100"/>
      <c r="CR559" s="1084"/>
      <c r="CS559" s="1103"/>
      <c r="CT559" s="1087"/>
      <c r="CU559" s="1087"/>
      <c r="CV559" s="1090"/>
      <c r="CW559" s="1103"/>
      <c r="CX559" s="1106"/>
      <c r="CY559" s="1092"/>
      <c r="CZ559" s="202"/>
      <c r="DA559" s="127"/>
      <c r="DB559" s="1096"/>
      <c r="DC559" s="266"/>
      <c r="DD559" s="1096"/>
      <c r="DE559" s="1099"/>
      <c r="DF559" s="1100"/>
      <c r="DG559" s="1084"/>
      <c r="DH559" s="1087"/>
      <c r="DI559" s="1087"/>
      <c r="DJ559" s="1087"/>
      <c r="DK559" s="1090"/>
      <c r="DL559" s="1087"/>
      <c r="DM559" s="1068"/>
      <c r="DN559" s="1069"/>
      <c r="DO559" s="1077"/>
      <c r="DP559" s="1079"/>
      <c r="DQ559" s="1079"/>
      <c r="DR559" s="1081"/>
      <c r="DS559" s="202"/>
      <c r="DT559" s="1143"/>
      <c r="DU559" s="160"/>
      <c r="DV559" s="160"/>
    </row>
    <row r="560" spans="1:126" s="263" customFormat="1" ht="18.600000000000001" customHeight="1">
      <c r="A560" s="263" t="s">
        <v>649</v>
      </c>
      <c r="B560" s="1147"/>
      <c r="C560" s="1128" t="s">
        <v>1013</v>
      </c>
      <c r="D560" s="1116" t="s">
        <v>972</v>
      </c>
      <c r="E560" s="164" t="s">
        <v>52</v>
      </c>
      <c r="F560" s="165"/>
      <c r="G560" s="166">
        <v>40400</v>
      </c>
      <c r="H560" s="167">
        <v>48320</v>
      </c>
      <c r="I560" s="166">
        <v>35070</v>
      </c>
      <c r="J560" s="167">
        <v>42990</v>
      </c>
      <c r="K560" s="141" t="s">
        <v>973</v>
      </c>
      <c r="L560" s="168">
        <v>380</v>
      </c>
      <c r="M560" s="169">
        <v>450</v>
      </c>
      <c r="N560" s="170" t="s">
        <v>974</v>
      </c>
      <c r="O560" s="171" t="s">
        <v>975</v>
      </c>
      <c r="P560" s="172" t="s">
        <v>973</v>
      </c>
      <c r="Q560" s="173" t="s">
        <v>976</v>
      </c>
      <c r="R560" s="172" t="s">
        <v>973</v>
      </c>
      <c r="S560" s="174">
        <v>3.2</v>
      </c>
      <c r="T560" s="175">
        <v>3.2</v>
      </c>
      <c r="U560" s="168">
        <v>330</v>
      </c>
      <c r="V560" s="169">
        <v>400</v>
      </c>
      <c r="W560" s="176" t="s">
        <v>974</v>
      </c>
      <c r="X560" s="171" t="s">
        <v>975</v>
      </c>
      <c r="Y560" s="176" t="s">
        <v>973</v>
      </c>
      <c r="Z560" s="173" t="s">
        <v>976</v>
      </c>
      <c r="AA560" s="176" t="s">
        <v>973</v>
      </c>
      <c r="AB560" s="174">
        <v>3.2</v>
      </c>
      <c r="AC560" s="177">
        <v>3.2</v>
      </c>
      <c r="AD560" s="141" t="s">
        <v>973</v>
      </c>
      <c r="AE560" s="178">
        <v>7920</v>
      </c>
      <c r="AF560" s="141" t="s">
        <v>973</v>
      </c>
      <c r="AG560" s="179">
        <v>70</v>
      </c>
      <c r="AH560" s="180" t="s">
        <v>974</v>
      </c>
      <c r="AI560" s="171" t="s">
        <v>975</v>
      </c>
      <c r="AJ560" s="176" t="s">
        <v>973</v>
      </c>
      <c r="AK560" s="173" t="s">
        <v>976</v>
      </c>
      <c r="AL560" s="176" t="s">
        <v>973</v>
      </c>
      <c r="AM560" s="181">
        <v>3.2</v>
      </c>
      <c r="AN560" s="182" t="s">
        <v>977</v>
      </c>
      <c r="AO560" s="141" t="s">
        <v>973</v>
      </c>
      <c r="AP560" s="183">
        <v>3170</v>
      </c>
      <c r="AQ560" s="141" t="s">
        <v>973</v>
      </c>
      <c r="AR560" s="184">
        <v>30</v>
      </c>
      <c r="AS560" s="185" t="s">
        <v>974</v>
      </c>
      <c r="AT560" s="186" t="s">
        <v>975</v>
      </c>
      <c r="AU560" s="187" t="s">
        <v>973</v>
      </c>
      <c r="AV560" s="188" t="s">
        <v>976</v>
      </c>
      <c r="AW560" s="187" t="s">
        <v>973</v>
      </c>
      <c r="AX560" s="189">
        <v>3.7</v>
      </c>
      <c r="AY560" s="115"/>
      <c r="AZ560" s="126"/>
      <c r="BA560" s="126"/>
      <c r="BB560" s="190"/>
      <c r="BC560" s="130"/>
      <c r="BD560" s="126"/>
      <c r="BE560" s="130"/>
      <c r="BF560" s="126"/>
      <c r="BG560" s="130"/>
      <c r="BH560" s="126"/>
      <c r="BI560" s="1119"/>
      <c r="BJ560" s="115"/>
      <c r="BK560" s="224" t="s">
        <v>1014</v>
      </c>
      <c r="BL560" s="1118"/>
      <c r="BM560" s="202" t="s">
        <v>1014</v>
      </c>
      <c r="BN560" s="195"/>
      <c r="BO560" s="195"/>
      <c r="BP560" s="195"/>
      <c r="BQ560" s="195"/>
      <c r="BR560" s="195"/>
      <c r="BS560" s="225"/>
      <c r="BU560" s="1149"/>
      <c r="BV560" s="259"/>
      <c r="BW560" s="1118"/>
      <c r="BX560" s="232"/>
      <c r="BY560" s="232"/>
      <c r="BZ560" s="1119"/>
      <c r="CA560" s="267"/>
      <c r="CB560" s="268"/>
      <c r="CC560" s="269"/>
      <c r="CD560" s="268"/>
      <c r="CE560" s="269"/>
      <c r="CF560" s="268"/>
      <c r="CG560" s="269"/>
      <c r="CH560" s="1096" t="s">
        <v>973</v>
      </c>
      <c r="CI560" s="1120">
        <v>3200</v>
      </c>
      <c r="CJ560" s="1107">
        <v>3500</v>
      </c>
      <c r="CK560" s="1093" t="s">
        <v>973</v>
      </c>
      <c r="CL560" s="198" t="s">
        <v>980</v>
      </c>
      <c r="CM560" s="199">
        <v>5500</v>
      </c>
      <c r="CN560" s="200">
        <v>6200</v>
      </c>
      <c r="CO560" s="1100" t="s">
        <v>973</v>
      </c>
      <c r="CP560" s="1110">
        <v>4750</v>
      </c>
      <c r="CQ560" s="1100" t="s">
        <v>973</v>
      </c>
      <c r="CR560" s="1082">
        <v>40</v>
      </c>
      <c r="CS560" s="1101" t="s">
        <v>974</v>
      </c>
      <c r="CT560" s="1085" t="s">
        <v>975</v>
      </c>
      <c r="CU560" s="1085" t="s">
        <v>973</v>
      </c>
      <c r="CV560" s="1088" t="s">
        <v>979</v>
      </c>
      <c r="CW560" s="1101" t="s">
        <v>973</v>
      </c>
      <c r="CX560" s="1104">
        <v>3.6</v>
      </c>
      <c r="CY560" s="1091" t="s">
        <v>981</v>
      </c>
      <c r="CZ560" s="1093" t="s">
        <v>973</v>
      </c>
      <c r="DA560" s="1094">
        <v>4900</v>
      </c>
      <c r="DB560" s="1096"/>
      <c r="DC560" s="270"/>
      <c r="DD560" s="1096" t="s">
        <v>982</v>
      </c>
      <c r="DE560" s="1097">
        <v>5160</v>
      </c>
      <c r="DF560" s="1100" t="s">
        <v>973</v>
      </c>
      <c r="DG560" s="1082">
        <v>50</v>
      </c>
      <c r="DH560" s="1085" t="s">
        <v>974</v>
      </c>
      <c r="DI560" s="1085" t="s">
        <v>975</v>
      </c>
      <c r="DJ560" s="1085" t="s">
        <v>973</v>
      </c>
      <c r="DK560" s="1088" t="s">
        <v>979</v>
      </c>
      <c r="DL560" s="1085" t="s">
        <v>973</v>
      </c>
      <c r="DM560" s="1066">
        <v>2.2000000000000002</v>
      </c>
      <c r="DN560" s="1069" t="s">
        <v>982</v>
      </c>
      <c r="DO560" s="1070" t="s">
        <v>912</v>
      </c>
      <c r="DP560" s="1072" t="s">
        <v>912</v>
      </c>
      <c r="DQ560" s="1072" t="s">
        <v>912</v>
      </c>
      <c r="DR560" s="1074" t="s">
        <v>912</v>
      </c>
      <c r="DS560" s="202"/>
      <c r="DT560" s="1143"/>
      <c r="DU560" s="160"/>
      <c r="DV560" s="160"/>
    </row>
    <row r="561" spans="1:126" s="263" customFormat="1" ht="18.600000000000001" customHeight="1">
      <c r="A561" s="263" t="s">
        <v>650</v>
      </c>
      <c r="B561" s="1147"/>
      <c r="C561" s="1114"/>
      <c r="D561" s="1117"/>
      <c r="E561" s="203" t="s">
        <v>53</v>
      </c>
      <c r="F561" s="165"/>
      <c r="G561" s="204">
        <v>48320</v>
      </c>
      <c r="H561" s="205">
        <v>112630</v>
      </c>
      <c r="I561" s="204">
        <v>42990</v>
      </c>
      <c r="J561" s="205">
        <v>107300</v>
      </c>
      <c r="K561" s="141" t="s">
        <v>973</v>
      </c>
      <c r="L561" s="206">
        <v>450</v>
      </c>
      <c r="M561" s="207">
        <v>1000</v>
      </c>
      <c r="N561" s="208" t="s">
        <v>974</v>
      </c>
      <c r="O561" s="209" t="s">
        <v>975</v>
      </c>
      <c r="P561" s="209" t="s">
        <v>910</v>
      </c>
      <c r="Q561" s="209" t="s">
        <v>976</v>
      </c>
      <c r="R561" s="209" t="s">
        <v>973</v>
      </c>
      <c r="S561" s="210">
        <v>3.2</v>
      </c>
      <c r="T561" s="211">
        <v>3.1</v>
      </c>
      <c r="U561" s="206">
        <v>400</v>
      </c>
      <c r="V561" s="207">
        <v>950</v>
      </c>
      <c r="W561" s="212" t="s">
        <v>974</v>
      </c>
      <c r="X561" s="209" t="s">
        <v>975</v>
      </c>
      <c r="Y561" s="212" t="s">
        <v>910</v>
      </c>
      <c r="Z561" s="209" t="s">
        <v>976</v>
      </c>
      <c r="AA561" s="212" t="s">
        <v>973</v>
      </c>
      <c r="AB561" s="210">
        <v>3.2</v>
      </c>
      <c r="AC561" s="213">
        <v>3.1</v>
      </c>
      <c r="AD561" s="141" t="s">
        <v>973</v>
      </c>
      <c r="AE561" s="214">
        <v>7920</v>
      </c>
      <c r="AF561" s="141" t="s">
        <v>973</v>
      </c>
      <c r="AG561" s="215">
        <v>70</v>
      </c>
      <c r="AH561" s="216" t="s">
        <v>974</v>
      </c>
      <c r="AI561" s="158" t="s">
        <v>975</v>
      </c>
      <c r="AJ561" s="159" t="s">
        <v>973</v>
      </c>
      <c r="AK561" s="217" t="s">
        <v>976</v>
      </c>
      <c r="AL561" s="218" t="s">
        <v>973</v>
      </c>
      <c r="AM561" s="219">
        <v>3.2</v>
      </c>
      <c r="AN561" s="220"/>
      <c r="AO561" s="115"/>
      <c r="AP561" s="221"/>
      <c r="AQ561" s="115"/>
      <c r="AR561" s="222"/>
      <c r="AS561" s="223"/>
      <c r="AT561" s="221"/>
      <c r="AU561" s="223"/>
      <c r="AV561" s="221"/>
      <c r="AW561" s="223"/>
      <c r="AX561" s="221"/>
      <c r="AY561" s="115"/>
      <c r="AZ561" s="126"/>
      <c r="BA561" s="126"/>
      <c r="BB561" s="190"/>
      <c r="BC561" s="130"/>
      <c r="BD561" s="126"/>
      <c r="BE561" s="130"/>
      <c r="BF561" s="126"/>
      <c r="BG561" s="130"/>
      <c r="BH561" s="126"/>
      <c r="BI561" s="1119"/>
      <c r="BJ561" s="115"/>
      <c r="BK561" s="224">
        <v>597200</v>
      </c>
      <c r="BL561" s="1118"/>
      <c r="BM561" s="256">
        <v>5970</v>
      </c>
      <c r="BN561" s="195" t="s">
        <v>911</v>
      </c>
      <c r="BO561" s="122" t="s">
        <v>975</v>
      </c>
      <c r="BP561" s="129" t="s">
        <v>973</v>
      </c>
      <c r="BQ561" s="257" t="s">
        <v>976</v>
      </c>
      <c r="BR561" s="143" t="s">
        <v>973</v>
      </c>
      <c r="BS561" s="258">
        <v>2</v>
      </c>
      <c r="BT561" s="232"/>
      <c r="BU561" s="1149"/>
      <c r="BV561" s="195"/>
      <c r="BW561" s="1118"/>
      <c r="BX561" s="232"/>
      <c r="BY561" s="232"/>
      <c r="BZ561" s="1119"/>
      <c r="CA561" s="271"/>
      <c r="CB561" s="268"/>
      <c r="CC561" s="269"/>
      <c r="CD561" s="268"/>
      <c r="CE561" s="269"/>
      <c r="CF561" s="268"/>
      <c r="CG561" s="269"/>
      <c r="CH561" s="1096"/>
      <c r="CI561" s="1121" t="e">
        <v>#REF!</v>
      </c>
      <c r="CJ561" s="1108" t="e">
        <v>#REF!</v>
      </c>
      <c r="CK561" s="1093"/>
      <c r="CL561" s="123" t="s">
        <v>985</v>
      </c>
      <c r="CM561" s="228">
        <v>3000</v>
      </c>
      <c r="CN561" s="229">
        <v>3400</v>
      </c>
      <c r="CO561" s="1100"/>
      <c r="CP561" s="1111"/>
      <c r="CQ561" s="1100"/>
      <c r="CR561" s="1083"/>
      <c r="CS561" s="1102"/>
      <c r="CT561" s="1086"/>
      <c r="CU561" s="1086"/>
      <c r="CV561" s="1089"/>
      <c r="CW561" s="1102"/>
      <c r="CX561" s="1105"/>
      <c r="CY561" s="1091"/>
      <c r="CZ561" s="1093"/>
      <c r="DA561" s="1095"/>
      <c r="DB561" s="1096"/>
      <c r="DC561" s="270"/>
      <c r="DD561" s="1096"/>
      <c r="DE561" s="1098"/>
      <c r="DF561" s="1100"/>
      <c r="DG561" s="1083"/>
      <c r="DH561" s="1086"/>
      <c r="DI561" s="1086"/>
      <c r="DJ561" s="1086"/>
      <c r="DK561" s="1089"/>
      <c r="DL561" s="1086"/>
      <c r="DM561" s="1067"/>
      <c r="DN561" s="1069"/>
      <c r="DO561" s="1071"/>
      <c r="DP561" s="1073"/>
      <c r="DQ561" s="1073"/>
      <c r="DR561" s="1075"/>
      <c r="DS561" s="202"/>
      <c r="DT561" s="1143"/>
      <c r="DU561" s="160"/>
      <c r="DV561" s="160"/>
    </row>
    <row r="562" spans="1:126" s="263" customFormat="1" ht="18.600000000000001" customHeight="1">
      <c r="A562" s="263" t="s">
        <v>651</v>
      </c>
      <c r="B562" s="1147"/>
      <c r="C562" s="1114"/>
      <c r="D562" s="1123" t="s">
        <v>986</v>
      </c>
      <c r="E562" s="203" t="s">
        <v>54</v>
      </c>
      <c r="F562" s="165"/>
      <c r="G562" s="204">
        <v>112630</v>
      </c>
      <c r="H562" s="205">
        <v>191900</v>
      </c>
      <c r="I562" s="204">
        <v>107300</v>
      </c>
      <c r="J562" s="205">
        <v>186570</v>
      </c>
      <c r="K562" s="141" t="s">
        <v>973</v>
      </c>
      <c r="L562" s="206">
        <v>1000</v>
      </c>
      <c r="M562" s="207">
        <v>1790</v>
      </c>
      <c r="N562" s="208" t="s">
        <v>974</v>
      </c>
      <c r="O562" s="209" t="s">
        <v>975</v>
      </c>
      <c r="P562" s="209" t="s">
        <v>910</v>
      </c>
      <c r="Q562" s="209" t="s">
        <v>976</v>
      </c>
      <c r="R562" s="209" t="s">
        <v>973</v>
      </c>
      <c r="S562" s="210">
        <v>3.1</v>
      </c>
      <c r="T562" s="211">
        <v>3.1</v>
      </c>
      <c r="U562" s="206">
        <v>950</v>
      </c>
      <c r="V562" s="207">
        <v>1740</v>
      </c>
      <c r="W562" s="212" t="s">
        <v>974</v>
      </c>
      <c r="X562" s="209" t="s">
        <v>975</v>
      </c>
      <c r="Y562" s="212" t="s">
        <v>910</v>
      </c>
      <c r="Z562" s="209" t="s">
        <v>976</v>
      </c>
      <c r="AA562" s="212" t="s">
        <v>973</v>
      </c>
      <c r="AB562" s="210">
        <v>3.1</v>
      </c>
      <c r="AC562" s="213">
        <v>3.1</v>
      </c>
      <c r="AD562" s="231"/>
      <c r="AE562" s="232"/>
      <c r="AF562" s="233"/>
      <c r="AG562" s="234"/>
      <c r="AH562" s="235"/>
      <c r="AI562" s="195"/>
      <c r="AJ562" s="235"/>
      <c r="AK562" s="195"/>
      <c r="AL562" s="235"/>
      <c r="AM562" s="195"/>
      <c r="AN562" s="195"/>
      <c r="AO562" s="231"/>
      <c r="AP562" s="232"/>
      <c r="AQ562" s="233"/>
      <c r="AR562" s="234"/>
      <c r="AS562" s="235"/>
      <c r="AT562" s="195"/>
      <c r="AU562" s="235"/>
      <c r="AV562" s="195"/>
      <c r="AW562" s="235"/>
      <c r="AX562" s="195"/>
      <c r="AY562" s="141" t="s">
        <v>973</v>
      </c>
      <c r="AZ562" s="236">
        <v>15850</v>
      </c>
      <c r="BA562" s="141" t="s">
        <v>973</v>
      </c>
      <c r="BB562" s="184">
        <v>150</v>
      </c>
      <c r="BC562" s="185" t="s">
        <v>974</v>
      </c>
      <c r="BD562" s="186" t="s">
        <v>975</v>
      </c>
      <c r="BE562" s="187" t="s">
        <v>973</v>
      </c>
      <c r="BF562" s="188" t="s">
        <v>976</v>
      </c>
      <c r="BG562" s="185" t="s">
        <v>973</v>
      </c>
      <c r="BH562" s="189">
        <v>2.9</v>
      </c>
      <c r="BI562" s="1119"/>
      <c r="BJ562" s="115"/>
      <c r="BK562" s="259"/>
      <c r="BL562" s="1118"/>
      <c r="BM562" s="260"/>
      <c r="BN562" s="163"/>
      <c r="BO562" s="163"/>
      <c r="BP562" s="163"/>
      <c r="BQ562" s="163"/>
      <c r="BR562" s="163"/>
      <c r="BS562" s="261"/>
      <c r="BT562" s="195"/>
      <c r="BU562" s="1149"/>
      <c r="BV562" s="195"/>
      <c r="BW562" s="1118"/>
      <c r="BX562" s="232"/>
      <c r="BY562" s="232"/>
      <c r="BZ562" s="1119"/>
      <c r="CA562" s="271"/>
      <c r="CB562" s="268"/>
      <c r="CC562" s="269"/>
      <c r="CD562" s="268"/>
      <c r="CE562" s="269"/>
      <c r="CF562" s="268"/>
      <c r="CG562" s="269"/>
      <c r="CH562" s="1096"/>
      <c r="CI562" s="1121" t="e">
        <v>#REF!</v>
      </c>
      <c r="CJ562" s="1108" t="e">
        <v>#REF!</v>
      </c>
      <c r="CK562" s="1093"/>
      <c r="CL562" s="123" t="s">
        <v>987</v>
      </c>
      <c r="CM562" s="228">
        <v>2600</v>
      </c>
      <c r="CN562" s="229">
        <v>2900</v>
      </c>
      <c r="CO562" s="1100"/>
      <c r="CP562" s="1111"/>
      <c r="CQ562" s="1100"/>
      <c r="CR562" s="1083"/>
      <c r="CS562" s="1102"/>
      <c r="CT562" s="1086"/>
      <c r="CU562" s="1086"/>
      <c r="CV562" s="1089"/>
      <c r="CW562" s="1102"/>
      <c r="CX562" s="1105"/>
      <c r="CY562" s="1091"/>
      <c r="CZ562" s="202"/>
      <c r="DA562" s="127"/>
      <c r="DB562" s="1096"/>
      <c r="DC562" s="270"/>
      <c r="DD562" s="1096"/>
      <c r="DE562" s="1098"/>
      <c r="DF562" s="1100"/>
      <c r="DG562" s="1083"/>
      <c r="DH562" s="1086"/>
      <c r="DI562" s="1086"/>
      <c r="DJ562" s="1086"/>
      <c r="DK562" s="1089"/>
      <c r="DL562" s="1086"/>
      <c r="DM562" s="1067"/>
      <c r="DN562" s="1069"/>
      <c r="DO562" s="1076">
        <v>0.02</v>
      </c>
      <c r="DP562" s="1078">
        <v>0.03</v>
      </c>
      <c r="DQ562" s="1078">
        <v>0.05</v>
      </c>
      <c r="DR562" s="1080">
        <v>0.06</v>
      </c>
      <c r="DS562" s="202"/>
      <c r="DT562" s="1143"/>
      <c r="DU562" s="160"/>
      <c r="DV562" s="160"/>
    </row>
    <row r="563" spans="1:126" s="263" customFormat="1" ht="18.600000000000001" customHeight="1">
      <c r="A563" s="263" t="s">
        <v>652</v>
      </c>
      <c r="B563" s="1147"/>
      <c r="C563" s="1114"/>
      <c r="D563" s="1124"/>
      <c r="E563" s="238" t="s">
        <v>55</v>
      </c>
      <c r="F563" s="165"/>
      <c r="G563" s="239">
        <v>191900</v>
      </c>
      <c r="H563" s="240"/>
      <c r="I563" s="239">
        <v>186570</v>
      </c>
      <c r="J563" s="240"/>
      <c r="K563" s="141" t="s">
        <v>973</v>
      </c>
      <c r="L563" s="241">
        <v>1790</v>
      </c>
      <c r="M563" s="242"/>
      <c r="N563" s="243" t="s">
        <v>974</v>
      </c>
      <c r="O563" s="244" t="s">
        <v>975</v>
      </c>
      <c r="P563" s="244" t="s">
        <v>910</v>
      </c>
      <c r="Q563" s="244" t="s">
        <v>976</v>
      </c>
      <c r="R563" s="244" t="s">
        <v>973</v>
      </c>
      <c r="S563" s="245">
        <v>3.1</v>
      </c>
      <c r="T563" s="246"/>
      <c r="U563" s="241">
        <v>1740</v>
      </c>
      <c r="V563" s="242"/>
      <c r="W563" s="247" t="s">
        <v>974</v>
      </c>
      <c r="X563" s="244" t="s">
        <v>975</v>
      </c>
      <c r="Y563" s="248" t="s">
        <v>910</v>
      </c>
      <c r="Z563" s="244" t="s">
        <v>976</v>
      </c>
      <c r="AA563" s="248" t="s">
        <v>973</v>
      </c>
      <c r="AB563" s="245">
        <v>3.1</v>
      </c>
      <c r="AC563" s="249"/>
      <c r="AD563" s="231"/>
      <c r="AE563" s="232"/>
      <c r="AF563" s="233"/>
      <c r="AG563" s="250"/>
      <c r="AH563" s="235"/>
      <c r="AI563" s="195"/>
      <c r="AJ563" s="235"/>
      <c r="AK563" s="195"/>
      <c r="AL563" s="235"/>
      <c r="AM563" s="195"/>
      <c r="AN563" s="195"/>
      <c r="AO563" s="231"/>
      <c r="AP563" s="232"/>
      <c r="AQ563" s="233"/>
      <c r="AR563" s="250"/>
      <c r="AS563" s="235"/>
      <c r="AT563" s="195"/>
      <c r="AU563" s="235"/>
      <c r="AV563" s="195"/>
      <c r="AW563" s="235"/>
      <c r="AX563" s="195"/>
      <c r="AY563" s="231"/>
      <c r="AZ563" s="232"/>
      <c r="BA563" s="232"/>
      <c r="BB563" s="234"/>
      <c r="BC563" s="235"/>
      <c r="BD563" s="195"/>
      <c r="BE563" s="235"/>
      <c r="BF563" s="195"/>
      <c r="BG563" s="235"/>
      <c r="BH563" s="195"/>
      <c r="BI563" s="1119"/>
      <c r="BJ563" s="115"/>
      <c r="BK563" s="224" t="s">
        <v>1015</v>
      </c>
      <c r="BL563" s="1118"/>
      <c r="BM563" s="202" t="s">
        <v>1015</v>
      </c>
      <c r="BN563" s="195"/>
      <c r="BO563" s="195"/>
      <c r="BP563" s="195"/>
      <c r="BQ563" s="195"/>
      <c r="BR563" s="195"/>
      <c r="BS563" s="225"/>
      <c r="BU563" s="1149"/>
      <c r="BV563" s="259"/>
      <c r="BW563" s="1118"/>
      <c r="BX563" s="232"/>
      <c r="BY563" s="232"/>
      <c r="BZ563" s="1119"/>
      <c r="CA563" s="271"/>
      <c r="CB563" s="268"/>
      <c r="CC563" s="269"/>
      <c r="CD563" s="268"/>
      <c r="CE563" s="269"/>
      <c r="CF563" s="268"/>
      <c r="CG563" s="269"/>
      <c r="CH563" s="1096"/>
      <c r="CI563" s="1122" t="e">
        <v>#REF!</v>
      </c>
      <c r="CJ563" s="1109" t="e">
        <v>#REF!</v>
      </c>
      <c r="CK563" s="1093"/>
      <c r="CL563" s="252" t="s">
        <v>988</v>
      </c>
      <c r="CM563" s="253">
        <v>2400</v>
      </c>
      <c r="CN563" s="254">
        <v>2600</v>
      </c>
      <c r="CO563" s="1100"/>
      <c r="CP563" s="1112"/>
      <c r="CQ563" s="1100"/>
      <c r="CR563" s="1084"/>
      <c r="CS563" s="1103"/>
      <c r="CT563" s="1087"/>
      <c r="CU563" s="1087"/>
      <c r="CV563" s="1090"/>
      <c r="CW563" s="1103"/>
      <c r="CX563" s="1106"/>
      <c r="CY563" s="1092"/>
      <c r="CZ563" s="202"/>
      <c r="DA563" s="127"/>
      <c r="DB563" s="1096"/>
      <c r="DC563" s="270"/>
      <c r="DD563" s="1096"/>
      <c r="DE563" s="1099"/>
      <c r="DF563" s="1100"/>
      <c r="DG563" s="1084"/>
      <c r="DH563" s="1087"/>
      <c r="DI563" s="1087"/>
      <c r="DJ563" s="1087"/>
      <c r="DK563" s="1090"/>
      <c r="DL563" s="1087"/>
      <c r="DM563" s="1068"/>
      <c r="DN563" s="1069"/>
      <c r="DO563" s="1077"/>
      <c r="DP563" s="1079"/>
      <c r="DQ563" s="1079"/>
      <c r="DR563" s="1081"/>
      <c r="DS563" s="202"/>
      <c r="DT563" s="1143"/>
      <c r="DU563" s="160"/>
      <c r="DV563" s="160"/>
    </row>
    <row r="564" spans="1:126" s="263" customFormat="1" ht="18.600000000000001" customHeight="1">
      <c r="A564" s="263" t="s">
        <v>653</v>
      </c>
      <c r="B564" s="1147"/>
      <c r="C564" s="1128" t="s">
        <v>1016</v>
      </c>
      <c r="D564" s="1116" t="s">
        <v>972</v>
      </c>
      <c r="E564" s="164" t="s">
        <v>52</v>
      </c>
      <c r="F564" s="165"/>
      <c r="G564" s="166">
        <v>38460</v>
      </c>
      <c r="H564" s="167">
        <v>46380</v>
      </c>
      <c r="I564" s="166">
        <v>33610</v>
      </c>
      <c r="J564" s="167">
        <v>41530</v>
      </c>
      <c r="K564" s="141" t="s">
        <v>973</v>
      </c>
      <c r="L564" s="168">
        <v>360</v>
      </c>
      <c r="M564" s="169">
        <v>430</v>
      </c>
      <c r="N564" s="170" t="s">
        <v>974</v>
      </c>
      <c r="O564" s="171" t="s">
        <v>975</v>
      </c>
      <c r="P564" s="172" t="s">
        <v>973</v>
      </c>
      <c r="Q564" s="173" t="s">
        <v>976</v>
      </c>
      <c r="R564" s="172" t="s">
        <v>973</v>
      </c>
      <c r="S564" s="174">
        <v>3.2</v>
      </c>
      <c r="T564" s="175">
        <v>3.2</v>
      </c>
      <c r="U564" s="168">
        <v>310</v>
      </c>
      <c r="V564" s="169">
        <v>380</v>
      </c>
      <c r="W564" s="176" t="s">
        <v>974</v>
      </c>
      <c r="X564" s="171" t="s">
        <v>975</v>
      </c>
      <c r="Y564" s="176" t="s">
        <v>973</v>
      </c>
      <c r="Z564" s="173" t="s">
        <v>976</v>
      </c>
      <c r="AA564" s="176" t="s">
        <v>973</v>
      </c>
      <c r="AB564" s="174">
        <v>3.2</v>
      </c>
      <c r="AC564" s="177">
        <v>3.2</v>
      </c>
      <c r="AD564" s="141" t="s">
        <v>973</v>
      </c>
      <c r="AE564" s="178">
        <v>7920</v>
      </c>
      <c r="AF564" s="141" t="s">
        <v>973</v>
      </c>
      <c r="AG564" s="179">
        <v>70</v>
      </c>
      <c r="AH564" s="180" t="s">
        <v>974</v>
      </c>
      <c r="AI564" s="171" t="s">
        <v>975</v>
      </c>
      <c r="AJ564" s="176" t="s">
        <v>973</v>
      </c>
      <c r="AK564" s="173" t="s">
        <v>976</v>
      </c>
      <c r="AL564" s="176" t="s">
        <v>973</v>
      </c>
      <c r="AM564" s="181">
        <v>3.2</v>
      </c>
      <c r="AN564" s="182" t="s">
        <v>977</v>
      </c>
      <c r="AO564" s="141" t="s">
        <v>973</v>
      </c>
      <c r="AP564" s="183">
        <v>3170</v>
      </c>
      <c r="AQ564" s="141" t="s">
        <v>973</v>
      </c>
      <c r="AR564" s="184">
        <v>30</v>
      </c>
      <c r="AS564" s="185" t="s">
        <v>974</v>
      </c>
      <c r="AT564" s="186" t="s">
        <v>975</v>
      </c>
      <c r="AU564" s="187" t="s">
        <v>973</v>
      </c>
      <c r="AV564" s="188" t="s">
        <v>976</v>
      </c>
      <c r="AW564" s="187" t="s">
        <v>973</v>
      </c>
      <c r="AX564" s="189">
        <v>3.7</v>
      </c>
      <c r="AY564" s="115"/>
      <c r="AZ564" s="126"/>
      <c r="BA564" s="126"/>
      <c r="BB564" s="190"/>
      <c r="BC564" s="130"/>
      <c r="BD564" s="126"/>
      <c r="BE564" s="130"/>
      <c r="BF564" s="126"/>
      <c r="BG564" s="130"/>
      <c r="BH564" s="126"/>
      <c r="BI564" s="1119"/>
      <c r="BJ564" s="115"/>
      <c r="BK564" s="224">
        <v>635700</v>
      </c>
      <c r="BL564" s="1118"/>
      <c r="BM564" s="256">
        <v>6350</v>
      </c>
      <c r="BN564" s="195" t="s">
        <v>911</v>
      </c>
      <c r="BO564" s="122" t="s">
        <v>975</v>
      </c>
      <c r="BP564" s="129" t="s">
        <v>973</v>
      </c>
      <c r="BQ564" s="257" t="s">
        <v>976</v>
      </c>
      <c r="BR564" s="143" t="s">
        <v>973</v>
      </c>
      <c r="BS564" s="258">
        <v>2.1</v>
      </c>
      <c r="BT564" s="232"/>
      <c r="BU564" s="1149"/>
      <c r="BV564" s="224"/>
      <c r="BW564" s="1118"/>
      <c r="BX564" s="232"/>
      <c r="BY564" s="232"/>
      <c r="BZ564" s="1119"/>
      <c r="CA564" s="271"/>
      <c r="CB564" s="268"/>
      <c r="CC564" s="269"/>
      <c r="CD564" s="268"/>
      <c r="CE564" s="269"/>
      <c r="CF564" s="268"/>
      <c r="CG564" s="269"/>
      <c r="CH564" s="1096" t="s">
        <v>973</v>
      </c>
      <c r="CI564" s="1120">
        <v>3500</v>
      </c>
      <c r="CJ564" s="1107">
        <v>3800</v>
      </c>
      <c r="CK564" s="1093" t="s">
        <v>973</v>
      </c>
      <c r="CL564" s="198" t="s">
        <v>980</v>
      </c>
      <c r="CM564" s="199">
        <v>6100</v>
      </c>
      <c r="CN564" s="200">
        <v>6800</v>
      </c>
      <c r="CO564" s="1100" t="s">
        <v>973</v>
      </c>
      <c r="CP564" s="1110">
        <v>4320</v>
      </c>
      <c r="CQ564" s="1100" t="s">
        <v>973</v>
      </c>
      <c r="CR564" s="1082">
        <v>40</v>
      </c>
      <c r="CS564" s="1101" t="s">
        <v>974</v>
      </c>
      <c r="CT564" s="1085" t="s">
        <v>975</v>
      </c>
      <c r="CU564" s="1085" t="s">
        <v>973</v>
      </c>
      <c r="CV564" s="1088" t="s">
        <v>979</v>
      </c>
      <c r="CW564" s="1101" t="s">
        <v>973</v>
      </c>
      <c r="CX564" s="1104">
        <v>3.3</v>
      </c>
      <c r="CY564" s="1091" t="s">
        <v>981</v>
      </c>
      <c r="CZ564" s="1093" t="s">
        <v>973</v>
      </c>
      <c r="DA564" s="1094">
        <v>4900</v>
      </c>
      <c r="DB564" s="1096"/>
      <c r="DC564" s="266"/>
      <c r="DD564" s="1096" t="s">
        <v>982</v>
      </c>
      <c r="DE564" s="1097">
        <v>4690</v>
      </c>
      <c r="DF564" s="1100" t="s">
        <v>973</v>
      </c>
      <c r="DG564" s="1082">
        <v>40</v>
      </c>
      <c r="DH564" s="1085" t="s">
        <v>974</v>
      </c>
      <c r="DI564" s="1085" t="s">
        <v>975</v>
      </c>
      <c r="DJ564" s="1085" t="s">
        <v>973</v>
      </c>
      <c r="DK564" s="1088" t="s">
        <v>979</v>
      </c>
      <c r="DL564" s="1085" t="s">
        <v>973</v>
      </c>
      <c r="DM564" s="1066">
        <v>2.5</v>
      </c>
      <c r="DN564" s="1069" t="s">
        <v>982</v>
      </c>
      <c r="DO564" s="1070" t="s">
        <v>912</v>
      </c>
      <c r="DP564" s="1072" t="s">
        <v>912</v>
      </c>
      <c r="DQ564" s="1072" t="s">
        <v>912</v>
      </c>
      <c r="DR564" s="1074" t="s">
        <v>912</v>
      </c>
      <c r="DS564" s="202"/>
      <c r="DT564" s="1143"/>
      <c r="DU564" s="160"/>
      <c r="DV564" s="160"/>
    </row>
    <row r="565" spans="1:126" s="263" customFormat="1" ht="18.600000000000001" customHeight="1">
      <c r="A565" s="263" t="s">
        <v>654</v>
      </c>
      <c r="B565" s="1147"/>
      <c r="C565" s="1114"/>
      <c r="D565" s="1117"/>
      <c r="E565" s="203" t="s">
        <v>53</v>
      </c>
      <c r="F565" s="165"/>
      <c r="G565" s="204">
        <v>46380</v>
      </c>
      <c r="H565" s="205">
        <v>110690</v>
      </c>
      <c r="I565" s="204">
        <v>41530</v>
      </c>
      <c r="J565" s="205">
        <v>105840</v>
      </c>
      <c r="K565" s="141" t="s">
        <v>973</v>
      </c>
      <c r="L565" s="206">
        <v>430</v>
      </c>
      <c r="M565" s="207">
        <v>980</v>
      </c>
      <c r="N565" s="208" t="s">
        <v>974</v>
      </c>
      <c r="O565" s="209" t="s">
        <v>975</v>
      </c>
      <c r="P565" s="209" t="s">
        <v>910</v>
      </c>
      <c r="Q565" s="209" t="s">
        <v>976</v>
      </c>
      <c r="R565" s="209" t="s">
        <v>973</v>
      </c>
      <c r="S565" s="210">
        <v>3.2</v>
      </c>
      <c r="T565" s="211">
        <v>3.1</v>
      </c>
      <c r="U565" s="206">
        <v>380</v>
      </c>
      <c r="V565" s="207">
        <v>930</v>
      </c>
      <c r="W565" s="212" t="s">
        <v>974</v>
      </c>
      <c r="X565" s="209" t="s">
        <v>975</v>
      </c>
      <c r="Y565" s="212" t="s">
        <v>910</v>
      </c>
      <c r="Z565" s="209" t="s">
        <v>976</v>
      </c>
      <c r="AA565" s="212" t="s">
        <v>973</v>
      </c>
      <c r="AB565" s="210">
        <v>3.2</v>
      </c>
      <c r="AC565" s="213">
        <v>3.1</v>
      </c>
      <c r="AD565" s="141" t="s">
        <v>973</v>
      </c>
      <c r="AE565" s="214">
        <v>7920</v>
      </c>
      <c r="AF565" s="141" t="s">
        <v>973</v>
      </c>
      <c r="AG565" s="215">
        <v>70</v>
      </c>
      <c r="AH565" s="216" t="s">
        <v>974</v>
      </c>
      <c r="AI565" s="158" t="s">
        <v>975</v>
      </c>
      <c r="AJ565" s="159" t="s">
        <v>973</v>
      </c>
      <c r="AK565" s="217" t="s">
        <v>976</v>
      </c>
      <c r="AL565" s="218" t="s">
        <v>973</v>
      </c>
      <c r="AM565" s="219">
        <v>3.2</v>
      </c>
      <c r="AN565" s="220"/>
      <c r="AO565" s="115"/>
      <c r="AP565" s="221"/>
      <c r="AQ565" s="115"/>
      <c r="AR565" s="222"/>
      <c r="AS565" s="223"/>
      <c r="AT565" s="221"/>
      <c r="AU565" s="223"/>
      <c r="AV565" s="221"/>
      <c r="AW565" s="223"/>
      <c r="AX565" s="221"/>
      <c r="AY565" s="115"/>
      <c r="AZ565" s="126"/>
      <c r="BA565" s="126"/>
      <c r="BB565" s="190"/>
      <c r="BC565" s="130"/>
      <c r="BD565" s="126"/>
      <c r="BE565" s="130"/>
      <c r="BF565" s="126"/>
      <c r="BG565" s="130"/>
      <c r="BH565" s="126"/>
      <c r="BI565" s="1119"/>
      <c r="BJ565" s="115"/>
      <c r="BK565" s="259"/>
      <c r="BL565" s="1118"/>
      <c r="BM565" s="260"/>
      <c r="BN565" s="163"/>
      <c r="BO565" s="163"/>
      <c r="BP565" s="163"/>
      <c r="BQ565" s="163"/>
      <c r="BR565" s="163"/>
      <c r="BS565" s="261"/>
      <c r="BT565" s="195"/>
      <c r="BU565" s="1149"/>
      <c r="BV565" s="226"/>
      <c r="BW565" s="1118"/>
      <c r="BX565" s="232"/>
      <c r="BY565" s="232"/>
      <c r="BZ565" s="1119"/>
      <c r="CA565" s="271"/>
      <c r="CB565" s="268"/>
      <c r="CC565" s="269"/>
      <c r="CD565" s="268"/>
      <c r="CE565" s="269"/>
      <c r="CF565" s="268"/>
      <c r="CG565" s="269"/>
      <c r="CH565" s="1096"/>
      <c r="CI565" s="1121" t="e">
        <v>#REF!</v>
      </c>
      <c r="CJ565" s="1108" t="e">
        <v>#REF!</v>
      </c>
      <c r="CK565" s="1093"/>
      <c r="CL565" s="123" t="s">
        <v>985</v>
      </c>
      <c r="CM565" s="228">
        <v>3300</v>
      </c>
      <c r="CN565" s="229">
        <v>3700</v>
      </c>
      <c r="CO565" s="1100"/>
      <c r="CP565" s="1111"/>
      <c r="CQ565" s="1100"/>
      <c r="CR565" s="1083"/>
      <c r="CS565" s="1102"/>
      <c r="CT565" s="1086"/>
      <c r="CU565" s="1086"/>
      <c r="CV565" s="1089"/>
      <c r="CW565" s="1102"/>
      <c r="CX565" s="1105"/>
      <c r="CY565" s="1091"/>
      <c r="CZ565" s="1093"/>
      <c r="DA565" s="1095"/>
      <c r="DB565" s="1096"/>
      <c r="DC565" s="266"/>
      <c r="DD565" s="1096"/>
      <c r="DE565" s="1098"/>
      <c r="DF565" s="1100"/>
      <c r="DG565" s="1083"/>
      <c r="DH565" s="1086"/>
      <c r="DI565" s="1086"/>
      <c r="DJ565" s="1086"/>
      <c r="DK565" s="1089"/>
      <c r="DL565" s="1086"/>
      <c r="DM565" s="1067"/>
      <c r="DN565" s="1069"/>
      <c r="DO565" s="1071"/>
      <c r="DP565" s="1073"/>
      <c r="DQ565" s="1073"/>
      <c r="DR565" s="1075"/>
      <c r="DS565" s="202"/>
      <c r="DT565" s="1143"/>
      <c r="DU565" s="160"/>
      <c r="DV565" s="160"/>
    </row>
    <row r="566" spans="1:126" s="263" customFormat="1" ht="18.600000000000001" customHeight="1">
      <c r="A566" s="263" t="s">
        <v>655</v>
      </c>
      <c r="B566" s="1147"/>
      <c r="C566" s="1114"/>
      <c r="D566" s="1123" t="s">
        <v>986</v>
      </c>
      <c r="E566" s="203" t="s">
        <v>54</v>
      </c>
      <c r="F566" s="165"/>
      <c r="G566" s="204">
        <v>110690</v>
      </c>
      <c r="H566" s="205">
        <v>189960</v>
      </c>
      <c r="I566" s="204">
        <v>105840</v>
      </c>
      <c r="J566" s="205">
        <v>185110</v>
      </c>
      <c r="K566" s="141" t="s">
        <v>973</v>
      </c>
      <c r="L566" s="206">
        <v>980</v>
      </c>
      <c r="M566" s="207">
        <v>1770</v>
      </c>
      <c r="N566" s="208" t="s">
        <v>974</v>
      </c>
      <c r="O566" s="209" t="s">
        <v>975</v>
      </c>
      <c r="P566" s="209" t="s">
        <v>910</v>
      </c>
      <c r="Q566" s="209" t="s">
        <v>976</v>
      </c>
      <c r="R566" s="209" t="s">
        <v>973</v>
      </c>
      <c r="S566" s="210">
        <v>3.1</v>
      </c>
      <c r="T566" s="211">
        <v>3.1</v>
      </c>
      <c r="U566" s="206">
        <v>930</v>
      </c>
      <c r="V566" s="207">
        <v>1720</v>
      </c>
      <c r="W566" s="212" t="s">
        <v>974</v>
      </c>
      <c r="X566" s="209" t="s">
        <v>975</v>
      </c>
      <c r="Y566" s="212" t="s">
        <v>910</v>
      </c>
      <c r="Z566" s="209" t="s">
        <v>976</v>
      </c>
      <c r="AA566" s="212" t="s">
        <v>973</v>
      </c>
      <c r="AB566" s="210">
        <v>3.1</v>
      </c>
      <c r="AC566" s="213">
        <v>3.1</v>
      </c>
      <c r="AD566" s="231"/>
      <c r="AE566" s="232"/>
      <c r="AF566" s="233"/>
      <c r="AG566" s="234"/>
      <c r="AH566" s="235"/>
      <c r="AI566" s="195"/>
      <c r="AJ566" s="235"/>
      <c r="AK566" s="195"/>
      <c r="AL566" s="235"/>
      <c r="AM566" s="195"/>
      <c r="AN566" s="195"/>
      <c r="AO566" s="231"/>
      <c r="AP566" s="232"/>
      <c r="AQ566" s="233"/>
      <c r="AR566" s="234"/>
      <c r="AS566" s="235"/>
      <c r="AT566" s="195"/>
      <c r="AU566" s="235"/>
      <c r="AV566" s="195"/>
      <c r="AW566" s="235"/>
      <c r="AX566" s="195"/>
      <c r="AY566" s="141" t="s">
        <v>973</v>
      </c>
      <c r="AZ566" s="236">
        <v>15850</v>
      </c>
      <c r="BA566" s="141" t="s">
        <v>973</v>
      </c>
      <c r="BB566" s="184">
        <v>150</v>
      </c>
      <c r="BC566" s="185" t="s">
        <v>974</v>
      </c>
      <c r="BD566" s="186" t="s">
        <v>975</v>
      </c>
      <c r="BE566" s="187" t="s">
        <v>973</v>
      </c>
      <c r="BF566" s="188" t="s">
        <v>976</v>
      </c>
      <c r="BG566" s="185" t="s">
        <v>973</v>
      </c>
      <c r="BH566" s="189">
        <v>2.9</v>
      </c>
      <c r="BI566" s="1119"/>
      <c r="BJ566" s="115"/>
      <c r="BK566" s="224" t="s">
        <v>1017</v>
      </c>
      <c r="BL566" s="1118"/>
      <c r="BM566" s="202" t="s">
        <v>1017</v>
      </c>
      <c r="BN566" s="195"/>
      <c r="BO566" s="195"/>
      <c r="BP566" s="195"/>
      <c r="BQ566" s="195"/>
      <c r="BR566" s="195"/>
      <c r="BS566" s="225"/>
      <c r="BU566" s="1149"/>
      <c r="BV566" s="259"/>
      <c r="BW566" s="1118"/>
      <c r="BX566" s="232"/>
      <c r="BY566" s="232"/>
      <c r="BZ566" s="1119"/>
      <c r="CA566" s="271"/>
      <c r="CB566" s="268"/>
      <c r="CC566" s="269"/>
      <c r="CD566" s="268"/>
      <c r="CE566" s="269"/>
      <c r="CF566" s="268"/>
      <c r="CG566" s="269"/>
      <c r="CH566" s="1096"/>
      <c r="CI566" s="1121" t="e">
        <v>#REF!</v>
      </c>
      <c r="CJ566" s="1108" t="e">
        <v>#REF!</v>
      </c>
      <c r="CK566" s="1093"/>
      <c r="CL566" s="123" t="s">
        <v>987</v>
      </c>
      <c r="CM566" s="228">
        <v>2900</v>
      </c>
      <c r="CN566" s="229">
        <v>3200</v>
      </c>
      <c r="CO566" s="1100"/>
      <c r="CP566" s="1111"/>
      <c r="CQ566" s="1100"/>
      <c r="CR566" s="1083"/>
      <c r="CS566" s="1102"/>
      <c r="CT566" s="1086"/>
      <c r="CU566" s="1086"/>
      <c r="CV566" s="1089"/>
      <c r="CW566" s="1102"/>
      <c r="CX566" s="1105"/>
      <c r="CY566" s="1091"/>
      <c r="CZ566" s="202"/>
      <c r="DA566" s="127"/>
      <c r="DB566" s="1096"/>
      <c r="DC566" s="266"/>
      <c r="DD566" s="1096"/>
      <c r="DE566" s="1098"/>
      <c r="DF566" s="1100"/>
      <c r="DG566" s="1083"/>
      <c r="DH566" s="1086"/>
      <c r="DI566" s="1086"/>
      <c r="DJ566" s="1086"/>
      <c r="DK566" s="1089"/>
      <c r="DL566" s="1086"/>
      <c r="DM566" s="1067"/>
      <c r="DN566" s="1069"/>
      <c r="DO566" s="1076">
        <v>0.02</v>
      </c>
      <c r="DP566" s="1078">
        <v>0.03</v>
      </c>
      <c r="DQ566" s="1078">
        <v>0.05</v>
      </c>
      <c r="DR566" s="1080">
        <v>0.06</v>
      </c>
      <c r="DS566" s="202"/>
      <c r="DT566" s="1143"/>
      <c r="DU566" s="160"/>
      <c r="DV566" s="160"/>
    </row>
    <row r="567" spans="1:126" s="263" customFormat="1" ht="18.600000000000001" customHeight="1">
      <c r="A567" s="263" t="s">
        <v>656</v>
      </c>
      <c r="B567" s="1147"/>
      <c r="C567" s="1114"/>
      <c r="D567" s="1124"/>
      <c r="E567" s="238" t="s">
        <v>55</v>
      </c>
      <c r="F567" s="165"/>
      <c r="G567" s="239">
        <v>189960</v>
      </c>
      <c r="H567" s="240"/>
      <c r="I567" s="239">
        <v>185110</v>
      </c>
      <c r="J567" s="240"/>
      <c r="K567" s="141" t="s">
        <v>973</v>
      </c>
      <c r="L567" s="241">
        <v>1770</v>
      </c>
      <c r="M567" s="242"/>
      <c r="N567" s="243" t="s">
        <v>974</v>
      </c>
      <c r="O567" s="244" t="s">
        <v>975</v>
      </c>
      <c r="P567" s="244" t="s">
        <v>910</v>
      </c>
      <c r="Q567" s="244" t="s">
        <v>976</v>
      </c>
      <c r="R567" s="244" t="s">
        <v>973</v>
      </c>
      <c r="S567" s="245">
        <v>3.1</v>
      </c>
      <c r="T567" s="246"/>
      <c r="U567" s="241">
        <v>1720</v>
      </c>
      <c r="V567" s="242"/>
      <c r="W567" s="247" t="s">
        <v>974</v>
      </c>
      <c r="X567" s="244" t="s">
        <v>975</v>
      </c>
      <c r="Y567" s="248" t="s">
        <v>910</v>
      </c>
      <c r="Z567" s="244" t="s">
        <v>976</v>
      </c>
      <c r="AA567" s="248" t="s">
        <v>973</v>
      </c>
      <c r="AB567" s="245">
        <v>3.1</v>
      </c>
      <c r="AC567" s="249"/>
      <c r="AD567" s="231"/>
      <c r="AE567" s="232"/>
      <c r="AF567" s="233"/>
      <c r="AG567" s="250"/>
      <c r="AH567" s="235"/>
      <c r="AI567" s="195"/>
      <c r="AJ567" s="235"/>
      <c r="AK567" s="195"/>
      <c r="AL567" s="235"/>
      <c r="AM567" s="195"/>
      <c r="AN567" s="195"/>
      <c r="AO567" s="231"/>
      <c r="AP567" s="232"/>
      <c r="AQ567" s="233"/>
      <c r="AR567" s="250"/>
      <c r="AS567" s="235"/>
      <c r="AT567" s="195"/>
      <c r="AU567" s="235"/>
      <c r="AV567" s="195"/>
      <c r="AW567" s="235"/>
      <c r="AX567" s="195"/>
      <c r="AY567" s="231"/>
      <c r="AZ567" s="232"/>
      <c r="BA567" s="232"/>
      <c r="BB567" s="234"/>
      <c r="BC567" s="235"/>
      <c r="BD567" s="195"/>
      <c r="BE567" s="235"/>
      <c r="BF567" s="195"/>
      <c r="BG567" s="235"/>
      <c r="BH567" s="195"/>
      <c r="BI567" s="1119"/>
      <c r="BJ567" s="115"/>
      <c r="BK567" s="224">
        <v>674200</v>
      </c>
      <c r="BL567" s="1118"/>
      <c r="BM567" s="256">
        <v>6740</v>
      </c>
      <c r="BN567" s="195" t="s">
        <v>911</v>
      </c>
      <c r="BO567" s="122" t="s">
        <v>975</v>
      </c>
      <c r="BP567" s="129" t="s">
        <v>973</v>
      </c>
      <c r="BQ567" s="257" t="s">
        <v>976</v>
      </c>
      <c r="BR567" s="143" t="s">
        <v>973</v>
      </c>
      <c r="BS567" s="258">
        <v>2.1</v>
      </c>
      <c r="BT567" s="232"/>
      <c r="BU567" s="1149"/>
      <c r="BV567" s="224"/>
      <c r="BW567" s="1118"/>
      <c r="BX567" s="232"/>
      <c r="BY567" s="232"/>
      <c r="BZ567" s="1119"/>
      <c r="CA567" s="271"/>
      <c r="CB567" s="268"/>
      <c r="CC567" s="269"/>
      <c r="CD567" s="268"/>
      <c r="CE567" s="269"/>
      <c r="CF567" s="268"/>
      <c r="CG567" s="269"/>
      <c r="CH567" s="1096"/>
      <c r="CI567" s="1122" t="e">
        <v>#REF!</v>
      </c>
      <c r="CJ567" s="1109" t="e">
        <v>#REF!</v>
      </c>
      <c r="CK567" s="1093"/>
      <c r="CL567" s="252" t="s">
        <v>988</v>
      </c>
      <c r="CM567" s="253">
        <v>2600</v>
      </c>
      <c r="CN567" s="254">
        <v>2900</v>
      </c>
      <c r="CO567" s="1100"/>
      <c r="CP567" s="1112"/>
      <c r="CQ567" s="1100"/>
      <c r="CR567" s="1084"/>
      <c r="CS567" s="1103"/>
      <c r="CT567" s="1087"/>
      <c r="CU567" s="1087"/>
      <c r="CV567" s="1090"/>
      <c r="CW567" s="1103"/>
      <c r="CX567" s="1106"/>
      <c r="CY567" s="1092"/>
      <c r="CZ567" s="202"/>
      <c r="DA567" s="127"/>
      <c r="DB567" s="1096"/>
      <c r="DC567" s="266"/>
      <c r="DD567" s="1096"/>
      <c r="DE567" s="1099"/>
      <c r="DF567" s="1100"/>
      <c r="DG567" s="1084"/>
      <c r="DH567" s="1087"/>
      <c r="DI567" s="1087"/>
      <c r="DJ567" s="1087"/>
      <c r="DK567" s="1090"/>
      <c r="DL567" s="1087"/>
      <c r="DM567" s="1068"/>
      <c r="DN567" s="1069"/>
      <c r="DO567" s="1077"/>
      <c r="DP567" s="1079"/>
      <c r="DQ567" s="1079"/>
      <c r="DR567" s="1081"/>
      <c r="DS567" s="202"/>
      <c r="DT567" s="1143"/>
      <c r="DU567" s="160"/>
      <c r="DV567" s="160"/>
    </row>
    <row r="568" spans="1:126" s="263" customFormat="1" ht="18.600000000000001" customHeight="1">
      <c r="A568" s="263" t="s">
        <v>657</v>
      </c>
      <c r="B568" s="1147"/>
      <c r="C568" s="1125" t="s">
        <v>1018</v>
      </c>
      <c r="D568" s="1116" t="s">
        <v>972</v>
      </c>
      <c r="E568" s="164" t="s">
        <v>52</v>
      </c>
      <c r="F568" s="165"/>
      <c r="G568" s="166">
        <v>36800</v>
      </c>
      <c r="H568" s="167">
        <v>44720</v>
      </c>
      <c r="I568" s="166">
        <v>32350</v>
      </c>
      <c r="J568" s="167">
        <v>40270</v>
      </c>
      <c r="K568" s="141" t="s">
        <v>973</v>
      </c>
      <c r="L568" s="168">
        <v>340</v>
      </c>
      <c r="M568" s="169">
        <v>410</v>
      </c>
      <c r="N568" s="170" t="s">
        <v>974</v>
      </c>
      <c r="O568" s="171" t="s">
        <v>975</v>
      </c>
      <c r="P568" s="172" t="s">
        <v>973</v>
      </c>
      <c r="Q568" s="173" t="s">
        <v>976</v>
      </c>
      <c r="R568" s="172" t="s">
        <v>973</v>
      </c>
      <c r="S568" s="174">
        <v>3.2</v>
      </c>
      <c r="T568" s="175">
        <v>3.2</v>
      </c>
      <c r="U568" s="168">
        <v>300</v>
      </c>
      <c r="V568" s="169">
        <v>370</v>
      </c>
      <c r="W568" s="176" t="s">
        <v>974</v>
      </c>
      <c r="X568" s="171" t="s">
        <v>975</v>
      </c>
      <c r="Y568" s="176" t="s">
        <v>973</v>
      </c>
      <c r="Z568" s="173" t="s">
        <v>976</v>
      </c>
      <c r="AA568" s="176" t="s">
        <v>973</v>
      </c>
      <c r="AB568" s="174">
        <v>3.2</v>
      </c>
      <c r="AC568" s="177">
        <v>3.2</v>
      </c>
      <c r="AD568" s="141" t="s">
        <v>973</v>
      </c>
      <c r="AE568" s="178">
        <v>7920</v>
      </c>
      <c r="AF568" s="141" t="s">
        <v>973</v>
      </c>
      <c r="AG568" s="179">
        <v>70</v>
      </c>
      <c r="AH568" s="180" t="s">
        <v>974</v>
      </c>
      <c r="AI568" s="171" t="s">
        <v>975</v>
      </c>
      <c r="AJ568" s="176" t="s">
        <v>973</v>
      </c>
      <c r="AK568" s="173" t="s">
        <v>976</v>
      </c>
      <c r="AL568" s="176" t="s">
        <v>973</v>
      </c>
      <c r="AM568" s="181">
        <v>3.2</v>
      </c>
      <c r="AN568" s="182" t="s">
        <v>977</v>
      </c>
      <c r="AO568" s="141" t="s">
        <v>973</v>
      </c>
      <c r="AP568" s="183">
        <v>3170</v>
      </c>
      <c r="AQ568" s="141" t="s">
        <v>973</v>
      </c>
      <c r="AR568" s="184">
        <v>30</v>
      </c>
      <c r="AS568" s="185" t="s">
        <v>974</v>
      </c>
      <c r="AT568" s="186" t="s">
        <v>975</v>
      </c>
      <c r="AU568" s="187" t="s">
        <v>973</v>
      </c>
      <c r="AV568" s="188" t="s">
        <v>976</v>
      </c>
      <c r="AW568" s="187" t="s">
        <v>973</v>
      </c>
      <c r="AX568" s="189">
        <v>3.7</v>
      </c>
      <c r="AY568" s="115"/>
      <c r="AZ568" s="126"/>
      <c r="BA568" s="126"/>
      <c r="BB568" s="190"/>
      <c r="BC568" s="130"/>
      <c r="BD568" s="126"/>
      <c r="BE568" s="130"/>
      <c r="BF568" s="126"/>
      <c r="BG568" s="130"/>
      <c r="BH568" s="126"/>
      <c r="BI568" s="1119"/>
      <c r="BJ568" s="115"/>
      <c r="BK568" s="259"/>
      <c r="BL568" s="1118"/>
      <c r="BM568" s="260"/>
      <c r="BN568" s="163"/>
      <c r="BO568" s="163"/>
      <c r="BP568" s="163"/>
      <c r="BQ568" s="163"/>
      <c r="BR568" s="163"/>
      <c r="BS568" s="261"/>
      <c r="BT568" s="195"/>
      <c r="BU568" s="1149"/>
      <c r="BV568" s="226"/>
      <c r="BW568" s="1118"/>
      <c r="BX568" s="232"/>
      <c r="BY568" s="232"/>
      <c r="BZ568" s="1119"/>
      <c r="CA568" s="271"/>
      <c r="CB568" s="268"/>
      <c r="CC568" s="269"/>
      <c r="CD568" s="268"/>
      <c r="CE568" s="269"/>
      <c r="CF568" s="268"/>
      <c r="CG568" s="269"/>
      <c r="CH568" s="1096" t="s">
        <v>973</v>
      </c>
      <c r="CI568" s="1120">
        <v>3200</v>
      </c>
      <c r="CJ568" s="1107">
        <v>3500</v>
      </c>
      <c r="CK568" s="1093" t="s">
        <v>973</v>
      </c>
      <c r="CL568" s="198" t="s">
        <v>980</v>
      </c>
      <c r="CM568" s="199">
        <v>5500</v>
      </c>
      <c r="CN568" s="200">
        <v>6200</v>
      </c>
      <c r="CO568" s="1100" t="s">
        <v>973</v>
      </c>
      <c r="CP568" s="1110">
        <v>3960</v>
      </c>
      <c r="CQ568" s="1100" t="s">
        <v>973</v>
      </c>
      <c r="CR568" s="1082">
        <v>30</v>
      </c>
      <c r="CS568" s="1101" t="s">
        <v>974</v>
      </c>
      <c r="CT568" s="1085" t="s">
        <v>975</v>
      </c>
      <c r="CU568" s="1085" t="s">
        <v>973</v>
      </c>
      <c r="CV568" s="1088" t="s">
        <v>979</v>
      </c>
      <c r="CW568" s="1101" t="s">
        <v>973</v>
      </c>
      <c r="CX568" s="1104">
        <v>4</v>
      </c>
      <c r="CY568" s="1091" t="s">
        <v>981</v>
      </c>
      <c r="CZ568" s="1093" t="s">
        <v>973</v>
      </c>
      <c r="DA568" s="1094">
        <v>4900</v>
      </c>
      <c r="DB568" s="1096"/>
      <c r="DC568" s="266"/>
      <c r="DD568" s="1096" t="s">
        <v>982</v>
      </c>
      <c r="DE568" s="1097">
        <v>4300</v>
      </c>
      <c r="DF568" s="1100" t="s">
        <v>973</v>
      </c>
      <c r="DG568" s="1082">
        <v>40</v>
      </c>
      <c r="DH568" s="1085" t="s">
        <v>974</v>
      </c>
      <c r="DI568" s="1085" t="s">
        <v>975</v>
      </c>
      <c r="DJ568" s="1085" t="s">
        <v>973</v>
      </c>
      <c r="DK568" s="1088" t="s">
        <v>979</v>
      </c>
      <c r="DL568" s="1085" t="s">
        <v>973</v>
      </c>
      <c r="DM568" s="1066">
        <v>2.2999999999999998</v>
      </c>
      <c r="DN568" s="1069" t="s">
        <v>982</v>
      </c>
      <c r="DO568" s="1070" t="s">
        <v>912</v>
      </c>
      <c r="DP568" s="1072" t="s">
        <v>912</v>
      </c>
      <c r="DQ568" s="1072" t="s">
        <v>912</v>
      </c>
      <c r="DR568" s="1074" t="s">
        <v>912</v>
      </c>
      <c r="DS568" s="202"/>
      <c r="DT568" s="1143"/>
      <c r="DU568" s="160"/>
      <c r="DV568" s="160"/>
    </row>
    <row r="569" spans="1:126" s="263" customFormat="1" ht="18.600000000000001" customHeight="1">
      <c r="A569" s="263" t="s">
        <v>658</v>
      </c>
      <c r="B569" s="1147"/>
      <c r="C569" s="1126"/>
      <c r="D569" s="1117"/>
      <c r="E569" s="203" t="s">
        <v>53</v>
      </c>
      <c r="F569" s="165"/>
      <c r="G569" s="204">
        <v>44720</v>
      </c>
      <c r="H569" s="205">
        <v>109030</v>
      </c>
      <c r="I569" s="204">
        <v>40270</v>
      </c>
      <c r="J569" s="205">
        <v>104580</v>
      </c>
      <c r="K569" s="141" t="s">
        <v>973</v>
      </c>
      <c r="L569" s="206">
        <v>410</v>
      </c>
      <c r="M569" s="207">
        <v>970</v>
      </c>
      <c r="N569" s="208" t="s">
        <v>974</v>
      </c>
      <c r="O569" s="209" t="s">
        <v>975</v>
      </c>
      <c r="P569" s="209" t="s">
        <v>910</v>
      </c>
      <c r="Q569" s="209" t="s">
        <v>976</v>
      </c>
      <c r="R569" s="209" t="s">
        <v>973</v>
      </c>
      <c r="S569" s="210">
        <v>3.2</v>
      </c>
      <c r="T569" s="211">
        <v>3.1</v>
      </c>
      <c r="U569" s="206">
        <v>370</v>
      </c>
      <c r="V569" s="207">
        <v>920</v>
      </c>
      <c r="W569" s="212" t="s">
        <v>974</v>
      </c>
      <c r="X569" s="209" t="s">
        <v>975</v>
      </c>
      <c r="Y569" s="212" t="s">
        <v>910</v>
      </c>
      <c r="Z569" s="209" t="s">
        <v>976</v>
      </c>
      <c r="AA569" s="212" t="s">
        <v>973</v>
      </c>
      <c r="AB569" s="210">
        <v>3.2</v>
      </c>
      <c r="AC569" s="213">
        <v>3.1</v>
      </c>
      <c r="AD569" s="141" t="s">
        <v>973</v>
      </c>
      <c r="AE569" s="214">
        <v>7920</v>
      </c>
      <c r="AF569" s="141" t="s">
        <v>973</v>
      </c>
      <c r="AG569" s="215">
        <v>70</v>
      </c>
      <c r="AH569" s="216" t="s">
        <v>974</v>
      </c>
      <c r="AI569" s="158" t="s">
        <v>975</v>
      </c>
      <c r="AJ569" s="159" t="s">
        <v>973</v>
      </c>
      <c r="AK569" s="217" t="s">
        <v>976</v>
      </c>
      <c r="AL569" s="218" t="s">
        <v>973</v>
      </c>
      <c r="AM569" s="219">
        <v>3.2</v>
      </c>
      <c r="AN569" s="220"/>
      <c r="AO569" s="115"/>
      <c r="AP569" s="221"/>
      <c r="AQ569" s="115"/>
      <c r="AR569" s="222"/>
      <c r="AS569" s="223"/>
      <c r="AT569" s="221"/>
      <c r="AU569" s="223"/>
      <c r="AV569" s="221"/>
      <c r="AW569" s="223"/>
      <c r="AX569" s="221"/>
      <c r="AY569" s="115"/>
      <c r="AZ569" s="126"/>
      <c r="BA569" s="126"/>
      <c r="BB569" s="190"/>
      <c r="BC569" s="130"/>
      <c r="BD569" s="126"/>
      <c r="BE569" s="130"/>
      <c r="BF569" s="126"/>
      <c r="BG569" s="130"/>
      <c r="BH569" s="126"/>
      <c r="BI569" s="1119"/>
      <c r="BJ569" s="115"/>
      <c r="BK569" s="224" t="s">
        <v>1019</v>
      </c>
      <c r="BL569" s="1118"/>
      <c r="BM569" s="202" t="s">
        <v>1019</v>
      </c>
      <c r="BN569" s="195"/>
      <c r="BO569" s="195"/>
      <c r="BP569" s="195"/>
      <c r="BQ569" s="195"/>
      <c r="BR569" s="195"/>
      <c r="BS569" s="225"/>
      <c r="BU569" s="1149"/>
      <c r="BV569" s="259"/>
      <c r="BW569" s="1118"/>
      <c r="BX569" s="232"/>
      <c r="BY569" s="232"/>
      <c r="BZ569" s="1119"/>
      <c r="CA569" s="271"/>
      <c r="CB569" s="268"/>
      <c r="CC569" s="269"/>
      <c r="CD569" s="268"/>
      <c r="CE569" s="269"/>
      <c r="CF569" s="268"/>
      <c r="CG569" s="269"/>
      <c r="CH569" s="1096"/>
      <c r="CI569" s="1121" t="e">
        <v>#REF!</v>
      </c>
      <c r="CJ569" s="1108" t="e">
        <v>#REF!</v>
      </c>
      <c r="CK569" s="1093"/>
      <c r="CL569" s="123" t="s">
        <v>985</v>
      </c>
      <c r="CM569" s="228">
        <v>3000</v>
      </c>
      <c r="CN569" s="229">
        <v>3400</v>
      </c>
      <c r="CO569" s="1100"/>
      <c r="CP569" s="1111"/>
      <c r="CQ569" s="1100"/>
      <c r="CR569" s="1083"/>
      <c r="CS569" s="1102"/>
      <c r="CT569" s="1086"/>
      <c r="CU569" s="1086"/>
      <c r="CV569" s="1089"/>
      <c r="CW569" s="1102"/>
      <c r="CX569" s="1105"/>
      <c r="CY569" s="1091"/>
      <c r="CZ569" s="1093"/>
      <c r="DA569" s="1095"/>
      <c r="DB569" s="1096"/>
      <c r="DC569" s="266"/>
      <c r="DD569" s="1096"/>
      <c r="DE569" s="1098"/>
      <c r="DF569" s="1100"/>
      <c r="DG569" s="1083"/>
      <c r="DH569" s="1086"/>
      <c r="DI569" s="1086"/>
      <c r="DJ569" s="1086"/>
      <c r="DK569" s="1089"/>
      <c r="DL569" s="1086"/>
      <c r="DM569" s="1067"/>
      <c r="DN569" s="1069"/>
      <c r="DO569" s="1071"/>
      <c r="DP569" s="1073"/>
      <c r="DQ569" s="1073"/>
      <c r="DR569" s="1075"/>
      <c r="DS569" s="202"/>
      <c r="DT569" s="1143"/>
      <c r="DU569" s="160"/>
      <c r="DV569" s="160"/>
    </row>
    <row r="570" spans="1:126" s="263" customFormat="1" ht="18.600000000000001" customHeight="1">
      <c r="A570" s="263" t="s">
        <v>659</v>
      </c>
      <c r="B570" s="1147"/>
      <c r="C570" s="1126"/>
      <c r="D570" s="1123" t="s">
        <v>986</v>
      </c>
      <c r="E570" s="203" t="s">
        <v>54</v>
      </c>
      <c r="F570" s="165"/>
      <c r="G570" s="204">
        <v>109030</v>
      </c>
      <c r="H570" s="205">
        <v>188300</v>
      </c>
      <c r="I570" s="204">
        <v>104580</v>
      </c>
      <c r="J570" s="205">
        <v>183850</v>
      </c>
      <c r="K570" s="141" t="s">
        <v>973</v>
      </c>
      <c r="L570" s="206">
        <v>970</v>
      </c>
      <c r="M570" s="207">
        <v>1760</v>
      </c>
      <c r="N570" s="208" t="s">
        <v>974</v>
      </c>
      <c r="O570" s="209" t="s">
        <v>975</v>
      </c>
      <c r="P570" s="209" t="s">
        <v>910</v>
      </c>
      <c r="Q570" s="209" t="s">
        <v>976</v>
      </c>
      <c r="R570" s="209" t="s">
        <v>973</v>
      </c>
      <c r="S570" s="210">
        <v>3.1</v>
      </c>
      <c r="T570" s="211">
        <v>3.1</v>
      </c>
      <c r="U570" s="206">
        <v>920</v>
      </c>
      <c r="V570" s="207">
        <v>1710</v>
      </c>
      <c r="W570" s="212" t="s">
        <v>974</v>
      </c>
      <c r="X570" s="209" t="s">
        <v>975</v>
      </c>
      <c r="Y570" s="212" t="s">
        <v>910</v>
      </c>
      <c r="Z570" s="209" t="s">
        <v>976</v>
      </c>
      <c r="AA570" s="212" t="s">
        <v>973</v>
      </c>
      <c r="AB570" s="210">
        <v>3.1</v>
      </c>
      <c r="AC570" s="213">
        <v>3.1</v>
      </c>
      <c r="AD570" s="231"/>
      <c r="AE570" s="232"/>
      <c r="AF570" s="233"/>
      <c r="AG570" s="234"/>
      <c r="AH570" s="235"/>
      <c r="AI570" s="195"/>
      <c r="AJ570" s="235"/>
      <c r="AK570" s="195"/>
      <c r="AL570" s="235"/>
      <c r="AM570" s="195"/>
      <c r="AN570" s="195"/>
      <c r="AO570" s="231"/>
      <c r="AP570" s="232"/>
      <c r="AQ570" s="233"/>
      <c r="AR570" s="234"/>
      <c r="AS570" s="235"/>
      <c r="AT570" s="195"/>
      <c r="AU570" s="235"/>
      <c r="AV570" s="195"/>
      <c r="AW570" s="235"/>
      <c r="AX570" s="195"/>
      <c r="AY570" s="141" t="s">
        <v>973</v>
      </c>
      <c r="AZ570" s="236">
        <v>15850</v>
      </c>
      <c r="BA570" s="141" t="s">
        <v>973</v>
      </c>
      <c r="BB570" s="184">
        <v>150</v>
      </c>
      <c r="BC570" s="185" t="s">
        <v>974</v>
      </c>
      <c r="BD570" s="186" t="s">
        <v>975</v>
      </c>
      <c r="BE570" s="187" t="s">
        <v>973</v>
      </c>
      <c r="BF570" s="188" t="s">
        <v>976</v>
      </c>
      <c r="BG570" s="185" t="s">
        <v>973</v>
      </c>
      <c r="BH570" s="189">
        <v>2.9</v>
      </c>
      <c r="BI570" s="1119"/>
      <c r="BJ570" s="115"/>
      <c r="BK570" s="224">
        <v>712700</v>
      </c>
      <c r="BL570" s="1118"/>
      <c r="BM570" s="256">
        <v>7120</v>
      </c>
      <c r="BN570" s="195" t="s">
        <v>911</v>
      </c>
      <c r="BO570" s="122" t="s">
        <v>975</v>
      </c>
      <c r="BP570" s="129" t="s">
        <v>973</v>
      </c>
      <c r="BQ570" s="257" t="s">
        <v>976</v>
      </c>
      <c r="BR570" s="143" t="s">
        <v>973</v>
      </c>
      <c r="BS570" s="258">
        <v>2.2000000000000002</v>
      </c>
      <c r="BT570" s="232"/>
      <c r="BU570" s="1149"/>
      <c r="BV570" s="224"/>
      <c r="BW570" s="1118"/>
      <c r="BX570" s="232"/>
      <c r="BY570" s="232"/>
      <c r="BZ570" s="1119"/>
      <c r="CA570" s="271"/>
      <c r="CB570" s="268"/>
      <c r="CC570" s="269"/>
      <c r="CD570" s="268"/>
      <c r="CE570" s="269"/>
      <c r="CF570" s="268"/>
      <c r="CG570" s="269"/>
      <c r="CH570" s="1096"/>
      <c r="CI570" s="1121" t="e">
        <v>#REF!</v>
      </c>
      <c r="CJ570" s="1108" t="e">
        <v>#REF!</v>
      </c>
      <c r="CK570" s="1093"/>
      <c r="CL570" s="123" t="s">
        <v>987</v>
      </c>
      <c r="CM570" s="228">
        <v>2600</v>
      </c>
      <c r="CN570" s="229">
        <v>2900</v>
      </c>
      <c r="CO570" s="1100"/>
      <c r="CP570" s="1111"/>
      <c r="CQ570" s="1100"/>
      <c r="CR570" s="1083"/>
      <c r="CS570" s="1102"/>
      <c r="CT570" s="1086"/>
      <c r="CU570" s="1086"/>
      <c r="CV570" s="1089"/>
      <c r="CW570" s="1102"/>
      <c r="CX570" s="1105"/>
      <c r="CY570" s="1091"/>
      <c r="CZ570" s="202"/>
      <c r="DA570" s="127"/>
      <c r="DB570" s="1096"/>
      <c r="DC570" s="266"/>
      <c r="DD570" s="1096"/>
      <c r="DE570" s="1098"/>
      <c r="DF570" s="1100"/>
      <c r="DG570" s="1083"/>
      <c r="DH570" s="1086"/>
      <c r="DI570" s="1086"/>
      <c r="DJ570" s="1086"/>
      <c r="DK570" s="1089"/>
      <c r="DL570" s="1086"/>
      <c r="DM570" s="1067"/>
      <c r="DN570" s="1069"/>
      <c r="DO570" s="1076">
        <v>0.02</v>
      </c>
      <c r="DP570" s="1078">
        <v>0.03</v>
      </c>
      <c r="DQ570" s="1078">
        <v>0.05</v>
      </c>
      <c r="DR570" s="1080">
        <v>0.06</v>
      </c>
      <c r="DS570" s="202"/>
      <c r="DT570" s="1143"/>
      <c r="DU570" s="160"/>
      <c r="DV570" s="160"/>
    </row>
    <row r="571" spans="1:126" s="263" customFormat="1" ht="18.600000000000001" customHeight="1">
      <c r="A571" s="263" t="s">
        <v>660</v>
      </c>
      <c r="B571" s="1147"/>
      <c r="C571" s="1127"/>
      <c r="D571" s="1124"/>
      <c r="E571" s="238" t="s">
        <v>55</v>
      </c>
      <c r="F571" s="165"/>
      <c r="G571" s="239">
        <v>188300</v>
      </c>
      <c r="H571" s="240"/>
      <c r="I571" s="239">
        <v>183850</v>
      </c>
      <c r="J571" s="240"/>
      <c r="K571" s="141" t="s">
        <v>973</v>
      </c>
      <c r="L571" s="241">
        <v>1760</v>
      </c>
      <c r="M571" s="242"/>
      <c r="N571" s="243" t="s">
        <v>974</v>
      </c>
      <c r="O571" s="244" t="s">
        <v>975</v>
      </c>
      <c r="P571" s="244" t="s">
        <v>910</v>
      </c>
      <c r="Q571" s="244" t="s">
        <v>976</v>
      </c>
      <c r="R571" s="244" t="s">
        <v>973</v>
      </c>
      <c r="S571" s="245">
        <v>3.1</v>
      </c>
      <c r="T571" s="246"/>
      <c r="U571" s="241">
        <v>1710</v>
      </c>
      <c r="V571" s="242"/>
      <c r="W571" s="247" t="s">
        <v>974</v>
      </c>
      <c r="X571" s="244" t="s">
        <v>975</v>
      </c>
      <c r="Y571" s="248" t="s">
        <v>910</v>
      </c>
      <c r="Z571" s="244" t="s">
        <v>976</v>
      </c>
      <c r="AA571" s="248" t="s">
        <v>973</v>
      </c>
      <c r="AB571" s="245">
        <v>3.1</v>
      </c>
      <c r="AC571" s="249"/>
      <c r="AD571" s="231"/>
      <c r="AE571" s="232"/>
      <c r="AF571" s="233"/>
      <c r="AG571" s="250"/>
      <c r="AH571" s="235"/>
      <c r="AI571" s="195"/>
      <c r="AJ571" s="235"/>
      <c r="AK571" s="195"/>
      <c r="AL571" s="235"/>
      <c r="AM571" s="195"/>
      <c r="AN571" s="195"/>
      <c r="AO571" s="231"/>
      <c r="AP571" s="232"/>
      <c r="AQ571" s="233"/>
      <c r="AR571" s="250"/>
      <c r="AS571" s="235"/>
      <c r="AT571" s="195"/>
      <c r="AU571" s="235"/>
      <c r="AV571" s="195"/>
      <c r="AW571" s="235"/>
      <c r="AX571" s="195"/>
      <c r="AY571" s="231"/>
      <c r="AZ571" s="232"/>
      <c r="BA571" s="232"/>
      <c r="BB571" s="234"/>
      <c r="BC571" s="235"/>
      <c r="BD571" s="195"/>
      <c r="BE571" s="235"/>
      <c r="BF571" s="195"/>
      <c r="BG571" s="235"/>
      <c r="BH571" s="195"/>
      <c r="BI571" s="1119"/>
      <c r="BJ571" s="115"/>
      <c r="BK571" s="259"/>
      <c r="BL571" s="1118"/>
      <c r="BM571" s="260"/>
      <c r="BN571" s="163"/>
      <c r="BO571" s="163"/>
      <c r="BP571" s="163"/>
      <c r="BQ571" s="163"/>
      <c r="BR571" s="163"/>
      <c r="BS571" s="261"/>
      <c r="BT571" s="195"/>
      <c r="BU571" s="1149"/>
      <c r="BV571" s="226"/>
      <c r="BW571" s="1118"/>
      <c r="BX571" s="232"/>
      <c r="BY571" s="232"/>
      <c r="BZ571" s="1119"/>
      <c r="CA571" s="271"/>
      <c r="CB571" s="268"/>
      <c r="CC571" s="269"/>
      <c r="CD571" s="268"/>
      <c r="CE571" s="269"/>
      <c r="CF571" s="268"/>
      <c r="CG571" s="269"/>
      <c r="CH571" s="1096"/>
      <c r="CI571" s="1122" t="e">
        <v>#REF!</v>
      </c>
      <c r="CJ571" s="1109" t="e">
        <v>#REF!</v>
      </c>
      <c r="CK571" s="1093"/>
      <c r="CL571" s="252" t="s">
        <v>988</v>
      </c>
      <c r="CM571" s="253">
        <v>2400</v>
      </c>
      <c r="CN571" s="254">
        <v>2600</v>
      </c>
      <c r="CO571" s="1100"/>
      <c r="CP571" s="1112"/>
      <c r="CQ571" s="1100"/>
      <c r="CR571" s="1084"/>
      <c r="CS571" s="1103"/>
      <c r="CT571" s="1087"/>
      <c r="CU571" s="1087"/>
      <c r="CV571" s="1090"/>
      <c r="CW571" s="1103"/>
      <c r="CX571" s="1106"/>
      <c r="CY571" s="1092"/>
      <c r="CZ571" s="202"/>
      <c r="DA571" s="127"/>
      <c r="DB571" s="1096"/>
      <c r="DC571" s="266"/>
      <c r="DD571" s="1096"/>
      <c r="DE571" s="1099"/>
      <c r="DF571" s="1100"/>
      <c r="DG571" s="1084"/>
      <c r="DH571" s="1087"/>
      <c r="DI571" s="1087"/>
      <c r="DJ571" s="1087"/>
      <c r="DK571" s="1090"/>
      <c r="DL571" s="1087"/>
      <c r="DM571" s="1068"/>
      <c r="DN571" s="1069"/>
      <c r="DO571" s="1077"/>
      <c r="DP571" s="1079"/>
      <c r="DQ571" s="1079"/>
      <c r="DR571" s="1081"/>
      <c r="DS571" s="202"/>
      <c r="DT571" s="1143"/>
      <c r="DU571" s="160"/>
      <c r="DV571" s="160"/>
    </row>
    <row r="572" spans="1:126" s="263" customFormat="1" ht="18.600000000000001" customHeight="1">
      <c r="A572" s="263" t="s">
        <v>661</v>
      </c>
      <c r="B572" s="1147"/>
      <c r="C572" s="1113" t="s">
        <v>1020</v>
      </c>
      <c r="D572" s="1116" t="s">
        <v>972</v>
      </c>
      <c r="E572" s="164" t="s">
        <v>52</v>
      </c>
      <c r="F572" s="165"/>
      <c r="G572" s="166">
        <v>35390</v>
      </c>
      <c r="H572" s="167">
        <v>43310</v>
      </c>
      <c r="I572" s="166">
        <v>31290</v>
      </c>
      <c r="J572" s="167">
        <v>39210</v>
      </c>
      <c r="K572" s="141" t="s">
        <v>973</v>
      </c>
      <c r="L572" s="168">
        <v>330</v>
      </c>
      <c r="M572" s="169">
        <v>400</v>
      </c>
      <c r="N572" s="170" t="s">
        <v>974</v>
      </c>
      <c r="O572" s="171" t="s">
        <v>975</v>
      </c>
      <c r="P572" s="172" t="s">
        <v>973</v>
      </c>
      <c r="Q572" s="173" t="s">
        <v>976</v>
      </c>
      <c r="R572" s="172" t="s">
        <v>973</v>
      </c>
      <c r="S572" s="174">
        <v>3.2</v>
      </c>
      <c r="T572" s="175">
        <v>3.2</v>
      </c>
      <c r="U572" s="168">
        <v>290</v>
      </c>
      <c r="V572" s="169">
        <v>360</v>
      </c>
      <c r="W572" s="176" t="s">
        <v>974</v>
      </c>
      <c r="X572" s="171" t="s">
        <v>975</v>
      </c>
      <c r="Y572" s="176" t="s">
        <v>973</v>
      </c>
      <c r="Z572" s="173" t="s">
        <v>976</v>
      </c>
      <c r="AA572" s="176" t="s">
        <v>973</v>
      </c>
      <c r="AB572" s="174">
        <v>3.1</v>
      </c>
      <c r="AC572" s="177">
        <v>3.1</v>
      </c>
      <c r="AD572" s="141" t="s">
        <v>973</v>
      </c>
      <c r="AE572" s="178">
        <v>7920</v>
      </c>
      <c r="AF572" s="141" t="s">
        <v>973</v>
      </c>
      <c r="AG572" s="179">
        <v>70</v>
      </c>
      <c r="AH572" s="180" t="s">
        <v>974</v>
      </c>
      <c r="AI572" s="171" t="s">
        <v>975</v>
      </c>
      <c r="AJ572" s="176" t="s">
        <v>973</v>
      </c>
      <c r="AK572" s="173" t="s">
        <v>976</v>
      </c>
      <c r="AL572" s="176" t="s">
        <v>973</v>
      </c>
      <c r="AM572" s="181">
        <v>3.2</v>
      </c>
      <c r="AN572" s="182" t="s">
        <v>977</v>
      </c>
      <c r="AO572" s="141" t="s">
        <v>973</v>
      </c>
      <c r="AP572" s="183">
        <v>3170</v>
      </c>
      <c r="AQ572" s="141" t="s">
        <v>973</v>
      </c>
      <c r="AR572" s="184">
        <v>30</v>
      </c>
      <c r="AS572" s="185" t="s">
        <v>974</v>
      </c>
      <c r="AT572" s="186" t="s">
        <v>975</v>
      </c>
      <c r="AU572" s="187" t="s">
        <v>973</v>
      </c>
      <c r="AV572" s="188" t="s">
        <v>976</v>
      </c>
      <c r="AW572" s="187" t="s">
        <v>973</v>
      </c>
      <c r="AX572" s="189">
        <v>3.7</v>
      </c>
      <c r="AY572" s="115"/>
      <c r="AZ572" s="126"/>
      <c r="BA572" s="126"/>
      <c r="BB572" s="190"/>
      <c r="BC572" s="130"/>
      <c r="BD572" s="126"/>
      <c r="BE572" s="130"/>
      <c r="BF572" s="126"/>
      <c r="BG572" s="130"/>
      <c r="BH572" s="126"/>
      <c r="BI572" s="1119"/>
      <c r="BJ572" s="115"/>
      <c r="BK572" s="224" t="s">
        <v>1021</v>
      </c>
      <c r="BL572" s="1118"/>
      <c r="BM572" s="202" t="s">
        <v>1021</v>
      </c>
      <c r="BN572" s="195"/>
      <c r="BO572" s="195"/>
      <c r="BP572" s="195"/>
      <c r="BQ572" s="195"/>
      <c r="BR572" s="195"/>
      <c r="BS572" s="225"/>
      <c r="BU572" s="1149"/>
      <c r="BV572" s="259"/>
      <c r="BW572" s="1118"/>
      <c r="BX572" s="232"/>
      <c r="BY572" s="232"/>
      <c r="BZ572" s="1119"/>
      <c r="CA572" s="271"/>
      <c r="CB572" s="268"/>
      <c r="CC572" s="269"/>
      <c r="CD572" s="268"/>
      <c r="CE572" s="269"/>
      <c r="CF572" s="268"/>
      <c r="CG572" s="269"/>
      <c r="CH572" s="1096" t="s">
        <v>973</v>
      </c>
      <c r="CI572" s="1120">
        <v>2900</v>
      </c>
      <c r="CJ572" s="1107">
        <v>3200</v>
      </c>
      <c r="CK572" s="1093" t="s">
        <v>973</v>
      </c>
      <c r="CL572" s="198" t="s">
        <v>980</v>
      </c>
      <c r="CM572" s="199">
        <v>5100</v>
      </c>
      <c r="CN572" s="200">
        <v>5700</v>
      </c>
      <c r="CO572" s="1100" t="s">
        <v>973</v>
      </c>
      <c r="CP572" s="1110">
        <v>3650</v>
      </c>
      <c r="CQ572" s="1100" t="s">
        <v>973</v>
      </c>
      <c r="CR572" s="1082">
        <v>30</v>
      </c>
      <c r="CS572" s="1101" t="s">
        <v>974</v>
      </c>
      <c r="CT572" s="1085" t="s">
        <v>975</v>
      </c>
      <c r="CU572" s="1085" t="s">
        <v>973</v>
      </c>
      <c r="CV572" s="1088" t="s">
        <v>979</v>
      </c>
      <c r="CW572" s="1101" t="s">
        <v>973</v>
      </c>
      <c r="CX572" s="1104">
        <v>3.7</v>
      </c>
      <c r="CY572" s="1091" t="s">
        <v>981</v>
      </c>
      <c r="CZ572" s="1093" t="s">
        <v>973</v>
      </c>
      <c r="DA572" s="1094">
        <v>4900</v>
      </c>
      <c r="DB572" s="1096"/>
      <c r="DC572" s="266"/>
      <c r="DD572" s="1096" t="s">
        <v>982</v>
      </c>
      <c r="DE572" s="1097">
        <v>3970</v>
      </c>
      <c r="DF572" s="1100" t="s">
        <v>973</v>
      </c>
      <c r="DG572" s="1082">
        <v>30</v>
      </c>
      <c r="DH572" s="1085" t="s">
        <v>974</v>
      </c>
      <c r="DI572" s="1085" t="s">
        <v>975</v>
      </c>
      <c r="DJ572" s="1085" t="s">
        <v>973</v>
      </c>
      <c r="DK572" s="1088" t="s">
        <v>979</v>
      </c>
      <c r="DL572" s="1085" t="s">
        <v>973</v>
      </c>
      <c r="DM572" s="1066">
        <v>2.8</v>
      </c>
      <c r="DN572" s="1069" t="s">
        <v>982</v>
      </c>
      <c r="DO572" s="1070" t="s">
        <v>912</v>
      </c>
      <c r="DP572" s="1072" t="s">
        <v>912</v>
      </c>
      <c r="DQ572" s="1072" t="s">
        <v>912</v>
      </c>
      <c r="DR572" s="1074" t="s">
        <v>912</v>
      </c>
      <c r="DS572" s="202"/>
      <c r="DT572" s="1143"/>
      <c r="DU572" s="160"/>
      <c r="DV572" s="160"/>
    </row>
    <row r="573" spans="1:126" s="263" customFormat="1" ht="18.600000000000001" customHeight="1">
      <c r="A573" s="263" t="s">
        <v>662</v>
      </c>
      <c r="B573" s="1147"/>
      <c r="C573" s="1114"/>
      <c r="D573" s="1117"/>
      <c r="E573" s="203" t="s">
        <v>53</v>
      </c>
      <c r="F573" s="165"/>
      <c r="G573" s="204">
        <v>43310</v>
      </c>
      <c r="H573" s="205">
        <v>107620</v>
      </c>
      <c r="I573" s="204">
        <v>39210</v>
      </c>
      <c r="J573" s="205">
        <v>103520</v>
      </c>
      <c r="K573" s="141" t="s">
        <v>973</v>
      </c>
      <c r="L573" s="206">
        <v>400</v>
      </c>
      <c r="M573" s="207">
        <v>950</v>
      </c>
      <c r="N573" s="208" t="s">
        <v>974</v>
      </c>
      <c r="O573" s="209" t="s">
        <v>975</v>
      </c>
      <c r="P573" s="209" t="s">
        <v>910</v>
      </c>
      <c r="Q573" s="209" t="s">
        <v>976</v>
      </c>
      <c r="R573" s="209" t="s">
        <v>973</v>
      </c>
      <c r="S573" s="210">
        <v>3.2</v>
      </c>
      <c r="T573" s="211">
        <v>3.1</v>
      </c>
      <c r="U573" s="206">
        <v>360</v>
      </c>
      <c r="V573" s="207">
        <v>910</v>
      </c>
      <c r="W573" s="212" t="s">
        <v>974</v>
      </c>
      <c r="X573" s="209" t="s">
        <v>975</v>
      </c>
      <c r="Y573" s="212" t="s">
        <v>910</v>
      </c>
      <c r="Z573" s="209" t="s">
        <v>976</v>
      </c>
      <c r="AA573" s="212" t="s">
        <v>973</v>
      </c>
      <c r="AB573" s="210">
        <v>3.1</v>
      </c>
      <c r="AC573" s="213">
        <v>3.1</v>
      </c>
      <c r="AD573" s="141" t="s">
        <v>973</v>
      </c>
      <c r="AE573" s="214">
        <v>7920</v>
      </c>
      <c r="AF573" s="141" t="s">
        <v>973</v>
      </c>
      <c r="AG573" s="215">
        <v>70</v>
      </c>
      <c r="AH573" s="216" t="s">
        <v>974</v>
      </c>
      <c r="AI573" s="158" t="s">
        <v>975</v>
      </c>
      <c r="AJ573" s="159" t="s">
        <v>973</v>
      </c>
      <c r="AK573" s="217" t="s">
        <v>976</v>
      </c>
      <c r="AL573" s="218" t="s">
        <v>973</v>
      </c>
      <c r="AM573" s="219">
        <v>3.2</v>
      </c>
      <c r="AN573" s="220"/>
      <c r="AO573" s="115"/>
      <c r="AP573" s="221"/>
      <c r="AQ573" s="115"/>
      <c r="AR573" s="222"/>
      <c r="AS573" s="223"/>
      <c r="AT573" s="221"/>
      <c r="AU573" s="223"/>
      <c r="AV573" s="221"/>
      <c r="AW573" s="223"/>
      <c r="AX573" s="221"/>
      <c r="AY573" s="115"/>
      <c r="AZ573" s="126"/>
      <c r="BA573" s="126"/>
      <c r="BB573" s="190"/>
      <c r="BC573" s="130"/>
      <c r="BD573" s="126"/>
      <c r="BE573" s="130"/>
      <c r="BF573" s="126"/>
      <c r="BG573" s="130"/>
      <c r="BH573" s="126"/>
      <c r="BI573" s="1119"/>
      <c r="BJ573" s="115"/>
      <c r="BK573" s="224">
        <v>751200</v>
      </c>
      <c r="BL573" s="1118"/>
      <c r="BM573" s="256">
        <v>7510</v>
      </c>
      <c r="BN573" s="195" t="s">
        <v>911</v>
      </c>
      <c r="BO573" s="122" t="s">
        <v>975</v>
      </c>
      <c r="BP573" s="129" t="s">
        <v>973</v>
      </c>
      <c r="BQ573" s="257" t="s">
        <v>976</v>
      </c>
      <c r="BR573" s="143" t="s">
        <v>973</v>
      </c>
      <c r="BS573" s="258">
        <v>2.2000000000000002</v>
      </c>
      <c r="BT573" s="232"/>
      <c r="BU573" s="1149"/>
      <c r="BV573" s="224"/>
      <c r="BW573" s="1118"/>
      <c r="BX573" s="232"/>
      <c r="BY573" s="232"/>
      <c r="BZ573" s="1119"/>
      <c r="CA573" s="271"/>
      <c r="CB573" s="268"/>
      <c r="CC573" s="269"/>
      <c r="CD573" s="268"/>
      <c r="CE573" s="269"/>
      <c r="CF573" s="268"/>
      <c r="CG573" s="269"/>
      <c r="CH573" s="1096"/>
      <c r="CI573" s="1121" t="e">
        <v>#REF!</v>
      </c>
      <c r="CJ573" s="1108" t="e">
        <v>#REF!</v>
      </c>
      <c r="CK573" s="1093"/>
      <c r="CL573" s="123" t="s">
        <v>985</v>
      </c>
      <c r="CM573" s="228">
        <v>2800</v>
      </c>
      <c r="CN573" s="229">
        <v>3100</v>
      </c>
      <c r="CO573" s="1100"/>
      <c r="CP573" s="1111"/>
      <c r="CQ573" s="1100"/>
      <c r="CR573" s="1083"/>
      <c r="CS573" s="1102"/>
      <c r="CT573" s="1086"/>
      <c r="CU573" s="1086"/>
      <c r="CV573" s="1089"/>
      <c r="CW573" s="1102"/>
      <c r="CX573" s="1105"/>
      <c r="CY573" s="1091"/>
      <c r="CZ573" s="1093"/>
      <c r="DA573" s="1095"/>
      <c r="DB573" s="1096"/>
      <c r="DC573" s="266"/>
      <c r="DD573" s="1096"/>
      <c r="DE573" s="1098"/>
      <c r="DF573" s="1100"/>
      <c r="DG573" s="1083"/>
      <c r="DH573" s="1086"/>
      <c r="DI573" s="1086"/>
      <c r="DJ573" s="1086"/>
      <c r="DK573" s="1089"/>
      <c r="DL573" s="1086"/>
      <c r="DM573" s="1067"/>
      <c r="DN573" s="1069"/>
      <c r="DO573" s="1071"/>
      <c r="DP573" s="1073"/>
      <c r="DQ573" s="1073"/>
      <c r="DR573" s="1075"/>
      <c r="DS573" s="202"/>
      <c r="DT573" s="1143"/>
      <c r="DU573" s="160"/>
      <c r="DV573" s="160"/>
    </row>
    <row r="574" spans="1:126" s="263" customFormat="1" ht="18.600000000000001" customHeight="1">
      <c r="A574" s="263" t="s">
        <v>663</v>
      </c>
      <c r="B574" s="1147"/>
      <c r="C574" s="1114"/>
      <c r="D574" s="1123" t="s">
        <v>986</v>
      </c>
      <c r="E574" s="203" t="s">
        <v>54</v>
      </c>
      <c r="F574" s="165"/>
      <c r="G574" s="204">
        <v>107620</v>
      </c>
      <c r="H574" s="205">
        <v>186890</v>
      </c>
      <c r="I574" s="204">
        <v>103520</v>
      </c>
      <c r="J574" s="205">
        <v>182790</v>
      </c>
      <c r="K574" s="141" t="s">
        <v>973</v>
      </c>
      <c r="L574" s="206">
        <v>950</v>
      </c>
      <c r="M574" s="207">
        <v>1740</v>
      </c>
      <c r="N574" s="208" t="s">
        <v>974</v>
      </c>
      <c r="O574" s="209" t="s">
        <v>975</v>
      </c>
      <c r="P574" s="209" t="s">
        <v>910</v>
      </c>
      <c r="Q574" s="209" t="s">
        <v>976</v>
      </c>
      <c r="R574" s="209" t="s">
        <v>973</v>
      </c>
      <c r="S574" s="210">
        <v>3.1</v>
      </c>
      <c r="T574" s="211">
        <v>3.1</v>
      </c>
      <c r="U574" s="206">
        <v>910</v>
      </c>
      <c r="V574" s="207">
        <v>1700</v>
      </c>
      <c r="W574" s="212" t="s">
        <v>974</v>
      </c>
      <c r="X574" s="209" t="s">
        <v>975</v>
      </c>
      <c r="Y574" s="212" t="s">
        <v>910</v>
      </c>
      <c r="Z574" s="209" t="s">
        <v>976</v>
      </c>
      <c r="AA574" s="212" t="s">
        <v>973</v>
      </c>
      <c r="AB574" s="210">
        <v>3.1</v>
      </c>
      <c r="AC574" s="213">
        <v>3.1</v>
      </c>
      <c r="AD574" s="231"/>
      <c r="AE574" s="232"/>
      <c r="AF574" s="233"/>
      <c r="AG574" s="234"/>
      <c r="AH574" s="235"/>
      <c r="AI574" s="195"/>
      <c r="AJ574" s="235"/>
      <c r="AK574" s="195"/>
      <c r="AL574" s="235"/>
      <c r="AM574" s="195"/>
      <c r="AN574" s="195"/>
      <c r="AO574" s="231"/>
      <c r="AP574" s="232"/>
      <c r="AQ574" s="233"/>
      <c r="AR574" s="234"/>
      <c r="AS574" s="235"/>
      <c r="AT574" s="195"/>
      <c r="AU574" s="235"/>
      <c r="AV574" s="195"/>
      <c r="AW574" s="235"/>
      <c r="AX574" s="195"/>
      <c r="AY574" s="141" t="s">
        <v>973</v>
      </c>
      <c r="AZ574" s="236">
        <v>15850</v>
      </c>
      <c r="BA574" s="141" t="s">
        <v>973</v>
      </c>
      <c r="BB574" s="184">
        <v>150</v>
      </c>
      <c r="BC574" s="185" t="s">
        <v>974</v>
      </c>
      <c r="BD574" s="186" t="s">
        <v>975</v>
      </c>
      <c r="BE574" s="187" t="s">
        <v>973</v>
      </c>
      <c r="BF574" s="188" t="s">
        <v>976</v>
      </c>
      <c r="BG574" s="185" t="s">
        <v>973</v>
      </c>
      <c r="BH574" s="189">
        <v>2.9</v>
      </c>
      <c r="BI574" s="1119"/>
      <c r="BJ574" s="115"/>
      <c r="BK574" s="272"/>
      <c r="BL574" s="1118"/>
      <c r="BM574" s="260"/>
      <c r="BN574" s="163"/>
      <c r="BO574" s="163"/>
      <c r="BP574" s="163"/>
      <c r="BQ574" s="163"/>
      <c r="BR574" s="163"/>
      <c r="BS574" s="261"/>
      <c r="BT574" s="195"/>
      <c r="BU574" s="1149"/>
      <c r="BV574" s="226"/>
      <c r="BW574" s="1118"/>
      <c r="BX574" s="232"/>
      <c r="BY574" s="232"/>
      <c r="BZ574" s="1119"/>
      <c r="CA574" s="271"/>
      <c r="CB574" s="268"/>
      <c r="CC574" s="269"/>
      <c r="CD574" s="268"/>
      <c r="CE574" s="269"/>
      <c r="CF574" s="268"/>
      <c r="CG574" s="269"/>
      <c r="CH574" s="1096"/>
      <c r="CI574" s="1121" t="e">
        <v>#REF!</v>
      </c>
      <c r="CJ574" s="1108" t="e">
        <v>#REF!</v>
      </c>
      <c r="CK574" s="1093"/>
      <c r="CL574" s="123" t="s">
        <v>987</v>
      </c>
      <c r="CM574" s="228">
        <v>2400</v>
      </c>
      <c r="CN574" s="229">
        <v>2700</v>
      </c>
      <c r="CO574" s="1100"/>
      <c r="CP574" s="1111"/>
      <c r="CQ574" s="1100"/>
      <c r="CR574" s="1083"/>
      <c r="CS574" s="1102"/>
      <c r="CT574" s="1086"/>
      <c r="CU574" s="1086"/>
      <c r="CV574" s="1089"/>
      <c r="CW574" s="1102"/>
      <c r="CX574" s="1105"/>
      <c r="CY574" s="1091"/>
      <c r="CZ574" s="202"/>
      <c r="DA574" s="127"/>
      <c r="DB574" s="1096"/>
      <c r="DC574" s="266"/>
      <c r="DD574" s="1096"/>
      <c r="DE574" s="1098"/>
      <c r="DF574" s="1100"/>
      <c r="DG574" s="1083"/>
      <c r="DH574" s="1086"/>
      <c r="DI574" s="1086"/>
      <c r="DJ574" s="1086"/>
      <c r="DK574" s="1089"/>
      <c r="DL574" s="1086"/>
      <c r="DM574" s="1067"/>
      <c r="DN574" s="1069"/>
      <c r="DO574" s="1076">
        <v>0.02</v>
      </c>
      <c r="DP574" s="1078">
        <v>0.03</v>
      </c>
      <c r="DQ574" s="1078">
        <v>0.05</v>
      </c>
      <c r="DR574" s="1080">
        <v>0.06</v>
      </c>
      <c r="DS574" s="202"/>
      <c r="DT574" s="1143"/>
      <c r="DU574" s="160"/>
      <c r="DV574" s="160"/>
    </row>
    <row r="575" spans="1:126" s="263" customFormat="1" ht="18.600000000000001" customHeight="1">
      <c r="A575" s="263" t="s">
        <v>664</v>
      </c>
      <c r="B575" s="1147"/>
      <c r="C575" s="1114"/>
      <c r="D575" s="1124"/>
      <c r="E575" s="238" t="s">
        <v>55</v>
      </c>
      <c r="F575" s="165"/>
      <c r="G575" s="239">
        <v>186890</v>
      </c>
      <c r="H575" s="240"/>
      <c r="I575" s="239">
        <v>182790</v>
      </c>
      <c r="J575" s="240"/>
      <c r="K575" s="141" t="s">
        <v>973</v>
      </c>
      <c r="L575" s="241">
        <v>1740</v>
      </c>
      <c r="M575" s="242"/>
      <c r="N575" s="243" t="s">
        <v>974</v>
      </c>
      <c r="O575" s="244" t="s">
        <v>975</v>
      </c>
      <c r="P575" s="244" t="s">
        <v>910</v>
      </c>
      <c r="Q575" s="244" t="s">
        <v>976</v>
      </c>
      <c r="R575" s="244" t="s">
        <v>973</v>
      </c>
      <c r="S575" s="245">
        <v>3.1</v>
      </c>
      <c r="T575" s="246"/>
      <c r="U575" s="241">
        <v>1700</v>
      </c>
      <c r="V575" s="242"/>
      <c r="W575" s="247" t="s">
        <v>974</v>
      </c>
      <c r="X575" s="244" t="s">
        <v>975</v>
      </c>
      <c r="Y575" s="248" t="s">
        <v>910</v>
      </c>
      <c r="Z575" s="244" t="s">
        <v>976</v>
      </c>
      <c r="AA575" s="248" t="s">
        <v>973</v>
      </c>
      <c r="AB575" s="245">
        <v>3.1</v>
      </c>
      <c r="AC575" s="249"/>
      <c r="AD575" s="231"/>
      <c r="AE575" s="232"/>
      <c r="AF575" s="233"/>
      <c r="AG575" s="250"/>
      <c r="AH575" s="235"/>
      <c r="AI575" s="195"/>
      <c r="AJ575" s="235"/>
      <c r="AK575" s="195"/>
      <c r="AL575" s="235"/>
      <c r="AM575" s="195"/>
      <c r="AN575" s="195"/>
      <c r="AO575" s="231"/>
      <c r="AP575" s="232"/>
      <c r="AQ575" s="233"/>
      <c r="AR575" s="250"/>
      <c r="AS575" s="235"/>
      <c r="AT575" s="195"/>
      <c r="AU575" s="235"/>
      <c r="AV575" s="195"/>
      <c r="AW575" s="235"/>
      <c r="AX575" s="195"/>
      <c r="AY575" s="231"/>
      <c r="AZ575" s="232"/>
      <c r="BA575" s="232"/>
      <c r="BB575" s="234"/>
      <c r="BC575" s="235"/>
      <c r="BD575" s="195"/>
      <c r="BE575" s="235"/>
      <c r="BF575" s="195"/>
      <c r="BG575" s="235"/>
      <c r="BH575" s="195"/>
      <c r="BI575" s="1119"/>
      <c r="BJ575" s="115"/>
      <c r="BK575" s="272"/>
      <c r="BL575" s="1118"/>
      <c r="BM575" s="202"/>
      <c r="BN575" s="195"/>
      <c r="BO575" s="195"/>
      <c r="BP575" s="195"/>
      <c r="BQ575" s="195"/>
      <c r="BR575" s="195"/>
      <c r="BS575" s="225"/>
      <c r="BU575" s="1149"/>
      <c r="BV575" s="259"/>
      <c r="BW575" s="1118"/>
      <c r="BX575" s="232"/>
      <c r="BY575" s="232"/>
      <c r="BZ575" s="1119"/>
      <c r="CA575" s="271"/>
      <c r="CB575" s="268"/>
      <c r="CC575" s="269"/>
      <c r="CD575" s="268"/>
      <c r="CE575" s="269"/>
      <c r="CF575" s="268"/>
      <c r="CG575" s="269"/>
      <c r="CH575" s="1096"/>
      <c r="CI575" s="1122" t="e">
        <v>#REF!</v>
      </c>
      <c r="CJ575" s="1109" t="e">
        <v>#REF!</v>
      </c>
      <c r="CK575" s="1093"/>
      <c r="CL575" s="252" t="s">
        <v>988</v>
      </c>
      <c r="CM575" s="253">
        <v>2200</v>
      </c>
      <c r="CN575" s="254">
        <v>2400</v>
      </c>
      <c r="CO575" s="1100"/>
      <c r="CP575" s="1112"/>
      <c r="CQ575" s="1100"/>
      <c r="CR575" s="1084"/>
      <c r="CS575" s="1103"/>
      <c r="CT575" s="1087"/>
      <c r="CU575" s="1087"/>
      <c r="CV575" s="1090"/>
      <c r="CW575" s="1103"/>
      <c r="CX575" s="1106"/>
      <c r="CY575" s="1092"/>
      <c r="CZ575" s="202"/>
      <c r="DA575" s="127"/>
      <c r="DB575" s="1096"/>
      <c r="DC575" s="266"/>
      <c r="DD575" s="1096"/>
      <c r="DE575" s="1099"/>
      <c r="DF575" s="1100"/>
      <c r="DG575" s="1084"/>
      <c r="DH575" s="1087"/>
      <c r="DI575" s="1087"/>
      <c r="DJ575" s="1087"/>
      <c r="DK575" s="1090"/>
      <c r="DL575" s="1087"/>
      <c r="DM575" s="1068"/>
      <c r="DN575" s="1069"/>
      <c r="DO575" s="1077"/>
      <c r="DP575" s="1079"/>
      <c r="DQ575" s="1079"/>
      <c r="DR575" s="1081"/>
      <c r="DS575" s="202"/>
      <c r="DT575" s="1143"/>
      <c r="DU575" s="160"/>
      <c r="DV575" s="160"/>
    </row>
    <row r="576" spans="1:126" s="263" customFormat="1" ht="18.600000000000001" customHeight="1">
      <c r="A576" s="263" t="s">
        <v>665</v>
      </c>
      <c r="B576" s="1147"/>
      <c r="C576" s="1128" t="s">
        <v>1022</v>
      </c>
      <c r="D576" s="1116" t="s">
        <v>972</v>
      </c>
      <c r="E576" s="164" t="s">
        <v>52</v>
      </c>
      <c r="F576" s="165"/>
      <c r="G576" s="166">
        <v>34220</v>
      </c>
      <c r="H576" s="167">
        <v>42140</v>
      </c>
      <c r="I576" s="166">
        <v>30410</v>
      </c>
      <c r="J576" s="167">
        <v>38330</v>
      </c>
      <c r="K576" s="141" t="s">
        <v>973</v>
      </c>
      <c r="L576" s="168">
        <v>320</v>
      </c>
      <c r="M576" s="169">
        <v>390</v>
      </c>
      <c r="N576" s="170" t="s">
        <v>974</v>
      </c>
      <c r="O576" s="171" t="s">
        <v>975</v>
      </c>
      <c r="P576" s="172" t="s">
        <v>973</v>
      </c>
      <c r="Q576" s="173" t="s">
        <v>976</v>
      </c>
      <c r="R576" s="172" t="s">
        <v>973</v>
      </c>
      <c r="S576" s="174">
        <v>3.2</v>
      </c>
      <c r="T576" s="175">
        <v>3.2</v>
      </c>
      <c r="U576" s="168">
        <v>280</v>
      </c>
      <c r="V576" s="169">
        <v>350</v>
      </c>
      <c r="W576" s="176" t="s">
        <v>974</v>
      </c>
      <c r="X576" s="171" t="s">
        <v>975</v>
      </c>
      <c r="Y576" s="176" t="s">
        <v>973</v>
      </c>
      <c r="Z576" s="173" t="s">
        <v>976</v>
      </c>
      <c r="AA576" s="176" t="s">
        <v>973</v>
      </c>
      <c r="AB576" s="174">
        <v>3.1</v>
      </c>
      <c r="AC576" s="177">
        <v>3.1</v>
      </c>
      <c r="AD576" s="141" t="s">
        <v>973</v>
      </c>
      <c r="AE576" s="178">
        <v>7920</v>
      </c>
      <c r="AF576" s="141" t="s">
        <v>973</v>
      </c>
      <c r="AG576" s="179">
        <v>70</v>
      </c>
      <c r="AH576" s="180" t="s">
        <v>974</v>
      </c>
      <c r="AI576" s="171" t="s">
        <v>975</v>
      </c>
      <c r="AJ576" s="176" t="s">
        <v>973</v>
      </c>
      <c r="AK576" s="173" t="s">
        <v>976</v>
      </c>
      <c r="AL576" s="176" t="s">
        <v>973</v>
      </c>
      <c r="AM576" s="181">
        <v>3.2</v>
      </c>
      <c r="AN576" s="182" t="s">
        <v>977</v>
      </c>
      <c r="AO576" s="141" t="s">
        <v>973</v>
      </c>
      <c r="AP576" s="183">
        <v>3170</v>
      </c>
      <c r="AQ576" s="141" t="s">
        <v>973</v>
      </c>
      <c r="AR576" s="184">
        <v>30</v>
      </c>
      <c r="AS576" s="185" t="s">
        <v>974</v>
      </c>
      <c r="AT576" s="186" t="s">
        <v>975</v>
      </c>
      <c r="AU576" s="187" t="s">
        <v>973</v>
      </c>
      <c r="AV576" s="188" t="s">
        <v>976</v>
      </c>
      <c r="AW576" s="187" t="s">
        <v>973</v>
      </c>
      <c r="AX576" s="189">
        <v>3.7</v>
      </c>
      <c r="AY576" s="115"/>
      <c r="AZ576" s="126"/>
      <c r="BA576" s="126"/>
      <c r="BB576" s="190"/>
      <c r="BC576" s="130"/>
      <c r="BD576" s="126"/>
      <c r="BE576" s="130"/>
      <c r="BF576" s="126"/>
      <c r="BG576" s="130"/>
      <c r="BH576" s="126"/>
      <c r="BI576" s="1119"/>
      <c r="BJ576" s="115"/>
      <c r="BK576" s="272"/>
      <c r="BL576" s="1118"/>
      <c r="BM576" s="202"/>
      <c r="BN576" s="195"/>
      <c r="BO576" s="195"/>
      <c r="BP576" s="195"/>
      <c r="BQ576" s="195"/>
      <c r="BR576" s="195"/>
      <c r="BS576" s="225"/>
      <c r="BT576" s="232"/>
      <c r="BU576" s="1149"/>
      <c r="BV576" s="224"/>
      <c r="BW576" s="1118"/>
      <c r="BX576" s="232"/>
      <c r="BY576" s="232"/>
      <c r="BZ576" s="1119"/>
      <c r="CA576" s="271"/>
      <c r="CB576" s="268"/>
      <c r="CC576" s="269"/>
      <c r="CD576" s="268"/>
      <c r="CE576" s="269"/>
      <c r="CF576" s="268"/>
      <c r="CG576" s="269"/>
      <c r="CH576" s="1096" t="s">
        <v>973</v>
      </c>
      <c r="CI576" s="1120">
        <v>3200</v>
      </c>
      <c r="CJ576" s="1107">
        <v>3500</v>
      </c>
      <c r="CK576" s="1093" t="s">
        <v>973</v>
      </c>
      <c r="CL576" s="198" t="s">
        <v>980</v>
      </c>
      <c r="CM576" s="199">
        <v>5500</v>
      </c>
      <c r="CN576" s="200">
        <v>6200</v>
      </c>
      <c r="CO576" s="1100" t="s">
        <v>973</v>
      </c>
      <c r="CP576" s="1110">
        <v>3390</v>
      </c>
      <c r="CQ576" s="1100" t="s">
        <v>973</v>
      </c>
      <c r="CR576" s="1082">
        <v>30</v>
      </c>
      <c r="CS576" s="1101" t="s">
        <v>974</v>
      </c>
      <c r="CT576" s="1085" t="s">
        <v>975</v>
      </c>
      <c r="CU576" s="1085" t="s">
        <v>973</v>
      </c>
      <c r="CV576" s="1088" t="s">
        <v>979</v>
      </c>
      <c r="CW576" s="1101" t="s">
        <v>973</v>
      </c>
      <c r="CX576" s="1104">
        <v>3.4</v>
      </c>
      <c r="CY576" s="1091" t="s">
        <v>981</v>
      </c>
      <c r="CZ576" s="1093" t="s">
        <v>973</v>
      </c>
      <c r="DA576" s="1094">
        <v>4900</v>
      </c>
      <c r="DB576" s="1096"/>
      <c r="DC576" s="266"/>
      <c r="DD576" s="1096" t="s">
        <v>982</v>
      </c>
      <c r="DE576" s="1097">
        <v>3690</v>
      </c>
      <c r="DF576" s="1100" t="s">
        <v>973</v>
      </c>
      <c r="DG576" s="1082">
        <v>30</v>
      </c>
      <c r="DH576" s="1085" t="s">
        <v>974</v>
      </c>
      <c r="DI576" s="1085" t="s">
        <v>975</v>
      </c>
      <c r="DJ576" s="1085" t="s">
        <v>973</v>
      </c>
      <c r="DK576" s="1088" t="s">
        <v>979</v>
      </c>
      <c r="DL576" s="1085" t="s">
        <v>973</v>
      </c>
      <c r="DM576" s="1066">
        <v>2.6</v>
      </c>
      <c r="DN576" s="1069" t="s">
        <v>982</v>
      </c>
      <c r="DO576" s="1070" t="s">
        <v>912</v>
      </c>
      <c r="DP576" s="1072" t="s">
        <v>912</v>
      </c>
      <c r="DQ576" s="1072" t="s">
        <v>912</v>
      </c>
      <c r="DR576" s="1074" t="s">
        <v>912</v>
      </c>
      <c r="DS576" s="202"/>
      <c r="DT576" s="1143"/>
      <c r="DU576" s="160"/>
      <c r="DV576" s="160"/>
    </row>
    <row r="577" spans="1:126" s="263" customFormat="1" ht="18.600000000000001" customHeight="1">
      <c r="A577" s="263" t="s">
        <v>666</v>
      </c>
      <c r="B577" s="1147"/>
      <c r="C577" s="1114"/>
      <c r="D577" s="1117"/>
      <c r="E577" s="203" t="s">
        <v>53</v>
      </c>
      <c r="F577" s="165"/>
      <c r="G577" s="204">
        <v>42140</v>
      </c>
      <c r="H577" s="205">
        <v>106450</v>
      </c>
      <c r="I577" s="204">
        <v>38330</v>
      </c>
      <c r="J577" s="205">
        <v>102640</v>
      </c>
      <c r="K577" s="141" t="s">
        <v>973</v>
      </c>
      <c r="L577" s="206">
        <v>390</v>
      </c>
      <c r="M577" s="207">
        <v>940</v>
      </c>
      <c r="N577" s="208" t="s">
        <v>974</v>
      </c>
      <c r="O577" s="209" t="s">
        <v>975</v>
      </c>
      <c r="P577" s="209" t="s">
        <v>910</v>
      </c>
      <c r="Q577" s="209" t="s">
        <v>976</v>
      </c>
      <c r="R577" s="209" t="s">
        <v>973</v>
      </c>
      <c r="S577" s="210">
        <v>3.2</v>
      </c>
      <c r="T577" s="211">
        <v>3.1</v>
      </c>
      <c r="U577" s="206">
        <v>350</v>
      </c>
      <c r="V577" s="207">
        <v>900</v>
      </c>
      <c r="W577" s="212" t="s">
        <v>974</v>
      </c>
      <c r="X577" s="209" t="s">
        <v>975</v>
      </c>
      <c r="Y577" s="212" t="s">
        <v>910</v>
      </c>
      <c r="Z577" s="209" t="s">
        <v>976</v>
      </c>
      <c r="AA577" s="212" t="s">
        <v>973</v>
      </c>
      <c r="AB577" s="210">
        <v>3.1</v>
      </c>
      <c r="AC577" s="213">
        <v>3.1</v>
      </c>
      <c r="AD577" s="141" t="s">
        <v>973</v>
      </c>
      <c r="AE577" s="214">
        <v>7920</v>
      </c>
      <c r="AF577" s="141" t="s">
        <v>973</v>
      </c>
      <c r="AG577" s="215">
        <v>70</v>
      </c>
      <c r="AH577" s="216" t="s">
        <v>974</v>
      </c>
      <c r="AI577" s="158" t="s">
        <v>975</v>
      </c>
      <c r="AJ577" s="159" t="s">
        <v>973</v>
      </c>
      <c r="AK577" s="217" t="s">
        <v>976</v>
      </c>
      <c r="AL577" s="218" t="s">
        <v>973</v>
      </c>
      <c r="AM577" s="219">
        <v>3.2</v>
      </c>
      <c r="AN577" s="220"/>
      <c r="AO577" s="115"/>
      <c r="AP577" s="221"/>
      <c r="AQ577" s="115"/>
      <c r="AR577" s="222"/>
      <c r="AS577" s="223"/>
      <c r="AT577" s="221"/>
      <c r="AU577" s="223"/>
      <c r="AV577" s="221"/>
      <c r="AW577" s="223"/>
      <c r="AX577" s="221"/>
      <c r="AY577" s="115"/>
      <c r="AZ577" s="126"/>
      <c r="BA577" s="126"/>
      <c r="BB577" s="190"/>
      <c r="BC577" s="130"/>
      <c r="BD577" s="126"/>
      <c r="BE577" s="130"/>
      <c r="BF577" s="126"/>
      <c r="BG577" s="130"/>
      <c r="BH577" s="126"/>
      <c r="BI577" s="1119"/>
      <c r="BJ577" s="115"/>
      <c r="BK577" s="272"/>
      <c r="BL577" s="1118"/>
      <c r="BM577" s="202"/>
      <c r="BN577" s="195"/>
      <c r="BO577" s="195"/>
      <c r="BP577" s="195"/>
      <c r="BQ577" s="195"/>
      <c r="BR577" s="195"/>
      <c r="BS577" s="225"/>
      <c r="BT577" s="195"/>
      <c r="BU577" s="1149"/>
      <c r="BV577" s="226"/>
      <c r="BW577" s="1118"/>
      <c r="BX577" s="232"/>
      <c r="BY577" s="232"/>
      <c r="BZ577" s="1119"/>
      <c r="CA577" s="271"/>
      <c r="CB577" s="268"/>
      <c r="CC577" s="269"/>
      <c r="CD577" s="268"/>
      <c r="CE577" s="269"/>
      <c r="CF577" s="268"/>
      <c r="CG577" s="269"/>
      <c r="CH577" s="1096"/>
      <c r="CI577" s="1121" t="e">
        <v>#REF!</v>
      </c>
      <c r="CJ577" s="1108" t="e">
        <v>#REF!</v>
      </c>
      <c r="CK577" s="1093"/>
      <c r="CL577" s="123" t="s">
        <v>985</v>
      </c>
      <c r="CM577" s="228">
        <v>3000</v>
      </c>
      <c r="CN577" s="229">
        <v>3400</v>
      </c>
      <c r="CO577" s="1100"/>
      <c r="CP577" s="1111"/>
      <c r="CQ577" s="1100"/>
      <c r="CR577" s="1083"/>
      <c r="CS577" s="1102"/>
      <c r="CT577" s="1086"/>
      <c r="CU577" s="1086"/>
      <c r="CV577" s="1089"/>
      <c r="CW577" s="1102"/>
      <c r="CX577" s="1105"/>
      <c r="CY577" s="1091"/>
      <c r="CZ577" s="1093"/>
      <c r="DA577" s="1095"/>
      <c r="DB577" s="1096"/>
      <c r="DC577" s="266"/>
      <c r="DD577" s="1096"/>
      <c r="DE577" s="1098"/>
      <c r="DF577" s="1100"/>
      <c r="DG577" s="1083"/>
      <c r="DH577" s="1086"/>
      <c r="DI577" s="1086"/>
      <c r="DJ577" s="1086"/>
      <c r="DK577" s="1089"/>
      <c r="DL577" s="1086"/>
      <c r="DM577" s="1067"/>
      <c r="DN577" s="1069"/>
      <c r="DO577" s="1071"/>
      <c r="DP577" s="1073"/>
      <c r="DQ577" s="1073"/>
      <c r="DR577" s="1075"/>
      <c r="DS577" s="202"/>
      <c r="DT577" s="1143"/>
      <c r="DU577" s="160"/>
      <c r="DV577" s="160"/>
    </row>
    <row r="578" spans="1:126" s="263" customFormat="1" ht="18.600000000000001" customHeight="1">
      <c r="A578" s="263" t="s">
        <v>667</v>
      </c>
      <c r="B578" s="1147"/>
      <c r="C578" s="1114"/>
      <c r="D578" s="1123" t="s">
        <v>986</v>
      </c>
      <c r="E578" s="203" t="s">
        <v>54</v>
      </c>
      <c r="F578" s="165"/>
      <c r="G578" s="204">
        <v>106450</v>
      </c>
      <c r="H578" s="205">
        <v>185720</v>
      </c>
      <c r="I578" s="204">
        <v>102640</v>
      </c>
      <c r="J578" s="205">
        <v>181910</v>
      </c>
      <c r="K578" s="141" t="s">
        <v>973</v>
      </c>
      <c r="L578" s="206">
        <v>940</v>
      </c>
      <c r="M578" s="207">
        <v>1730</v>
      </c>
      <c r="N578" s="208" t="s">
        <v>974</v>
      </c>
      <c r="O578" s="209" t="s">
        <v>975</v>
      </c>
      <c r="P578" s="209" t="s">
        <v>910</v>
      </c>
      <c r="Q578" s="209" t="s">
        <v>976</v>
      </c>
      <c r="R578" s="209" t="s">
        <v>973</v>
      </c>
      <c r="S578" s="210">
        <v>3.1</v>
      </c>
      <c r="T578" s="211">
        <v>3.1</v>
      </c>
      <c r="U578" s="206">
        <v>900</v>
      </c>
      <c r="V578" s="207">
        <v>1690</v>
      </c>
      <c r="W578" s="212" t="s">
        <v>974</v>
      </c>
      <c r="X578" s="209" t="s">
        <v>975</v>
      </c>
      <c r="Y578" s="212" t="s">
        <v>910</v>
      </c>
      <c r="Z578" s="209" t="s">
        <v>976</v>
      </c>
      <c r="AA578" s="212" t="s">
        <v>973</v>
      </c>
      <c r="AB578" s="210">
        <v>3.1</v>
      </c>
      <c r="AC578" s="213">
        <v>3.1</v>
      </c>
      <c r="AD578" s="231"/>
      <c r="AE578" s="232"/>
      <c r="AF578" s="233"/>
      <c r="AG578" s="234"/>
      <c r="AH578" s="235"/>
      <c r="AI578" s="195"/>
      <c r="AJ578" s="235"/>
      <c r="AK578" s="195"/>
      <c r="AL578" s="235"/>
      <c r="AM578" s="195"/>
      <c r="AN578" s="195"/>
      <c r="AO578" s="231"/>
      <c r="AP578" s="232"/>
      <c r="AQ578" s="233"/>
      <c r="AR578" s="234"/>
      <c r="AS578" s="235"/>
      <c r="AT578" s="195"/>
      <c r="AU578" s="235"/>
      <c r="AV578" s="195"/>
      <c r="AW578" s="235"/>
      <c r="AX578" s="195"/>
      <c r="AY578" s="141" t="s">
        <v>973</v>
      </c>
      <c r="AZ578" s="236">
        <v>15850</v>
      </c>
      <c r="BA578" s="141" t="s">
        <v>973</v>
      </c>
      <c r="BB578" s="184">
        <v>150</v>
      </c>
      <c r="BC578" s="185" t="s">
        <v>974</v>
      </c>
      <c r="BD578" s="186" t="s">
        <v>975</v>
      </c>
      <c r="BE578" s="187" t="s">
        <v>973</v>
      </c>
      <c r="BF578" s="188" t="s">
        <v>976</v>
      </c>
      <c r="BG578" s="185" t="s">
        <v>973</v>
      </c>
      <c r="BH578" s="189">
        <v>2.9</v>
      </c>
      <c r="BI578" s="1119"/>
      <c r="BJ578" s="115"/>
      <c r="BK578" s="272"/>
      <c r="BL578" s="1118"/>
      <c r="BM578" s="202"/>
      <c r="BN578" s="195"/>
      <c r="BO578" s="195"/>
      <c r="BP578" s="195"/>
      <c r="BQ578" s="195"/>
      <c r="BR578" s="195"/>
      <c r="BS578" s="225"/>
      <c r="BU578" s="1149"/>
      <c r="BV578" s="259"/>
      <c r="BW578" s="1118"/>
      <c r="BX578" s="232"/>
      <c r="BY578" s="232"/>
      <c r="BZ578" s="1119"/>
      <c r="CA578" s="271"/>
      <c r="CB578" s="268"/>
      <c r="CC578" s="269"/>
      <c r="CD578" s="268"/>
      <c r="CE578" s="269"/>
      <c r="CF578" s="268"/>
      <c r="CG578" s="269"/>
      <c r="CH578" s="1096"/>
      <c r="CI578" s="1121" t="e">
        <v>#REF!</v>
      </c>
      <c r="CJ578" s="1108" t="e">
        <v>#REF!</v>
      </c>
      <c r="CK578" s="1093"/>
      <c r="CL578" s="123" t="s">
        <v>987</v>
      </c>
      <c r="CM578" s="228">
        <v>2600</v>
      </c>
      <c r="CN578" s="229">
        <v>2900</v>
      </c>
      <c r="CO578" s="1100"/>
      <c r="CP578" s="1111"/>
      <c r="CQ578" s="1100"/>
      <c r="CR578" s="1083"/>
      <c r="CS578" s="1102"/>
      <c r="CT578" s="1086"/>
      <c r="CU578" s="1086"/>
      <c r="CV578" s="1089"/>
      <c r="CW578" s="1102"/>
      <c r="CX578" s="1105"/>
      <c r="CY578" s="1091"/>
      <c r="CZ578" s="202"/>
      <c r="DA578" s="127"/>
      <c r="DB578" s="1096"/>
      <c r="DC578" s="266"/>
      <c r="DD578" s="1096"/>
      <c r="DE578" s="1098"/>
      <c r="DF578" s="1100"/>
      <c r="DG578" s="1083"/>
      <c r="DH578" s="1086"/>
      <c r="DI578" s="1086"/>
      <c r="DJ578" s="1086"/>
      <c r="DK578" s="1089"/>
      <c r="DL578" s="1086"/>
      <c r="DM578" s="1067"/>
      <c r="DN578" s="1069"/>
      <c r="DO578" s="1076">
        <v>0.02</v>
      </c>
      <c r="DP578" s="1078">
        <v>0.03</v>
      </c>
      <c r="DQ578" s="1078">
        <v>0.05</v>
      </c>
      <c r="DR578" s="1080">
        <v>0.06</v>
      </c>
      <c r="DS578" s="202"/>
      <c r="DT578" s="1143"/>
      <c r="DU578" s="160"/>
      <c r="DV578" s="160"/>
    </row>
    <row r="579" spans="1:126" s="263" customFormat="1" ht="18.600000000000001" customHeight="1">
      <c r="A579" s="263" t="s">
        <v>668</v>
      </c>
      <c r="B579" s="1147"/>
      <c r="C579" s="1114"/>
      <c r="D579" s="1124"/>
      <c r="E579" s="238" t="s">
        <v>55</v>
      </c>
      <c r="F579" s="165"/>
      <c r="G579" s="239">
        <v>185720</v>
      </c>
      <c r="H579" s="240"/>
      <c r="I579" s="239">
        <v>181910</v>
      </c>
      <c r="J579" s="240"/>
      <c r="K579" s="141" t="s">
        <v>973</v>
      </c>
      <c r="L579" s="241">
        <v>1730</v>
      </c>
      <c r="M579" s="242"/>
      <c r="N579" s="243" t="s">
        <v>974</v>
      </c>
      <c r="O579" s="244" t="s">
        <v>975</v>
      </c>
      <c r="P579" s="244" t="s">
        <v>910</v>
      </c>
      <c r="Q579" s="244" t="s">
        <v>976</v>
      </c>
      <c r="R579" s="244" t="s">
        <v>973</v>
      </c>
      <c r="S579" s="245">
        <v>3.1</v>
      </c>
      <c r="T579" s="246"/>
      <c r="U579" s="241">
        <v>1690</v>
      </c>
      <c r="V579" s="242"/>
      <c r="W579" s="247" t="s">
        <v>974</v>
      </c>
      <c r="X579" s="244" t="s">
        <v>975</v>
      </c>
      <c r="Y579" s="248" t="s">
        <v>910</v>
      </c>
      <c r="Z579" s="244" t="s">
        <v>976</v>
      </c>
      <c r="AA579" s="248" t="s">
        <v>973</v>
      </c>
      <c r="AB579" s="245">
        <v>3.1</v>
      </c>
      <c r="AC579" s="249"/>
      <c r="AD579" s="231"/>
      <c r="AE579" s="232"/>
      <c r="AF579" s="233"/>
      <c r="AG579" s="250"/>
      <c r="AH579" s="235"/>
      <c r="AI579" s="195"/>
      <c r="AJ579" s="235"/>
      <c r="AK579" s="195"/>
      <c r="AL579" s="235"/>
      <c r="AM579" s="195"/>
      <c r="AN579" s="195"/>
      <c r="AO579" s="231"/>
      <c r="AP579" s="232"/>
      <c r="AQ579" s="233"/>
      <c r="AR579" s="250"/>
      <c r="AS579" s="235"/>
      <c r="AT579" s="195"/>
      <c r="AU579" s="235"/>
      <c r="AV579" s="195"/>
      <c r="AW579" s="235"/>
      <c r="AX579" s="195"/>
      <c r="AY579" s="231"/>
      <c r="AZ579" s="232"/>
      <c r="BA579" s="232"/>
      <c r="BB579" s="234"/>
      <c r="BC579" s="235"/>
      <c r="BD579" s="195"/>
      <c r="BE579" s="235"/>
      <c r="BF579" s="195"/>
      <c r="BG579" s="235"/>
      <c r="BH579" s="195"/>
      <c r="BI579" s="1119"/>
      <c r="BJ579" s="115"/>
      <c r="BK579" s="272"/>
      <c r="BL579" s="1118"/>
      <c r="BM579" s="202"/>
      <c r="BN579" s="195"/>
      <c r="BO579" s="195"/>
      <c r="BP579" s="195"/>
      <c r="BQ579" s="195"/>
      <c r="BR579" s="195"/>
      <c r="BS579" s="225"/>
      <c r="BT579" s="232"/>
      <c r="BU579" s="1149"/>
      <c r="BV579" s="224"/>
      <c r="BW579" s="1118"/>
      <c r="BX579" s="232"/>
      <c r="BY579" s="232"/>
      <c r="BZ579" s="1119"/>
      <c r="CA579" s="271"/>
      <c r="CB579" s="268"/>
      <c r="CC579" s="269"/>
      <c r="CD579" s="268"/>
      <c r="CE579" s="269"/>
      <c r="CF579" s="268"/>
      <c r="CG579" s="269"/>
      <c r="CH579" s="1096"/>
      <c r="CI579" s="1122" t="e">
        <v>#REF!</v>
      </c>
      <c r="CJ579" s="1109" t="e">
        <v>#REF!</v>
      </c>
      <c r="CK579" s="1093"/>
      <c r="CL579" s="252" t="s">
        <v>988</v>
      </c>
      <c r="CM579" s="253">
        <v>2400</v>
      </c>
      <c r="CN579" s="254">
        <v>2600</v>
      </c>
      <c r="CO579" s="1100"/>
      <c r="CP579" s="1112"/>
      <c r="CQ579" s="1100"/>
      <c r="CR579" s="1084"/>
      <c r="CS579" s="1103"/>
      <c r="CT579" s="1087"/>
      <c r="CU579" s="1087"/>
      <c r="CV579" s="1090"/>
      <c r="CW579" s="1103"/>
      <c r="CX579" s="1106"/>
      <c r="CY579" s="1092"/>
      <c r="CZ579" s="202"/>
      <c r="DA579" s="127"/>
      <c r="DB579" s="1096"/>
      <c r="DC579" s="266"/>
      <c r="DD579" s="1096"/>
      <c r="DE579" s="1099"/>
      <c r="DF579" s="1100"/>
      <c r="DG579" s="1084"/>
      <c r="DH579" s="1087"/>
      <c r="DI579" s="1087"/>
      <c r="DJ579" s="1087"/>
      <c r="DK579" s="1090"/>
      <c r="DL579" s="1087"/>
      <c r="DM579" s="1068"/>
      <c r="DN579" s="1069"/>
      <c r="DO579" s="1077"/>
      <c r="DP579" s="1079"/>
      <c r="DQ579" s="1079"/>
      <c r="DR579" s="1081"/>
      <c r="DS579" s="202"/>
      <c r="DT579" s="1143"/>
      <c r="DU579" s="160"/>
      <c r="DV579" s="160"/>
    </row>
    <row r="580" spans="1:126" s="263" customFormat="1" ht="18.600000000000001" customHeight="1">
      <c r="A580" s="263" t="s">
        <v>669</v>
      </c>
      <c r="B580" s="1147"/>
      <c r="C580" s="1128" t="s">
        <v>1023</v>
      </c>
      <c r="D580" s="1116" t="s">
        <v>972</v>
      </c>
      <c r="E580" s="164" t="s">
        <v>52</v>
      </c>
      <c r="F580" s="165"/>
      <c r="G580" s="166">
        <v>33180</v>
      </c>
      <c r="H580" s="167">
        <v>41100</v>
      </c>
      <c r="I580" s="166">
        <v>29630</v>
      </c>
      <c r="J580" s="167">
        <v>37550</v>
      </c>
      <c r="K580" s="141" t="s">
        <v>973</v>
      </c>
      <c r="L580" s="168">
        <v>310</v>
      </c>
      <c r="M580" s="169">
        <v>380</v>
      </c>
      <c r="N580" s="170" t="s">
        <v>974</v>
      </c>
      <c r="O580" s="171" t="s">
        <v>975</v>
      </c>
      <c r="P580" s="172" t="s">
        <v>973</v>
      </c>
      <c r="Q580" s="173" t="s">
        <v>976</v>
      </c>
      <c r="R580" s="172" t="s">
        <v>973</v>
      </c>
      <c r="S580" s="174">
        <v>3.2</v>
      </c>
      <c r="T580" s="175">
        <v>3.2</v>
      </c>
      <c r="U580" s="168">
        <v>270</v>
      </c>
      <c r="V580" s="169">
        <v>340</v>
      </c>
      <c r="W580" s="176" t="s">
        <v>974</v>
      </c>
      <c r="X580" s="171" t="s">
        <v>975</v>
      </c>
      <c r="Y580" s="176" t="s">
        <v>973</v>
      </c>
      <c r="Z580" s="173" t="s">
        <v>976</v>
      </c>
      <c r="AA580" s="176" t="s">
        <v>973</v>
      </c>
      <c r="AB580" s="174">
        <v>3.2</v>
      </c>
      <c r="AC580" s="177">
        <v>3.2</v>
      </c>
      <c r="AD580" s="141" t="s">
        <v>973</v>
      </c>
      <c r="AE580" s="178">
        <v>7920</v>
      </c>
      <c r="AF580" s="141" t="s">
        <v>973</v>
      </c>
      <c r="AG580" s="179">
        <v>70</v>
      </c>
      <c r="AH580" s="180" t="s">
        <v>974</v>
      </c>
      <c r="AI580" s="171" t="s">
        <v>975</v>
      </c>
      <c r="AJ580" s="176" t="s">
        <v>973</v>
      </c>
      <c r="AK580" s="173" t="s">
        <v>976</v>
      </c>
      <c r="AL580" s="176" t="s">
        <v>973</v>
      </c>
      <c r="AM580" s="181">
        <v>3.2</v>
      </c>
      <c r="AN580" s="182" t="s">
        <v>977</v>
      </c>
      <c r="AO580" s="141" t="s">
        <v>973</v>
      </c>
      <c r="AP580" s="183">
        <v>3170</v>
      </c>
      <c r="AQ580" s="141" t="s">
        <v>973</v>
      </c>
      <c r="AR580" s="184">
        <v>30</v>
      </c>
      <c r="AS580" s="185" t="s">
        <v>974</v>
      </c>
      <c r="AT580" s="186" t="s">
        <v>975</v>
      </c>
      <c r="AU580" s="187" t="s">
        <v>973</v>
      </c>
      <c r="AV580" s="188" t="s">
        <v>976</v>
      </c>
      <c r="AW580" s="187" t="s">
        <v>973</v>
      </c>
      <c r="AX580" s="189">
        <v>3.7</v>
      </c>
      <c r="AY580" s="115"/>
      <c r="AZ580" s="126"/>
      <c r="BA580" s="126"/>
      <c r="BB580" s="190"/>
      <c r="BC580" s="130"/>
      <c r="BD580" s="126"/>
      <c r="BE580" s="130"/>
      <c r="BF580" s="126"/>
      <c r="BG580" s="130"/>
      <c r="BH580" s="126"/>
      <c r="BI580" s="1119"/>
      <c r="BJ580" s="115"/>
      <c r="BK580" s="272"/>
      <c r="BL580" s="1118"/>
      <c r="BM580" s="202"/>
      <c r="BN580" s="195"/>
      <c r="BO580" s="195"/>
      <c r="BP580" s="195"/>
      <c r="BQ580" s="195"/>
      <c r="BR580" s="195"/>
      <c r="BS580" s="225"/>
      <c r="BT580" s="195"/>
      <c r="BU580" s="1149"/>
      <c r="BV580" s="226"/>
      <c r="BW580" s="1118"/>
      <c r="BX580" s="232"/>
      <c r="BY580" s="232"/>
      <c r="BZ580" s="1119"/>
      <c r="CA580" s="271"/>
      <c r="CB580" s="268"/>
      <c r="CC580" s="269"/>
      <c r="CD580" s="268"/>
      <c r="CE580" s="269"/>
      <c r="CF580" s="268"/>
      <c r="CG580" s="269"/>
      <c r="CH580" s="1096" t="s">
        <v>973</v>
      </c>
      <c r="CI580" s="1120">
        <v>3000</v>
      </c>
      <c r="CJ580" s="1107">
        <v>3300</v>
      </c>
      <c r="CK580" s="1093" t="s">
        <v>973</v>
      </c>
      <c r="CL580" s="198" t="s">
        <v>980</v>
      </c>
      <c r="CM580" s="199">
        <v>5400</v>
      </c>
      <c r="CN580" s="200">
        <v>6000</v>
      </c>
      <c r="CO580" s="1100" t="s">
        <v>973</v>
      </c>
      <c r="CP580" s="1110">
        <v>3170</v>
      </c>
      <c r="CQ580" s="1100" t="s">
        <v>973</v>
      </c>
      <c r="CR580" s="1082">
        <v>30</v>
      </c>
      <c r="CS580" s="1101" t="s">
        <v>974</v>
      </c>
      <c r="CT580" s="1085" t="s">
        <v>975</v>
      </c>
      <c r="CU580" s="1085" t="s">
        <v>973</v>
      </c>
      <c r="CV580" s="1088" t="s">
        <v>979</v>
      </c>
      <c r="CW580" s="1101" t="s">
        <v>973</v>
      </c>
      <c r="CX580" s="1104">
        <v>3.2</v>
      </c>
      <c r="CY580" s="1091" t="s">
        <v>981</v>
      </c>
      <c r="CZ580" s="1093" t="s">
        <v>973</v>
      </c>
      <c r="DA580" s="1094">
        <v>4900</v>
      </c>
      <c r="DB580" s="1096"/>
      <c r="DC580" s="266"/>
      <c r="DD580" s="1096" t="s">
        <v>982</v>
      </c>
      <c r="DE580" s="1097">
        <v>3440</v>
      </c>
      <c r="DF580" s="1100" t="s">
        <v>973</v>
      </c>
      <c r="DG580" s="1082">
        <v>30</v>
      </c>
      <c r="DH580" s="1085" t="s">
        <v>974</v>
      </c>
      <c r="DI580" s="1085" t="s">
        <v>975</v>
      </c>
      <c r="DJ580" s="1085" t="s">
        <v>973</v>
      </c>
      <c r="DK580" s="1088" t="s">
        <v>979</v>
      </c>
      <c r="DL580" s="1085" t="s">
        <v>973</v>
      </c>
      <c r="DM580" s="1066">
        <v>2.5</v>
      </c>
      <c r="DN580" s="1069" t="s">
        <v>982</v>
      </c>
      <c r="DO580" s="1070" t="s">
        <v>912</v>
      </c>
      <c r="DP580" s="1072" t="s">
        <v>912</v>
      </c>
      <c r="DQ580" s="1072" t="s">
        <v>912</v>
      </c>
      <c r="DR580" s="1074" t="s">
        <v>912</v>
      </c>
      <c r="DS580" s="202"/>
      <c r="DT580" s="1143"/>
      <c r="DU580" s="160"/>
      <c r="DV580" s="160"/>
    </row>
    <row r="581" spans="1:126" s="263" customFormat="1" ht="18.600000000000001" customHeight="1">
      <c r="A581" s="263" t="s">
        <v>670</v>
      </c>
      <c r="B581" s="1147"/>
      <c r="C581" s="1114"/>
      <c r="D581" s="1117"/>
      <c r="E581" s="203" t="s">
        <v>53</v>
      </c>
      <c r="F581" s="165"/>
      <c r="G581" s="204">
        <v>41100</v>
      </c>
      <c r="H581" s="205">
        <v>105410</v>
      </c>
      <c r="I581" s="204">
        <v>37550</v>
      </c>
      <c r="J581" s="205">
        <v>101860</v>
      </c>
      <c r="K581" s="141" t="s">
        <v>973</v>
      </c>
      <c r="L581" s="206">
        <v>380</v>
      </c>
      <c r="M581" s="207">
        <v>930</v>
      </c>
      <c r="N581" s="208" t="s">
        <v>974</v>
      </c>
      <c r="O581" s="209" t="s">
        <v>975</v>
      </c>
      <c r="P581" s="209" t="s">
        <v>910</v>
      </c>
      <c r="Q581" s="209" t="s">
        <v>976</v>
      </c>
      <c r="R581" s="209" t="s">
        <v>973</v>
      </c>
      <c r="S581" s="210">
        <v>3.2</v>
      </c>
      <c r="T581" s="211">
        <v>3.1</v>
      </c>
      <c r="U581" s="206">
        <v>340</v>
      </c>
      <c r="V581" s="207">
        <v>890</v>
      </c>
      <c r="W581" s="212" t="s">
        <v>974</v>
      </c>
      <c r="X581" s="209" t="s">
        <v>975</v>
      </c>
      <c r="Y581" s="212" t="s">
        <v>910</v>
      </c>
      <c r="Z581" s="209" t="s">
        <v>976</v>
      </c>
      <c r="AA581" s="212" t="s">
        <v>973</v>
      </c>
      <c r="AB581" s="210">
        <v>3.2</v>
      </c>
      <c r="AC581" s="213">
        <v>3.1</v>
      </c>
      <c r="AD581" s="141" t="s">
        <v>973</v>
      </c>
      <c r="AE581" s="214">
        <v>7920</v>
      </c>
      <c r="AF581" s="141" t="s">
        <v>973</v>
      </c>
      <c r="AG581" s="215">
        <v>70</v>
      </c>
      <c r="AH581" s="216" t="s">
        <v>974</v>
      </c>
      <c r="AI581" s="158" t="s">
        <v>975</v>
      </c>
      <c r="AJ581" s="159" t="s">
        <v>973</v>
      </c>
      <c r="AK581" s="217" t="s">
        <v>976</v>
      </c>
      <c r="AL581" s="218" t="s">
        <v>973</v>
      </c>
      <c r="AM581" s="219">
        <v>3.2</v>
      </c>
      <c r="AN581" s="220"/>
      <c r="AO581" s="115"/>
      <c r="AP581" s="221"/>
      <c r="AQ581" s="115"/>
      <c r="AR581" s="222"/>
      <c r="AS581" s="223"/>
      <c r="AT581" s="221"/>
      <c r="AU581" s="223"/>
      <c r="AV581" s="221"/>
      <c r="AW581" s="223"/>
      <c r="AX581" s="221"/>
      <c r="AY581" s="115"/>
      <c r="AZ581" s="126"/>
      <c r="BA581" s="126"/>
      <c r="BB581" s="190"/>
      <c r="BC581" s="130"/>
      <c r="BD581" s="126"/>
      <c r="BE581" s="130"/>
      <c r="BF581" s="126"/>
      <c r="BG581" s="130"/>
      <c r="BH581" s="126"/>
      <c r="BI581" s="1119"/>
      <c r="BJ581" s="115"/>
      <c r="BK581" s="272"/>
      <c r="BL581" s="1118"/>
      <c r="BM581" s="202"/>
      <c r="BN581" s="195"/>
      <c r="BO581" s="195"/>
      <c r="BP581" s="195"/>
      <c r="BQ581" s="195"/>
      <c r="BR581" s="195"/>
      <c r="BS581" s="225"/>
      <c r="BU581" s="1149"/>
      <c r="BV581" s="259"/>
      <c r="BW581" s="1118"/>
      <c r="BX581" s="232"/>
      <c r="BY581" s="232"/>
      <c r="BZ581" s="1119"/>
      <c r="CA581" s="271"/>
      <c r="CB581" s="268"/>
      <c r="CC581" s="269"/>
      <c r="CD581" s="268"/>
      <c r="CE581" s="269"/>
      <c r="CF581" s="268"/>
      <c r="CG581" s="269"/>
      <c r="CH581" s="1096"/>
      <c r="CI581" s="1121" t="e">
        <v>#REF!</v>
      </c>
      <c r="CJ581" s="1108" t="e">
        <v>#REF!</v>
      </c>
      <c r="CK581" s="1093"/>
      <c r="CL581" s="123" t="s">
        <v>985</v>
      </c>
      <c r="CM581" s="228">
        <v>2900</v>
      </c>
      <c r="CN581" s="229">
        <v>3300</v>
      </c>
      <c r="CO581" s="1100"/>
      <c r="CP581" s="1111"/>
      <c r="CQ581" s="1100"/>
      <c r="CR581" s="1083"/>
      <c r="CS581" s="1102"/>
      <c r="CT581" s="1086"/>
      <c r="CU581" s="1086"/>
      <c r="CV581" s="1089"/>
      <c r="CW581" s="1102"/>
      <c r="CX581" s="1105"/>
      <c r="CY581" s="1091"/>
      <c r="CZ581" s="1093"/>
      <c r="DA581" s="1095"/>
      <c r="DB581" s="1096"/>
      <c r="DC581" s="266"/>
      <c r="DD581" s="1096"/>
      <c r="DE581" s="1098"/>
      <c r="DF581" s="1100"/>
      <c r="DG581" s="1083"/>
      <c r="DH581" s="1086"/>
      <c r="DI581" s="1086"/>
      <c r="DJ581" s="1086"/>
      <c r="DK581" s="1089"/>
      <c r="DL581" s="1086"/>
      <c r="DM581" s="1067"/>
      <c r="DN581" s="1069"/>
      <c r="DO581" s="1071"/>
      <c r="DP581" s="1073"/>
      <c r="DQ581" s="1073"/>
      <c r="DR581" s="1075"/>
      <c r="DS581" s="202"/>
      <c r="DT581" s="1143"/>
      <c r="DU581" s="160"/>
      <c r="DV581" s="160"/>
    </row>
    <row r="582" spans="1:126" s="263" customFormat="1" ht="18.600000000000001" customHeight="1">
      <c r="A582" s="263" t="s">
        <v>671</v>
      </c>
      <c r="B582" s="1147"/>
      <c r="C582" s="1114"/>
      <c r="D582" s="1123" t="s">
        <v>986</v>
      </c>
      <c r="E582" s="203" t="s">
        <v>54</v>
      </c>
      <c r="F582" s="165"/>
      <c r="G582" s="204">
        <v>105410</v>
      </c>
      <c r="H582" s="205">
        <v>184680</v>
      </c>
      <c r="I582" s="204">
        <v>101860</v>
      </c>
      <c r="J582" s="205">
        <v>181130</v>
      </c>
      <c r="K582" s="141" t="s">
        <v>973</v>
      </c>
      <c r="L582" s="206">
        <v>930</v>
      </c>
      <c r="M582" s="207">
        <v>1720</v>
      </c>
      <c r="N582" s="208" t="s">
        <v>974</v>
      </c>
      <c r="O582" s="209" t="s">
        <v>975</v>
      </c>
      <c r="P582" s="209" t="s">
        <v>910</v>
      </c>
      <c r="Q582" s="209" t="s">
        <v>976</v>
      </c>
      <c r="R582" s="209" t="s">
        <v>973</v>
      </c>
      <c r="S582" s="210">
        <v>3.1</v>
      </c>
      <c r="T582" s="211">
        <v>3.1</v>
      </c>
      <c r="U582" s="206">
        <v>890</v>
      </c>
      <c r="V582" s="207">
        <v>1680</v>
      </c>
      <c r="W582" s="212" t="s">
        <v>974</v>
      </c>
      <c r="X582" s="209" t="s">
        <v>975</v>
      </c>
      <c r="Y582" s="212" t="s">
        <v>910</v>
      </c>
      <c r="Z582" s="209" t="s">
        <v>976</v>
      </c>
      <c r="AA582" s="212" t="s">
        <v>973</v>
      </c>
      <c r="AB582" s="210">
        <v>3.1</v>
      </c>
      <c r="AC582" s="213">
        <v>3.1</v>
      </c>
      <c r="AD582" s="231"/>
      <c r="AE582" s="232"/>
      <c r="AF582" s="233"/>
      <c r="AG582" s="234"/>
      <c r="AH582" s="235"/>
      <c r="AI582" s="195"/>
      <c r="AJ582" s="235"/>
      <c r="AK582" s="195"/>
      <c r="AL582" s="235"/>
      <c r="AM582" s="195"/>
      <c r="AN582" s="195"/>
      <c r="AO582" s="231"/>
      <c r="AP582" s="232"/>
      <c r="AQ582" s="233"/>
      <c r="AR582" s="234"/>
      <c r="AS582" s="235"/>
      <c r="AT582" s="195"/>
      <c r="AU582" s="235"/>
      <c r="AV582" s="195"/>
      <c r="AW582" s="235"/>
      <c r="AX582" s="195"/>
      <c r="AY582" s="141" t="s">
        <v>973</v>
      </c>
      <c r="AZ582" s="236">
        <v>15850</v>
      </c>
      <c r="BA582" s="141" t="s">
        <v>973</v>
      </c>
      <c r="BB582" s="184">
        <v>150</v>
      </c>
      <c r="BC582" s="185" t="s">
        <v>974</v>
      </c>
      <c r="BD582" s="186" t="s">
        <v>975</v>
      </c>
      <c r="BE582" s="187" t="s">
        <v>973</v>
      </c>
      <c r="BF582" s="188" t="s">
        <v>976</v>
      </c>
      <c r="BG582" s="185" t="s">
        <v>973</v>
      </c>
      <c r="BH582" s="189">
        <v>2.9</v>
      </c>
      <c r="BI582" s="1119"/>
      <c r="BJ582" s="115"/>
      <c r="BK582" s="272"/>
      <c r="BL582" s="1118"/>
      <c r="BM582" s="202"/>
      <c r="BN582" s="195"/>
      <c r="BO582" s="195"/>
      <c r="BP582" s="195"/>
      <c r="BQ582" s="195"/>
      <c r="BR582" s="195"/>
      <c r="BS582" s="225"/>
      <c r="BT582" s="232"/>
      <c r="BU582" s="1149"/>
      <c r="BV582" s="224"/>
      <c r="BW582" s="1118"/>
      <c r="BX582" s="232"/>
      <c r="BY582" s="232"/>
      <c r="BZ582" s="1119"/>
      <c r="CA582" s="271"/>
      <c r="CB582" s="268"/>
      <c r="CC582" s="269"/>
      <c r="CD582" s="268"/>
      <c r="CE582" s="269"/>
      <c r="CF582" s="268"/>
      <c r="CG582" s="269"/>
      <c r="CH582" s="1096"/>
      <c r="CI582" s="1121" t="e">
        <v>#REF!</v>
      </c>
      <c r="CJ582" s="1108" t="e">
        <v>#REF!</v>
      </c>
      <c r="CK582" s="1093"/>
      <c r="CL582" s="123" t="s">
        <v>987</v>
      </c>
      <c r="CM582" s="228">
        <v>2500</v>
      </c>
      <c r="CN582" s="229">
        <v>2800</v>
      </c>
      <c r="CO582" s="1100"/>
      <c r="CP582" s="1111"/>
      <c r="CQ582" s="1100"/>
      <c r="CR582" s="1083"/>
      <c r="CS582" s="1102"/>
      <c r="CT582" s="1086"/>
      <c r="CU582" s="1086"/>
      <c r="CV582" s="1089"/>
      <c r="CW582" s="1102"/>
      <c r="CX582" s="1105"/>
      <c r="CY582" s="1091"/>
      <c r="CZ582" s="202"/>
      <c r="DA582" s="127"/>
      <c r="DB582" s="1096"/>
      <c r="DC582" s="266"/>
      <c r="DD582" s="1096"/>
      <c r="DE582" s="1098"/>
      <c r="DF582" s="1100"/>
      <c r="DG582" s="1083"/>
      <c r="DH582" s="1086"/>
      <c r="DI582" s="1086"/>
      <c r="DJ582" s="1086"/>
      <c r="DK582" s="1089"/>
      <c r="DL582" s="1086"/>
      <c r="DM582" s="1067"/>
      <c r="DN582" s="1069"/>
      <c r="DO582" s="1076">
        <v>0.02</v>
      </c>
      <c r="DP582" s="1078">
        <v>0.03</v>
      </c>
      <c r="DQ582" s="1078">
        <v>0.05</v>
      </c>
      <c r="DR582" s="1080">
        <v>0.06</v>
      </c>
      <c r="DS582" s="202"/>
      <c r="DT582" s="1143"/>
      <c r="DU582" s="160"/>
      <c r="DV582" s="160"/>
    </row>
    <row r="583" spans="1:126" s="263" customFormat="1" ht="18.600000000000001" customHeight="1">
      <c r="A583" s="263" t="s">
        <v>672</v>
      </c>
      <c r="B583" s="1147"/>
      <c r="C583" s="1114"/>
      <c r="D583" s="1124"/>
      <c r="E583" s="238" t="s">
        <v>55</v>
      </c>
      <c r="F583" s="165"/>
      <c r="G583" s="239">
        <v>184680</v>
      </c>
      <c r="H583" s="240"/>
      <c r="I583" s="239">
        <v>181130</v>
      </c>
      <c r="J583" s="240"/>
      <c r="K583" s="141" t="s">
        <v>973</v>
      </c>
      <c r="L583" s="241">
        <v>1720</v>
      </c>
      <c r="M583" s="242"/>
      <c r="N583" s="243" t="s">
        <v>974</v>
      </c>
      <c r="O583" s="244" t="s">
        <v>975</v>
      </c>
      <c r="P583" s="244" t="s">
        <v>910</v>
      </c>
      <c r="Q583" s="244" t="s">
        <v>976</v>
      </c>
      <c r="R583" s="244" t="s">
        <v>973</v>
      </c>
      <c r="S583" s="245">
        <v>3.1</v>
      </c>
      <c r="T583" s="246"/>
      <c r="U583" s="241">
        <v>1680</v>
      </c>
      <c r="V583" s="242"/>
      <c r="W583" s="247" t="s">
        <v>974</v>
      </c>
      <c r="X583" s="244" t="s">
        <v>975</v>
      </c>
      <c r="Y583" s="248" t="s">
        <v>910</v>
      </c>
      <c r="Z583" s="244" t="s">
        <v>976</v>
      </c>
      <c r="AA583" s="248" t="s">
        <v>973</v>
      </c>
      <c r="AB583" s="245">
        <v>3.1</v>
      </c>
      <c r="AC583" s="249"/>
      <c r="AD583" s="231"/>
      <c r="AE583" s="232"/>
      <c r="AF583" s="233"/>
      <c r="AG583" s="250"/>
      <c r="AH583" s="235"/>
      <c r="AI583" s="195"/>
      <c r="AJ583" s="235"/>
      <c r="AK583" s="195"/>
      <c r="AL583" s="235"/>
      <c r="AM583" s="195"/>
      <c r="AN583" s="195"/>
      <c r="AO583" s="231"/>
      <c r="AP583" s="232"/>
      <c r="AQ583" s="233"/>
      <c r="AR583" s="250"/>
      <c r="AS583" s="235"/>
      <c r="AT583" s="195"/>
      <c r="AU583" s="235"/>
      <c r="AV583" s="195"/>
      <c r="AW583" s="235"/>
      <c r="AX583" s="195"/>
      <c r="AY583" s="231"/>
      <c r="AZ583" s="232"/>
      <c r="BA583" s="232"/>
      <c r="BB583" s="234"/>
      <c r="BC583" s="235"/>
      <c r="BD583" s="195"/>
      <c r="BE583" s="235"/>
      <c r="BF583" s="195"/>
      <c r="BG583" s="235"/>
      <c r="BH583" s="195"/>
      <c r="BI583" s="1119"/>
      <c r="BJ583" s="115"/>
      <c r="BK583" s="272"/>
      <c r="BL583" s="1118"/>
      <c r="BM583" s="202"/>
      <c r="BN583" s="195"/>
      <c r="BO583" s="195"/>
      <c r="BP583" s="195"/>
      <c r="BQ583" s="195"/>
      <c r="BR583" s="195"/>
      <c r="BS583" s="225"/>
      <c r="BT583" s="195"/>
      <c r="BU583" s="1149"/>
      <c r="BV583" s="226"/>
      <c r="BW583" s="1118"/>
      <c r="BX583" s="232"/>
      <c r="BY583" s="232"/>
      <c r="BZ583" s="1119"/>
      <c r="CA583" s="271"/>
      <c r="CB583" s="268"/>
      <c r="CC583" s="269"/>
      <c r="CD583" s="268"/>
      <c r="CE583" s="269"/>
      <c r="CF583" s="268"/>
      <c r="CG583" s="269"/>
      <c r="CH583" s="1096"/>
      <c r="CI583" s="1122" t="e">
        <v>#REF!</v>
      </c>
      <c r="CJ583" s="1109" t="e">
        <v>#REF!</v>
      </c>
      <c r="CK583" s="1093"/>
      <c r="CL583" s="252" t="s">
        <v>988</v>
      </c>
      <c r="CM583" s="253">
        <v>2300</v>
      </c>
      <c r="CN583" s="254">
        <v>2500</v>
      </c>
      <c r="CO583" s="1100"/>
      <c r="CP583" s="1112"/>
      <c r="CQ583" s="1100"/>
      <c r="CR583" s="1084"/>
      <c r="CS583" s="1103"/>
      <c r="CT583" s="1087"/>
      <c r="CU583" s="1087"/>
      <c r="CV583" s="1090"/>
      <c r="CW583" s="1103"/>
      <c r="CX583" s="1106"/>
      <c r="CY583" s="1092"/>
      <c r="CZ583" s="202"/>
      <c r="DA583" s="127"/>
      <c r="DB583" s="1096"/>
      <c r="DC583" s="266"/>
      <c r="DD583" s="1096"/>
      <c r="DE583" s="1099"/>
      <c r="DF583" s="1100"/>
      <c r="DG583" s="1084"/>
      <c r="DH583" s="1087"/>
      <c r="DI583" s="1087"/>
      <c r="DJ583" s="1087"/>
      <c r="DK583" s="1090"/>
      <c r="DL583" s="1087"/>
      <c r="DM583" s="1068"/>
      <c r="DN583" s="1069"/>
      <c r="DO583" s="1077"/>
      <c r="DP583" s="1079"/>
      <c r="DQ583" s="1079"/>
      <c r="DR583" s="1081"/>
      <c r="DS583" s="202"/>
      <c r="DT583" s="1143"/>
      <c r="DU583" s="160"/>
      <c r="DV583" s="160"/>
    </row>
    <row r="584" spans="1:126" s="263" customFormat="1" ht="18.600000000000001" customHeight="1">
      <c r="A584" s="263" t="s">
        <v>673</v>
      </c>
      <c r="B584" s="1147"/>
      <c r="C584" s="1128" t="s">
        <v>1024</v>
      </c>
      <c r="D584" s="1116" t="s">
        <v>972</v>
      </c>
      <c r="E584" s="164" t="s">
        <v>52</v>
      </c>
      <c r="F584" s="165"/>
      <c r="G584" s="166">
        <v>33170</v>
      </c>
      <c r="H584" s="167">
        <v>41090</v>
      </c>
      <c r="I584" s="166">
        <v>29840</v>
      </c>
      <c r="J584" s="167">
        <v>37760</v>
      </c>
      <c r="K584" s="141" t="s">
        <v>973</v>
      </c>
      <c r="L584" s="168">
        <v>310</v>
      </c>
      <c r="M584" s="169">
        <v>380</v>
      </c>
      <c r="N584" s="170" t="s">
        <v>974</v>
      </c>
      <c r="O584" s="171" t="s">
        <v>975</v>
      </c>
      <c r="P584" s="172" t="s">
        <v>973</v>
      </c>
      <c r="Q584" s="173" t="s">
        <v>976</v>
      </c>
      <c r="R584" s="172" t="s">
        <v>973</v>
      </c>
      <c r="S584" s="174">
        <v>3.3</v>
      </c>
      <c r="T584" s="175">
        <v>3.3</v>
      </c>
      <c r="U584" s="168">
        <v>270</v>
      </c>
      <c r="V584" s="169">
        <v>340</v>
      </c>
      <c r="W584" s="176" t="s">
        <v>974</v>
      </c>
      <c r="X584" s="171" t="s">
        <v>975</v>
      </c>
      <c r="Y584" s="176" t="s">
        <v>973</v>
      </c>
      <c r="Z584" s="173" t="s">
        <v>976</v>
      </c>
      <c r="AA584" s="176" t="s">
        <v>973</v>
      </c>
      <c r="AB584" s="174">
        <v>3.4</v>
      </c>
      <c r="AC584" s="177">
        <v>3.3</v>
      </c>
      <c r="AD584" s="141" t="s">
        <v>973</v>
      </c>
      <c r="AE584" s="178">
        <v>7920</v>
      </c>
      <c r="AF584" s="141" t="s">
        <v>973</v>
      </c>
      <c r="AG584" s="179">
        <v>70</v>
      </c>
      <c r="AH584" s="180" t="s">
        <v>974</v>
      </c>
      <c r="AI584" s="171" t="s">
        <v>975</v>
      </c>
      <c r="AJ584" s="176" t="s">
        <v>973</v>
      </c>
      <c r="AK584" s="173" t="s">
        <v>976</v>
      </c>
      <c r="AL584" s="176" t="s">
        <v>973</v>
      </c>
      <c r="AM584" s="181">
        <v>3.2</v>
      </c>
      <c r="AN584" s="182" t="s">
        <v>977</v>
      </c>
      <c r="AO584" s="141" t="s">
        <v>973</v>
      </c>
      <c r="AP584" s="183">
        <v>3170</v>
      </c>
      <c r="AQ584" s="141" t="s">
        <v>973</v>
      </c>
      <c r="AR584" s="184">
        <v>30</v>
      </c>
      <c r="AS584" s="185" t="s">
        <v>974</v>
      </c>
      <c r="AT584" s="186" t="s">
        <v>975</v>
      </c>
      <c r="AU584" s="187" t="s">
        <v>973</v>
      </c>
      <c r="AV584" s="188" t="s">
        <v>976</v>
      </c>
      <c r="AW584" s="187" t="s">
        <v>973</v>
      </c>
      <c r="AX584" s="189">
        <v>3.7</v>
      </c>
      <c r="AY584" s="115"/>
      <c r="AZ584" s="126"/>
      <c r="BA584" s="126"/>
      <c r="BB584" s="190"/>
      <c r="BC584" s="130"/>
      <c r="BD584" s="126"/>
      <c r="BE584" s="130"/>
      <c r="BF584" s="126"/>
      <c r="BG584" s="130"/>
      <c r="BH584" s="126"/>
      <c r="BI584" s="1119"/>
      <c r="BJ584" s="115"/>
      <c r="BK584" s="259"/>
      <c r="BL584" s="1118"/>
      <c r="BM584" s="202"/>
      <c r="BN584" s="195"/>
      <c r="BO584" s="195"/>
      <c r="BP584" s="195"/>
      <c r="BQ584" s="195"/>
      <c r="BR584" s="195"/>
      <c r="BS584" s="225"/>
      <c r="BT584" s="195"/>
      <c r="BU584" s="1149"/>
      <c r="BV584" s="226"/>
      <c r="BW584" s="1118"/>
      <c r="BX584" s="232"/>
      <c r="BY584" s="232"/>
      <c r="BZ584" s="1119"/>
      <c r="CA584" s="271"/>
      <c r="CB584" s="268"/>
      <c r="CC584" s="269"/>
      <c r="CD584" s="268"/>
      <c r="CE584" s="269"/>
      <c r="CF584" s="268"/>
      <c r="CG584" s="269"/>
      <c r="CH584" s="1096" t="s">
        <v>973</v>
      </c>
      <c r="CI584" s="1120">
        <v>2800</v>
      </c>
      <c r="CJ584" s="1107">
        <v>3100</v>
      </c>
      <c r="CK584" s="1093" t="s">
        <v>973</v>
      </c>
      <c r="CL584" s="198" t="s">
        <v>980</v>
      </c>
      <c r="CM584" s="199">
        <v>4800</v>
      </c>
      <c r="CN584" s="200">
        <v>5400</v>
      </c>
      <c r="CO584" s="1100" t="s">
        <v>973</v>
      </c>
      <c r="CP584" s="1110">
        <v>2970</v>
      </c>
      <c r="CQ584" s="1100" t="s">
        <v>973</v>
      </c>
      <c r="CR584" s="1082">
        <v>20</v>
      </c>
      <c r="CS584" s="1101" t="s">
        <v>974</v>
      </c>
      <c r="CT584" s="1085" t="s">
        <v>975</v>
      </c>
      <c r="CU584" s="1085" t="s">
        <v>973</v>
      </c>
      <c r="CV584" s="1088" t="s">
        <v>979</v>
      </c>
      <c r="CW584" s="1101" t="s">
        <v>973</v>
      </c>
      <c r="CX584" s="1104">
        <v>4.5</v>
      </c>
      <c r="CY584" s="1091" t="s">
        <v>981</v>
      </c>
      <c r="CZ584" s="1093" t="s">
        <v>973</v>
      </c>
      <c r="DA584" s="1094">
        <v>4900</v>
      </c>
      <c r="DB584" s="1096"/>
      <c r="DC584" s="266"/>
      <c r="DD584" s="1096" t="s">
        <v>982</v>
      </c>
      <c r="DE584" s="1097">
        <v>3220</v>
      </c>
      <c r="DF584" s="1100" t="s">
        <v>973</v>
      </c>
      <c r="DG584" s="1082">
        <v>30</v>
      </c>
      <c r="DH584" s="1085" t="s">
        <v>974</v>
      </c>
      <c r="DI584" s="1085" t="s">
        <v>975</v>
      </c>
      <c r="DJ584" s="1085" t="s">
        <v>973</v>
      </c>
      <c r="DK584" s="1088" t="s">
        <v>979</v>
      </c>
      <c r="DL584" s="1085" t="s">
        <v>973</v>
      </c>
      <c r="DM584" s="1066">
        <v>2.2999999999999998</v>
      </c>
      <c r="DN584" s="1069" t="s">
        <v>982</v>
      </c>
      <c r="DO584" s="1070" t="s">
        <v>912</v>
      </c>
      <c r="DP584" s="1072" t="s">
        <v>912</v>
      </c>
      <c r="DQ584" s="1072" t="s">
        <v>912</v>
      </c>
      <c r="DR584" s="1074" t="s">
        <v>912</v>
      </c>
      <c r="DS584" s="202"/>
      <c r="DT584" s="1143"/>
      <c r="DU584" s="160"/>
      <c r="DV584" s="160"/>
    </row>
    <row r="585" spans="1:126" s="263" customFormat="1" ht="18.600000000000001" customHeight="1">
      <c r="A585" s="263" t="s">
        <v>674</v>
      </c>
      <c r="B585" s="1147"/>
      <c r="C585" s="1114"/>
      <c r="D585" s="1117"/>
      <c r="E585" s="203" t="s">
        <v>53</v>
      </c>
      <c r="F585" s="165"/>
      <c r="G585" s="204">
        <v>41090</v>
      </c>
      <c r="H585" s="205">
        <v>105400</v>
      </c>
      <c r="I585" s="204">
        <v>37760</v>
      </c>
      <c r="J585" s="205">
        <v>102070</v>
      </c>
      <c r="K585" s="141" t="s">
        <v>973</v>
      </c>
      <c r="L585" s="206">
        <v>380</v>
      </c>
      <c r="M585" s="207">
        <v>930</v>
      </c>
      <c r="N585" s="208" t="s">
        <v>974</v>
      </c>
      <c r="O585" s="209" t="s">
        <v>975</v>
      </c>
      <c r="P585" s="209" t="s">
        <v>910</v>
      </c>
      <c r="Q585" s="209" t="s">
        <v>976</v>
      </c>
      <c r="R585" s="209" t="s">
        <v>973</v>
      </c>
      <c r="S585" s="210">
        <v>3.3</v>
      </c>
      <c r="T585" s="211">
        <v>3.1</v>
      </c>
      <c r="U585" s="206">
        <v>340</v>
      </c>
      <c r="V585" s="207">
        <v>900</v>
      </c>
      <c r="W585" s="212" t="s">
        <v>974</v>
      </c>
      <c r="X585" s="209" t="s">
        <v>975</v>
      </c>
      <c r="Y585" s="212" t="s">
        <v>910</v>
      </c>
      <c r="Z585" s="209" t="s">
        <v>976</v>
      </c>
      <c r="AA585" s="212" t="s">
        <v>973</v>
      </c>
      <c r="AB585" s="210">
        <v>3.3</v>
      </c>
      <c r="AC585" s="213">
        <v>3.1</v>
      </c>
      <c r="AD585" s="141" t="s">
        <v>973</v>
      </c>
      <c r="AE585" s="214">
        <v>7920</v>
      </c>
      <c r="AF585" s="141" t="s">
        <v>973</v>
      </c>
      <c r="AG585" s="215">
        <v>70</v>
      </c>
      <c r="AH585" s="216" t="s">
        <v>974</v>
      </c>
      <c r="AI585" s="158" t="s">
        <v>975</v>
      </c>
      <c r="AJ585" s="159" t="s">
        <v>973</v>
      </c>
      <c r="AK585" s="217" t="s">
        <v>976</v>
      </c>
      <c r="AL585" s="218" t="s">
        <v>973</v>
      </c>
      <c r="AM585" s="219">
        <v>3.2</v>
      </c>
      <c r="AN585" s="220"/>
      <c r="AO585" s="115"/>
      <c r="AP585" s="221"/>
      <c r="AQ585" s="115"/>
      <c r="AR585" s="222"/>
      <c r="AS585" s="223"/>
      <c r="AT585" s="221"/>
      <c r="AU585" s="223"/>
      <c r="AV585" s="221"/>
      <c r="AW585" s="223"/>
      <c r="AX585" s="221"/>
      <c r="AY585" s="115"/>
      <c r="AZ585" s="126"/>
      <c r="BA585" s="126"/>
      <c r="BB585" s="190"/>
      <c r="BC585" s="130"/>
      <c r="BD585" s="126"/>
      <c r="BE585" s="130"/>
      <c r="BF585" s="126"/>
      <c r="BG585" s="130"/>
      <c r="BH585" s="126"/>
      <c r="BI585" s="1119"/>
      <c r="BJ585" s="115"/>
      <c r="BK585" s="259"/>
      <c r="BL585" s="1118"/>
      <c r="BM585" s="202"/>
      <c r="BN585" s="195"/>
      <c r="BO585" s="195"/>
      <c r="BP585" s="195"/>
      <c r="BQ585" s="195"/>
      <c r="BR585" s="195"/>
      <c r="BS585" s="225"/>
      <c r="BT585" s="195"/>
      <c r="BU585" s="1149"/>
      <c r="BV585" s="226"/>
      <c r="BW585" s="1118"/>
      <c r="BX585" s="232"/>
      <c r="BY585" s="232"/>
      <c r="BZ585" s="1119"/>
      <c r="CA585" s="271"/>
      <c r="CB585" s="268"/>
      <c r="CC585" s="269"/>
      <c r="CD585" s="268"/>
      <c r="CE585" s="269"/>
      <c r="CF585" s="268"/>
      <c r="CG585" s="269"/>
      <c r="CH585" s="1096"/>
      <c r="CI585" s="1121" t="e">
        <v>#REF!</v>
      </c>
      <c r="CJ585" s="1108" t="e">
        <v>#REF!</v>
      </c>
      <c r="CK585" s="1093"/>
      <c r="CL585" s="123" t="s">
        <v>985</v>
      </c>
      <c r="CM585" s="228">
        <v>2600</v>
      </c>
      <c r="CN585" s="229">
        <v>2900</v>
      </c>
      <c r="CO585" s="1100"/>
      <c r="CP585" s="1111"/>
      <c r="CQ585" s="1100"/>
      <c r="CR585" s="1083"/>
      <c r="CS585" s="1102"/>
      <c r="CT585" s="1086"/>
      <c r="CU585" s="1086"/>
      <c r="CV585" s="1089"/>
      <c r="CW585" s="1102"/>
      <c r="CX585" s="1105"/>
      <c r="CY585" s="1091"/>
      <c r="CZ585" s="1093"/>
      <c r="DA585" s="1095"/>
      <c r="DB585" s="1096"/>
      <c r="DC585" s="266"/>
      <c r="DD585" s="1096"/>
      <c r="DE585" s="1098"/>
      <c r="DF585" s="1100"/>
      <c r="DG585" s="1083"/>
      <c r="DH585" s="1086"/>
      <c r="DI585" s="1086"/>
      <c r="DJ585" s="1086"/>
      <c r="DK585" s="1089"/>
      <c r="DL585" s="1086"/>
      <c r="DM585" s="1067"/>
      <c r="DN585" s="1069"/>
      <c r="DO585" s="1071"/>
      <c r="DP585" s="1073"/>
      <c r="DQ585" s="1073"/>
      <c r="DR585" s="1075"/>
      <c r="DS585" s="202"/>
      <c r="DT585" s="1143"/>
      <c r="DU585" s="160"/>
      <c r="DV585" s="160"/>
    </row>
    <row r="586" spans="1:126" s="263" customFormat="1" ht="18.600000000000001" customHeight="1">
      <c r="A586" s="263" t="s">
        <v>675</v>
      </c>
      <c r="B586" s="1147"/>
      <c r="C586" s="1114"/>
      <c r="D586" s="1123" t="s">
        <v>986</v>
      </c>
      <c r="E586" s="203" t="s">
        <v>54</v>
      </c>
      <c r="F586" s="165"/>
      <c r="G586" s="204">
        <v>105400</v>
      </c>
      <c r="H586" s="205">
        <v>184670</v>
      </c>
      <c r="I586" s="204">
        <v>102070</v>
      </c>
      <c r="J586" s="205">
        <v>181340</v>
      </c>
      <c r="K586" s="141" t="s">
        <v>973</v>
      </c>
      <c r="L586" s="206">
        <v>930</v>
      </c>
      <c r="M586" s="207">
        <v>1720</v>
      </c>
      <c r="N586" s="208" t="s">
        <v>974</v>
      </c>
      <c r="O586" s="209" t="s">
        <v>975</v>
      </c>
      <c r="P586" s="209" t="s">
        <v>910</v>
      </c>
      <c r="Q586" s="209" t="s">
        <v>976</v>
      </c>
      <c r="R586" s="209" t="s">
        <v>973</v>
      </c>
      <c r="S586" s="210">
        <v>3.1</v>
      </c>
      <c r="T586" s="211">
        <v>3.1</v>
      </c>
      <c r="U586" s="206">
        <v>900</v>
      </c>
      <c r="V586" s="207">
        <v>1690</v>
      </c>
      <c r="W586" s="212" t="s">
        <v>974</v>
      </c>
      <c r="X586" s="209" t="s">
        <v>975</v>
      </c>
      <c r="Y586" s="212" t="s">
        <v>910</v>
      </c>
      <c r="Z586" s="209" t="s">
        <v>976</v>
      </c>
      <c r="AA586" s="212" t="s">
        <v>973</v>
      </c>
      <c r="AB586" s="210">
        <v>3.1</v>
      </c>
      <c r="AC586" s="213">
        <v>3.1</v>
      </c>
      <c r="AD586" s="231"/>
      <c r="AE586" s="232"/>
      <c r="AF586" s="233"/>
      <c r="AG586" s="234"/>
      <c r="AH586" s="235"/>
      <c r="AI586" s="195"/>
      <c r="AJ586" s="235"/>
      <c r="AK586" s="195"/>
      <c r="AL586" s="235"/>
      <c r="AM586" s="195"/>
      <c r="AN586" s="195"/>
      <c r="AO586" s="231"/>
      <c r="AP586" s="232"/>
      <c r="AQ586" s="233"/>
      <c r="AR586" s="234"/>
      <c r="AS586" s="235"/>
      <c r="AT586" s="195"/>
      <c r="AU586" s="235"/>
      <c r="AV586" s="195"/>
      <c r="AW586" s="235"/>
      <c r="AX586" s="195"/>
      <c r="AY586" s="141" t="s">
        <v>973</v>
      </c>
      <c r="AZ586" s="236">
        <v>15850</v>
      </c>
      <c r="BA586" s="141" t="s">
        <v>973</v>
      </c>
      <c r="BB586" s="184">
        <v>150</v>
      </c>
      <c r="BC586" s="185" t="s">
        <v>974</v>
      </c>
      <c r="BD586" s="186" t="s">
        <v>975</v>
      </c>
      <c r="BE586" s="187" t="s">
        <v>973</v>
      </c>
      <c r="BF586" s="188" t="s">
        <v>976</v>
      </c>
      <c r="BG586" s="185" t="s">
        <v>973</v>
      </c>
      <c r="BH586" s="189">
        <v>2.9</v>
      </c>
      <c r="BI586" s="1119"/>
      <c r="BJ586" s="115"/>
      <c r="BK586" s="259"/>
      <c r="BL586" s="1118"/>
      <c r="BM586" s="202"/>
      <c r="BN586" s="195"/>
      <c r="BO586" s="195"/>
      <c r="BP586" s="195"/>
      <c r="BQ586" s="195"/>
      <c r="BR586" s="195"/>
      <c r="BS586" s="225"/>
      <c r="BT586" s="195"/>
      <c r="BU586" s="1149"/>
      <c r="BV586" s="226"/>
      <c r="BW586" s="1118"/>
      <c r="BX586" s="232"/>
      <c r="BY586" s="232"/>
      <c r="BZ586" s="1119"/>
      <c r="CA586" s="271"/>
      <c r="CB586" s="268"/>
      <c r="CC586" s="269"/>
      <c r="CD586" s="268"/>
      <c r="CE586" s="269"/>
      <c r="CF586" s="268"/>
      <c r="CG586" s="269"/>
      <c r="CH586" s="1096"/>
      <c r="CI586" s="1121" t="e">
        <v>#REF!</v>
      </c>
      <c r="CJ586" s="1108" t="e">
        <v>#REF!</v>
      </c>
      <c r="CK586" s="1093"/>
      <c r="CL586" s="123" t="s">
        <v>987</v>
      </c>
      <c r="CM586" s="228">
        <v>2300</v>
      </c>
      <c r="CN586" s="229">
        <v>2500</v>
      </c>
      <c r="CO586" s="1100"/>
      <c r="CP586" s="1111"/>
      <c r="CQ586" s="1100"/>
      <c r="CR586" s="1083"/>
      <c r="CS586" s="1102"/>
      <c r="CT586" s="1086"/>
      <c r="CU586" s="1086"/>
      <c r="CV586" s="1089"/>
      <c r="CW586" s="1102"/>
      <c r="CX586" s="1105"/>
      <c r="CY586" s="1091"/>
      <c r="CZ586" s="202"/>
      <c r="DA586" s="127"/>
      <c r="DB586" s="1096"/>
      <c r="DC586" s="266"/>
      <c r="DD586" s="1096"/>
      <c r="DE586" s="1098"/>
      <c r="DF586" s="1100"/>
      <c r="DG586" s="1083"/>
      <c r="DH586" s="1086"/>
      <c r="DI586" s="1086"/>
      <c r="DJ586" s="1086"/>
      <c r="DK586" s="1089"/>
      <c r="DL586" s="1086"/>
      <c r="DM586" s="1067"/>
      <c r="DN586" s="1069"/>
      <c r="DO586" s="1076">
        <v>0.02</v>
      </c>
      <c r="DP586" s="1078">
        <v>0.03</v>
      </c>
      <c r="DQ586" s="1078">
        <v>0.05</v>
      </c>
      <c r="DR586" s="1080">
        <v>0.06</v>
      </c>
      <c r="DS586" s="202"/>
      <c r="DT586" s="1143"/>
      <c r="DU586" s="160"/>
      <c r="DV586" s="160"/>
    </row>
    <row r="587" spans="1:126" s="263" customFormat="1" ht="18.600000000000001" customHeight="1">
      <c r="A587" s="263" t="s">
        <v>676</v>
      </c>
      <c r="B587" s="1147"/>
      <c r="C587" s="1114"/>
      <c r="D587" s="1124"/>
      <c r="E587" s="238" t="s">
        <v>55</v>
      </c>
      <c r="F587" s="165"/>
      <c r="G587" s="239">
        <v>184670</v>
      </c>
      <c r="H587" s="240"/>
      <c r="I587" s="239">
        <v>181340</v>
      </c>
      <c r="J587" s="240"/>
      <c r="K587" s="141" t="s">
        <v>973</v>
      </c>
      <c r="L587" s="241">
        <v>1720</v>
      </c>
      <c r="M587" s="242"/>
      <c r="N587" s="243" t="s">
        <v>974</v>
      </c>
      <c r="O587" s="244" t="s">
        <v>975</v>
      </c>
      <c r="P587" s="244" t="s">
        <v>910</v>
      </c>
      <c r="Q587" s="244" t="s">
        <v>976</v>
      </c>
      <c r="R587" s="244" t="s">
        <v>973</v>
      </c>
      <c r="S587" s="245">
        <v>3.1</v>
      </c>
      <c r="T587" s="246"/>
      <c r="U587" s="241">
        <v>1690</v>
      </c>
      <c r="V587" s="242"/>
      <c r="W587" s="247" t="s">
        <v>974</v>
      </c>
      <c r="X587" s="244" t="s">
        <v>975</v>
      </c>
      <c r="Y587" s="248" t="s">
        <v>910</v>
      </c>
      <c r="Z587" s="244" t="s">
        <v>976</v>
      </c>
      <c r="AA587" s="248" t="s">
        <v>973</v>
      </c>
      <c r="AB587" s="245">
        <v>3.1</v>
      </c>
      <c r="AC587" s="249"/>
      <c r="AD587" s="231"/>
      <c r="AE587" s="232"/>
      <c r="AF587" s="233"/>
      <c r="AG587" s="250"/>
      <c r="AH587" s="235"/>
      <c r="AI587" s="195"/>
      <c r="AJ587" s="235"/>
      <c r="AK587" s="195"/>
      <c r="AL587" s="235"/>
      <c r="AM587" s="195"/>
      <c r="AN587" s="195"/>
      <c r="AO587" s="231"/>
      <c r="AP587" s="232"/>
      <c r="AQ587" s="233"/>
      <c r="AR587" s="250"/>
      <c r="AS587" s="235"/>
      <c r="AT587" s="195"/>
      <c r="AU587" s="235"/>
      <c r="AV587" s="195"/>
      <c r="AW587" s="235"/>
      <c r="AX587" s="195"/>
      <c r="AY587" s="231"/>
      <c r="AZ587" s="232"/>
      <c r="BA587" s="232"/>
      <c r="BB587" s="234"/>
      <c r="BC587" s="235"/>
      <c r="BD587" s="195"/>
      <c r="BE587" s="235"/>
      <c r="BF587" s="195"/>
      <c r="BG587" s="235"/>
      <c r="BH587" s="195"/>
      <c r="BI587" s="1119"/>
      <c r="BJ587" s="115"/>
      <c r="BK587" s="259"/>
      <c r="BL587" s="1118"/>
      <c r="BM587" s="202"/>
      <c r="BN587" s="195"/>
      <c r="BO587" s="195"/>
      <c r="BP587" s="195"/>
      <c r="BQ587" s="195"/>
      <c r="BR587" s="195"/>
      <c r="BS587" s="225"/>
      <c r="BT587" s="195"/>
      <c r="BU587" s="1149"/>
      <c r="BV587" s="226"/>
      <c r="BW587" s="1118"/>
      <c r="BX587" s="232"/>
      <c r="BY587" s="232"/>
      <c r="BZ587" s="1119"/>
      <c r="CA587" s="271"/>
      <c r="CB587" s="268"/>
      <c r="CC587" s="269"/>
      <c r="CD587" s="268"/>
      <c r="CE587" s="269"/>
      <c r="CF587" s="268"/>
      <c r="CG587" s="269"/>
      <c r="CH587" s="1096"/>
      <c r="CI587" s="1122" t="e">
        <v>#REF!</v>
      </c>
      <c r="CJ587" s="1109" t="e">
        <v>#REF!</v>
      </c>
      <c r="CK587" s="1093"/>
      <c r="CL587" s="252" t="s">
        <v>988</v>
      </c>
      <c r="CM587" s="253">
        <v>2000</v>
      </c>
      <c r="CN587" s="254">
        <v>2300</v>
      </c>
      <c r="CO587" s="1100"/>
      <c r="CP587" s="1112"/>
      <c r="CQ587" s="1100"/>
      <c r="CR587" s="1084"/>
      <c r="CS587" s="1103"/>
      <c r="CT587" s="1087"/>
      <c r="CU587" s="1087"/>
      <c r="CV587" s="1090"/>
      <c r="CW587" s="1103"/>
      <c r="CX587" s="1106"/>
      <c r="CY587" s="1092"/>
      <c r="CZ587" s="202"/>
      <c r="DA587" s="127"/>
      <c r="DB587" s="1096"/>
      <c r="DC587" s="266"/>
      <c r="DD587" s="1096"/>
      <c r="DE587" s="1099"/>
      <c r="DF587" s="1100"/>
      <c r="DG587" s="1084"/>
      <c r="DH587" s="1087"/>
      <c r="DI587" s="1087"/>
      <c r="DJ587" s="1087"/>
      <c r="DK587" s="1090"/>
      <c r="DL587" s="1087"/>
      <c r="DM587" s="1068"/>
      <c r="DN587" s="1069"/>
      <c r="DO587" s="1077"/>
      <c r="DP587" s="1079"/>
      <c r="DQ587" s="1079"/>
      <c r="DR587" s="1081"/>
      <c r="DS587" s="202"/>
      <c r="DT587" s="1143"/>
      <c r="DU587" s="160"/>
      <c r="DV587" s="160"/>
    </row>
    <row r="588" spans="1:126" s="263" customFormat="1" ht="18.600000000000001" customHeight="1">
      <c r="A588" s="263" t="s">
        <v>677</v>
      </c>
      <c r="B588" s="1147"/>
      <c r="C588" s="1125" t="s">
        <v>1025</v>
      </c>
      <c r="D588" s="1116" t="s">
        <v>972</v>
      </c>
      <c r="E588" s="164" t="s">
        <v>52</v>
      </c>
      <c r="F588" s="165"/>
      <c r="G588" s="166">
        <v>32340</v>
      </c>
      <c r="H588" s="167">
        <v>40260</v>
      </c>
      <c r="I588" s="166">
        <v>29200</v>
      </c>
      <c r="J588" s="167">
        <v>37120</v>
      </c>
      <c r="K588" s="141" t="s">
        <v>973</v>
      </c>
      <c r="L588" s="168">
        <v>300</v>
      </c>
      <c r="M588" s="169">
        <v>370</v>
      </c>
      <c r="N588" s="170" t="s">
        <v>974</v>
      </c>
      <c r="O588" s="171" t="s">
        <v>975</v>
      </c>
      <c r="P588" s="172" t="s">
        <v>973</v>
      </c>
      <c r="Q588" s="173" t="s">
        <v>976</v>
      </c>
      <c r="R588" s="172" t="s">
        <v>973</v>
      </c>
      <c r="S588" s="174">
        <v>3.3</v>
      </c>
      <c r="T588" s="175">
        <v>3.3</v>
      </c>
      <c r="U588" s="168">
        <v>270</v>
      </c>
      <c r="V588" s="169">
        <v>340</v>
      </c>
      <c r="W588" s="176" t="s">
        <v>974</v>
      </c>
      <c r="X588" s="171" t="s">
        <v>975</v>
      </c>
      <c r="Y588" s="176" t="s">
        <v>973</v>
      </c>
      <c r="Z588" s="173" t="s">
        <v>976</v>
      </c>
      <c r="AA588" s="176" t="s">
        <v>973</v>
      </c>
      <c r="AB588" s="174">
        <v>3.3</v>
      </c>
      <c r="AC588" s="177">
        <v>3.3</v>
      </c>
      <c r="AD588" s="141" t="s">
        <v>973</v>
      </c>
      <c r="AE588" s="178">
        <v>7920</v>
      </c>
      <c r="AF588" s="141" t="s">
        <v>973</v>
      </c>
      <c r="AG588" s="179">
        <v>70</v>
      </c>
      <c r="AH588" s="180" t="s">
        <v>974</v>
      </c>
      <c r="AI588" s="171" t="s">
        <v>975</v>
      </c>
      <c r="AJ588" s="176" t="s">
        <v>973</v>
      </c>
      <c r="AK588" s="173" t="s">
        <v>976</v>
      </c>
      <c r="AL588" s="176" t="s">
        <v>973</v>
      </c>
      <c r="AM588" s="181">
        <v>3.2</v>
      </c>
      <c r="AN588" s="182" t="s">
        <v>977</v>
      </c>
      <c r="AO588" s="141" t="s">
        <v>973</v>
      </c>
      <c r="AP588" s="183">
        <v>3170</v>
      </c>
      <c r="AQ588" s="141" t="s">
        <v>973</v>
      </c>
      <c r="AR588" s="184">
        <v>30</v>
      </c>
      <c r="AS588" s="185" t="s">
        <v>974</v>
      </c>
      <c r="AT588" s="186" t="s">
        <v>975</v>
      </c>
      <c r="AU588" s="187" t="s">
        <v>973</v>
      </c>
      <c r="AV588" s="188" t="s">
        <v>976</v>
      </c>
      <c r="AW588" s="187" t="s">
        <v>973</v>
      </c>
      <c r="AX588" s="189">
        <v>3.7</v>
      </c>
      <c r="AY588" s="115"/>
      <c r="AZ588" s="126"/>
      <c r="BA588" s="126"/>
      <c r="BB588" s="190"/>
      <c r="BC588" s="130"/>
      <c r="BD588" s="126"/>
      <c r="BE588" s="130"/>
      <c r="BF588" s="126"/>
      <c r="BG588" s="130"/>
      <c r="BH588" s="126"/>
      <c r="BI588" s="1119"/>
      <c r="BJ588" s="115"/>
      <c r="BK588" s="259"/>
      <c r="BL588" s="1118"/>
      <c r="BM588" s="202"/>
      <c r="BN588" s="195"/>
      <c r="BO588" s="195"/>
      <c r="BP588" s="195"/>
      <c r="BQ588" s="195"/>
      <c r="BR588" s="195"/>
      <c r="BS588" s="225"/>
      <c r="BT588" s="195"/>
      <c r="BU588" s="1149"/>
      <c r="BV588" s="226"/>
      <c r="BW588" s="1118"/>
      <c r="BX588" s="232"/>
      <c r="BY588" s="232"/>
      <c r="BZ588" s="1119"/>
      <c r="CA588" s="271"/>
      <c r="CB588" s="268"/>
      <c r="CC588" s="269"/>
      <c r="CD588" s="268"/>
      <c r="CE588" s="269"/>
      <c r="CF588" s="268"/>
      <c r="CG588" s="269"/>
      <c r="CH588" s="1096" t="s">
        <v>973</v>
      </c>
      <c r="CI588" s="1120">
        <v>3000</v>
      </c>
      <c r="CJ588" s="1107">
        <v>3300</v>
      </c>
      <c r="CK588" s="1093" t="s">
        <v>973</v>
      </c>
      <c r="CL588" s="198" t="s">
        <v>980</v>
      </c>
      <c r="CM588" s="199">
        <v>5400</v>
      </c>
      <c r="CN588" s="200">
        <v>6000</v>
      </c>
      <c r="CO588" s="1100" t="s">
        <v>973</v>
      </c>
      <c r="CP588" s="1110">
        <v>2790</v>
      </c>
      <c r="CQ588" s="1100" t="s">
        <v>973</v>
      </c>
      <c r="CR588" s="1082">
        <v>20</v>
      </c>
      <c r="CS588" s="1101" t="s">
        <v>974</v>
      </c>
      <c r="CT588" s="1085" t="s">
        <v>975</v>
      </c>
      <c r="CU588" s="1085" t="s">
        <v>973</v>
      </c>
      <c r="CV588" s="1088" t="s">
        <v>979</v>
      </c>
      <c r="CW588" s="1101" t="s">
        <v>973</v>
      </c>
      <c r="CX588" s="1104">
        <v>4.2</v>
      </c>
      <c r="CY588" s="1091" t="s">
        <v>981</v>
      </c>
      <c r="CZ588" s="1093" t="s">
        <v>973</v>
      </c>
      <c r="DA588" s="1094">
        <v>4900</v>
      </c>
      <c r="DB588" s="1096"/>
      <c r="DC588" s="266"/>
      <c r="DD588" s="1096" t="s">
        <v>982</v>
      </c>
      <c r="DE588" s="1097">
        <v>3030</v>
      </c>
      <c r="DF588" s="1100" t="s">
        <v>973</v>
      </c>
      <c r="DG588" s="1082">
        <v>30</v>
      </c>
      <c r="DH588" s="1085" t="s">
        <v>974</v>
      </c>
      <c r="DI588" s="1085" t="s">
        <v>975</v>
      </c>
      <c r="DJ588" s="1085" t="s">
        <v>973</v>
      </c>
      <c r="DK588" s="1088" t="s">
        <v>979</v>
      </c>
      <c r="DL588" s="1085" t="s">
        <v>973</v>
      </c>
      <c r="DM588" s="1066">
        <v>2.2000000000000002</v>
      </c>
      <c r="DN588" s="1069" t="s">
        <v>982</v>
      </c>
      <c r="DO588" s="1070" t="s">
        <v>912</v>
      </c>
      <c r="DP588" s="1072" t="s">
        <v>912</v>
      </c>
      <c r="DQ588" s="1072" t="s">
        <v>912</v>
      </c>
      <c r="DR588" s="1074" t="s">
        <v>912</v>
      </c>
      <c r="DS588" s="202"/>
      <c r="DT588" s="1143"/>
      <c r="DU588" s="160"/>
      <c r="DV588" s="160"/>
    </row>
    <row r="589" spans="1:126" s="263" customFormat="1" ht="18.600000000000001" customHeight="1">
      <c r="A589" s="263" t="s">
        <v>678</v>
      </c>
      <c r="B589" s="1147"/>
      <c r="C589" s="1126"/>
      <c r="D589" s="1117"/>
      <c r="E589" s="203" t="s">
        <v>53</v>
      </c>
      <c r="F589" s="165"/>
      <c r="G589" s="204">
        <v>40260</v>
      </c>
      <c r="H589" s="205">
        <v>104570</v>
      </c>
      <c r="I589" s="204">
        <v>37120</v>
      </c>
      <c r="J589" s="205">
        <v>101430</v>
      </c>
      <c r="K589" s="141" t="s">
        <v>973</v>
      </c>
      <c r="L589" s="206">
        <v>370</v>
      </c>
      <c r="M589" s="207">
        <v>920</v>
      </c>
      <c r="N589" s="208" t="s">
        <v>974</v>
      </c>
      <c r="O589" s="209" t="s">
        <v>975</v>
      </c>
      <c r="P589" s="209" t="s">
        <v>910</v>
      </c>
      <c r="Q589" s="209" t="s">
        <v>976</v>
      </c>
      <c r="R589" s="209" t="s">
        <v>973</v>
      </c>
      <c r="S589" s="210">
        <v>3.3</v>
      </c>
      <c r="T589" s="211">
        <v>3.1</v>
      </c>
      <c r="U589" s="206">
        <v>340</v>
      </c>
      <c r="V589" s="207">
        <v>890</v>
      </c>
      <c r="W589" s="212" t="s">
        <v>974</v>
      </c>
      <c r="X589" s="209" t="s">
        <v>975</v>
      </c>
      <c r="Y589" s="212" t="s">
        <v>910</v>
      </c>
      <c r="Z589" s="209" t="s">
        <v>976</v>
      </c>
      <c r="AA589" s="212" t="s">
        <v>973</v>
      </c>
      <c r="AB589" s="210">
        <v>3.3</v>
      </c>
      <c r="AC589" s="213">
        <v>3.1</v>
      </c>
      <c r="AD589" s="141" t="s">
        <v>973</v>
      </c>
      <c r="AE589" s="214">
        <v>7920</v>
      </c>
      <c r="AF589" s="141" t="s">
        <v>973</v>
      </c>
      <c r="AG589" s="215">
        <v>70</v>
      </c>
      <c r="AH589" s="216" t="s">
        <v>974</v>
      </c>
      <c r="AI589" s="158" t="s">
        <v>975</v>
      </c>
      <c r="AJ589" s="159" t="s">
        <v>973</v>
      </c>
      <c r="AK589" s="217" t="s">
        <v>976</v>
      </c>
      <c r="AL589" s="218" t="s">
        <v>973</v>
      </c>
      <c r="AM589" s="219">
        <v>3.2</v>
      </c>
      <c r="AN589" s="220"/>
      <c r="AO589" s="115"/>
      <c r="AP589" s="221"/>
      <c r="AQ589" s="115"/>
      <c r="AR589" s="222"/>
      <c r="AS589" s="223"/>
      <c r="AT589" s="221"/>
      <c r="AU589" s="223"/>
      <c r="AV589" s="221"/>
      <c r="AW589" s="223"/>
      <c r="AX589" s="221"/>
      <c r="AY589" s="115"/>
      <c r="AZ589" s="126"/>
      <c r="BA589" s="126"/>
      <c r="BB589" s="190"/>
      <c r="BC589" s="130"/>
      <c r="BD589" s="126"/>
      <c r="BE589" s="130"/>
      <c r="BF589" s="126"/>
      <c r="BG589" s="130"/>
      <c r="BH589" s="126"/>
      <c r="BI589" s="1119"/>
      <c r="BJ589" s="115"/>
      <c r="BK589" s="259"/>
      <c r="BL589" s="1118"/>
      <c r="BM589" s="202"/>
      <c r="BN589" s="195"/>
      <c r="BO589" s="195"/>
      <c r="BP589" s="195"/>
      <c r="BQ589" s="195"/>
      <c r="BR589" s="195"/>
      <c r="BS589" s="225"/>
      <c r="BT589" s="195"/>
      <c r="BU589" s="1149"/>
      <c r="BV589" s="226"/>
      <c r="BW589" s="1118"/>
      <c r="BX589" s="232"/>
      <c r="BY589" s="232"/>
      <c r="BZ589" s="1119"/>
      <c r="CA589" s="271"/>
      <c r="CB589" s="268"/>
      <c r="CC589" s="269"/>
      <c r="CD589" s="268"/>
      <c r="CE589" s="269"/>
      <c r="CF589" s="268"/>
      <c r="CG589" s="269"/>
      <c r="CH589" s="1096"/>
      <c r="CI589" s="1121" t="e">
        <v>#REF!</v>
      </c>
      <c r="CJ589" s="1108" t="e">
        <v>#REF!</v>
      </c>
      <c r="CK589" s="1093"/>
      <c r="CL589" s="123" t="s">
        <v>985</v>
      </c>
      <c r="CM589" s="228">
        <v>2900</v>
      </c>
      <c r="CN589" s="229">
        <v>3300</v>
      </c>
      <c r="CO589" s="1100"/>
      <c r="CP589" s="1111"/>
      <c r="CQ589" s="1100"/>
      <c r="CR589" s="1083"/>
      <c r="CS589" s="1102"/>
      <c r="CT589" s="1086"/>
      <c r="CU589" s="1086"/>
      <c r="CV589" s="1089"/>
      <c r="CW589" s="1102"/>
      <c r="CX589" s="1105"/>
      <c r="CY589" s="1091"/>
      <c r="CZ589" s="1093"/>
      <c r="DA589" s="1095"/>
      <c r="DB589" s="1096"/>
      <c r="DC589" s="266"/>
      <c r="DD589" s="1096"/>
      <c r="DE589" s="1098"/>
      <c r="DF589" s="1100"/>
      <c r="DG589" s="1083"/>
      <c r="DH589" s="1086"/>
      <c r="DI589" s="1086"/>
      <c r="DJ589" s="1086"/>
      <c r="DK589" s="1089"/>
      <c r="DL589" s="1086"/>
      <c r="DM589" s="1067"/>
      <c r="DN589" s="1069"/>
      <c r="DO589" s="1071"/>
      <c r="DP589" s="1073"/>
      <c r="DQ589" s="1073"/>
      <c r="DR589" s="1075"/>
      <c r="DS589" s="202"/>
      <c r="DT589" s="1143"/>
      <c r="DU589" s="160"/>
      <c r="DV589" s="160"/>
    </row>
    <row r="590" spans="1:126" s="263" customFormat="1" ht="18.600000000000001" customHeight="1">
      <c r="A590" s="263" t="s">
        <v>679</v>
      </c>
      <c r="B590" s="1147"/>
      <c r="C590" s="1126"/>
      <c r="D590" s="1123" t="s">
        <v>986</v>
      </c>
      <c r="E590" s="203" t="s">
        <v>54</v>
      </c>
      <c r="F590" s="165"/>
      <c r="G590" s="204">
        <v>104570</v>
      </c>
      <c r="H590" s="205">
        <v>183840</v>
      </c>
      <c r="I590" s="204">
        <v>101430</v>
      </c>
      <c r="J590" s="205">
        <v>180700</v>
      </c>
      <c r="K590" s="141" t="s">
        <v>973</v>
      </c>
      <c r="L590" s="206">
        <v>920</v>
      </c>
      <c r="M590" s="207">
        <v>1710</v>
      </c>
      <c r="N590" s="208" t="s">
        <v>974</v>
      </c>
      <c r="O590" s="209" t="s">
        <v>975</v>
      </c>
      <c r="P590" s="209" t="s">
        <v>910</v>
      </c>
      <c r="Q590" s="209" t="s">
        <v>976</v>
      </c>
      <c r="R590" s="209" t="s">
        <v>973</v>
      </c>
      <c r="S590" s="210">
        <v>3.1</v>
      </c>
      <c r="T590" s="211">
        <v>3.1</v>
      </c>
      <c r="U590" s="206">
        <v>890</v>
      </c>
      <c r="V590" s="207">
        <v>1680</v>
      </c>
      <c r="W590" s="212" t="s">
        <v>974</v>
      </c>
      <c r="X590" s="209" t="s">
        <v>975</v>
      </c>
      <c r="Y590" s="212" t="s">
        <v>910</v>
      </c>
      <c r="Z590" s="209" t="s">
        <v>976</v>
      </c>
      <c r="AA590" s="212" t="s">
        <v>973</v>
      </c>
      <c r="AB590" s="210">
        <v>3.1</v>
      </c>
      <c r="AC590" s="213">
        <v>3.1</v>
      </c>
      <c r="AD590" s="231"/>
      <c r="AE590" s="232"/>
      <c r="AF590" s="233"/>
      <c r="AG590" s="234"/>
      <c r="AH590" s="235"/>
      <c r="AI590" s="195"/>
      <c r="AJ590" s="235"/>
      <c r="AK590" s="195"/>
      <c r="AL590" s="235"/>
      <c r="AM590" s="195"/>
      <c r="AN590" s="195"/>
      <c r="AO590" s="231"/>
      <c r="AP590" s="232"/>
      <c r="AQ590" s="233"/>
      <c r="AR590" s="234"/>
      <c r="AS590" s="235"/>
      <c r="AT590" s="195"/>
      <c r="AU590" s="235"/>
      <c r="AV590" s="195"/>
      <c r="AW590" s="235"/>
      <c r="AX590" s="195"/>
      <c r="AY590" s="141" t="s">
        <v>973</v>
      </c>
      <c r="AZ590" s="236">
        <v>15850</v>
      </c>
      <c r="BA590" s="141" t="s">
        <v>973</v>
      </c>
      <c r="BB590" s="184">
        <v>150</v>
      </c>
      <c r="BC590" s="185" t="s">
        <v>974</v>
      </c>
      <c r="BD590" s="186" t="s">
        <v>975</v>
      </c>
      <c r="BE590" s="187" t="s">
        <v>973</v>
      </c>
      <c r="BF590" s="188" t="s">
        <v>976</v>
      </c>
      <c r="BG590" s="185" t="s">
        <v>973</v>
      </c>
      <c r="BH590" s="189">
        <v>2.9</v>
      </c>
      <c r="BI590" s="1119"/>
      <c r="BJ590" s="115"/>
      <c r="BK590" s="224"/>
      <c r="BL590" s="1118"/>
      <c r="BM590" s="202"/>
      <c r="BN590" s="195"/>
      <c r="BO590" s="195"/>
      <c r="BP590" s="195"/>
      <c r="BQ590" s="195"/>
      <c r="BR590" s="195"/>
      <c r="BS590" s="225"/>
      <c r="BT590" s="195"/>
      <c r="BU590" s="1149"/>
      <c r="BV590" s="226"/>
      <c r="BW590" s="1118"/>
      <c r="BX590" s="232"/>
      <c r="BY590" s="232"/>
      <c r="BZ590" s="1119"/>
      <c r="CA590" s="271"/>
      <c r="CB590" s="268"/>
      <c r="CC590" s="269"/>
      <c r="CD590" s="268"/>
      <c r="CE590" s="269"/>
      <c r="CF590" s="268"/>
      <c r="CG590" s="269"/>
      <c r="CH590" s="1096"/>
      <c r="CI590" s="1121" t="e">
        <v>#REF!</v>
      </c>
      <c r="CJ590" s="1108" t="e">
        <v>#REF!</v>
      </c>
      <c r="CK590" s="1093"/>
      <c r="CL590" s="123" t="s">
        <v>987</v>
      </c>
      <c r="CM590" s="228">
        <v>2500</v>
      </c>
      <c r="CN590" s="229">
        <v>2800</v>
      </c>
      <c r="CO590" s="1100"/>
      <c r="CP590" s="1111"/>
      <c r="CQ590" s="1100"/>
      <c r="CR590" s="1083"/>
      <c r="CS590" s="1102"/>
      <c r="CT590" s="1086"/>
      <c r="CU590" s="1086"/>
      <c r="CV590" s="1089"/>
      <c r="CW590" s="1102"/>
      <c r="CX590" s="1105"/>
      <c r="CY590" s="1091"/>
      <c r="CZ590" s="202"/>
      <c r="DA590" s="127"/>
      <c r="DB590" s="1096"/>
      <c r="DC590" s="266"/>
      <c r="DD590" s="1096"/>
      <c r="DE590" s="1098"/>
      <c r="DF590" s="1100"/>
      <c r="DG590" s="1083"/>
      <c r="DH590" s="1086"/>
      <c r="DI590" s="1086"/>
      <c r="DJ590" s="1086"/>
      <c r="DK590" s="1089"/>
      <c r="DL590" s="1086"/>
      <c r="DM590" s="1067"/>
      <c r="DN590" s="1069"/>
      <c r="DO590" s="1076">
        <v>0.02</v>
      </c>
      <c r="DP590" s="1078">
        <v>0.03</v>
      </c>
      <c r="DQ590" s="1078">
        <v>0.05</v>
      </c>
      <c r="DR590" s="1080">
        <v>0.06</v>
      </c>
      <c r="DS590" s="202"/>
      <c r="DT590" s="1143"/>
      <c r="DU590" s="160"/>
      <c r="DV590" s="160"/>
    </row>
    <row r="591" spans="1:126" s="263" customFormat="1" ht="18.600000000000001" customHeight="1">
      <c r="A591" s="263" t="s">
        <v>680</v>
      </c>
      <c r="B591" s="1147"/>
      <c r="C591" s="1127"/>
      <c r="D591" s="1124"/>
      <c r="E591" s="238" t="s">
        <v>55</v>
      </c>
      <c r="F591" s="165"/>
      <c r="G591" s="239">
        <v>183840</v>
      </c>
      <c r="H591" s="240"/>
      <c r="I591" s="239">
        <v>180700</v>
      </c>
      <c r="J591" s="240"/>
      <c r="K591" s="141" t="s">
        <v>973</v>
      </c>
      <c r="L591" s="241">
        <v>1710</v>
      </c>
      <c r="M591" s="242"/>
      <c r="N591" s="243" t="s">
        <v>974</v>
      </c>
      <c r="O591" s="244" t="s">
        <v>975</v>
      </c>
      <c r="P591" s="244" t="s">
        <v>910</v>
      </c>
      <c r="Q591" s="244" t="s">
        <v>976</v>
      </c>
      <c r="R591" s="244" t="s">
        <v>973</v>
      </c>
      <c r="S591" s="245">
        <v>3.1</v>
      </c>
      <c r="T591" s="246"/>
      <c r="U591" s="241">
        <v>1680</v>
      </c>
      <c r="V591" s="242"/>
      <c r="W591" s="247" t="s">
        <v>974</v>
      </c>
      <c r="X591" s="244" t="s">
        <v>975</v>
      </c>
      <c r="Y591" s="248" t="s">
        <v>910</v>
      </c>
      <c r="Z591" s="244" t="s">
        <v>976</v>
      </c>
      <c r="AA591" s="248" t="s">
        <v>973</v>
      </c>
      <c r="AB591" s="245">
        <v>3.1</v>
      </c>
      <c r="AC591" s="249"/>
      <c r="AD591" s="231"/>
      <c r="AE591" s="232"/>
      <c r="AF591" s="233"/>
      <c r="AG591" s="250"/>
      <c r="AH591" s="235"/>
      <c r="AI591" s="195"/>
      <c r="AJ591" s="235"/>
      <c r="AK591" s="195"/>
      <c r="AL591" s="235"/>
      <c r="AM591" s="195"/>
      <c r="AN591" s="195"/>
      <c r="AO591" s="231"/>
      <c r="AP591" s="232"/>
      <c r="AQ591" s="233"/>
      <c r="AR591" s="250"/>
      <c r="AS591" s="235"/>
      <c r="AT591" s="195"/>
      <c r="AU591" s="235"/>
      <c r="AV591" s="195"/>
      <c r="AW591" s="235"/>
      <c r="AX591" s="195"/>
      <c r="AY591" s="231"/>
      <c r="AZ591" s="232"/>
      <c r="BA591" s="232"/>
      <c r="BB591" s="234"/>
      <c r="BC591" s="235"/>
      <c r="BD591" s="195"/>
      <c r="BE591" s="235"/>
      <c r="BF591" s="195"/>
      <c r="BG591" s="235"/>
      <c r="BH591" s="195"/>
      <c r="BI591" s="1119"/>
      <c r="BJ591" s="115"/>
      <c r="BK591" s="224"/>
      <c r="BL591" s="1118"/>
      <c r="BM591" s="202"/>
      <c r="BN591" s="195"/>
      <c r="BO591" s="195"/>
      <c r="BP591" s="195"/>
      <c r="BQ591" s="195"/>
      <c r="BR591" s="195"/>
      <c r="BS591" s="225"/>
      <c r="BT591" s="195"/>
      <c r="BU591" s="1149"/>
      <c r="BV591" s="226"/>
      <c r="BW591" s="1118"/>
      <c r="BX591" s="232"/>
      <c r="BY591" s="232"/>
      <c r="BZ591" s="1119"/>
      <c r="CA591" s="271"/>
      <c r="CB591" s="268"/>
      <c r="CC591" s="269"/>
      <c r="CD591" s="268"/>
      <c r="CE591" s="269"/>
      <c r="CF591" s="268"/>
      <c r="CG591" s="269"/>
      <c r="CH591" s="1096"/>
      <c r="CI591" s="1122" t="e">
        <v>#REF!</v>
      </c>
      <c r="CJ591" s="1109" t="e">
        <v>#REF!</v>
      </c>
      <c r="CK591" s="1093"/>
      <c r="CL591" s="252" t="s">
        <v>988</v>
      </c>
      <c r="CM591" s="253">
        <v>2300</v>
      </c>
      <c r="CN591" s="254">
        <v>2500</v>
      </c>
      <c r="CO591" s="1100"/>
      <c r="CP591" s="1112"/>
      <c r="CQ591" s="1100"/>
      <c r="CR591" s="1084"/>
      <c r="CS591" s="1103"/>
      <c r="CT591" s="1087"/>
      <c r="CU591" s="1087"/>
      <c r="CV591" s="1090"/>
      <c r="CW591" s="1103"/>
      <c r="CX591" s="1106"/>
      <c r="CY591" s="1092"/>
      <c r="CZ591" s="202"/>
      <c r="DA591" s="127"/>
      <c r="DB591" s="1096"/>
      <c r="DC591" s="266"/>
      <c r="DD591" s="1096"/>
      <c r="DE591" s="1099"/>
      <c r="DF591" s="1100"/>
      <c r="DG591" s="1084"/>
      <c r="DH591" s="1087"/>
      <c r="DI591" s="1087"/>
      <c r="DJ591" s="1087"/>
      <c r="DK591" s="1090"/>
      <c r="DL591" s="1087"/>
      <c r="DM591" s="1068"/>
      <c r="DN591" s="1069"/>
      <c r="DO591" s="1077"/>
      <c r="DP591" s="1079"/>
      <c r="DQ591" s="1079"/>
      <c r="DR591" s="1081"/>
      <c r="DS591" s="202"/>
      <c r="DT591" s="1143"/>
      <c r="DU591" s="160"/>
      <c r="DV591" s="160"/>
    </row>
    <row r="592" spans="1:126" s="263" customFormat="1" ht="18.600000000000001" customHeight="1">
      <c r="A592" s="263" t="s">
        <v>681</v>
      </c>
      <c r="B592" s="1147"/>
      <c r="C592" s="1113" t="s">
        <v>1026</v>
      </c>
      <c r="D592" s="1116" t="s">
        <v>972</v>
      </c>
      <c r="E592" s="164" t="s">
        <v>52</v>
      </c>
      <c r="F592" s="165"/>
      <c r="G592" s="166">
        <v>31580</v>
      </c>
      <c r="H592" s="167">
        <v>39500</v>
      </c>
      <c r="I592" s="166">
        <v>28610</v>
      </c>
      <c r="J592" s="167">
        <v>36530</v>
      </c>
      <c r="K592" s="141" t="s">
        <v>973</v>
      </c>
      <c r="L592" s="168">
        <v>290</v>
      </c>
      <c r="M592" s="169">
        <v>360</v>
      </c>
      <c r="N592" s="170" t="s">
        <v>974</v>
      </c>
      <c r="O592" s="171" t="s">
        <v>975</v>
      </c>
      <c r="P592" s="172" t="s">
        <v>973</v>
      </c>
      <c r="Q592" s="173" t="s">
        <v>976</v>
      </c>
      <c r="R592" s="172" t="s">
        <v>973</v>
      </c>
      <c r="S592" s="174">
        <v>3.3</v>
      </c>
      <c r="T592" s="175">
        <v>3.3</v>
      </c>
      <c r="U592" s="168">
        <v>260</v>
      </c>
      <c r="V592" s="169">
        <v>330</v>
      </c>
      <c r="W592" s="176" t="s">
        <v>974</v>
      </c>
      <c r="X592" s="171" t="s">
        <v>975</v>
      </c>
      <c r="Y592" s="176" t="s">
        <v>973</v>
      </c>
      <c r="Z592" s="173" t="s">
        <v>976</v>
      </c>
      <c r="AA592" s="176" t="s">
        <v>973</v>
      </c>
      <c r="AB592" s="174">
        <v>3.3</v>
      </c>
      <c r="AC592" s="177">
        <v>3.3</v>
      </c>
      <c r="AD592" s="141" t="s">
        <v>973</v>
      </c>
      <c r="AE592" s="178">
        <v>7920</v>
      </c>
      <c r="AF592" s="141" t="s">
        <v>973</v>
      </c>
      <c r="AG592" s="179">
        <v>70</v>
      </c>
      <c r="AH592" s="180" t="s">
        <v>974</v>
      </c>
      <c r="AI592" s="171" t="s">
        <v>975</v>
      </c>
      <c r="AJ592" s="176" t="s">
        <v>973</v>
      </c>
      <c r="AK592" s="173" t="s">
        <v>976</v>
      </c>
      <c r="AL592" s="176" t="s">
        <v>973</v>
      </c>
      <c r="AM592" s="181">
        <v>3.2</v>
      </c>
      <c r="AN592" s="182" t="s">
        <v>977</v>
      </c>
      <c r="AO592" s="141" t="s">
        <v>973</v>
      </c>
      <c r="AP592" s="183">
        <v>3170</v>
      </c>
      <c r="AQ592" s="141" t="s">
        <v>973</v>
      </c>
      <c r="AR592" s="184">
        <v>30</v>
      </c>
      <c r="AS592" s="185" t="s">
        <v>974</v>
      </c>
      <c r="AT592" s="186" t="s">
        <v>975</v>
      </c>
      <c r="AU592" s="187" t="s">
        <v>973</v>
      </c>
      <c r="AV592" s="188" t="s">
        <v>976</v>
      </c>
      <c r="AW592" s="187" t="s">
        <v>973</v>
      </c>
      <c r="AX592" s="189">
        <v>3.7</v>
      </c>
      <c r="AY592" s="115"/>
      <c r="AZ592" s="126"/>
      <c r="BA592" s="126"/>
      <c r="BB592" s="190"/>
      <c r="BC592" s="130"/>
      <c r="BD592" s="126"/>
      <c r="BE592" s="130"/>
      <c r="BF592" s="126"/>
      <c r="BG592" s="130"/>
      <c r="BH592" s="126"/>
      <c r="BI592" s="1119"/>
      <c r="BJ592" s="115"/>
      <c r="BK592" s="224"/>
      <c r="BL592" s="1118"/>
      <c r="BM592" s="202"/>
      <c r="BN592" s="195"/>
      <c r="BO592" s="195"/>
      <c r="BP592" s="195"/>
      <c r="BQ592" s="195"/>
      <c r="BR592" s="195"/>
      <c r="BS592" s="225"/>
      <c r="BT592" s="195"/>
      <c r="BU592" s="1149"/>
      <c r="BV592" s="226"/>
      <c r="BW592" s="1118"/>
      <c r="BX592" s="232"/>
      <c r="BY592" s="232"/>
      <c r="BZ592" s="1119"/>
      <c r="CA592" s="271"/>
      <c r="CB592" s="268"/>
      <c r="CC592" s="269"/>
      <c r="CD592" s="268"/>
      <c r="CE592" s="269"/>
      <c r="CF592" s="268"/>
      <c r="CG592" s="269"/>
      <c r="CH592" s="1096" t="s">
        <v>973</v>
      </c>
      <c r="CI592" s="1120">
        <v>2800</v>
      </c>
      <c r="CJ592" s="1107">
        <v>3100</v>
      </c>
      <c r="CK592" s="1093" t="s">
        <v>973</v>
      </c>
      <c r="CL592" s="198" t="s">
        <v>980</v>
      </c>
      <c r="CM592" s="199">
        <v>4800</v>
      </c>
      <c r="CN592" s="200">
        <v>5400</v>
      </c>
      <c r="CO592" s="1100" t="s">
        <v>973</v>
      </c>
      <c r="CP592" s="1110">
        <v>2640</v>
      </c>
      <c r="CQ592" s="1100" t="s">
        <v>973</v>
      </c>
      <c r="CR592" s="1082">
        <v>20</v>
      </c>
      <c r="CS592" s="1101" t="s">
        <v>974</v>
      </c>
      <c r="CT592" s="1085" t="s">
        <v>975</v>
      </c>
      <c r="CU592" s="1085" t="s">
        <v>973</v>
      </c>
      <c r="CV592" s="1088" t="s">
        <v>979</v>
      </c>
      <c r="CW592" s="1101" t="s">
        <v>973</v>
      </c>
      <c r="CX592" s="1104">
        <v>4</v>
      </c>
      <c r="CY592" s="1091" t="s">
        <v>981</v>
      </c>
      <c r="CZ592" s="1093" t="s">
        <v>973</v>
      </c>
      <c r="DA592" s="1094">
        <v>4900</v>
      </c>
      <c r="DB592" s="1096"/>
      <c r="DC592" s="266"/>
      <c r="DD592" s="1096" t="s">
        <v>982</v>
      </c>
      <c r="DE592" s="1097">
        <v>2870</v>
      </c>
      <c r="DF592" s="1100" t="s">
        <v>973</v>
      </c>
      <c r="DG592" s="1082">
        <v>20</v>
      </c>
      <c r="DH592" s="1085" t="s">
        <v>974</v>
      </c>
      <c r="DI592" s="1085" t="s">
        <v>975</v>
      </c>
      <c r="DJ592" s="1085" t="s">
        <v>973</v>
      </c>
      <c r="DK592" s="1088" t="s">
        <v>979</v>
      </c>
      <c r="DL592" s="1085" t="s">
        <v>973</v>
      </c>
      <c r="DM592" s="1066">
        <v>3.1</v>
      </c>
      <c r="DN592" s="1069" t="s">
        <v>982</v>
      </c>
      <c r="DO592" s="1070" t="s">
        <v>912</v>
      </c>
      <c r="DP592" s="1072" t="s">
        <v>912</v>
      </c>
      <c r="DQ592" s="1072" t="s">
        <v>912</v>
      </c>
      <c r="DR592" s="1074" t="s">
        <v>912</v>
      </c>
      <c r="DS592" s="202"/>
      <c r="DT592" s="1143"/>
      <c r="DU592" s="160"/>
      <c r="DV592" s="160"/>
    </row>
    <row r="593" spans="1:138" ht="18.600000000000001" customHeight="1">
      <c r="A593" s="263" t="s">
        <v>682</v>
      </c>
      <c r="B593" s="1147"/>
      <c r="C593" s="1114"/>
      <c r="D593" s="1117"/>
      <c r="E593" s="203" t="s">
        <v>53</v>
      </c>
      <c r="F593" s="165"/>
      <c r="G593" s="204">
        <v>39500</v>
      </c>
      <c r="H593" s="205">
        <v>103810</v>
      </c>
      <c r="I593" s="204">
        <v>36530</v>
      </c>
      <c r="J593" s="205">
        <v>100840</v>
      </c>
      <c r="K593" s="141" t="s">
        <v>973</v>
      </c>
      <c r="L593" s="206">
        <v>360</v>
      </c>
      <c r="M593" s="207">
        <v>910</v>
      </c>
      <c r="N593" s="208" t="s">
        <v>974</v>
      </c>
      <c r="O593" s="209" t="s">
        <v>975</v>
      </c>
      <c r="P593" s="209" t="s">
        <v>910</v>
      </c>
      <c r="Q593" s="209" t="s">
        <v>976</v>
      </c>
      <c r="R593" s="209" t="s">
        <v>973</v>
      </c>
      <c r="S593" s="210">
        <v>3.3</v>
      </c>
      <c r="T593" s="211">
        <v>3.1</v>
      </c>
      <c r="U593" s="206">
        <v>330</v>
      </c>
      <c r="V593" s="207">
        <v>880</v>
      </c>
      <c r="W593" s="212" t="s">
        <v>974</v>
      </c>
      <c r="X593" s="209" t="s">
        <v>975</v>
      </c>
      <c r="Y593" s="212" t="s">
        <v>910</v>
      </c>
      <c r="Z593" s="209" t="s">
        <v>976</v>
      </c>
      <c r="AA593" s="212" t="s">
        <v>973</v>
      </c>
      <c r="AB593" s="210">
        <v>3.3</v>
      </c>
      <c r="AC593" s="213">
        <v>3.1</v>
      </c>
      <c r="AD593" s="141" t="s">
        <v>973</v>
      </c>
      <c r="AE593" s="214">
        <v>7920</v>
      </c>
      <c r="AF593" s="141" t="s">
        <v>973</v>
      </c>
      <c r="AG593" s="215">
        <v>70</v>
      </c>
      <c r="AH593" s="216" t="s">
        <v>974</v>
      </c>
      <c r="AI593" s="158" t="s">
        <v>975</v>
      </c>
      <c r="AJ593" s="159" t="s">
        <v>973</v>
      </c>
      <c r="AK593" s="217" t="s">
        <v>976</v>
      </c>
      <c r="AL593" s="218" t="s">
        <v>973</v>
      </c>
      <c r="AM593" s="219">
        <v>3.2</v>
      </c>
      <c r="AN593" s="220"/>
      <c r="AP593" s="221"/>
      <c r="AQ593" s="115"/>
      <c r="AR593" s="222"/>
      <c r="AS593" s="223"/>
      <c r="AT593" s="221"/>
      <c r="AU593" s="223"/>
      <c r="AV593" s="221"/>
      <c r="AW593" s="223"/>
      <c r="AX593" s="221"/>
      <c r="AZ593" s="126"/>
      <c r="BA593" s="126"/>
      <c r="BB593" s="190"/>
      <c r="BC593" s="130"/>
      <c r="BD593" s="126"/>
      <c r="BE593" s="130"/>
      <c r="BF593" s="126"/>
      <c r="BG593" s="130"/>
      <c r="BH593" s="126"/>
      <c r="BI593" s="1119"/>
      <c r="BK593" s="224"/>
      <c r="BL593" s="1118"/>
      <c r="BM593" s="202"/>
      <c r="BS593" s="225"/>
      <c r="BU593" s="1149"/>
      <c r="BV593" s="226"/>
      <c r="BW593" s="1118"/>
      <c r="BX593" s="232"/>
      <c r="BY593" s="232"/>
      <c r="BZ593" s="1119"/>
      <c r="CA593" s="271"/>
      <c r="CB593" s="268"/>
      <c r="CC593" s="269"/>
      <c r="CD593" s="268"/>
      <c r="CE593" s="269"/>
      <c r="CF593" s="268"/>
      <c r="CG593" s="269"/>
      <c r="CH593" s="1096"/>
      <c r="CI593" s="1121" t="e">
        <v>#REF!</v>
      </c>
      <c r="CJ593" s="1108" t="e">
        <v>#REF!</v>
      </c>
      <c r="CK593" s="1093"/>
      <c r="CL593" s="123" t="s">
        <v>985</v>
      </c>
      <c r="CM593" s="228">
        <v>2600</v>
      </c>
      <c r="CN593" s="229">
        <v>2900</v>
      </c>
      <c r="CO593" s="1100"/>
      <c r="CP593" s="1111"/>
      <c r="CQ593" s="1100"/>
      <c r="CR593" s="1083"/>
      <c r="CS593" s="1102"/>
      <c r="CT593" s="1086"/>
      <c r="CU593" s="1086"/>
      <c r="CV593" s="1089"/>
      <c r="CW593" s="1102"/>
      <c r="CX593" s="1105"/>
      <c r="CY593" s="1091"/>
      <c r="CZ593" s="1093"/>
      <c r="DA593" s="1095"/>
      <c r="DB593" s="1096"/>
      <c r="DC593" s="266"/>
      <c r="DD593" s="1096"/>
      <c r="DE593" s="1098"/>
      <c r="DF593" s="1100"/>
      <c r="DG593" s="1083"/>
      <c r="DH593" s="1086"/>
      <c r="DI593" s="1086"/>
      <c r="DJ593" s="1086"/>
      <c r="DK593" s="1089"/>
      <c r="DL593" s="1086"/>
      <c r="DM593" s="1067"/>
      <c r="DN593" s="1069"/>
      <c r="DO593" s="1071"/>
      <c r="DP593" s="1073"/>
      <c r="DQ593" s="1073"/>
      <c r="DR593" s="1075"/>
      <c r="DS593" s="202"/>
      <c r="DT593" s="1143"/>
      <c r="DU593" s="160"/>
      <c r="DV593" s="160"/>
    </row>
    <row r="594" spans="1:138" ht="18.600000000000001" customHeight="1">
      <c r="A594" s="263" t="s">
        <v>683</v>
      </c>
      <c r="B594" s="1147"/>
      <c r="C594" s="1114"/>
      <c r="D594" s="1123" t="s">
        <v>986</v>
      </c>
      <c r="E594" s="203" t="s">
        <v>54</v>
      </c>
      <c r="F594" s="165"/>
      <c r="G594" s="204">
        <v>103810</v>
      </c>
      <c r="H594" s="205">
        <v>183080</v>
      </c>
      <c r="I594" s="204">
        <v>100840</v>
      </c>
      <c r="J594" s="205">
        <v>180110</v>
      </c>
      <c r="K594" s="141" t="s">
        <v>973</v>
      </c>
      <c r="L594" s="206">
        <v>910</v>
      </c>
      <c r="M594" s="207">
        <v>1700</v>
      </c>
      <c r="N594" s="208" t="s">
        <v>974</v>
      </c>
      <c r="O594" s="209" t="s">
        <v>975</v>
      </c>
      <c r="P594" s="209" t="s">
        <v>910</v>
      </c>
      <c r="Q594" s="209" t="s">
        <v>976</v>
      </c>
      <c r="R594" s="209" t="s">
        <v>973</v>
      </c>
      <c r="S594" s="210">
        <v>3.1</v>
      </c>
      <c r="T594" s="211">
        <v>3.1</v>
      </c>
      <c r="U594" s="206">
        <v>880</v>
      </c>
      <c r="V594" s="207">
        <v>1670</v>
      </c>
      <c r="W594" s="212" t="s">
        <v>974</v>
      </c>
      <c r="X594" s="209" t="s">
        <v>975</v>
      </c>
      <c r="Y594" s="212" t="s">
        <v>910</v>
      </c>
      <c r="Z594" s="209" t="s">
        <v>976</v>
      </c>
      <c r="AA594" s="212" t="s">
        <v>973</v>
      </c>
      <c r="AB594" s="210">
        <v>3.1</v>
      </c>
      <c r="AC594" s="213">
        <v>3.1</v>
      </c>
      <c r="AD594" s="231"/>
      <c r="AF594" s="233"/>
      <c r="AO594" s="231"/>
      <c r="AQ594" s="233"/>
      <c r="AY594" s="141" t="s">
        <v>973</v>
      </c>
      <c r="AZ594" s="236">
        <v>15850</v>
      </c>
      <c r="BA594" s="141" t="s">
        <v>973</v>
      </c>
      <c r="BB594" s="184">
        <v>150</v>
      </c>
      <c r="BC594" s="185" t="s">
        <v>974</v>
      </c>
      <c r="BD594" s="186" t="s">
        <v>975</v>
      </c>
      <c r="BE594" s="187" t="s">
        <v>973</v>
      </c>
      <c r="BF594" s="188" t="s">
        <v>976</v>
      </c>
      <c r="BG594" s="185" t="s">
        <v>973</v>
      </c>
      <c r="BH594" s="189">
        <v>2.9</v>
      </c>
      <c r="BI594" s="1119"/>
      <c r="BK594" s="224"/>
      <c r="BL594" s="1118"/>
      <c r="BM594" s="202"/>
      <c r="BS594" s="225"/>
      <c r="BU594" s="1149"/>
      <c r="BV594" s="226"/>
      <c r="BW594" s="1118"/>
      <c r="BX594" s="232"/>
      <c r="BY594" s="232"/>
      <c r="BZ594" s="1119"/>
      <c r="CA594" s="271"/>
      <c r="CB594" s="268"/>
      <c r="CC594" s="269"/>
      <c r="CD594" s="268"/>
      <c r="CE594" s="269"/>
      <c r="CF594" s="268"/>
      <c r="CG594" s="269"/>
      <c r="CH594" s="1096"/>
      <c r="CI594" s="1121" t="e">
        <v>#REF!</v>
      </c>
      <c r="CJ594" s="1108" t="e">
        <v>#REF!</v>
      </c>
      <c r="CK594" s="1093"/>
      <c r="CL594" s="123" t="s">
        <v>987</v>
      </c>
      <c r="CM594" s="228">
        <v>2300</v>
      </c>
      <c r="CN594" s="229">
        <v>2500</v>
      </c>
      <c r="CO594" s="1100"/>
      <c r="CP594" s="1111"/>
      <c r="CQ594" s="1100"/>
      <c r="CR594" s="1083"/>
      <c r="CS594" s="1102"/>
      <c r="CT594" s="1086"/>
      <c r="CU594" s="1086"/>
      <c r="CV594" s="1089"/>
      <c r="CW594" s="1102"/>
      <c r="CX594" s="1105"/>
      <c r="CY594" s="1091"/>
      <c r="CZ594" s="202"/>
      <c r="DA594" s="127"/>
      <c r="DB594" s="1096"/>
      <c r="DC594" s="266"/>
      <c r="DD594" s="1096"/>
      <c r="DE594" s="1098"/>
      <c r="DF594" s="1100"/>
      <c r="DG594" s="1083"/>
      <c r="DH594" s="1086"/>
      <c r="DI594" s="1086"/>
      <c r="DJ594" s="1086"/>
      <c r="DK594" s="1089"/>
      <c r="DL594" s="1086"/>
      <c r="DM594" s="1067"/>
      <c r="DN594" s="1069"/>
      <c r="DO594" s="1076">
        <v>0.02</v>
      </c>
      <c r="DP594" s="1078">
        <v>0.03</v>
      </c>
      <c r="DQ594" s="1078">
        <v>0.05</v>
      </c>
      <c r="DR594" s="1080">
        <v>0.06</v>
      </c>
      <c r="DS594" s="202"/>
      <c r="DT594" s="1143"/>
      <c r="DU594" s="160"/>
    </row>
    <row r="595" spans="1:138" ht="18.600000000000001" customHeight="1">
      <c r="A595" s="263" t="s">
        <v>684</v>
      </c>
      <c r="B595" s="1148"/>
      <c r="C595" s="1115"/>
      <c r="D595" s="1124"/>
      <c r="E595" s="238" t="s">
        <v>55</v>
      </c>
      <c r="F595" s="165"/>
      <c r="G595" s="239">
        <v>183080</v>
      </c>
      <c r="H595" s="240"/>
      <c r="I595" s="239">
        <v>180110</v>
      </c>
      <c r="J595" s="240"/>
      <c r="K595" s="141" t="s">
        <v>973</v>
      </c>
      <c r="L595" s="241">
        <v>1700</v>
      </c>
      <c r="M595" s="242"/>
      <c r="N595" s="243" t="s">
        <v>974</v>
      </c>
      <c r="O595" s="244" t="s">
        <v>975</v>
      </c>
      <c r="P595" s="244" t="s">
        <v>910</v>
      </c>
      <c r="Q595" s="244" t="s">
        <v>976</v>
      </c>
      <c r="R595" s="244" t="s">
        <v>973</v>
      </c>
      <c r="S595" s="245">
        <v>3.1</v>
      </c>
      <c r="T595" s="246"/>
      <c r="U595" s="241">
        <v>1670</v>
      </c>
      <c r="V595" s="242"/>
      <c r="W595" s="247" t="s">
        <v>974</v>
      </c>
      <c r="X595" s="244" t="s">
        <v>975</v>
      </c>
      <c r="Y595" s="248" t="s">
        <v>910</v>
      </c>
      <c r="Z595" s="244" t="s">
        <v>976</v>
      </c>
      <c r="AA595" s="248" t="s">
        <v>973</v>
      </c>
      <c r="AB595" s="245">
        <v>3.1</v>
      </c>
      <c r="AC595" s="249"/>
      <c r="AD595" s="221"/>
      <c r="AE595" s="221"/>
      <c r="AF595" s="221"/>
      <c r="AG595" s="221"/>
      <c r="AH595" s="221"/>
      <c r="AI595" s="221"/>
      <c r="AJ595" s="221"/>
      <c r="AK595" s="221"/>
      <c r="AL595" s="221"/>
      <c r="AN595" s="221"/>
      <c r="AO595" s="221"/>
      <c r="AP595" s="221"/>
      <c r="AQ595" s="221"/>
      <c r="AR595" s="221"/>
      <c r="AS595" s="221"/>
      <c r="AT595" s="221"/>
      <c r="AU595" s="221"/>
      <c r="AV595" s="221"/>
      <c r="AW595" s="221"/>
      <c r="AX595" s="221"/>
      <c r="AY595" s="221"/>
      <c r="AZ595" s="221"/>
      <c r="BA595" s="221"/>
      <c r="BB595" s="221"/>
      <c r="BC595" s="221"/>
      <c r="BD595" s="221"/>
      <c r="BE595" s="221"/>
      <c r="BF595" s="221"/>
      <c r="BG595" s="221"/>
      <c r="BH595" s="221"/>
      <c r="BI595" s="1119"/>
      <c r="BK595" s="273"/>
      <c r="BL595" s="1118"/>
      <c r="BM595" s="274"/>
      <c r="BN595" s="275"/>
      <c r="BO595" s="275"/>
      <c r="BP595" s="275"/>
      <c r="BQ595" s="275"/>
      <c r="BR595" s="275"/>
      <c r="BS595" s="276"/>
      <c r="BU595" s="1149"/>
      <c r="BV595" s="277"/>
      <c r="BW595" s="1118"/>
      <c r="BX595" s="232"/>
      <c r="BY595" s="232"/>
      <c r="BZ595" s="1119"/>
      <c r="CA595" s="271"/>
      <c r="CB595" s="268"/>
      <c r="CC595" s="269"/>
      <c r="CD595" s="268"/>
      <c r="CE595" s="269"/>
      <c r="CF595" s="268"/>
      <c r="CG595" s="269"/>
      <c r="CH595" s="1096"/>
      <c r="CI595" s="1122" t="e">
        <v>#REF!</v>
      </c>
      <c r="CJ595" s="1109" t="e">
        <v>#REF!</v>
      </c>
      <c r="CK595" s="1093"/>
      <c r="CL595" s="252" t="s">
        <v>988</v>
      </c>
      <c r="CM595" s="253">
        <v>2000</v>
      </c>
      <c r="CN595" s="254">
        <v>2300</v>
      </c>
      <c r="CO595" s="1100"/>
      <c r="CP595" s="1112"/>
      <c r="CQ595" s="1100"/>
      <c r="CR595" s="1084"/>
      <c r="CS595" s="1103"/>
      <c r="CT595" s="1087"/>
      <c r="CU595" s="1087"/>
      <c r="CV595" s="1090"/>
      <c r="CW595" s="1103"/>
      <c r="CX595" s="1106"/>
      <c r="CY595" s="1092"/>
      <c r="CZ595" s="202"/>
      <c r="DA595" s="127"/>
      <c r="DB595" s="1096"/>
      <c r="DC595" s="155"/>
      <c r="DD595" s="1096"/>
      <c r="DE595" s="1099"/>
      <c r="DF595" s="1100"/>
      <c r="DG595" s="1084"/>
      <c r="DH595" s="1087"/>
      <c r="DI595" s="1087"/>
      <c r="DJ595" s="1087"/>
      <c r="DK595" s="1090"/>
      <c r="DL595" s="1087"/>
      <c r="DM595" s="1068"/>
      <c r="DN595" s="1069"/>
      <c r="DO595" s="1077"/>
      <c r="DP595" s="1079"/>
      <c r="DQ595" s="1079"/>
      <c r="DR595" s="1081"/>
      <c r="DS595" s="202"/>
      <c r="DT595" s="1144"/>
      <c r="DU595" s="160"/>
    </row>
    <row r="596" spans="1:138" s="126" customFormat="1" ht="18.600000000000001" customHeight="1">
      <c r="A596" s="126" t="s">
        <v>769</v>
      </c>
      <c r="B596" s="1146" t="s">
        <v>1033</v>
      </c>
      <c r="C596" s="1135" t="s">
        <v>971</v>
      </c>
      <c r="D596" s="1116" t="s">
        <v>972</v>
      </c>
      <c r="E596" s="164" t="s">
        <v>52</v>
      </c>
      <c r="F596" s="165"/>
      <c r="G596" s="166">
        <v>123050</v>
      </c>
      <c r="H596" s="167">
        <v>130760</v>
      </c>
      <c r="I596" s="166">
        <v>97010</v>
      </c>
      <c r="J596" s="167">
        <v>104720</v>
      </c>
      <c r="K596" s="141" t="s">
        <v>973</v>
      </c>
      <c r="L596" s="168">
        <v>1210</v>
      </c>
      <c r="M596" s="169">
        <v>1280</v>
      </c>
      <c r="N596" s="170" t="s">
        <v>974</v>
      </c>
      <c r="O596" s="171" t="s">
        <v>975</v>
      </c>
      <c r="P596" s="172" t="s">
        <v>973</v>
      </c>
      <c r="Q596" s="173" t="s">
        <v>976</v>
      </c>
      <c r="R596" s="172" t="s">
        <v>973</v>
      </c>
      <c r="S596" s="174">
        <v>3.2</v>
      </c>
      <c r="T596" s="175">
        <v>3.2</v>
      </c>
      <c r="U596" s="168">
        <v>950</v>
      </c>
      <c r="V596" s="169">
        <v>1020</v>
      </c>
      <c r="W596" s="176" t="s">
        <v>974</v>
      </c>
      <c r="X596" s="171" t="s">
        <v>975</v>
      </c>
      <c r="Y596" s="176" t="s">
        <v>973</v>
      </c>
      <c r="Z596" s="173" t="s">
        <v>976</v>
      </c>
      <c r="AA596" s="176" t="s">
        <v>973</v>
      </c>
      <c r="AB596" s="174">
        <v>3.1</v>
      </c>
      <c r="AC596" s="177">
        <v>3.1</v>
      </c>
      <c r="AD596" s="141" t="s">
        <v>973</v>
      </c>
      <c r="AE596" s="178">
        <v>7710</v>
      </c>
      <c r="AF596" s="141" t="s">
        <v>973</v>
      </c>
      <c r="AG596" s="179">
        <v>70</v>
      </c>
      <c r="AH596" s="180" t="s">
        <v>974</v>
      </c>
      <c r="AI596" s="171" t="s">
        <v>975</v>
      </c>
      <c r="AJ596" s="176" t="s">
        <v>973</v>
      </c>
      <c r="AK596" s="173" t="s">
        <v>976</v>
      </c>
      <c r="AL596" s="176" t="s">
        <v>973</v>
      </c>
      <c r="AM596" s="181">
        <v>3.2</v>
      </c>
      <c r="AN596" s="182" t="s">
        <v>977</v>
      </c>
      <c r="AO596" s="141" t="s">
        <v>973</v>
      </c>
      <c r="AP596" s="183">
        <v>3080</v>
      </c>
      <c r="AQ596" s="141" t="s">
        <v>973</v>
      </c>
      <c r="AR596" s="184">
        <v>30</v>
      </c>
      <c r="AS596" s="185" t="s">
        <v>974</v>
      </c>
      <c r="AT596" s="186" t="s">
        <v>975</v>
      </c>
      <c r="AU596" s="187" t="s">
        <v>973</v>
      </c>
      <c r="AV596" s="188" t="s">
        <v>976</v>
      </c>
      <c r="AW596" s="187" t="s">
        <v>973</v>
      </c>
      <c r="AX596" s="189">
        <v>3.7</v>
      </c>
      <c r="AY596" s="115"/>
      <c r="BB596" s="190"/>
      <c r="BC596" s="130"/>
      <c r="BE596" s="130"/>
      <c r="BG596" s="130"/>
      <c r="BI596" s="1119" t="s">
        <v>910</v>
      </c>
      <c r="BJ596" s="115"/>
      <c r="BK596" s="191"/>
      <c r="BL596" s="1118" t="s">
        <v>973</v>
      </c>
      <c r="BM596" s="192"/>
      <c r="BN596" s="193"/>
      <c r="BO596" s="193"/>
      <c r="BP596" s="193"/>
      <c r="BQ596" s="193"/>
      <c r="BR596" s="193"/>
      <c r="BS596" s="194"/>
      <c r="BT596" s="195"/>
      <c r="BU596" s="1149" t="s">
        <v>978</v>
      </c>
      <c r="BV596" s="196"/>
      <c r="BW596" s="1100" t="s">
        <v>973</v>
      </c>
      <c r="BX596" s="1131">
        <v>31220</v>
      </c>
      <c r="BY596" s="197"/>
      <c r="BZ596" s="1100" t="s">
        <v>973</v>
      </c>
      <c r="CA596" s="1082">
        <v>230</v>
      </c>
      <c r="CB596" s="1101" t="s">
        <v>974</v>
      </c>
      <c r="CC596" s="1085" t="s">
        <v>975</v>
      </c>
      <c r="CD596" s="1101" t="s">
        <v>973</v>
      </c>
      <c r="CE596" s="1088" t="s">
        <v>979</v>
      </c>
      <c r="CF596" s="1101" t="s">
        <v>973</v>
      </c>
      <c r="CG596" s="1066">
        <v>6.5</v>
      </c>
      <c r="CH596" s="1096" t="s">
        <v>973</v>
      </c>
      <c r="CI596" s="1120">
        <v>8900</v>
      </c>
      <c r="CJ596" s="1107">
        <v>9800</v>
      </c>
      <c r="CK596" s="1093" t="s">
        <v>973</v>
      </c>
      <c r="CL596" s="198" t="s">
        <v>980</v>
      </c>
      <c r="CM596" s="199">
        <v>15800</v>
      </c>
      <c r="CN596" s="200">
        <v>17600</v>
      </c>
      <c r="CO596" s="1100" t="s">
        <v>973</v>
      </c>
      <c r="CP596" s="1110">
        <v>23150</v>
      </c>
      <c r="CQ596" s="1100" t="s">
        <v>973</v>
      </c>
      <c r="CR596" s="1082">
        <v>230</v>
      </c>
      <c r="CS596" s="1101" t="s">
        <v>974</v>
      </c>
      <c r="CT596" s="1085" t="s">
        <v>975</v>
      </c>
      <c r="CU596" s="1085" t="s">
        <v>973</v>
      </c>
      <c r="CV596" s="1088" t="s">
        <v>979</v>
      </c>
      <c r="CW596" s="1085" t="s">
        <v>973</v>
      </c>
      <c r="CX596" s="1104">
        <v>3.1</v>
      </c>
      <c r="CY596" s="1145" t="s">
        <v>981</v>
      </c>
      <c r="CZ596" s="1093" t="s">
        <v>973</v>
      </c>
      <c r="DA596" s="1094">
        <v>4900</v>
      </c>
      <c r="DB596" s="1096" t="s">
        <v>982</v>
      </c>
      <c r="DC596" s="201"/>
      <c r="DD596" s="1096" t="s">
        <v>982</v>
      </c>
      <c r="DE596" s="1097">
        <v>25080</v>
      </c>
      <c r="DF596" s="1100" t="s">
        <v>973</v>
      </c>
      <c r="DG596" s="1082">
        <v>250</v>
      </c>
      <c r="DH596" s="1085" t="s">
        <v>974</v>
      </c>
      <c r="DI596" s="1085" t="s">
        <v>975</v>
      </c>
      <c r="DJ596" s="1085" t="s">
        <v>973</v>
      </c>
      <c r="DK596" s="1088" t="s">
        <v>979</v>
      </c>
      <c r="DL596" s="1085" t="s">
        <v>973</v>
      </c>
      <c r="DM596" s="1066">
        <v>2.2000000000000002</v>
      </c>
      <c r="DN596" s="1069" t="s">
        <v>982</v>
      </c>
      <c r="DO596" s="1070" t="s">
        <v>912</v>
      </c>
      <c r="DP596" s="1072" t="s">
        <v>912</v>
      </c>
      <c r="DQ596" s="1072" t="s">
        <v>912</v>
      </c>
      <c r="DR596" s="1074" t="s">
        <v>912</v>
      </c>
      <c r="DS596" s="202"/>
      <c r="DT596" s="1142" t="s">
        <v>913</v>
      </c>
      <c r="DU596" s="160"/>
      <c r="DV596" s="160"/>
      <c r="DW596" s="128"/>
      <c r="DX596" s="128"/>
      <c r="DY596" s="128"/>
      <c r="DZ596" s="128"/>
      <c r="EA596" s="128"/>
      <c r="EB596" s="128"/>
      <c r="EC596" s="128"/>
      <c r="ED596" s="128"/>
      <c r="EE596" s="128"/>
      <c r="EF596" s="128"/>
      <c r="EG596" s="128"/>
      <c r="EH596" s="128"/>
    </row>
    <row r="597" spans="1:138" s="126" customFormat="1" ht="18.600000000000001" customHeight="1">
      <c r="A597" s="126" t="s">
        <v>770</v>
      </c>
      <c r="B597" s="1147"/>
      <c r="C597" s="1136"/>
      <c r="D597" s="1117"/>
      <c r="E597" s="203" t="s">
        <v>53</v>
      </c>
      <c r="F597" s="165"/>
      <c r="G597" s="204">
        <v>130760</v>
      </c>
      <c r="H597" s="205">
        <v>193620</v>
      </c>
      <c r="I597" s="204">
        <v>104720</v>
      </c>
      <c r="J597" s="205">
        <v>167580</v>
      </c>
      <c r="K597" s="141" t="s">
        <v>973</v>
      </c>
      <c r="L597" s="206">
        <v>1280</v>
      </c>
      <c r="M597" s="207">
        <v>1810</v>
      </c>
      <c r="N597" s="208" t="s">
        <v>974</v>
      </c>
      <c r="O597" s="209" t="s">
        <v>975</v>
      </c>
      <c r="P597" s="209" t="s">
        <v>910</v>
      </c>
      <c r="Q597" s="209" t="s">
        <v>976</v>
      </c>
      <c r="R597" s="209" t="s">
        <v>973</v>
      </c>
      <c r="S597" s="210">
        <v>3.2</v>
      </c>
      <c r="T597" s="211">
        <v>3.2</v>
      </c>
      <c r="U597" s="206">
        <v>1020</v>
      </c>
      <c r="V597" s="207">
        <v>1550</v>
      </c>
      <c r="W597" s="212" t="s">
        <v>974</v>
      </c>
      <c r="X597" s="209" t="s">
        <v>975</v>
      </c>
      <c r="Y597" s="212" t="s">
        <v>910</v>
      </c>
      <c r="Z597" s="209" t="s">
        <v>976</v>
      </c>
      <c r="AA597" s="212" t="s">
        <v>973</v>
      </c>
      <c r="AB597" s="210">
        <v>3.1</v>
      </c>
      <c r="AC597" s="213">
        <v>3.1</v>
      </c>
      <c r="AD597" s="141" t="s">
        <v>973</v>
      </c>
      <c r="AE597" s="214">
        <v>7710</v>
      </c>
      <c r="AF597" s="141" t="s">
        <v>973</v>
      </c>
      <c r="AG597" s="215">
        <v>70</v>
      </c>
      <c r="AH597" s="216" t="s">
        <v>974</v>
      </c>
      <c r="AI597" s="158" t="s">
        <v>975</v>
      </c>
      <c r="AJ597" s="159" t="s">
        <v>973</v>
      </c>
      <c r="AK597" s="217" t="s">
        <v>976</v>
      </c>
      <c r="AL597" s="218" t="s">
        <v>973</v>
      </c>
      <c r="AM597" s="219">
        <v>3.2</v>
      </c>
      <c r="AN597" s="220"/>
      <c r="AO597" s="115"/>
      <c r="AP597" s="221"/>
      <c r="AQ597" s="115"/>
      <c r="AR597" s="222"/>
      <c r="AS597" s="223"/>
      <c r="AT597" s="221"/>
      <c r="AU597" s="223"/>
      <c r="AV597" s="221"/>
      <c r="AW597" s="223"/>
      <c r="AX597" s="221"/>
      <c r="AY597" s="115"/>
      <c r="BB597" s="190"/>
      <c r="BC597" s="130"/>
      <c r="BE597" s="130"/>
      <c r="BG597" s="130"/>
      <c r="BI597" s="1119"/>
      <c r="BJ597" s="115"/>
      <c r="BK597" s="224"/>
      <c r="BL597" s="1118"/>
      <c r="BM597" s="202"/>
      <c r="BN597" s="195"/>
      <c r="BO597" s="195"/>
      <c r="BP597" s="195"/>
      <c r="BQ597" s="195"/>
      <c r="BR597" s="195"/>
      <c r="BS597" s="225"/>
      <c r="BT597" s="195"/>
      <c r="BU597" s="1149"/>
      <c r="BV597" s="226"/>
      <c r="BW597" s="1100"/>
      <c r="BX597" s="1132"/>
      <c r="BY597" s="227">
        <v>29340</v>
      </c>
      <c r="BZ597" s="1100"/>
      <c r="CA597" s="1083"/>
      <c r="CB597" s="1102"/>
      <c r="CC597" s="1086"/>
      <c r="CD597" s="1102"/>
      <c r="CE597" s="1089"/>
      <c r="CF597" s="1102"/>
      <c r="CG597" s="1067"/>
      <c r="CH597" s="1096"/>
      <c r="CI597" s="1121"/>
      <c r="CJ597" s="1108"/>
      <c r="CK597" s="1093"/>
      <c r="CL597" s="123" t="s">
        <v>985</v>
      </c>
      <c r="CM597" s="228">
        <v>8700</v>
      </c>
      <c r="CN597" s="229">
        <v>9700</v>
      </c>
      <c r="CO597" s="1100"/>
      <c r="CP597" s="1111"/>
      <c r="CQ597" s="1100"/>
      <c r="CR597" s="1083"/>
      <c r="CS597" s="1102"/>
      <c r="CT597" s="1086"/>
      <c r="CU597" s="1086"/>
      <c r="CV597" s="1089"/>
      <c r="CW597" s="1086"/>
      <c r="CX597" s="1105"/>
      <c r="CY597" s="1091"/>
      <c r="CZ597" s="1093"/>
      <c r="DA597" s="1095"/>
      <c r="DB597" s="1096"/>
      <c r="DC597" s="230"/>
      <c r="DD597" s="1096"/>
      <c r="DE597" s="1098"/>
      <c r="DF597" s="1100"/>
      <c r="DG597" s="1083"/>
      <c r="DH597" s="1086"/>
      <c r="DI597" s="1086"/>
      <c r="DJ597" s="1086"/>
      <c r="DK597" s="1089"/>
      <c r="DL597" s="1086"/>
      <c r="DM597" s="1067"/>
      <c r="DN597" s="1069"/>
      <c r="DO597" s="1071"/>
      <c r="DP597" s="1073"/>
      <c r="DQ597" s="1073"/>
      <c r="DR597" s="1075"/>
      <c r="DS597" s="202"/>
      <c r="DT597" s="1143"/>
      <c r="DU597" s="160"/>
      <c r="DV597" s="160"/>
      <c r="DW597" s="128"/>
      <c r="DX597" s="128"/>
      <c r="DY597" s="128"/>
      <c r="DZ597" s="128"/>
      <c r="EA597" s="128"/>
      <c r="EB597" s="128"/>
      <c r="EC597" s="128"/>
      <c r="ED597" s="128"/>
      <c r="EE597" s="128"/>
      <c r="EF597" s="128"/>
      <c r="EG597" s="128"/>
      <c r="EH597" s="128"/>
    </row>
    <row r="598" spans="1:138" s="126" customFormat="1" ht="18.600000000000001" customHeight="1">
      <c r="A598" s="126" t="s">
        <v>771</v>
      </c>
      <c r="B598" s="1147"/>
      <c r="C598" s="1136"/>
      <c r="D598" s="1123" t="s">
        <v>986</v>
      </c>
      <c r="E598" s="203" t="s">
        <v>54</v>
      </c>
      <c r="F598" s="165"/>
      <c r="G598" s="204">
        <v>193620</v>
      </c>
      <c r="H598" s="205">
        <v>270810</v>
      </c>
      <c r="I598" s="204">
        <v>167580</v>
      </c>
      <c r="J598" s="205">
        <v>244770</v>
      </c>
      <c r="K598" s="141" t="s">
        <v>973</v>
      </c>
      <c r="L598" s="206">
        <v>1810</v>
      </c>
      <c r="M598" s="207">
        <v>2580</v>
      </c>
      <c r="N598" s="208" t="s">
        <v>974</v>
      </c>
      <c r="O598" s="209" t="s">
        <v>975</v>
      </c>
      <c r="P598" s="209" t="s">
        <v>910</v>
      </c>
      <c r="Q598" s="209" t="s">
        <v>976</v>
      </c>
      <c r="R598" s="209" t="s">
        <v>973</v>
      </c>
      <c r="S598" s="210">
        <v>3.2</v>
      </c>
      <c r="T598" s="211">
        <v>3.2</v>
      </c>
      <c r="U598" s="206">
        <v>1550</v>
      </c>
      <c r="V598" s="207">
        <v>2320</v>
      </c>
      <c r="W598" s="212" t="s">
        <v>974</v>
      </c>
      <c r="X598" s="209" t="s">
        <v>975</v>
      </c>
      <c r="Y598" s="212" t="s">
        <v>910</v>
      </c>
      <c r="Z598" s="209" t="s">
        <v>976</v>
      </c>
      <c r="AA598" s="212" t="s">
        <v>973</v>
      </c>
      <c r="AB598" s="210">
        <v>3.1</v>
      </c>
      <c r="AC598" s="213">
        <v>3.1</v>
      </c>
      <c r="AD598" s="231"/>
      <c r="AE598" s="232"/>
      <c r="AF598" s="233"/>
      <c r="AG598" s="234"/>
      <c r="AH598" s="235"/>
      <c r="AI598" s="195"/>
      <c r="AJ598" s="235"/>
      <c r="AK598" s="195"/>
      <c r="AL598" s="235"/>
      <c r="AM598" s="195"/>
      <c r="AN598" s="195"/>
      <c r="AO598" s="231"/>
      <c r="AP598" s="232"/>
      <c r="AQ598" s="233"/>
      <c r="AR598" s="234"/>
      <c r="AS598" s="235"/>
      <c r="AT598" s="195"/>
      <c r="AU598" s="235"/>
      <c r="AV598" s="195"/>
      <c r="AW598" s="235"/>
      <c r="AX598" s="195"/>
      <c r="AY598" s="141" t="s">
        <v>973</v>
      </c>
      <c r="AZ598" s="236">
        <v>15430</v>
      </c>
      <c r="BA598" s="141" t="s">
        <v>973</v>
      </c>
      <c r="BB598" s="184">
        <v>150</v>
      </c>
      <c r="BC598" s="185" t="s">
        <v>974</v>
      </c>
      <c r="BD598" s="186" t="s">
        <v>975</v>
      </c>
      <c r="BE598" s="187" t="s">
        <v>973</v>
      </c>
      <c r="BF598" s="188" t="s">
        <v>976</v>
      </c>
      <c r="BG598" s="185" t="s">
        <v>973</v>
      </c>
      <c r="BH598" s="189">
        <v>2.9</v>
      </c>
      <c r="BI598" s="1119"/>
      <c r="BJ598" s="115"/>
      <c r="BK598" s="224"/>
      <c r="BL598" s="1118"/>
      <c r="BM598" s="202"/>
      <c r="BN598" s="195"/>
      <c r="BO598" s="195"/>
      <c r="BP598" s="195"/>
      <c r="BQ598" s="195"/>
      <c r="BR598" s="195"/>
      <c r="BS598" s="225"/>
      <c r="BT598" s="195"/>
      <c r="BU598" s="1149"/>
      <c r="BV598" s="226"/>
      <c r="BW598" s="1100" t="s">
        <v>973</v>
      </c>
      <c r="BX598" s="1129">
        <v>29340</v>
      </c>
      <c r="BY598" s="237"/>
      <c r="BZ598" s="1100"/>
      <c r="CA598" s="1083"/>
      <c r="CB598" s="1102"/>
      <c r="CC598" s="1086"/>
      <c r="CD598" s="1102"/>
      <c r="CE598" s="1089"/>
      <c r="CF598" s="1102"/>
      <c r="CG598" s="1067"/>
      <c r="CH598" s="1096"/>
      <c r="CI598" s="1121"/>
      <c r="CJ598" s="1108"/>
      <c r="CK598" s="1093"/>
      <c r="CL598" s="123" t="s">
        <v>987</v>
      </c>
      <c r="CM598" s="228">
        <v>7600</v>
      </c>
      <c r="CN598" s="229">
        <v>8400</v>
      </c>
      <c r="CO598" s="1100"/>
      <c r="CP598" s="1111"/>
      <c r="CQ598" s="1100"/>
      <c r="CR598" s="1083"/>
      <c r="CS598" s="1102"/>
      <c r="CT598" s="1086"/>
      <c r="CU598" s="1086"/>
      <c r="CV598" s="1089"/>
      <c r="CW598" s="1086"/>
      <c r="CX598" s="1105"/>
      <c r="CY598" s="1091"/>
      <c r="CZ598" s="202"/>
      <c r="DA598" s="127"/>
      <c r="DB598" s="1096"/>
      <c r="DC598" s="230"/>
      <c r="DD598" s="1096"/>
      <c r="DE598" s="1098"/>
      <c r="DF598" s="1100"/>
      <c r="DG598" s="1083"/>
      <c r="DH598" s="1086"/>
      <c r="DI598" s="1086"/>
      <c r="DJ598" s="1086"/>
      <c r="DK598" s="1089"/>
      <c r="DL598" s="1086"/>
      <c r="DM598" s="1067"/>
      <c r="DN598" s="1069"/>
      <c r="DO598" s="1076">
        <v>0.01</v>
      </c>
      <c r="DP598" s="1078">
        <v>0.03</v>
      </c>
      <c r="DQ598" s="1078">
        <v>0.04</v>
      </c>
      <c r="DR598" s="1080">
        <v>0.05</v>
      </c>
      <c r="DS598" s="202"/>
      <c r="DT598" s="1143"/>
      <c r="DU598" s="160"/>
      <c r="DV598" s="160"/>
      <c r="DW598" s="128"/>
      <c r="DX598" s="128"/>
      <c r="DY598" s="128"/>
      <c r="DZ598" s="128"/>
      <c r="EA598" s="128"/>
      <c r="EB598" s="128"/>
      <c r="EC598" s="128"/>
      <c r="ED598" s="128"/>
      <c r="EE598" s="128"/>
      <c r="EF598" s="128"/>
      <c r="EG598" s="128"/>
      <c r="EH598" s="128"/>
    </row>
    <row r="599" spans="1:138" s="126" customFormat="1" ht="18.600000000000001" customHeight="1">
      <c r="A599" s="126" t="s">
        <v>772</v>
      </c>
      <c r="B599" s="1147"/>
      <c r="C599" s="1136"/>
      <c r="D599" s="1124"/>
      <c r="E599" s="238" t="s">
        <v>55</v>
      </c>
      <c r="F599" s="165"/>
      <c r="G599" s="239">
        <v>270810</v>
      </c>
      <c r="H599" s="240"/>
      <c r="I599" s="239">
        <v>244770</v>
      </c>
      <c r="J599" s="240"/>
      <c r="K599" s="141" t="s">
        <v>973</v>
      </c>
      <c r="L599" s="241">
        <v>2580</v>
      </c>
      <c r="M599" s="242"/>
      <c r="N599" s="243" t="s">
        <v>974</v>
      </c>
      <c r="O599" s="244" t="s">
        <v>975</v>
      </c>
      <c r="P599" s="244" t="s">
        <v>910</v>
      </c>
      <c r="Q599" s="244" t="s">
        <v>976</v>
      </c>
      <c r="R599" s="244" t="s">
        <v>973</v>
      </c>
      <c r="S599" s="245">
        <v>3.2</v>
      </c>
      <c r="T599" s="246"/>
      <c r="U599" s="241">
        <v>2320</v>
      </c>
      <c r="V599" s="242"/>
      <c r="W599" s="247" t="s">
        <v>974</v>
      </c>
      <c r="X599" s="244" t="s">
        <v>975</v>
      </c>
      <c r="Y599" s="248" t="s">
        <v>910</v>
      </c>
      <c r="Z599" s="244" t="s">
        <v>976</v>
      </c>
      <c r="AA599" s="248" t="s">
        <v>973</v>
      </c>
      <c r="AB599" s="245">
        <v>3.1</v>
      </c>
      <c r="AC599" s="249"/>
      <c r="AD599" s="231"/>
      <c r="AE599" s="232"/>
      <c r="AF599" s="233"/>
      <c r="AG599" s="250"/>
      <c r="AH599" s="235"/>
      <c r="AI599" s="195"/>
      <c r="AJ599" s="235"/>
      <c r="AK599" s="195"/>
      <c r="AL599" s="235"/>
      <c r="AM599" s="195"/>
      <c r="AN599" s="195"/>
      <c r="AO599" s="231"/>
      <c r="AP599" s="232"/>
      <c r="AQ599" s="233"/>
      <c r="AR599" s="250"/>
      <c r="AS599" s="235"/>
      <c r="AT599" s="195"/>
      <c r="AU599" s="235"/>
      <c r="AV599" s="195"/>
      <c r="AW599" s="235"/>
      <c r="AX599" s="195"/>
      <c r="AY599" s="231"/>
      <c r="AZ599" s="232"/>
      <c r="BA599" s="232"/>
      <c r="BB599" s="234"/>
      <c r="BC599" s="235"/>
      <c r="BD599" s="195"/>
      <c r="BE599" s="235"/>
      <c r="BF599" s="195"/>
      <c r="BG599" s="235"/>
      <c r="BH599" s="195"/>
      <c r="BI599" s="1119"/>
      <c r="BJ599" s="115"/>
      <c r="BK599" s="224"/>
      <c r="BL599" s="1118"/>
      <c r="BM599" s="202"/>
      <c r="BN599" s="195"/>
      <c r="BO599" s="195"/>
      <c r="BP599" s="195"/>
      <c r="BQ599" s="195"/>
      <c r="BR599" s="195"/>
      <c r="BS599" s="225"/>
      <c r="BT599" s="195"/>
      <c r="BU599" s="1149"/>
      <c r="BV599" s="226"/>
      <c r="BW599" s="1100"/>
      <c r="BX599" s="1130"/>
      <c r="BY599" s="251"/>
      <c r="BZ599" s="1100"/>
      <c r="CA599" s="1084"/>
      <c r="CB599" s="1103"/>
      <c r="CC599" s="1087"/>
      <c r="CD599" s="1103"/>
      <c r="CE599" s="1090"/>
      <c r="CF599" s="1103"/>
      <c r="CG599" s="1068"/>
      <c r="CH599" s="1096"/>
      <c r="CI599" s="1122"/>
      <c r="CJ599" s="1109"/>
      <c r="CK599" s="1093"/>
      <c r="CL599" s="252" t="s">
        <v>988</v>
      </c>
      <c r="CM599" s="253">
        <v>6800</v>
      </c>
      <c r="CN599" s="254">
        <v>7500</v>
      </c>
      <c r="CO599" s="1100"/>
      <c r="CP599" s="1112"/>
      <c r="CQ599" s="1100"/>
      <c r="CR599" s="1084"/>
      <c r="CS599" s="1103"/>
      <c r="CT599" s="1087"/>
      <c r="CU599" s="1087"/>
      <c r="CV599" s="1090"/>
      <c r="CW599" s="1087"/>
      <c r="CX599" s="1106"/>
      <c r="CY599" s="1092"/>
      <c r="CZ599" s="202"/>
      <c r="DA599" s="127"/>
      <c r="DB599" s="1096"/>
      <c r="DC599" s="230"/>
      <c r="DD599" s="1096"/>
      <c r="DE599" s="1099"/>
      <c r="DF599" s="1100"/>
      <c r="DG599" s="1084"/>
      <c r="DH599" s="1087"/>
      <c r="DI599" s="1087"/>
      <c r="DJ599" s="1087"/>
      <c r="DK599" s="1090"/>
      <c r="DL599" s="1087"/>
      <c r="DM599" s="1068"/>
      <c r="DN599" s="1069"/>
      <c r="DO599" s="1077"/>
      <c r="DP599" s="1079"/>
      <c r="DQ599" s="1079"/>
      <c r="DR599" s="1081"/>
      <c r="DS599" s="202"/>
      <c r="DT599" s="1143"/>
      <c r="DU599" s="160"/>
      <c r="DV599" s="160"/>
      <c r="DW599" s="128"/>
      <c r="DX599" s="128"/>
      <c r="DY599" s="128"/>
      <c r="DZ599" s="128"/>
      <c r="EA599" s="128"/>
      <c r="EB599" s="128"/>
      <c r="EC599" s="128"/>
      <c r="ED599" s="128"/>
      <c r="EE599" s="128"/>
      <c r="EF599" s="128"/>
      <c r="EG599" s="128"/>
      <c r="EH599" s="128"/>
    </row>
    <row r="600" spans="1:138" s="126" customFormat="1" ht="18.600000000000001" customHeight="1">
      <c r="A600" s="126" t="s">
        <v>773</v>
      </c>
      <c r="B600" s="1147"/>
      <c r="C600" s="1137" t="s">
        <v>989</v>
      </c>
      <c r="D600" s="1116" t="s">
        <v>972</v>
      </c>
      <c r="E600" s="164" t="s">
        <v>52</v>
      </c>
      <c r="F600" s="165"/>
      <c r="G600" s="166">
        <v>102330</v>
      </c>
      <c r="H600" s="167">
        <v>110040</v>
      </c>
      <c r="I600" s="166">
        <v>81500</v>
      </c>
      <c r="J600" s="167">
        <v>89210</v>
      </c>
      <c r="K600" s="141" t="s">
        <v>973</v>
      </c>
      <c r="L600" s="168">
        <v>1000</v>
      </c>
      <c r="M600" s="169">
        <v>1070</v>
      </c>
      <c r="N600" s="170" t="s">
        <v>974</v>
      </c>
      <c r="O600" s="171" t="s">
        <v>975</v>
      </c>
      <c r="P600" s="172" t="s">
        <v>973</v>
      </c>
      <c r="Q600" s="173" t="s">
        <v>976</v>
      </c>
      <c r="R600" s="172" t="s">
        <v>973</v>
      </c>
      <c r="S600" s="174">
        <v>3.2</v>
      </c>
      <c r="T600" s="175">
        <v>3.2</v>
      </c>
      <c r="U600" s="168">
        <v>790</v>
      </c>
      <c r="V600" s="169">
        <v>860</v>
      </c>
      <c r="W600" s="176" t="s">
        <v>974</v>
      </c>
      <c r="X600" s="171" t="s">
        <v>975</v>
      </c>
      <c r="Y600" s="176" t="s">
        <v>973</v>
      </c>
      <c r="Z600" s="173" t="s">
        <v>976</v>
      </c>
      <c r="AA600" s="176" t="s">
        <v>973</v>
      </c>
      <c r="AB600" s="174">
        <v>3.1</v>
      </c>
      <c r="AC600" s="177">
        <v>3.1</v>
      </c>
      <c r="AD600" s="141" t="s">
        <v>973</v>
      </c>
      <c r="AE600" s="178">
        <v>7710</v>
      </c>
      <c r="AF600" s="141" t="s">
        <v>973</v>
      </c>
      <c r="AG600" s="179">
        <v>70</v>
      </c>
      <c r="AH600" s="180" t="s">
        <v>974</v>
      </c>
      <c r="AI600" s="171" t="s">
        <v>975</v>
      </c>
      <c r="AJ600" s="176" t="s">
        <v>973</v>
      </c>
      <c r="AK600" s="173" t="s">
        <v>976</v>
      </c>
      <c r="AL600" s="176" t="s">
        <v>973</v>
      </c>
      <c r="AM600" s="181">
        <v>3.2</v>
      </c>
      <c r="AN600" s="182" t="s">
        <v>977</v>
      </c>
      <c r="AO600" s="141" t="s">
        <v>973</v>
      </c>
      <c r="AP600" s="183">
        <v>3080</v>
      </c>
      <c r="AQ600" s="141" t="s">
        <v>973</v>
      </c>
      <c r="AR600" s="184">
        <v>30</v>
      </c>
      <c r="AS600" s="185" t="s">
        <v>974</v>
      </c>
      <c r="AT600" s="186" t="s">
        <v>975</v>
      </c>
      <c r="AU600" s="187" t="s">
        <v>973</v>
      </c>
      <c r="AV600" s="188" t="s">
        <v>976</v>
      </c>
      <c r="AW600" s="187" t="s">
        <v>973</v>
      </c>
      <c r="AX600" s="189">
        <v>3.7</v>
      </c>
      <c r="AY600" s="115"/>
      <c r="BB600" s="190"/>
      <c r="BC600" s="130"/>
      <c r="BE600" s="130"/>
      <c r="BG600" s="130"/>
      <c r="BI600" s="1119"/>
      <c r="BJ600" s="115"/>
      <c r="BK600" s="224"/>
      <c r="BL600" s="1118"/>
      <c r="BM600" s="202"/>
      <c r="BN600" s="195"/>
      <c r="BO600" s="195"/>
      <c r="BP600" s="195"/>
      <c r="BQ600" s="195"/>
      <c r="BR600" s="195"/>
      <c r="BS600" s="225"/>
      <c r="BT600" s="195"/>
      <c r="BU600" s="1149"/>
      <c r="BV600" s="226"/>
      <c r="BW600" s="1100" t="s">
        <v>973</v>
      </c>
      <c r="BX600" s="1131">
        <v>26480</v>
      </c>
      <c r="BY600" s="197"/>
      <c r="BZ600" s="1100" t="s">
        <v>973</v>
      </c>
      <c r="CA600" s="1083">
        <v>180</v>
      </c>
      <c r="CB600" s="1101" t="s">
        <v>974</v>
      </c>
      <c r="CC600" s="1085" t="s">
        <v>975</v>
      </c>
      <c r="CD600" s="1101" t="s">
        <v>973</v>
      </c>
      <c r="CE600" s="1088" t="s">
        <v>979</v>
      </c>
      <c r="CF600" s="1101" t="s">
        <v>973</v>
      </c>
      <c r="CG600" s="1066">
        <v>6.6</v>
      </c>
      <c r="CH600" s="1093" t="s">
        <v>973</v>
      </c>
      <c r="CI600" s="1120">
        <v>7500</v>
      </c>
      <c r="CJ600" s="1107">
        <v>7800</v>
      </c>
      <c r="CK600" s="1093" t="s">
        <v>973</v>
      </c>
      <c r="CL600" s="198" t="s">
        <v>980</v>
      </c>
      <c r="CM600" s="199">
        <v>12900</v>
      </c>
      <c r="CN600" s="200">
        <v>14400</v>
      </c>
      <c r="CO600" s="1100" t="s">
        <v>973</v>
      </c>
      <c r="CP600" s="1110">
        <v>18520</v>
      </c>
      <c r="CQ600" s="1100" t="s">
        <v>973</v>
      </c>
      <c r="CR600" s="1082">
        <v>180</v>
      </c>
      <c r="CS600" s="1101" t="s">
        <v>974</v>
      </c>
      <c r="CT600" s="1085" t="s">
        <v>975</v>
      </c>
      <c r="CU600" s="1085" t="s">
        <v>973</v>
      </c>
      <c r="CV600" s="1088" t="s">
        <v>979</v>
      </c>
      <c r="CW600" s="1101" t="s">
        <v>973</v>
      </c>
      <c r="CX600" s="1104">
        <v>3.2</v>
      </c>
      <c r="CY600" s="1091" t="s">
        <v>981</v>
      </c>
      <c r="CZ600" s="1093" t="s">
        <v>973</v>
      </c>
      <c r="DA600" s="1094">
        <v>4900</v>
      </c>
      <c r="DB600" s="1096"/>
      <c r="DC600" s="230"/>
      <c r="DD600" s="1096" t="s">
        <v>982</v>
      </c>
      <c r="DE600" s="1097">
        <v>20060</v>
      </c>
      <c r="DF600" s="1100" t="s">
        <v>973</v>
      </c>
      <c r="DG600" s="1082">
        <v>200</v>
      </c>
      <c r="DH600" s="1085" t="s">
        <v>974</v>
      </c>
      <c r="DI600" s="1085" t="s">
        <v>975</v>
      </c>
      <c r="DJ600" s="1085" t="s">
        <v>973</v>
      </c>
      <c r="DK600" s="1088" t="s">
        <v>979</v>
      </c>
      <c r="DL600" s="1085" t="s">
        <v>973</v>
      </c>
      <c r="DM600" s="1066">
        <v>2.2000000000000002</v>
      </c>
      <c r="DN600" s="1069" t="s">
        <v>982</v>
      </c>
      <c r="DO600" s="1070" t="s">
        <v>912</v>
      </c>
      <c r="DP600" s="1072" t="s">
        <v>912</v>
      </c>
      <c r="DQ600" s="1072" t="s">
        <v>912</v>
      </c>
      <c r="DR600" s="1074" t="s">
        <v>912</v>
      </c>
      <c r="DS600" s="202"/>
      <c r="DT600" s="1143"/>
      <c r="DU600" s="160"/>
      <c r="DV600" s="160"/>
      <c r="DW600" s="128"/>
      <c r="DX600" s="128"/>
      <c r="DY600" s="128"/>
      <c r="DZ600" s="128"/>
      <c r="EA600" s="128"/>
      <c r="EB600" s="128"/>
      <c r="EC600" s="128"/>
      <c r="ED600" s="128"/>
      <c r="EE600" s="128"/>
      <c r="EF600" s="128"/>
      <c r="EG600" s="128"/>
      <c r="EH600" s="128"/>
    </row>
    <row r="601" spans="1:138" s="126" customFormat="1" ht="18.600000000000001" customHeight="1">
      <c r="A601" s="126" t="s">
        <v>774</v>
      </c>
      <c r="B601" s="1147"/>
      <c r="C601" s="1136"/>
      <c r="D601" s="1117"/>
      <c r="E601" s="203" t="s">
        <v>53</v>
      </c>
      <c r="F601" s="165"/>
      <c r="G601" s="204">
        <v>110040</v>
      </c>
      <c r="H601" s="205">
        <v>172900</v>
      </c>
      <c r="I601" s="204">
        <v>89210</v>
      </c>
      <c r="J601" s="205">
        <v>152070</v>
      </c>
      <c r="K601" s="141" t="s">
        <v>973</v>
      </c>
      <c r="L601" s="206">
        <v>1070</v>
      </c>
      <c r="M601" s="207">
        <v>1600</v>
      </c>
      <c r="N601" s="208" t="s">
        <v>974</v>
      </c>
      <c r="O601" s="209" t="s">
        <v>975</v>
      </c>
      <c r="P601" s="209" t="s">
        <v>910</v>
      </c>
      <c r="Q601" s="209" t="s">
        <v>976</v>
      </c>
      <c r="R601" s="209" t="s">
        <v>973</v>
      </c>
      <c r="S601" s="210">
        <v>3.2</v>
      </c>
      <c r="T601" s="211">
        <v>3.2</v>
      </c>
      <c r="U601" s="206">
        <v>860</v>
      </c>
      <c r="V601" s="207">
        <v>1390</v>
      </c>
      <c r="W601" s="212" t="s">
        <v>974</v>
      </c>
      <c r="X601" s="209" t="s">
        <v>975</v>
      </c>
      <c r="Y601" s="212" t="s">
        <v>910</v>
      </c>
      <c r="Z601" s="209" t="s">
        <v>976</v>
      </c>
      <c r="AA601" s="212" t="s">
        <v>973</v>
      </c>
      <c r="AB601" s="210">
        <v>3.1</v>
      </c>
      <c r="AC601" s="213">
        <v>3.1</v>
      </c>
      <c r="AD601" s="141" t="s">
        <v>973</v>
      </c>
      <c r="AE601" s="214">
        <v>7710</v>
      </c>
      <c r="AF601" s="141" t="s">
        <v>973</v>
      </c>
      <c r="AG601" s="215">
        <v>70</v>
      </c>
      <c r="AH601" s="216" t="s">
        <v>974</v>
      </c>
      <c r="AI601" s="158" t="s">
        <v>975</v>
      </c>
      <c r="AJ601" s="159" t="s">
        <v>973</v>
      </c>
      <c r="AK601" s="217" t="s">
        <v>976</v>
      </c>
      <c r="AL601" s="218" t="s">
        <v>973</v>
      </c>
      <c r="AM601" s="219">
        <v>3.2</v>
      </c>
      <c r="AN601" s="220"/>
      <c r="AO601" s="115"/>
      <c r="AP601" s="221"/>
      <c r="AQ601" s="115"/>
      <c r="AR601" s="222"/>
      <c r="AS601" s="223"/>
      <c r="AT601" s="221"/>
      <c r="AU601" s="223"/>
      <c r="AV601" s="221"/>
      <c r="AW601" s="223"/>
      <c r="AX601" s="221"/>
      <c r="AY601" s="115"/>
      <c r="BB601" s="190"/>
      <c r="BC601" s="130"/>
      <c r="BE601" s="130"/>
      <c r="BG601" s="130"/>
      <c r="BI601" s="1119"/>
      <c r="BJ601" s="115"/>
      <c r="BK601" s="224"/>
      <c r="BL601" s="1118"/>
      <c r="BM601" s="202"/>
      <c r="BN601" s="195"/>
      <c r="BO601" s="195"/>
      <c r="BP601" s="195"/>
      <c r="BQ601" s="195"/>
      <c r="BR601" s="195"/>
      <c r="BS601" s="225"/>
      <c r="BT601" s="195"/>
      <c r="BU601" s="1149"/>
      <c r="BV601" s="226"/>
      <c r="BW601" s="1100"/>
      <c r="BX601" s="1132"/>
      <c r="BY601" s="227">
        <v>24600</v>
      </c>
      <c r="BZ601" s="1100"/>
      <c r="CA601" s="1083"/>
      <c r="CB601" s="1102"/>
      <c r="CC601" s="1086"/>
      <c r="CD601" s="1102"/>
      <c r="CE601" s="1089"/>
      <c r="CF601" s="1102"/>
      <c r="CG601" s="1067"/>
      <c r="CH601" s="1093"/>
      <c r="CI601" s="1121"/>
      <c r="CJ601" s="1108"/>
      <c r="CK601" s="1093"/>
      <c r="CL601" s="123" t="s">
        <v>985</v>
      </c>
      <c r="CM601" s="228">
        <v>7100</v>
      </c>
      <c r="CN601" s="229">
        <v>7900</v>
      </c>
      <c r="CO601" s="1100"/>
      <c r="CP601" s="1111"/>
      <c r="CQ601" s="1100"/>
      <c r="CR601" s="1083"/>
      <c r="CS601" s="1102"/>
      <c r="CT601" s="1086"/>
      <c r="CU601" s="1086"/>
      <c r="CV601" s="1089"/>
      <c r="CW601" s="1102"/>
      <c r="CX601" s="1105"/>
      <c r="CY601" s="1091"/>
      <c r="CZ601" s="1093"/>
      <c r="DA601" s="1095"/>
      <c r="DB601" s="1096"/>
      <c r="DC601" s="230"/>
      <c r="DD601" s="1096"/>
      <c r="DE601" s="1098"/>
      <c r="DF601" s="1100"/>
      <c r="DG601" s="1083"/>
      <c r="DH601" s="1086"/>
      <c r="DI601" s="1086"/>
      <c r="DJ601" s="1086"/>
      <c r="DK601" s="1089"/>
      <c r="DL601" s="1086"/>
      <c r="DM601" s="1067"/>
      <c r="DN601" s="1069"/>
      <c r="DO601" s="1071"/>
      <c r="DP601" s="1073"/>
      <c r="DQ601" s="1073"/>
      <c r="DR601" s="1075"/>
      <c r="DS601" s="202"/>
      <c r="DT601" s="1143"/>
      <c r="DU601" s="160"/>
      <c r="DV601" s="160"/>
      <c r="DW601" s="128"/>
      <c r="DX601" s="128"/>
      <c r="DY601" s="128"/>
      <c r="DZ601" s="128"/>
      <c r="EA601" s="128"/>
      <c r="EB601" s="128"/>
      <c r="EC601" s="128"/>
      <c r="ED601" s="128"/>
      <c r="EE601" s="128"/>
      <c r="EF601" s="128"/>
      <c r="EG601" s="128"/>
      <c r="EH601" s="128"/>
    </row>
    <row r="602" spans="1:138" s="126" customFormat="1" ht="18.600000000000001" customHeight="1">
      <c r="A602" s="126" t="s">
        <v>775</v>
      </c>
      <c r="B602" s="1147"/>
      <c r="C602" s="1136"/>
      <c r="D602" s="1123" t="s">
        <v>986</v>
      </c>
      <c r="E602" s="203" t="s">
        <v>54</v>
      </c>
      <c r="F602" s="165"/>
      <c r="G602" s="204">
        <v>172900</v>
      </c>
      <c r="H602" s="205">
        <v>250090</v>
      </c>
      <c r="I602" s="204">
        <v>152070</v>
      </c>
      <c r="J602" s="205">
        <v>229260</v>
      </c>
      <c r="K602" s="141" t="s">
        <v>973</v>
      </c>
      <c r="L602" s="206">
        <v>1600</v>
      </c>
      <c r="M602" s="207">
        <v>2370</v>
      </c>
      <c r="N602" s="208" t="s">
        <v>974</v>
      </c>
      <c r="O602" s="209" t="s">
        <v>975</v>
      </c>
      <c r="P602" s="209" t="s">
        <v>910</v>
      </c>
      <c r="Q602" s="209" t="s">
        <v>976</v>
      </c>
      <c r="R602" s="209" t="s">
        <v>973</v>
      </c>
      <c r="S602" s="210">
        <v>3.2</v>
      </c>
      <c r="T602" s="211">
        <v>3.2</v>
      </c>
      <c r="U602" s="206">
        <v>1390</v>
      </c>
      <c r="V602" s="207">
        <v>2160</v>
      </c>
      <c r="W602" s="212" t="s">
        <v>974</v>
      </c>
      <c r="X602" s="209" t="s">
        <v>975</v>
      </c>
      <c r="Y602" s="212" t="s">
        <v>910</v>
      </c>
      <c r="Z602" s="209" t="s">
        <v>976</v>
      </c>
      <c r="AA602" s="212" t="s">
        <v>973</v>
      </c>
      <c r="AB602" s="210">
        <v>3.1</v>
      </c>
      <c r="AC602" s="213">
        <v>3.1</v>
      </c>
      <c r="AD602" s="231"/>
      <c r="AE602" s="232"/>
      <c r="AF602" s="233"/>
      <c r="AG602" s="234"/>
      <c r="AH602" s="235"/>
      <c r="AI602" s="195"/>
      <c r="AJ602" s="235"/>
      <c r="AK602" s="195"/>
      <c r="AL602" s="235"/>
      <c r="AM602" s="195"/>
      <c r="AN602" s="195"/>
      <c r="AO602" s="231"/>
      <c r="AP602" s="232"/>
      <c r="AQ602" s="233"/>
      <c r="AR602" s="234"/>
      <c r="AS602" s="235"/>
      <c r="AT602" s="195"/>
      <c r="AU602" s="235"/>
      <c r="AV602" s="195"/>
      <c r="AW602" s="235"/>
      <c r="AX602" s="195"/>
      <c r="AY602" s="141" t="s">
        <v>973</v>
      </c>
      <c r="AZ602" s="236">
        <v>15430</v>
      </c>
      <c r="BA602" s="141" t="s">
        <v>973</v>
      </c>
      <c r="BB602" s="184">
        <v>150</v>
      </c>
      <c r="BC602" s="185" t="s">
        <v>974</v>
      </c>
      <c r="BD602" s="186" t="s">
        <v>975</v>
      </c>
      <c r="BE602" s="187" t="s">
        <v>973</v>
      </c>
      <c r="BF602" s="188" t="s">
        <v>976</v>
      </c>
      <c r="BG602" s="185" t="s">
        <v>973</v>
      </c>
      <c r="BH602" s="189">
        <v>2.9</v>
      </c>
      <c r="BI602" s="1119"/>
      <c r="BJ602" s="115"/>
      <c r="BK602" s="224"/>
      <c r="BL602" s="1118"/>
      <c r="BM602" s="202"/>
      <c r="BN602" s="195"/>
      <c r="BO602" s="195"/>
      <c r="BP602" s="195"/>
      <c r="BQ602" s="195"/>
      <c r="BR602" s="195"/>
      <c r="BS602" s="225"/>
      <c r="BT602" s="195"/>
      <c r="BU602" s="1149"/>
      <c r="BV602" s="226"/>
      <c r="BW602" s="1100" t="s">
        <v>973</v>
      </c>
      <c r="BX602" s="1129">
        <v>24600</v>
      </c>
      <c r="BY602" s="237"/>
      <c r="BZ602" s="1100"/>
      <c r="CA602" s="1083"/>
      <c r="CB602" s="1102"/>
      <c r="CC602" s="1086"/>
      <c r="CD602" s="1102"/>
      <c r="CE602" s="1089"/>
      <c r="CF602" s="1102"/>
      <c r="CG602" s="1067"/>
      <c r="CH602" s="1093"/>
      <c r="CI602" s="1121"/>
      <c r="CJ602" s="1108"/>
      <c r="CK602" s="1093"/>
      <c r="CL602" s="123" t="s">
        <v>987</v>
      </c>
      <c r="CM602" s="228">
        <v>6200</v>
      </c>
      <c r="CN602" s="229">
        <v>6900</v>
      </c>
      <c r="CO602" s="1100"/>
      <c r="CP602" s="1111"/>
      <c r="CQ602" s="1100"/>
      <c r="CR602" s="1083"/>
      <c r="CS602" s="1102"/>
      <c r="CT602" s="1086"/>
      <c r="CU602" s="1086"/>
      <c r="CV602" s="1089"/>
      <c r="CW602" s="1102"/>
      <c r="CX602" s="1105"/>
      <c r="CY602" s="1091"/>
      <c r="CZ602" s="202"/>
      <c r="DA602" s="127"/>
      <c r="DB602" s="1096"/>
      <c r="DC602" s="230"/>
      <c r="DD602" s="1096"/>
      <c r="DE602" s="1098"/>
      <c r="DF602" s="1100"/>
      <c r="DG602" s="1083"/>
      <c r="DH602" s="1086"/>
      <c r="DI602" s="1086"/>
      <c r="DJ602" s="1086"/>
      <c r="DK602" s="1089"/>
      <c r="DL602" s="1086"/>
      <c r="DM602" s="1067"/>
      <c r="DN602" s="1069"/>
      <c r="DO602" s="1076">
        <v>0.01</v>
      </c>
      <c r="DP602" s="1078">
        <v>0.03</v>
      </c>
      <c r="DQ602" s="1078">
        <v>0.04</v>
      </c>
      <c r="DR602" s="1080">
        <v>0.05</v>
      </c>
      <c r="DS602" s="202"/>
      <c r="DT602" s="1143"/>
      <c r="DU602" s="160"/>
      <c r="DV602" s="160"/>
      <c r="DW602" s="128"/>
      <c r="DX602" s="128"/>
      <c r="DY602" s="128"/>
      <c r="DZ602" s="128"/>
      <c r="EA602" s="128"/>
      <c r="EB602" s="128"/>
      <c r="EC602" s="128"/>
      <c r="ED602" s="128"/>
      <c r="EE602" s="128"/>
      <c r="EF602" s="128"/>
      <c r="EG602" s="128"/>
      <c r="EH602" s="128"/>
    </row>
    <row r="603" spans="1:138" s="126" customFormat="1" ht="18.600000000000001" customHeight="1">
      <c r="A603" s="126" t="s">
        <v>776</v>
      </c>
      <c r="B603" s="1147"/>
      <c r="C603" s="1136"/>
      <c r="D603" s="1124"/>
      <c r="E603" s="238" t="s">
        <v>55</v>
      </c>
      <c r="F603" s="165"/>
      <c r="G603" s="239">
        <v>250090</v>
      </c>
      <c r="H603" s="240"/>
      <c r="I603" s="239">
        <v>229260</v>
      </c>
      <c r="J603" s="240"/>
      <c r="K603" s="141" t="s">
        <v>973</v>
      </c>
      <c r="L603" s="241">
        <v>2370</v>
      </c>
      <c r="M603" s="242"/>
      <c r="N603" s="243" t="s">
        <v>974</v>
      </c>
      <c r="O603" s="244" t="s">
        <v>975</v>
      </c>
      <c r="P603" s="244" t="s">
        <v>910</v>
      </c>
      <c r="Q603" s="244" t="s">
        <v>976</v>
      </c>
      <c r="R603" s="244" t="s">
        <v>973</v>
      </c>
      <c r="S603" s="245">
        <v>3.2</v>
      </c>
      <c r="T603" s="246"/>
      <c r="U603" s="241">
        <v>2160</v>
      </c>
      <c r="V603" s="242"/>
      <c r="W603" s="247" t="s">
        <v>974</v>
      </c>
      <c r="X603" s="244" t="s">
        <v>975</v>
      </c>
      <c r="Y603" s="248" t="s">
        <v>910</v>
      </c>
      <c r="Z603" s="244" t="s">
        <v>976</v>
      </c>
      <c r="AA603" s="248" t="s">
        <v>973</v>
      </c>
      <c r="AB603" s="245">
        <v>3.1</v>
      </c>
      <c r="AC603" s="249"/>
      <c r="AD603" s="231"/>
      <c r="AE603" s="232"/>
      <c r="AF603" s="233"/>
      <c r="AG603" s="250"/>
      <c r="AH603" s="235"/>
      <c r="AI603" s="195"/>
      <c r="AJ603" s="235"/>
      <c r="AK603" s="195"/>
      <c r="AL603" s="235"/>
      <c r="AM603" s="195"/>
      <c r="AN603" s="195"/>
      <c r="AO603" s="231"/>
      <c r="AP603" s="232"/>
      <c r="AQ603" s="233"/>
      <c r="AR603" s="250"/>
      <c r="AS603" s="235"/>
      <c r="AT603" s="195"/>
      <c r="AU603" s="235"/>
      <c r="AV603" s="195"/>
      <c r="AW603" s="235"/>
      <c r="AX603" s="195"/>
      <c r="AY603" s="231"/>
      <c r="AZ603" s="232"/>
      <c r="BA603" s="232"/>
      <c r="BB603" s="234"/>
      <c r="BC603" s="235"/>
      <c r="BD603" s="195"/>
      <c r="BE603" s="235"/>
      <c r="BF603" s="195"/>
      <c r="BG603" s="235"/>
      <c r="BH603" s="195"/>
      <c r="BI603" s="1119"/>
      <c r="BJ603" s="115"/>
      <c r="BK603" s="224"/>
      <c r="BL603" s="1118"/>
      <c r="BM603" s="202"/>
      <c r="BN603" s="195"/>
      <c r="BO603" s="195"/>
      <c r="BP603" s="195"/>
      <c r="BQ603" s="195"/>
      <c r="BR603" s="195"/>
      <c r="BS603" s="225"/>
      <c r="BT603" s="195"/>
      <c r="BU603" s="1149"/>
      <c r="BV603" s="226"/>
      <c r="BW603" s="1100"/>
      <c r="BX603" s="1130"/>
      <c r="BY603" s="251"/>
      <c r="BZ603" s="1100"/>
      <c r="CA603" s="1084"/>
      <c r="CB603" s="1103"/>
      <c r="CC603" s="1087"/>
      <c r="CD603" s="1103"/>
      <c r="CE603" s="1090"/>
      <c r="CF603" s="1103"/>
      <c r="CG603" s="1068"/>
      <c r="CH603" s="1093"/>
      <c r="CI603" s="1122"/>
      <c r="CJ603" s="1109"/>
      <c r="CK603" s="1093"/>
      <c r="CL603" s="252" t="s">
        <v>988</v>
      </c>
      <c r="CM603" s="253">
        <v>5500</v>
      </c>
      <c r="CN603" s="254">
        <v>6200</v>
      </c>
      <c r="CO603" s="1100"/>
      <c r="CP603" s="1112"/>
      <c r="CQ603" s="1100"/>
      <c r="CR603" s="1084"/>
      <c r="CS603" s="1103"/>
      <c r="CT603" s="1087"/>
      <c r="CU603" s="1087"/>
      <c r="CV603" s="1090"/>
      <c r="CW603" s="1103"/>
      <c r="CX603" s="1106"/>
      <c r="CY603" s="1092"/>
      <c r="CZ603" s="202"/>
      <c r="DA603" s="127"/>
      <c r="DB603" s="1096"/>
      <c r="DC603" s="230"/>
      <c r="DD603" s="1096"/>
      <c r="DE603" s="1099"/>
      <c r="DF603" s="1100"/>
      <c r="DG603" s="1084"/>
      <c r="DH603" s="1087"/>
      <c r="DI603" s="1087"/>
      <c r="DJ603" s="1087"/>
      <c r="DK603" s="1090"/>
      <c r="DL603" s="1087"/>
      <c r="DM603" s="1068"/>
      <c r="DN603" s="1069"/>
      <c r="DO603" s="1077"/>
      <c r="DP603" s="1079"/>
      <c r="DQ603" s="1079"/>
      <c r="DR603" s="1081"/>
      <c r="DS603" s="202"/>
      <c r="DT603" s="1143"/>
      <c r="DU603" s="160"/>
      <c r="DV603" s="160"/>
      <c r="DW603" s="128"/>
      <c r="DX603" s="128"/>
      <c r="DY603" s="128"/>
      <c r="DZ603" s="128"/>
      <c r="EA603" s="128"/>
      <c r="EB603" s="128"/>
      <c r="EC603" s="128"/>
      <c r="ED603" s="128"/>
      <c r="EE603" s="128"/>
      <c r="EF603" s="128"/>
      <c r="EG603" s="128"/>
      <c r="EH603" s="128"/>
    </row>
    <row r="604" spans="1:138" s="126" customFormat="1" ht="18.600000000000001" customHeight="1">
      <c r="A604" s="126" t="s">
        <v>777</v>
      </c>
      <c r="B604" s="1147"/>
      <c r="C604" s="1137" t="s">
        <v>990</v>
      </c>
      <c r="D604" s="1116" t="s">
        <v>972</v>
      </c>
      <c r="E604" s="164" t="s">
        <v>52</v>
      </c>
      <c r="F604" s="165"/>
      <c r="G604" s="166">
        <v>88690</v>
      </c>
      <c r="H604" s="167">
        <v>96400</v>
      </c>
      <c r="I604" s="166">
        <v>71330</v>
      </c>
      <c r="J604" s="167">
        <v>79040</v>
      </c>
      <c r="K604" s="141" t="s">
        <v>973</v>
      </c>
      <c r="L604" s="168">
        <v>860</v>
      </c>
      <c r="M604" s="169">
        <v>930</v>
      </c>
      <c r="N604" s="170" t="s">
        <v>974</v>
      </c>
      <c r="O604" s="171" t="s">
        <v>975</v>
      </c>
      <c r="P604" s="172" t="s">
        <v>973</v>
      </c>
      <c r="Q604" s="173" t="s">
        <v>976</v>
      </c>
      <c r="R604" s="172" t="s">
        <v>973</v>
      </c>
      <c r="S604" s="174">
        <v>3.2</v>
      </c>
      <c r="T604" s="175">
        <v>3.2</v>
      </c>
      <c r="U604" s="168">
        <v>690</v>
      </c>
      <c r="V604" s="169">
        <v>760</v>
      </c>
      <c r="W604" s="176" t="s">
        <v>974</v>
      </c>
      <c r="X604" s="171" t="s">
        <v>975</v>
      </c>
      <c r="Y604" s="176" t="s">
        <v>973</v>
      </c>
      <c r="Z604" s="173" t="s">
        <v>976</v>
      </c>
      <c r="AA604" s="176" t="s">
        <v>973</v>
      </c>
      <c r="AB604" s="174">
        <v>3.1</v>
      </c>
      <c r="AC604" s="177">
        <v>3.1</v>
      </c>
      <c r="AD604" s="141" t="s">
        <v>973</v>
      </c>
      <c r="AE604" s="178">
        <v>7710</v>
      </c>
      <c r="AF604" s="141" t="s">
        <v>973</v>
      </c>
      <c r="AG604" s="179">
        <v>70</v>
      </c>
      <c r="AH604" s="180" t="s">
        <v>974</v>
      </c>
      <c r="AI604" s="171" t="s">
        <v>975</v>
      </c>
      <c r="AJ604" s="176" t="s">
        <v>973</v>
      </c>
      <c r="AK604" s="173" t="s">
        <v>976</v>
      </c>
      <c r="AL604" s="176" t="s">
        <v>973</v>
      </c>
      <c r="AM604" s="181">
        <v>3.2</v>
      </c>
      <c r="AN604" s="182" t="s">
        <v>977</v>
      </c>
      <c r="AO604" s="141" t="s">
        <v>973</v>
      </c>
      <c r="AP604" s="183">
        <v>3080</v>
      </c>
      <c r="AQ604" s="141" t="s">
        <v>973</v>
      </c>
      <c r="AR604" s="184">
        <v>30</v>
      </c>
      <c r="AS604" s="185" t="s">
        <v>974</v>
      </c>
      <c r="AT604" s="186" t="s">
        <v>975</v>
      </c>
      <c r="AU604" s="187" t="s">
        <v>973</v>
      </c>
      <c r="AV604" s="188" t="s">
        <v>976</v>
      </c>
      <c r="AW604" s="187" t="s">
        <v>973</v>
      </c>
      <c r="AX604" s="189">
        <v>3.7</v>
      </c>
      <c r="AY604" s="115"/>
      <c r="BB604" s="190"/>
      <c r="BC604" s="130"/>
      <c r="BE604" s="130"/>
      <c r="BG604" s="130"/>
      <c r="BI604" s="1119"/>
      <c r="BJ604" s="115"/>
      <c r="BK604" s="224"/>
      <c r="BL604" s="1118"/>
      <c r="BM604" s="202"/>
      <c r="BN604" s="195"/>
      <c r="BO604" s="195"/>
      <c r="BP604" s="195"/>
      <c r="BQ604" s="195"/>
      <c r="BR604" s="195"/>
      <c r="BS604" s="225"/>
      <c r="BT604" s="195"/>
      <c r="BU604" s="1149"/>
      <c r="BV604" s="226"/>
      <c r="BW604" s="1100" t="s">
        <v>973</v>
      </c>
      <c r="BX604" s="1131">
        <v>23310</v>
      </c>
      <c r="BY604" s="197"/>
      <c r="BZ604" s="1100" t="s">
        <v>973</v>
      </c>
      <c r="CA604" s="1082">
        <v>150</v>
      </c>
      <c r="CB604" s="1101" t="s">
        <v>974</v>
      </c>
      <c r="CC604" s="1085" t="s">
        <v>975</v>
      </c>
      <c r="CD604" s="1101" t="s">
        <v>973</v>
      </c>
      <c r="CE604" s="1088" t="s">
        <v>979</v>
      </c>
      <c r="CF604" s="1101" t="s">
        <v>973</v>
      </c>
      <c r="CG604" s="1066">
        <v>6.6</v>
      </c>
      <c r="CH604" s="1093" t="s">
        <v>973</v>
      </c>
      <c r="CI604" s="1120">
        <v>6200</v>
      </c>
      <c r="CJ604" s="1107">
        <v>6800</v>
      </c>
      <c r="CK604" s="1093" t="s">
        <v>973</v>
      </c>
      <c r="CL604" s="198" t="s">
        <v>980</v>
      </c>
      <c r="CM604" s="199">
        <v>10900</v>
      </c>
      <c r="CN604" s="200">
        <v>12200</v>
      </c>
      <c r="CO604" s="1100" t="s">
        <v>973</v>
      </c>
      <c r="CP604" s="1110">
        <v>15430</v>
      </c>
      <c r="CQ604" s="1100" t="s">
        <v>973</v>
      </c>
      <c r="CR604" s="1082">
        <v>150</v>
      </c>
      <c r="CS604" s="1101" t="s">
        <v>974</v>
      </c>
      <c r="CT604" s="1085" t="s">
        <v>975</v>
      </c>
      <c r="CU604" s="1085" t="s">
        <v>973</v>
      </c>
      <c r="CV604" s="1088" t="s">
        <v>979</v>
      </c>
      <c r="CW604" s="1101" t="s">
        <v>973</v>
      </c>
      <c r="CX604" s="1104">
        <v>3.2</v>
      </c>
      <c r="CY604" s="1091" t="s">
        <v>981</v>
      </c>
      <c r="CZ604" s="1093" t="s">
        <v>973</v>
      </c>
      <c r="DA604" s="1094">
        <v>4900</v>
      </c>
      <c r="DB604" s="1096"/>
      <c r="DC604" s="230"/>
      <c r="DD604" s="1096" t="s">
        <v>982</v>
      </c>
      <c r="DE604" s="1097">
        <v>16720</v>
      </c>
      <c r="DF604" s="1100" t="s">
        <v>973</v>
      </c>
      <c r="DG604" s="1082">
        <v>160</v>
      </c>
      <c r="DH604" s="1085" t="s">
        <v>974</v>
      </c>
      <c r="DI604" s="1085" t="s">
        <v>975</v>
      </c>
      <c r="DJ604" s="1085" t="s">
        <v>973</v>
      </c>
      <c r="DK604" s="1088" t="s">
        <v>979</v>
      </c>
      <c r="DL604" s="1085" t="s">
        <v>973</v>
      </c>
      <c r="DM604" s="1066">
        <v>2.2999999999999998</v>
      </c>
      <c r="DN604" s="1069" t="s">
        <v>982</v>
      </c>
      <c r="DO604" s="1070" t="s">
        <v>912</v>
      </c>
      <c r="DP604" s="1072" t="s">
        <v>912</v>
      </c>
      <c r="DQ604" s="1072" t="s">
        <v>912</v>
      </c>
      <c r="DR604" s="1074" t="s">
        <v>912</v>
      </c>
      <c r="DS604" s="202"/>
      <c r="DT604" s="1143"/>
      <c r="DU604" s="160"/>
      <c r="DV604" s="160"/>
      <c r="DW604" s="128"/>
      <c r="DX604" s="128"/>
      <c r="DY604" s="128"/>
      <c r="DZ604" s="128"/>
      <c r="EA604" s="128"/>
      <c r="EB604" s="128"/>
      <c r="EC604" s="128"/>
      <c r="ED604" s="128"/>
      <c r="EE604" s="128"/>
      <c r="EF604" s="128"/>
      <c r="EG604" s="128"/>
      <c r="EH604" s="128"/>
    </row>
    <row r="605" spans="1:138" s="126" customFormat="1" ht="18.600000000000001" customHeight="1">
      <c r="A605" s="126" t="s">
        <v>778</v>
      </c>
      <c r="B605" s="1147"/>
      <c r="C605" s="1136"/>
      <c r="D605" s="1117"/>
      <c r="E605" s="203" t="s">
        <v>53</v>
      </c>
      <c r="F605" s="165"/>
      <c r="G605" s="204">
        <v>96400</v>
      </c>
      <c r="H605" s="205">
        <v>159260</v>
      </c>
      <c r="I605" s="204">
        <v>79040</v>
      </c>
      <c r="J605" s="205">
        <v>141900</v>
      </c>
      <c r="K605" s="141" t="s">
        <v>973</v>
      </c>
      <c r="L605" s="206">
        <v>930</v>
      </c>
      <c r="M605" s="207">
        <v>1470</v>
      </c>
      <c r="N605" s="208" t="s">
        <v>974</v>
      </c>
      <c r="O605" s="209" t="s">
        <v>975</v>
      </c>
      <c r="P605" s="209" t="s">
        <v>910</v>
      </c>
      <c r="Q605" s="209" t="s">
        <v>976</v>
      </c>
      <c r="R605" s="209" t="s">
        <v>973</v>
      </c>
      <c r="S605" s="210">
        <v>3.2</v>
      </c>
      <c r="T605" s="211">
        <v>3.2</v>
      </c>
      <c r="U605" s="206">
        <v>760</v>
      </c>
      <c r="V605" s="207">
        <v>1290</v>
      </c>
      <c r="W605" s="212" t="s">
        <v>974</v>
      </c>
      <c r="X605" s="209" t="s">
        <v>975</v>
      </c>
      <c r="Y605" s="212" t="s">
        <v>910</v>
      </c>
      <c r="Z605" s="209" t="s">
        <v>976</v>
      </c>
      <c r="AA605" s="212" t="s">
        <v>973</v>
      </c>
      <c r="AB605" s="210">
        <v>3.1</v>
      </c>
      <c r="AC605" s="213">
        <v>3.1</v>
      </c>
      <c r="AD605" s="141" t="s">
        <v>973</v>
      </c>
      <c r="AE605" s="214">
        <v>7710</v>
      </c>
      <c r="AF605" s="141" t="s">
        <v>973</v>
      </c>
      <c r="AG605" s="215">
        <v>70</v>
      </c>
      <c r="AH605" s="216" t="s">
        <v>974</v>
      </c>
      <c r="AI605" s="158" t="s">
        <v>975</v>
      </c>
      <c r="AJ605" s="159" t="s">
        <v>973</v>
      </c>
      <c r="AK605" s="217" t="s">
        <v>976</v>
      </c>
      <c r="AL605" s="218" t="s">
        <v>973</v>
      </c>
      <c r="AM605" s="219">
        <v>3.2</v>
      </c>
      <c r="AN605" s="220"/>
      <c r="AO605" s="115"/>
      <c r="AP605" s="221"/>
      <c r="AQ605" s="115"/>
      <c r="AR605" s="222"/>
      <c r="AS605" s="223"/>
      <c r="AT605" s="221"/>
      <c r="AU605" s="223"/>
      <c r="AV605" s="221"/>
      <c r="AW605" s="223"/>
      <c r="AX605" s="221"/>
      <c r="AY605" s="115"/>
      <c r="BB605" s="190"/>
      <c r="BC605" s="130"/>
      <c r="BE605" s="130"/>
      <c r="BG605" s="130"/>
      <c r="BI605" s="1119"/>
      <c r="BJ605" s="115"/>
      <c r="BK605" s="224"/>
      <c r="BL605" s="1118"/>
      <c r="BM605" s="202"/>
      <c r="BN605" s="195"/>
      <c r="BO605" s="195"/>
      <c r="BP605" s="195"/>
      <c r="BQ605" s="195"/>
      <c r="BR605" s="195"/>
      <c r="BS605" s="225"/>
      <c r="BT605" s="195"/>
      <c r="BU605" s="1149"/>
      <c r="BV605" s="226"/>
      <c r="BW605" s="1100"/>
      <c r="BX605" s="1132"/>
      <c r="BY605" s="227">
        <v>21440</v>
      </c>
      <c r="BZ605" s="1100"/>
      <c r="CA605" s="1083"/>
      <c r="CB605" s="1102"/>
      <c r="CC605" s="1086"/>
      <c r="CD605" s="1102"/>
      <c r="CE605" s="1089"/>
      <c r="CF605" s="1102"/>
      <c r="CG605" s="1067"/>
      <c r="CH605" s="1093"/>
      <c r="CI605" s="1121"/>
      <c r="CJ605" s="1108"/>
      <c r="CK605" s="1093"/>
      <c r="CL605" s="123" t="s">
        <v>985</v>
      </c>
      <c r="CM605" s="228">
        <v>6000</v>
      </c>
      <c r="CN605" s="229">
        <v>6700</v>
      </c>
      <c r="CO605" s="1100"/>
      <c r="CP605" s="1111"/>
      <c r="CQ605" s="1100"/>
      <c r="CR605" s="1083"/>
      <c r="CS605" s="1102"/>
      <c r="CT605" s="1086"/>
      <c r="CU605" s="1086"/>
      <c r="CV605" s="1089"/>
      <c r="CW605" s="1102"/>
      <c r="CX605" s="1105"/>
      <c r="CY605" s="1091"/>
      <c r="CZ605" s="1093"/>
      <c r="DA605" s="1095"/>
      <c r="DB605" s="1096"/>
      <c r="DC605" s="230"/>
      <c r="DD605" s="1096"/>
      <c r="DE605" s="1098"/>
      <c r="DF605" s="1100"/>
      <c r="DG605" s="1083"/>
      <c r="DH605" s="1086"/>
      <c r="DI605" s="1086"/>
      <c r="DJ605" s="1086"/>
      <c r="DK605" s="1089"/>
      <c r="DL605" s="1086"/>
      <c r="DM605" s="1067"/>
      <c r="DN605" s="1069"/>
      <c r="DO605" s="1071"/>
      <c r="DP605" s="1073"/>
      <c r="DQ605" s="1073"/>
      <c r="DR605" s="1075"/>
      <c r="DS605" s="202"/>
      <c r="DT605" s="1143"/>
      <c r="DU605" s="160"/>
      <c r="DV605" s="160"/>
      <c r="DW605" s="128"/>
      <c r="DX605" s="128"/>
      <c r="DY605" s="128"/>
      <c r="DZ605" s="128"/>
      <c r="EA605" s="128"/>
      <c r="EB605" s="128"/>
      <c r="EC605" s="128"/>
      <c r="ED605" s="128"/>
      <c r="EE605" s="128"/>
      <c r="EF605" s="128"/>
      <c r="EG605" s="128"/>
      <c r="EH605" s="128"/>
    </row>
    <row r="606" spans="1:138" s="126" customFormat="1" ht="18.600000000000001" customHeight="1">
      <c r="A606" s="126" t="s">
        <v>779</v>
      </c>
      <c r="B606" s="1147"/>
      <c r="C606" s="1136"/>
      <c r="D606" s="1123" t="s">
        <v>986</v>
      </c>
      <c r="E606" s="203" t="s">
        <v>54</v>
      </c>
      <c r="F606" s="165"/>
      <c r="G606" s="204">
        <v>159260</v>
      </c>
      <c r="H606" s="205">
        <v>236450</v>
      </c>
      <c r="I606" s="204">
        <v>141900</v>
      </c>
      <c r="J606" s="205">
        <v>219090</v>
      </c>
      <c r="K606" s="141" t="s">
        <v>973</v>
      </c>
      <c r="L606" s="206">
        <v>1470</v>
      </c>
      <c r="M606" s="207">
        <v>2240</v>
      </c>
      <c r="N606" s="208" t="s">
        <v>974</v>
      </c>
      <c r="O606" s="209" t="s">
        <v>975</v>
      </c>
      <c r="P606" s="209" t="s">
        <v>910</v>
      </c>
      <c r="Q606" s="209" t="s">
        <v>976</v>
      </c>
      <c r="R606" s="209" t="s">
        <v>973</v>
      </c>
      <c r="S606" s="210">
        <v>3.2</v>
      </c>
      <c r="T606" s="211">
        <v>3.2</v>
      </c>
      <c r="U606" s="206">
        <v>1290</v>
      </c>
      <c r="V606" s="207">
        <v>2060</v>
      </c>
      <c r="W606" s="212" t="s">
        <v>974</v>
      </c>
      <c r="X606" s="209" t="s">
        <v>975</v>
      </c>
      <c r="Y606" s="212" t="s">
        <v>910</v>
      </c>
      <c r="Z606" s="209" t="s">
        <v>976</v>
      </c>
      <c r="AA606" s="212" t="s">
        <v>973</v>
      </c>
      <c r="AB606" s="210">
        <v>3.1</v>
      </c>
      <c r="AC606" s="213">
        <v>3.1</v>
      </c>
      <c r="AD606" s="231"/>
      <c r="AE606" s="232"/>
      <c r="AF606" s="233"/>
      <c r="AG606" s="234"/>
      <c r="AH606" s="235"/>
      <c r="AI606" s="195"/>
      <c r="AJ606" s="235"/>
      <c r="AK606" s="195"/>
      <c r="AL606" s="235"/>
      <c r="AM606" s="195"/>
      <c r="AN606" s="195"/>
      <c r="AO606" s="231"/>
      <c r="AP606" s="232"/>
      <c r="AQ606" s="233"/>
      <c r="AR606" s="234"/>
      <c r="AS606" s="235"/>
      <c r="AT606" s="195"/>
      <c r="AU606" s="235"/>
      <c r="AV606" s="195"/>
      <c r="AW606" s="235"/>
      <c r="AX606" s="195"/>
      <c r="AY606" s="141" t="s">
        <v>973</v>
      </c>
      <c r="AZ606" s="236">
        <v>15430</v>
      </c>
      <c r="BA606" s="141" t="s">
        <v>973</v>
      </c>
      <c r="BB606" s="184">
        <v>150</v>
      </c>
      <c r="BC606" s="185" t="s">
        <v>974</v>
      </c>
      <c r="BD606" s="186" t="s">
        <v>975</v>
      </c>
      <c r="BE606" s="187" t="s">
        <v>973</v>
      </c>
      <c r="BF606" s="188" t="s">
        <v>976</v>
      </c>
      <c r="BG606" s="185" t="s">
        <v>973</v>
      </c>
      <c r="BH606" s="189">
        <v>2.9</v>
      </c>
      <c r="BI606" s="1119"/>
      <c r="BJ606" s="115"/>
      <c r="BK606" s="255"/>
      <c r="BL606" s="1118"/>
      <c r="BM606" s="202"/>
      <c r="BN606" s="195"/>
      <c r="BO606" s="195"/>
      <c r="BP606" s="195"/>
      <c r="BQ606" s="195"/>
      <c r="BR606" s="195"/>
      <c r="BS606" s="225"/>
      <c r="BT606" s="195"/>
      <c r="BU606" s="1149"/>
      <c r="BV606" s="226"/>
      <c r="BW606" s="1100" t="s">
        <v>973</v>
      </c>
      <c r="BX606" s="1129">
        <v>21440</v>
      </c>
      <c r="BY606" s="237"/>
      <c r="BZ606" s="1100"/>
      <c r="CA606" s="1083">
        <v>0</v>
      </c>
      <c r="CB606" s="1102"/>
      <c r="CC606" s="1086"/>
      <c r="CD606" s="1102"/>
      <c r="CE606" s="1089"/>
      <c r="CF606" s="1102"/>
      <c r="CG606" s="1067"/>
      <c r="CH606" s="1093"/>
      <c r="CI606" s="1121"/>
      <c r="CJ606" s="1108"/>
      <c r="CK606" s="1093"/>
      <c r="CL606" s="123" t="s">
        <v>987</v>
      </c>
      <c r="CM606" s="228">
        <v>5200</v>
      </c>
      <c r="CN606" s="229">
        <v>5800</v>
      </c>
      <c r="CO606" s="1100"/>
      <c r="CP606" s="1111"/>
      <c r="CQ606" s="1100"/>
      <c r="CR606" s="1083"/>
      <c r="CS606" s="1102"/>
      <c r="CT606" s="1086"/>
      <c r="CU606" s="1086"/>
      <c r="CV606" s="1089"/>
      <c r="CW606" s="1102"/>
      <c r="CX606" s="1105"/>
      <c r="CY606" s="1091"/>
      <c r="CZ606" s="202"/>
      <c r="DA606" s="127"/>
      <c r="DB606" s="1096"/>
      <c r="DC606" s="230"/>
      <c r="DD606" s="1096"/>
      <c r="DE606" s="1098"/>
      <c r="DF606" s="1100"/>
      <c r="DG606" s="1083"/>
      <c r="DH606" s="1086"/>
      <c r="DI606" s="1086"/>
      <c r="DJ606" s="1086"/>
      <c r="DK606" s="1089"/>
      <c r="DL606" s="1086"/>
      <c r="DM606" s="1067"/>
      <c r="DN606" s="1069"/>
      <c r="DO606" s="1076">
        <v>0.01</v>
      </c>
      <c r="DP606" s="1078">
        <v>0.03</v>
      </c>
      <c r="DQ606" s="1078">
        <v>0.04</v>
      </c>
      <c r="DR606" s="1080">
        <v>0.06</v>
      </c>
      <c r="DS606" s="202"/>
      <c r="DT606" s="1143"/>
      <c r="DU606" s="160"/>
      <c r="DV606" s="160"/>
      <c r="DW606" s="128"/>
      <c r="DX606" s="128"/>
      <c r="DY606" s="128"/>
      <c r="DZ606" s="128"/>
      <c r="EA606" s="128"/>
      <c r="EB606" s="128"/>
      <c r="EC606" s="128"/>
      <c r="ED606" s="128"/>
      <c r="EE606" s="128"/>
      <c r="EF606" s="128"/>
      <c r="EG606" s="128"/>
      <c r="EH606" s="128"/>
    </row>
    <row r="607" spans="1:138" s="126" customFormat="1" ht="18.600000000000001" customHeight="1">
      <c r="A607" s="126" t="s">
        <v>780</v>
      </c>
      <c r="B607" s="1147"/>
      <c r="C607" s="1136"/>
      <c r="D607" s="1124"/>
      <c r="E607" s="238" t="s">
        <v>55</v>
      </c>
      <c r="F607" s="165"/>
      <c r="G607" s="239">
        <v>236450</v>
      </c>
      <c r="H607" s="240"/>
      <c r="I607" s="239">
        <v>219090</v>
      </c>
      <c r="J607" s="240"/>
      <c r="K607" s="141" t="s">
        <v>973</v>
      </c>
      <c r="L607" s="241">
        <v>2240</v>
      </c>
      <c r="M607" s="242"/>
      <c r="N607" s="243" t="s">
        <v>974</v>
      </c>
      <c r="O607" s="244" t="s">
        <v>975</v>
      </c>
      <c r="P607" s="244" t="s">
        <v>910</v>
      </c>
      <c r="Q607" s="244" t="s">
        <v>976</v>
      </c>
      <c r="R607" s="244" t="s">
        <v>973</v>
      </c>
      <c r="S607" s="245">
        <v>3.2</v>
      </c>
      <c r="T607" s="246"/>
      <c r="U607" s="241">
        <v>2060</v>
      </c>
      <c r="V607" s="242"/>
      <c r="W607" s="247" t="s">
        <v>974</v>
      </c>
      <c r="X607" s="244" t="s">
        <v>975</v>
      </c>
      <c r="Y607" s="248" t="s">
        <v>910</v>
      </c>
      <c r="Z607" s="244" t="s">
        <v>976</v>
      </c>
      <c r="AA607" s="248" t="s">
        <v>973</v>
      </c>
      <c r="AB607" s="245">
        <v>3.1</v>
      </c>
      <c r="AC607" s="249"/>
      <c r="AD607" s="231"/>
      <c r="AE607" s="232"/>
      <c r="AF607" s="233"/>
      <c r="AG607" s="250"/>
      <c r="AH607" s="235"/>
      <c r="AI607" s="195"/>
      <c r="AJ607" s="235"/>
      <c r="AK607" s="195"/>
      <c r="AL607" s="235"/>
      <c r="AM607" s="195"/>
      <c r="AN607" s="195"/>
      <c r="AO607" s="231"/>
      <c r="AP607" s="232"/>
      <c r="AQ607" s="233"/>
      <c r="AR607" s="250"/>
      <c r="AS607" s="235"/>
      <c r="AT607" s="195"/>
      <c r="AU607" s="235"/>
      <c r="AV607" s="195"/>
      <c r="AW607" s="235"/>
      <c r="AX607" s="195"/>
      <c r="AY607" s="231"/>
      <c r="AZ607" s="232"/>
      <c r="BA607" s="232"/>
      <c r="BB607" s="234"/>
      <c r="BC607" s="235"/>
      <c r="BD607" s="195"/>
      <c r="BE607" s="235"/>
      <c r="BF607" s="195"/>
      <c r="BG607" s="235"/>
      <c r="BH607" s="195"/>
      <c r="BI607" s="1119"/>
      <c r="BJ607" s="115"/>
      <c r="BK607" s="255"/>
      <c r="BL607" s="1118"/>
      <c r="BM607" s="202"/>
      <c r="BN607" s="195"/>
      <c r="BO607" s="195"/>
      <c r="BP607" s="195"/>
      <c r="BQ607" s="195"/>
      <c r="BR607" s="195"/>
      <c r="BS607" s="225"/>
      <c r="BT607" s="195"/>
      <c r="BU607" s="1149"/>
      <c r="BV607" s="226"/>
      <c r="BW607" s="1100"/>
      <c r="BX607" s="1130"/>
      <c r="BY607" s="251"/>
      <c r="BZ607" s="1100"/>
      <c r="CA607" s="1084"/>
      <c r="CB607" s="1103"/>
      <c r="CC607" s="1087"/>
      <c r="CD607" s="1103"/>
      <c r="CE607" s="1090"/>
      <c r="CF607" s="1103"/>
      <c r="CG607" s="1068"/>
      <c r="CH607" s="1093"/>
      <c r="CI607" s="1122"/>
      <c r="CJ607" s="1109"/>
      <c r="CK607" s="1093"/>
      <c r="CL607" s="252" t="s">
        <v>988</v>
      </c>
      <c r="CM607" s="253">
        <v>4700</v>
      </c>
      <c r="CN607" s="254">
        <v>5200</v>
      </c>
      <c r="CO607" s="1100"/>
      <c r="CP607" s="1112"/>
      <c r="CQ607" s="1100"/>
      <c r="CR607" s="1084"/>
      <c r="CS607" s="1103"/>
      <c r="CT607" s="1087"/>
      <c r="CU607" s="1087"/>
      <c r="CV607" s="1090"/>
      <c r="CW607" s="1103"/>
      <c r="CX607" s="1106"/>
      <c r="CY607" s="1092"/>
      <c r="CZ607" s="202"/>
      <c r="DA607" s="127"/>
      <c r="DB607" s="1096"/>
      <c r="DC607" s="230"/>
      <c r="DD607" s="1096"/>
      <c r="DE607" s="1099"/>
      <c r="DF607" s="1100"/>
      <c r="DG607" s="1084"/>
      <c r="DH607" s="1087"/>
      <c r="DI607" s="1087"/>
      <c r="DJ607" s="1087"/>
      <c r="DK607" s="1090"/>
      <c r="DL607" s="1087"/>
      <c r="DM607" s="1068"/>
      <c r="DN607" s="1069"/>
      <c r="DO607" s="1077"/>
      <c r="DP607" s="1079"/>
      <c r="DQ607" s="1079"/>
      <c r="DR607" s="1081"/>
      <c r="DS607" s="202"/>
      <c r="DT607" s="1143"/>
      <c r="DU607" s="160"/>
      <c r="DV607" s="160"/>
      <c r="DW607" s="128"/>
      <c r="DX607" s="128"/>
      <c r="DY607" s="128"/>
      <c r="DZ607" s="128"/>
      <c r="EA607" s="128"/>
      <c r="EB607" s="128"/>
      <c r="EC607" s="128"/>
      <c r="ED607" s="128"/>
      <c r="EE607" s="128"/>
      <c r="EF607" s="128"/>
      <c r="EG607" s="128"/>
      <c r="EH607" s="128"/>
    </row>
    <row r="608" spans="1:138" s="126" customFormat="1" ht="18.600000000000001" customHeight="1">
      <c r="A608" s="126" t="s">
        <v>781</v>
      </c>
      <c r="B608" s="1147"/>
      <c r="C608" s="1137" t="s">
        <v>991</v>
      </c>
      <c r="D608" s="1116" t="s">
        <v>972</v>
      </c>
      <c r="E608" s="164" t="s">
        <v>52</v>
      </c>
      <c r="F608" s="165"/>
      <c r="G608" s="166">
        <v>78350</v>
      </c>
      <c r="H608" s="167">
        <v>86060</v>
      </c>
      <c r="I608" s="166">
        <v>63470</v>
      </c>
      <c r="J608" s="167">
        <v>71180</v>
      </c>
      <c r="K608" s="141" t="s">
        <v>973</v>
      </c>
      <c r="L608" s="168">
        <v>760</v>
      </c>
      <c r="M608" s="169">
        <v>830</v>
      </c>
      <c r="N608" s="170" t="s">
        <v>974</v>
      </c>
      <c r="O608" s="171" t="s">
        <v>975</v>
      </c>
      <c r="P608" s="172" t="s">
        <v>973</v>
      </c>
      <c r="Q608" s="173" t="s">
        <v>976</v>
      </c>
      <c r="R608" s="172" t="s">
        <v>973</v>
      </c>
      <c r="S608" s="174">
        <v>3.1</v>
      </c>
      <c r="T608" s="175">
        <v>3.1</v>
      </c>
      <c r="U608" s="168">
        <v>610</v>
      </c>
      <c r="V608" s="169">
        <v>680</v>
      </c>
      <c r="W608" s="176" t="s">
        <v>974</v>
      </c>
      <c r="X608" s="171" t="s">
        <v>975</v>
      </c>
      <c r="Y608" s="176" t="s">
        <v>973</v>
      </c>
      <c r="Z608" s="173" t="s">
        <v>976</v>
      </c>
      <c r="AA608" s="176" t="s">
        <v>973</v>
      </c>
      <c r="AB608" s="174">
        <v>3</v>
      </c>
      <c r="AC608" s="177">
        <v>3</v>
      </c>
      <c r="AD608" s="141" t="s">
        <v>973</v>
      </c>
      <c r="AE608" s="178">
        <v>7710</v>
      </c>
      <c r="AF608" s="141" t="s">
        <v>973</v>
      </c>
      <c r="AG608" s="179">
        <v>70</v>
      </c>
      <c r="AH608" s="180" t="s">
        <v>974</v>
      </c>
      <c r="AI608" s="171" t="s">
        <v>975</v>
      </c>
      <c r="AJ608" s="176" t="s">
        <v>973</v>
      </c>
      <c r="AK608" s="173" t="s">
        <v>976</v>
      </c>
      <c r="AL608" s="176" t="s">
        <v>973</v>
      </c>
      <c r="AM608" s="181">
        <v>3.2</v>
      </c>
      <c r="AN608" s="182" t="s">
        <v>977</v>
      </c>
      <c r="AO608" s="141" t="s">
        <v>973</v>
      </c>
      <c r="AP608" s="183">
        <v>3080</v>
      </c>
      <c r="AQ608" s="141" t="s">
        <v>973</v>
      </c>
      <c r="AR608" s="184">
        <v>30</v>
      </c>
      <c r="AS608" s="185" t="s">
        <v>974</v>
      </c>
      <c r="AT608" s="186" t="s">
        <v>975</v>
      </c>
      <c r="AU608" s="187" t="s">
        <v>973</v>
      </c>
      <c r="AV608" s="188" t="s">
        <v>976</v>
      </c>
      <c r="AW608" s="187" t="s">
        <v>973</v>
      </c>
      <c r="AX608" s="189">
        <v>3.7</v>
      </c>
      <c r="AY608" s="115"/>
      <c r="BB608" s="190"/>
      <c r="BC608" s="130"/>
      <c r="BE608" s="130"/>
      <c r="BG608" s="130"/>
      <c r="BI608" s="1119"/>
      <c r="BJ608" s="115"/>
      <c r="BK608" s="255"/>
      <c r="BL608" s="1118"/>
      <c r="BM608" s="202"/>
      <c r="BN608" s="195"/>
      <c r="BO608" s="195"/>
      <c r="BP608" s="195"/>
      <c r="BQ608" s="195"/>
      <c r="BR608" s="195"/>
      <c r="BS608" s="225"/>
      <c r="BT608" s="195"/>
      <c r="BU608" s="1149"/>
      <c r="BV608" s="226"/>
      <c r="BW608" s="1100" t="s">
        <v>973</v>
      </c>
      <c r="BX608" s="1131">
        <v>21060</v>
      </c>
      <c r="BY608" s="197"/>
      <c r="BZ608" s="1100" t="s">
        <v>973</v>
      </c>
      <c r="CA608" s="1082">
        <v>130</v>
      </c>
      <c r="CB608" s="1101" t="s">
        <v>974</v>
      </c>
      <c r="CC608" s="1085" t="s">
        <v>975</v>
      </c>
      <c r="CD608" s="1101" t="s">
        <v>973</v>
      </c>
      <c r="CE608" s="1088" t="s">
        <v>979</v>
      </c>
      <c r="CF608" s="1101" t="s">
        <v>973</v>
      </c>
      <c r="CG608" s="1066">
        <v>6.5</v>
      </c>
      <c r="CH608" s="1093" t="s">
        <v>973</v>
      </c>
      <c r="CI608" s="1120">
        <v>6200</v>
      </c>
      <c r="CJ608" s="1107">
        <v>5900</v>
      </c>
      <c r="CK608" s="1093" t="s">
        <v>973</v>
      </c>
      <c r="CL608" s="198" t="s">
        <v>980</v>
      </c>
      <c r="CM608" s="199">
        <v>10200</v>
      </c>
      <c r="CN608" s="200">
        <v>11400</v>
      </c>
      <c r="CO608" s="1100" t="s">
        <v>973</v>
      </c>
      <c r="CP608" s="1110">
        <v>13230</v>
      </c>
      <c r="CQ608" s="1100" t="s">
        <v>973</v>
      </c>
      <c r="CR608" s="1082">
        <v>130</v>
      </c>
      <c r="CS608" s="1101" t="s">
        <v>974</v>
      </c>
      <c r="CT608" s="1085" t="s">
        <v>975</v>
      </c>
      <c r="CU608" s="1085" t="s">
        <v>973</v>
      </c>
      <c r="CV608" s="1088" t="s">
        <v>979</v>
      </c>
      <c r="CW608" s="1101" t="s">
        <v>973</v>
      </c>
      <c r="CX608" s="1104">
        <v>3.2</v>
      </c>
      <c r="CY608" s="1091" t="s">
        <v>981</v>
      </c>
      <c r="CZ608" s="1093" t="s">
        <v>973</v>
      </c>
      <c r="DA608" s="1094">
        <v>4900</v>
      </c>
      <c r="DB608" s="1096"/>
      <c r="DC608" s="230"/>
      <c r="DD608" s="1096" t="s">
        <v>982</v>
      </c>
      <c r="DE608" s="1097">
        <v>14330</v>
      </c>
      <c r="DF608" s="1100" t="s">
        <v>973</v>
      </c>
      <c r="DG608" s="1082">
        <v>140</v>
      </c>
      <c r="DH608" s="1085" t="s">
        <v>974</v>
      </c>
      <c r="DI608" s="1085" t="s">
        <v>975</v>
      </c>
      <c r="DJ608" s="1085" t="s">
        <v>973</v>
      </c>
      <c r="DK608" s="1088" t="s">
        <v>979</v>
      </c>
      <c r="DL608" s="1085" t="s">
        <v>973</v>
      </c>
      <c r="DM608" s="1066">
        <v>2.2999999999999998</v>
      </c>
      <c r="DN608" s="1069" t="s">
        <v>982</v>
      </c>
      <c r="DO608" s="1070" t="s">
        <v>912</v>
      </c>
      <c r="DP608" s="1072" t="s">
        <v>912</v>
      </c>
      <c r="DQ608" s="1072" t="s">
        <v>912</v>
      </c>
      <c r="DR608" s="1074" t="s">
        <v>912</v>
      </c>
      <c r="DS608" s="202"/>
      <c r="DT608" s="1143"/>
      <c r="DU608" s="160"/>
      <c r="DV608" s="160"/>
      <c r="DW608" s="128"/>
      <c r="DX608" s="128"/>
      <c r="DY608" s="128"/>
      <c r="DZ608" s="128"/>
      <c r="EA608" s="128"/>
      <c r="EB608" s="128"/>
      <c r="EC608" s="128"/>
      <c r="ED608" s="128"/>
      <c r="EE608" s="128"/>
      <c r="EF608" s="128"/>
      <c r="EG608" s="128"/>
      <c r="EH608" s="128"/>
    </row>
    <row r="609" spans="1:138" s="126" customFormat="1" ht="18.600000000000001" customHeight="1">
      <c r="A609" s="126" t="s">
        <v>782</v>
      </c>
      <c r="B609" s="1147"/>
      <c r="C609" s="1136"/>
      <c r="D609" s="1117"/>
      <c r="E609" s="203" t="s">
        <v>53</v>
      </c>
      <c r="F609" s="165"/>
      <c r="G609" s="204">
        <v>86060</v>
      </c>
      <c r="H609" s="205">
        <v>148920</v>
      </c>
      <c r="I609" s="204">
        <v>71180</v>
      </c>
      <c r="J609" s="205">
        <v>134040</v>
      </c>
      <c r="K609" s="141" t="s">
        <v>973</v>
      </c>
      <c r="L609" s="206">
        <v>830</v>
      </c>
      <c r="M609" s="207">
        <v>1360</v>
      </c>
      <c r="N609" s="208" t="s">
        <v>974</v>
      </c>
      <c r="O609" s="209" t="s">
        <v>975</v>
      </c>
      <c r="P609" s="209" t="s">
        <v>910</v>
      </c>
      <c r="Q609" s="209" t="s">
        <v>976</v>
      </c>
      <c r="R609" s="209" t="s">
        <v>973</v>
      </c>
      <c r="S609" s="210">
        <v>3.1</v>
      </c>
      <c r="T609" s="211">
        <v>3.1</v>
      </c>
      <c r="U609" s="206">
        <v>680</v>
      </c>
      <c r="V609" s="207">
        <v>1210</v>
      </c>
      <c r="W609" s="212" t="s">
        <v>974</v>
      </c>
      <c r="X609" s="209" t="s">
        <v>975</v>
      </c>
      <c r="Y609" s="212" t="s">
        <v>910</v>
      </c>
      <c r="Z609" s="209" t="s">
        <v>976</v>
      </c>
      <c r="AA609" s="212" t="s">
        <v>973</v>
      </c>
      <c r="AB609" s="210">
        <v>3</v>
      </c>
      <c r="AC609" s="213">
        <v>3.1</v>
      </c>
      <c r="AD609" s="141" t="s">
        <v>973</v>
      </c>
      <c r="AE609" s="214">
        <v>7710</v>
      </c>
      <c r="AF609" s="141" t="s">
        <v>973</v>
      </c>
      <c r="AG609" s="215">
        <v>70</v>
      </c>
      <c r="AH609" s="216" t="s">
        <v>974</v>
      </c>
      <c r="AI609" s="158" t="s">
        <v>975</v>
      </c>
      <c r="AJ609" s="159" t="s">
        <v>973</v>
      </c>
      <c r="AK609" s="217" t="s">
        <v>976</v>
      </c>
      <c r="AL609" s="218" t="s">
        <v>973</v>
      </c>
      <c r="AM609" s="219">
        <v>3.2</v>
      </c>
      <c r="AN609" s="220"/>
      <c r="AO609" s="115"/>
      <c r="AP609" s="221"/>
      <c r="AQ609" s="115"/>
      <c r="AR609" s="222"/>
      <c r="AS609" s="223"/>
      <c r="AT609" s="221"/>
      <c r="AU609" s="223"/>
      <c r="AV609" s="221"/>
      <c r="AW609" s="223"/>
      <c r="AX609" s="221"/>
      <c r="AY609" s="115"/>
      <c r="BB609" s="190"/>
      <c r="BC609" s="130"/>
      <c r="BE609" s="130"/>
      <c r="BG609" s="130"/>
      <c r="BI609" s="1119"/>
      <c r="BJ609" s="115"/>
      <c r="BK609" s="255"/>
      <c r="BL609" s="1118"/>
      <c r="BM609" s="202"/>
      <c r="BN609" s="195"/>
      <c r="BO609" s="195"/>
      <c r="BP609" s="195"/>
      <c r="BQ609" s="195"/>
      <c r="BR609" s="195"/>
      <c r="BS609" s="225"/>
      <c r="BT609" s="195"/>
      <c r="BU609" s="1149"/>
      <c r="BV609" s="226"/>
      <c r="BW609" s="1100"/>
      <c r="BX609" s="1132"/>
      <c r="BY609" s="227">
        <v>19180</v>
      </c>
      <c r="BZ609" s="1100"/>
      <c r="CA609" s="1083"/>
      <c r="CB609" s="1102"/>
      <c r="CC609" s="1086"/>
      <c r="CD609" s="1102"/>
      <c r="CE609" s="1089"/>
      <c r="CF609" s="1102"/>
      <c r="CG609" s="1067"/>
      <c r="CH609" s="1093"/>
      <c r="CI609" s="1121"/>
      <c r="CJ609" s="1108"/>
      <c r="CK609" s="1093"/>
      <c r="CL609" s="123" t="s">
        <v>985</v>
      </c>
      <c r="CM609" s="228">
        <v>5600</v>
      </c>
      <c r="CN609" s="229">
        <v>6200</v>
      </c>
      <c r="CO609" s="1100"/>
      <c r="CP609" s="1111"/>
      <c r="CQ609" s="1100"/>
      <c r="CR609" s="1083"/>
      <c r="CS609" s="1102"/>
      <c r="CT609" s="1086"/>
      <c r="CU609" s="1086"/>
      <c r="CV609" s="1089"/>
      <c r="CW609" s="1102"/>
      <c r="CX609" s="1105"/>
      <c r="CY609" s="1091"/>
      <c r="CZ609" s="1093"/>
      <c r="DA609" s="1095"/>
      <c r="DB609" s="1096"/>
      <c r="DC609" s="230"/>
      <c r="DD609" s="1096"/>
      <c r="DE609" s="1098"/>
      <c r="DF609" s="1100"/>
      <c r="DG609" s="1083"/>
      <c r="DH609" s="1086"/>
      <c r="DI609" s="1086"/>
      <c r="DJ609" s="1086"/>
      <c r="DK609" s="1089"/>
      <c r="DL609" s="1086"/>
      <c r="DM609" s="1067"/>
      <c r="DN609" s="1069"/>
      <c r="DO609" s="1071"/>
      <c r="DP609" s="1073"/>
      <c r="DQ609" s="1073"/>
      <c r="DR609" s="1075"/>
      <c r="DS609" s="202"/>
      <c r="DT609" s="1143"/>
      <c r="DU609" s="160"/>
      <c r="DV609" s="160"/>
      <c r="DW609" s="128"/>
      <c r="DX609" s="128"/>
      <c r="DY609" s="128"/>
      <c r="DZ609" s="128"/>
      <c r="EA609" s="128"/>
      <c r="EB609" s="128"/>
      <c r="EC609" s="128"/>
      <c r="ED609" s="128"/>
      <c r="EE609" s="128"/>
      <c r="EF609" s="128"/>
      <c r="EG609" s="128"/>
      <c r="EH609" s="128"/>
    </row>
    <row r="610" spans="1:138" s="126" customFormat="1" ht="18.600000000000001" customHeight="1">
      <c r="A610" s="126" t="s">
        <v>783</v>
      </c>
      <c r="B610" s="1147"/>
      <c r="C610" s="1136"/>
      <c r="D610" s="1123" t="s">
        <v>986</v>
      </c>
      <c r="E610" s="203" t="s">
        <v>54</v>
      </c>
      <c r="F610" s="165"/>
      <c r="G610" s="204">
        <v>148920</v>
      </c>
      <c r="H610" s="205">
        <v>226110</v>
      </c>
      <c r="I610" s="204">
        <v>134040</v>
      </c>
      <c r="J610" s="205">
        <v>211230</v>
      </c>
      <c r="K610" s="141" t="s">
        <v>973</v>
      </c>
      <c r="L610" s="206">
        <v>1360</v>
      </c>
      <c r="M610" s="207">
        <v>2130</v>
      </c>
      <c r="N610" s="208" t="s">
        <v>974</v>
      </c>
      <c r="O610" s="209" t="s">
        <v>975</v>
      </c>
      <c r="P610" s="209" t="s">
        <v>910</v>
      </c>
      <c r="Q610" s="209" t="s">
        <v>976</v>
      </c>
      <c r="R610" s="209" t="s">
        <v>973</v>
      </c>
      <c r="S610" s="210">
        <v>3.1</v>
      </c>
      <c r="T610" s="211">
        <v>3.1</v>
      </c>
      <c r="U610" s="206">
        <v>1210</v>
      </c>
      <c r="V610" s="207">
        <v>1980</v>
      </c>
      <c r="W610" s="212" t="s">
        <v>974</v>
      </c>
      <c r="X610" s="209" t="s">
        <v>975</v>
      </c>
      <c r="Y610" s="212" t="s">
        <v>910</v>
      </c>
      <c r="Z610" s="209" t="s">
        <v>976</v>
      </c>
      <c r="AA610" s="212" t="s">
        <v>973</v>
      </c>
      <c r="AB610" s="210">
        <v>3.1</v>
      </c>
      <c r="AC610" s="213">
        <v>3.1</v>
      </c>
      <c r="AD610" s="231"/>
      <c r="AE610" s="232"/>
      <c r="AF610" s="233"/>
      <c r="AG610" s="234"/>
      <c r="AH610" s="235"/>
      <c r="AI610" s="195"/>
      <c r="AJ610" s="235"/>
      <c r="AK610" s="195"/>
      <c r="AL610" s="235"/>
      <c r="AM610" s="195"/>
      <c r="AN610" s="195"/>
      <c r="AO610" s="231"/>
      <c r="AP610" s="232"/>
      <c r="AQ610" s="233"/>
      <c r="AR610" s="234"/>
      <c r="AS610" s="235"/>
      <c r="AT610" s="195"/>
      <c r="AU610" s="235"/>
      <c r="AV610" s="195"/>
      <c r="AW610" s="235"/>
      <c r="AX610" s="195"/>
      <c r="AY610" s="141" t="s">
        <v>973</v>
      </c>
      <c r="AZ610" s="236">
        <v>15430</v>
      </c>
      <c r="BA610" s="141" t="s">
        <v>973</v>
      </c>
      <c r="BB610" s="184">
        <v>150</v>
      </c>
      <c r="BC610" s="185" t="s">
        <v>974</v>
      </c>
      <c r="BD610" s="186" t="s">
        <v>975</v>
      </c>
      <c r="BE610" s="187" t="s">
        <v>973</v>
      </c>
      <c r="BF610" s="188" t="s">
        <v>976</v>
      </c>
      <c r="BG610" s="185" t="s">
        <v>973</v>
      </c>
      <c r="BH610" s="189">
        <v>2.9</v>
      </c>
      <c r="BI610" s="1119"/>
      <c r="BJ610" s="115"/>
      <c r="BK610" s="255"/>
      <c r="BL610" s="1118"/>
      <c r="BM610" s="202"/>
      <c r="BN610" s="195"/>
      <c r="BO610" s="195"/>
      <c r="BP610" s="195"/>
      <c r="BQ610" s="195"/>
      <c r="BR610" s="195"/>
      <c r="BS610" s="225"/>
      <c r="BT610" s="195"/>
      <c r="BU610" s="1149"/>
      <c r="BV610" s="226"/>
      <c r="BW610" s="1100" t="s">
        <v>973</v>
      </c>
      <c r="BX610" s="1129">
        <v>19180</v>
      </c>
      <c r="BY610" s="237"/>
      <c r="BZ610" s="1100"/>
      <c r="CA610" s="1083"/>
      <c r="CB610" s="1102"/>
      <c r="CC610" s="1086"/>
      <c r="CD610" s="1102"/>
      <c r="CE610" s="1089"/>
      <c r="CF610" s="1102"/>
      <c r="CG610" s="1067"/>
      <c r="CH610" s="1093"/>
      <c r="CI610" s="1121"/>
      <c r="CJ610" s="1108"/>
      <c r="CK610" s="1093"/>
      <c r="CL610" s="123" t="s">
        <v>987</v>
      </c>
      <c r="CM610" s="228">
        <v>4900</v>
      </c>
      <c r="CN610" s="229">
        <v>5400</v>
      </c>
      <c r="CO610" s="1100"/>
      <c r="CP610" s="1111"/>
      <c r="CQ610" s="1100"/>
      <c r="CR610" s="1083"/>
      <c r="CS610" s="1102"/>
      <c r="CT610" s="1086"/>
      <c r="CU610" s="1086"/>
      <c r="CV610" s="1089"/>
      <c r="CW610" s="1102"/>
      <c r="CX610" s="1105"/>
      <c r="CY610" s="1091"/>
      <c r="CZ610" s="202"/>
      <c r="DA610" s="127"/>
      <c r="DB610" s="1096"/>
      <c r="DC610" s="230"/>
      <c r="DD610" s="1096"/>
      <c r="DE610" s="1098"/>
      <c r="DF610" s="1100"/>
      <c r="DG610" s="1083"/>
      <c r="DH610" s="1086"/>
      <c r="DI610" s="1086"/>
      <c r="DJ610" s="1086"/>
      <c r="DK610" s="1089"/>
      <c r="DL610" s="1086"/>
      <c r="DM610" s="1067"/>
      <c r="DN610" s="1069"/>
      <c r="DO610" s="1076">
        <v>0.01</v>
      </c>
      <c r="DP610" s="1078">
        <v>0.03</v>
      </c>
      <c r="DQ610" s="1078">
        <v>0.04</v>
      </c>
      <c r="DR610" s="1080">
        <v>0.05</v>
      </c>
      <c r="DS610" s="202"/>
      <c r="DT610" s="1143"/>
      <c r="DU610" s="160"/>
      <c r="DV610" s="160"/>
      <c r="DW610" s="128"/>
      <c r="DX610" s="128"/>
      <c r="DY610" s="128"/>
      <c r="DZ610" s="128"/>
      <c r="EA610" s="128"/>
      <c r="EB610" s="128"/>
      <c r="EC610" s="128"/>
      <c r="ED610" s="128"/>
      <c r="EE610" s="128"/>
      <c r="EF610" s="128"/>
      <c r="EG610" s="128"/>
      <c r="EH610" s="128"/>
    </row>
    <row r="611" spans="1:138" s="126" customFormat="1" ht="18.600000000000001" customHeight="1">
      <c r="A611" s="126" t="s">
        <v>784</v>
      </c>
      <c r="B611" s="1147"/>
      <c r="C611" s="1136"/>
      <c r="D611" s="1124"/>
      <c r="E611" s="238" t="s">
        <v>55</v>
      </c>
      <c r="F611" s="165"/>
      <c r="G611" s="239">
        <v>226110</v>
      </c>
      <c r="H611" s="240"/>
      <c r="I611" s="239">
        <v>211230</v>
      </c>
      <c r="J611" s="240"/>
      <c r="K611" s="141" t="s">
        <v>973</v>
      </c>
      <c r="L611" s="241">
        <v>2130</v>
      </c>
      <c r="M611" s="242"/>
      <c r="N611" s="243" t="s">
        <v>974</v>
      </c>
      <c r="O611" s="244" t="s">
        <v>975</v>
      </c>
      <c r="P611" s="244" t="s">
        <v>910</v>
      </c>
      <c r="Q611" s="244" t="s">
        <v>976</v>
      </c>
      <c r="R611" s="244" t="s">
        <v>973</v>
      </c>
      <c r="S611" s="245">
        <v>3.1</v>
      </c>
      <c r="T611" s="246"/>
      <c r="U611" s="241">
        <v>1980</v>
      </c>
      <c r="V611" s="242"/>
      <c r="W611" s="247" t="s">
        <v>974</v>
      </c>
      <c r="X611" s="244" t="s">
        <v>975</v>
      </c>
      <c r="Y611" s="248" t="s">
        <v>910</v>
      </c>
      <c r="Z611" s="244" t="s">
        <v>976</v>
      </c>
      <c r="AA611" s="248" t="s">
        <v>973</v>
      </c>
      <c r="AB611" s="245">
        <v>3.1</v>
      </c>
      <c r="AC611" s="249"/>
      <c r="AD611" s="231"/>
      <c r="AE611" s="232"/>
      <c r="AF611" s="233"/>
      <c r="AG611" s="250"/>
      <c r="AH611" s="235"/>
      <c r="AI611" s="195"/>
      <c r="AJ611" s="235"/>
      <c r="AK611" s="195"/>
      <c r="AL611" s="235"/>
      <c r="AM611" s="195"/>
      <c r="AN611" s="195"/>
      <c r="AO611" s="231"/>
      <c r="AP611" s="232"/>
      <c r="AQ611" s="233"/>
      <c r="AR611" s="250"/>
      <c r="AS611" s="235"/>
      <c r="AT611" s="195"/>
      <c r="AU611" s="235"/>
      <c r="AV611" s="195"/>
      <c r="AW611" s="235"/>
      <c r="AX611" s="195"/>
      <c r="AY611" s="231"/>
      <c r="AZ611" s="232"/>
      <c r="BA611" s="232"/>
      <c r="BB611" s="234"/>
      <c r="BC611" s="235"/>
      <c r="BD611" s="195"/>
      <c r="BE611" s="235"/>
      <c r="BF611" s="195"/>
      <c r="BG611" s="235"/>
      <c r="BH611" s="195"/>
      <c r="BI611" s="1119"/>
      <c r="BJ611" s="115"/>
      <c r="BK611" s="255"/>
      <c r="BL611" s="1118"/>
      <c r="BM611" s="202"/>
      <c r="BN611" s="195"/>
      <c r="BO611" s="195"/>
      <c r="BP611" s="195"/>
      <c r="BQ611" s="195"/>
      <c r="BR611" s="195"/>
      <c r="BS611" s="225"/>
      <c r="BT611" s="195"/>
      <c r="BU611" s="1149"/>
      <c r="BV611" s="226"/>
      <c r="BW611" s="1100"/>
      <c r="BX611" s="1130"/>
      <c r="BY611" s="251"/>
      <c r="BZ611" s="1100"/>
      <c r="CA611" s="1084"/>
      <c r="CB611" s="1103"/>
      <c r="CC611" s="1087"/>
      <c r="CD611" s="1103"/>
      <c r="CE611" s="1090"/>
      <c r="CF611" s="1103"/>
      <c r="CG611" s="1068"/>
      <c r="CH611" s="1093"/>
      <c r="CI611" s="1122"/>
      <c r="CJ611" s="1109"/>
      <c r="CK611" s="1093"/>
      <c r="CL611" s="252" t="s">
        <v>988</v>
      </c>
      <c r="CM611" s="253">
        <v>4400</v>
      </c>
      <c r="CN611" s="254">
        <v>4900</v>
      </c>
      <c r="CO611" s="1100"/>
      <c r="CP611" s="1112"/>
      <c r="CQ611" s="1100"/>
      <c r="CR611" s="1084"/>
      <c r="CS611" s="1103"/>
      <c r="CT611" s="1087"/>
      <c r="CU611" s="1087"/>
      <c r="CV611" s="1090"/>
      <c r="CW611" s="1103"/>
      <c r="CX611" s="1106"/>
      <c r="CY611" s="1092"/>
      <c r="CZ611" s="202"/>
      <c r="DA611" s="127"/>
      <c r="DB611" s="1096"/>
      <c r="DC611" s="230"/>
      <c r="DD611" s="1096"/>
      <c r="DE611" s="1099"/>
      <c r="DF611" s="1100"/>
      <c r="DG611" s="1084"/>
      <c r="DH611" s="1087"/>
      <c r="DI611" s="1087"/>
      <c r="DJ611" s="1087"/>
      <c r="DK611" s="1090"/>
      <c r="DL611" s="1087"/>
      <c r="DM611" s="1068"/>
      <c r="DN611" s="1069"/>
      <c r="DO611" s="1077"/>
      <c r="DP611" s="1079"/>
      <c r="DQ611" s="1079"/>
      <c r="DR611" s="1081"/>
      <c r="DS611" s="202"/>
      <c r="DT611" s="1143"/>
      <c r="DU611" s="160"/>
      <c r="DV611" s="160"/>
      <c r="DW611" s="128"/>
      <c r="DX611" s="128"/>
      <c r="DY611" s="128"/>
      <c r="DZ611" s="128"/>
      <c r="EA611" s="128"/>
      <c r="EB611" s="128"/>
      <c r="EC611" s="128"/>
      <c r="ED611" s="128"/>
      <c r="EE611" s="128"/>
      <c r="EF611" s="128"/>
      <c r="EG611" s="128"/>
      <c r="EH611" s="128"/>
    </row>
    <row r="612" spans="1:138" ht="18.600000000000001" customHeight="1">
      <c r="A612" s="263" t="s">
        <v>785</v>
      </c>
      <c r="B612" s="1147"/>
      <c r="C612" s="1137" t="s">
        <v>992</v>
      </c>
      <c r="D612" s="1116" t="s">
        <v>972</v>
      </c>
      <c r="E612" s="164" t="s">
        <v>52</v>
      </c>
      <c r="F612" s="165"/>
      <c r="G612" s="166">
        <v>71860</v>
      </c>
      <c r="H612" s="167">
        <v>79570</v>
      </c>
      <c r="I612" s="166">
        <v>58840</v>
      </c>
      <c r="J612" s="167">
        <v>66550</v>
      </c>
      <c r="K612" s="141" t="s">
        <v>973</v>
      </c>
      <c r="L612" s="168">
        <v>690</v>
      </c>
      <c r="M612" s="169">
        <v>760</v>
      </c>
      <c r="N612" s="170" t="s">
        <v>974</v>
      </c>
      <c r="O612" s="171" t="s">
        <v>975</v>
      </c>
      <c r="P612" s="172" t="s">
        <v>973</v>
      </c>
      <c r="Q612" s="173" t="s">
        <v>976</v>
      </c>
      <c r="R612" s="172" t="s">
        <v>973</v>
      </c>
      <c r="S612" s="174">
        <v>3.1</v>
      </c>
      <c r="T612" s="175">
        <v>3.1</v>
      </c>
      <c r="U612" s="168">
        <v>560</v>
      </c>
      <c r="V612" s="169">
        <v>630</v>
      </c>
      <c r="W612" s="176" t="s">
        <v>974</v>
      </c>
      <c r="X612" s="171" t="s">
        <v>975</v>
      </c>
      <c r="Y612" s="176" t="s">
        <v>973</v>
      </c>
      <c r="Z612" s="173" t="s">
        <v>976</v>
      </c>
      <c r="AA612" s="176" t="s">
        <v>973</v>
      </c>
      <c r="AB612" s="174">
        <v>3</v>
      </c>
      <c r="AC612" s="177">
        <v>3</v>
      </c>
      <c r="AD612" s="141" t="s">
        <v>973</v>
      </c>
      <c r="AE612" s="178">
        <v>7710</v>
      </c>
      <c r="AF612" s="141" t="s">
        <v>973</v>
      </c>
      <c r="AG612" s="179">
        <v>70</v>
      </c>
      <c r="AH612" s="180" t="s">
        <v>974</v>
      </c>
      <c r="AI612" s="171" t="s">
        <v>975</v>
      </c>
      <c r="AJ612" s="176" t="s">
        <v>973</v>
      </c>
      <c r="AK612" s="173" t="s">
        <v>976</v>
      </c>
      <c r="AL612" s="176" t="s">
        <v>973</v>
      </c>
      <c r="AM612" s="181">
        <v>3.2</v>
      </c>
      <c r="AN612" s="182" t="s">
        <v>977</v>
      </c>
      <c r="AO612" s="141" t="s">
        <v>973</v>
      </c>
      <c r="AP612" s="183">
        <v>3080</v>
      </c>
      <c r="AQ612" s="141" t="s">
        <v>973</v>
      </c>
      <c r="AR612" s="184">
        <v>30</v>
      </c>
      <c r="AS612" s="185" t="s">
        <v>974</v>
      </c>
      <c r="AT612" s="186" t="s">
        <v>975</v>
      </c>
      <c r="AU612" s="187" t="s">
        <v>973</v>
      </c>
      <c r="AV612" s="188" t="s">
        <v>976</v>
      </c>
      <c r="AW612" s="187" t="s">
        <v>973</v>
      </c>
      <c r="AX612" s="189">
        <v>3.7</v>
      </c>
      <c r="AZ612" s="126"/>
      <c r="BA612" s="126"/>
      <c r="BB612" s="190"/>
      <c r="BC612" s="130"/>
      <c r="BD612" s="126"/>
      <c r="BE612" s="130"/>
      <c r="BF612" s="126"/>
      <c r="BG612" s="130"/>
      <c r="BH612" s="126"/>
      <c r="BI612" s="1119"/>
      <c r="BK612" s="255"/>
      <c r="BL612" s="1118"/>
      <c r="BM612" s="202"/>
      <c r="BS612" s="225"/>
      <c r="BU612" s="1149"/>
      <c r="BV612" s="226"/>
      <c r="BW612" s="1100" t="s">
        <v>973</v>
      </c>
      <c r="BX612" s="1131">
        <v>19360</v>
      </c>
      <c r="BY612" s="197"/>
      <c r="BZ612" s="1100" t="s">
        <v>973</v>
      </c>
      <c r="CA612" s="1082">
        <v>110</v>
      </c>
      <c r="CB612" s="1101" t="s">
        <v>974</v>
      </c>
      <c r="CC612" s="1085" t="s">
        <v>975</v>
      </c>
      <c r="CD612" s="1101" t="s">
        <v>973</v>
      </c>
      <c r="CE612" s="1088" t="s">
        <v>979</v>
      </c>
      <c r="CF612" s="1101" t="s">
        <v>973</v>
      </c>
      <c r="CG612" s="1066">
        <v>6.8</v>
      </c>
      <c r="CH612" s="1093" t="s">
        <v>973</v>
      </c>
      <c r="CI612" s="1120">
        <v>5400</v>
      </c>
      <c r="CJ612" s="1107">
        <v>6000</v>
      </c>
      <c r="CK612" s="1093" t="s">
        <v>973</v>
      </c>
      <c r="CL612" s="198" t="s">
        <v>980</v>
      </c>
      <c r="CM612" s="199">
        <v>9800</v>
      </c>
      <c r="CN612" s="200">
        <v>10900</v>
      </c>
      <c r="CO612" s="1100" t="s">
        <v>973</v>
      </c>
      <c r="CP612" s="1110">
        <v>11570</v>
      </c>
      <c r="CQ612" s="1100" t="s">
        <v>973</v>
      </c>
      <c r="CR612" s="1082">
        <v>110</v>
      </c>
      <c r="CS612" s="1101" t="s">
        <v>974</v>
      </c>
      <c r="CT612" s="1085" t="s">
        <v>975</v>
      </c>
      <c r="CU612" s="1085" t="s">
        <v>973</v>
      </c>
      <c r="CV612" s="1088" t="s">
        <v>979</v>
      </c>
      <c r="CW612" s="1101" t="s">
        <v>973</v>
      </c>
      <c r="CX612" s="1104">
        <v>3.3</v>
      </c>
      <c r="CY612" s="1091" t="s">
        <v>981</v>
      </c>
      <c r="CZ612" s="1093" t="s">
        <v>973</v>
      </c>
      <c r="DA612" s="1094">
        <v>4900</v>
      </c>
      <c r="DB612" s="1096"/>
      <c r="DC612" s="230"/>
      <c r="DD612" s="1096" t="s">
        <v>982</v>
      </c>
      <c r="DE612" s="1097">
        <v>12540</v>
      </c>
      <c r="DF612" s="1100" t="s">
        <v>973</v>
      </c>
      <c r="DG612" s="1082">
        <v>120</v>
      </c>
      <c r="DH612" s="1085" t="s">
        <v>974</v>
      </c>
      <c r="DI612" s="1085" t="s">
        <v>975</v>
      </c>
      <c r="DJ612" s="1085" t="s">
        <v>973</v>
      </c>
      <c r="DK612" s="1088" t="s">
        <v>979</v>
      </c>
      <c r="DL612" s="1085" t="s">
        <v>973</v>
      </c>
      <c r="DM612" s="1066">
        <v>2.2999999999999998</v>
      </c>
      <c r="DN612" s="1069" t="s">
        <v>982</v>
      </c>
      <c r="DO612" s="1070" t="s">
        <v>912</v>
      </c>
      <c r="DP612" s="1072" t="s">
        <v>912</v>
      </c>
      <c r="DQ612" s="1072" t="s">
        <v>912</v>
      </c>
      <c r="DR612" s="1074" t="s">
        <v>912</v>
      </c>
      <c r="DS612" s="202"/>
      <c r="DT612" s="1143"/>
      <c r="DU612" s="160"/>
      <c r="DV612" s="160"/>
    </row>
    <row r="613" spans="1:138" ht="18.600000000000001" customHeight="1">
      <c r="A613" s="263" t="s">
        <v>786</v>
      </c>
      <c r="B613" s="1147"/>
      <c r="C613" s="1136"/>
      <c r="D613" s="1117"/>
      <c r="E613" s="203" t="s">
        <v>53</v>
      </c>
      <c r="F613" s="165"/>
      <c r="G613" s="204">
        <v>79570</v>
      </c>
      <c r="H613" s="205">
        <v>142430</v>
      </c>
      <c r="I613" s="204">
        <v>66550</v>
      </c>
      <c r="J613" s="205">
        <v>129410</v>
      </c>
      <c r="K613" s="141" t="s">
        <v>973</v>
      </c>
      <c r="L613" s="206">
        <v>760</v>
      </c>
      <c r="M613" s="207">
        <v>1300</v>
      </c>
      <c r="N613" s="208" t="s">
        <v>974</v>
      </c>
      <c r="O613" s="209" t="s">
        <v>975</v>
      </c>
      <c r="P613" s="209" t="s">
        <v>910</v>
      </c>
      <c r="Q613" s="209" t="s">
        <v>976</v>
      </c>
      <c r="R613" s="209" t="s">
        <v>973</v>
      </c>
      <c r="S613" s="210">
        <v>3.1</v>
      </c>
      <c r="T613" s="211">
        <v>3.1</v>
      </c>
      <c r="U613" s="206">
        <v>630</v>
      </c>
      <c r="V613" s="207">
        <v>1170</v>
      </c>
      <c r="W613" s="212" t="s">
        <v>974</v>
      </c>
      <c r="X613" s="209" t="s">
        <v>975</v>
      </c>
      <c r="Y613" s="212" t="s">
        <v>910</v>
      </c>
      <c r="Z613" s="209" t="s">
        <v>976</v>
      </c>
      <c r="AA613" s="212" t="s">
        <v>973</v>
      </c>
      <c r="AB613" s="210">
        <v>3</v>
      </c>
      <c r="AC613" s="213">
        <v>3.1</v>
      </c>
      <c r="AD613" s="141" t="s">
        <v>973</v>
      </c>
      <c r="AE613" s="214">
        <v>7710</v>
      </c>
      <c r="AF613" s="141" t="s">
        <v>973</v>
      </c>
      <c r="AG613" s="215">
        <v>70</v>
      </c>
      <c r="AH613" s="216" t="s">
        <v>974</v>
      </c>
      <c r="AI613" s="158" t="s">
        <v>975</v>
      </c>
      <c r="AJ613" s="159" t="s">
        <v>973</v>
      </c>
      <c r="AK613" s="217" t="s">
        <v>976</v>
      </c>
      <c r="AL613" s="218" t="s">
        <v>973</v>
      </c>
      <c r="AM613" s="219">
        <v>3.2</v>
      </c>
      <c r="AN613" s="220"/>
      <c r="AP613" s="221"/>
      <c r="AQ613" s="115"/>
      <c r="AR613" s="222"/>
      <c r="AS613" s="223"/>
      <c r="AT613" s="221"/>
      <c r="AU613" s="223"/>
      <c r="AV613" s="221"/>
      <c r="AW613" s="223"/>
      <c r="AX613" s="221"/>
      <c r="AZ613" s="126"/>
      <c r="BA613" s="126"/>
      <c r="BB613" s="190"/>
      <c r="BC613" s="130"/>
      <c r="BD613" s="126"/>
      <c r="BE613" s="130"/>
      <c r="BF613" s="126"/>
      <c r="BG613" s="130"/>
      <c r="BH613" s="126"/>
      <c r="BI613" s="1119"/>
      <c r="BK613" s="255"/>
      <c r="BL613" s="1118"/>
      <c r="BM613" s="202"/>
      <c r="BS613" s="225"/>
      <c r="BU613" s="1149"/>
      <c r="BV613" s="226"/>
      <c r="BW613" s="1100"/>
      <c r="BX613" s="1132"/>
      <c r="BY613" s="227">
        <v>17480</v>
      </c>
      <c r="BZ613" s="1100"/>
      <c r="CA613" s="1083"/>
      <c r="CB613" s="1102"/>
      <c r="CC613" s="1086"/>
      <c r="CD613" s="1102"/>
      <c r="CE613" s="1089"/>
      <c r="CF613" s="1102"/>
      <c r="CG613" s="1067"/>
      <c r="CH613" s="1093"/>
      <c r="CI613" s="1121"/>
      <c r="CJ613" s="1108"/>
      <c r="CK613" s="1093"/>
      <c r="CL613" s="123" t="s">
        <v>985</v>
      </c>
      <c r="CM613" s="228">
        <v>5400</v>
      </c>
      <c r="CN613" s="229">
        <v>6000</v>
      </c>
      <c r="CO613" s="1100"/>
      <c r="CP613" s="1111"/>
      <c r="CQ613" s="1100"/>
      <c r="CR613" s="1083"/>
      <c r="CS613" s="1102"/>
      <c r="CT613" s="1086"/>
      <c r="CU613" s="1086"/>
      <c r="CV613" s="1089"/>
      <c r="CW613" s="1102"/>
      <c r="CX613" s="1105"/>
      <c r="CY613" s="1091"/>
      <c r="CZ613" s="1093"/>
      <c r="DA613" s="1095"/>
      <c r="DB613" s="1096"/>
      <c r="DC613" s="230"/>
      <c r="DD613" s="1096"/>
      <c r="DE613" s="1098"/>
      <c r="DF613" s="1100"/>
      <c r="DG613" s="1083"/>
      <c r="DH613" s="1086"/>
      <c r="DI613" s="1086"/>
      <c r="DJ613" s="1086"/>
      <c r="DK613" s="1089"/>
      <c r="DL613" s="1086"/>
      <c r="DM613" s="1067"/>
      <c r="DN613" s="1069"/>
      <c r="DO613" s="1071"/>
      <c r="DP613" s="1073"/>
      <c r="DQ613" s="1073"/>
      <c r="DR613" s="1075"/>
      <c r="DS613" s="202"/>
      <c r="DT613" s="1143"/>
      <c r="DU613" s="160"/>
      <c r="DV613" s="160"/>
    </row>
    <row r="614" spans="1:138" ht="18.600000000000001" customHeight="1">
      <c r="A614" s="263" t="s">
        <v>787</v>
      </c>
      <c r="B614" s="1147"/>
      <c r="C614" s="1136"/>
      <c r="D614" s="1123" t="s">
        <v>986</v>
      </c>
      <c r="E614" s="203" t="s">
        <v>54</v>
      </c>
      <c r="F614" s="165"/>
      <c r="G614" s="204">
        <v>142430</v>
      </c>
      <c r="H614" s="205">
        <v>219620</v>
      </c>
      <c r="I614" s="204">
        <v>129410</v>
      </c>
      <c r="J614" s="205">
        <v>206600</v>
      </c>
      <c r="K614" s="141" t="s">
        <v>973</v>
      </c>
      <c r="L614" s="206">
        <v>1300</v>
      </c>
      <c r="M614" s="207">
        <v>2070</v>
      </c>
      <c r="N614" s="208" t="s">
        <v>974</v>
      </c>
      <c r="O614" s="209" t="s">
        <v>975</v>
      </c>
      <c r="P614" s="209" t="s">
        <v>910</v>
      </c>
      <c r="Q614" s="209" t="s">
        <v>976</v>
      </c>
      <c r="R614" s="209" t="s">
        <v>973</v>
      </c>
      <c r="S614" s="210">
        <v>3.1</v>
      </c>
      <c r="T614" s="211">
        <v>3.1</v>
      </c>
      <c r="U614" s="206">
        <v>1170</v>
      </c>
      <c r="V614" s="207">
        <v>1940</v>
      </c>
      <c r="W614" s="212" t="s">
        <v>974</v>
      </c>
      <c r="X614" s="209" t="s">
        <v>975</v>
      </c>
      <c r="Y614" s="212" t="s">
        <v>910</v>
      </c>
      <c r="Z614" s="209" t="s">
        <v>976</v>
      </c>
      <c r="AA614" s="212" t="s">
        <v>973</v>
      </c>
      <c r="AB614" s="210">
        <v>3.1</v>
      </c>
      <c r="AC614" s="213">
        <v>3.1</v>
      </c>
      <c r="AD614" s="231"/>
      <c r="AF614" s="233"/>
      <c r="AO614" s="231"/>
      <c r="AQ614" s="233"/>
      <c r="AY614" s="141" t="s">
        <v>973</v>
      </c>
      <c r="AZ614" s="236">
        <v>15430</v>
      </c>
      <c r="BA614" s="141" t="s">
        <v>973</v>
      </c>
      <c r="BB614" s="184">
        <v>150</v>
      </c>
      <c r="BC614" s="185" t="s">
        <v>974</v>
      </c>
      <c r="BD614" s="186" t="s">
        <v>975</v>
      </c>
      <c r="BE614" s="187" t="s">
        <v>973</v>
      </c>
      <c r="BF614" s="188" t="s">
        <v>976</v>
      </c>
      <c r="BG614" s="185" t="s">
        <v>973</v>
      </c>
      <c r="BH614" s="189">
        <v>2.9</v>
      </c>
      <c r="BI614" s="1119"/>
      <c r="BK614" s="1138" t="s">
        <v>993</v>
      </c>
      <c r="BL614" s="1118"/>
      <c r="BM614" s="1139" t="s">
        <v>993</v>
      </c>
      <c r="BN614" s="1140"/>
      <c r="BO614" s="1140"/>
      <c r="BP614" s="1140"/>
      <c r="BQ614" s="1140"/>
      <c r="BR614" s="1140"/>
      <c r="BS614" s="1141"/>
      <c r="BU614" s="1149"/>
      <c r="BV614" s="226"/>
      <c r="BW614" s="1100" t="s">
        <v>973</v>
      </c>
      <c r="BX614" s="1129">
        <v>17480</v>
      </c>
      <c r="BY614" s="237"/>
      <c r="BZ614" s="1100"/>
      <c r="CA614" s="1083">
        <v>0</v>
      </c>
      <c r="CB614" s="1102"/>
      <c r="CC614" s="1086"/>
      <c r="CD614" s="1102"/>
      <c r="CE614" s="1089"/>
      <c r="CF614" s="1102"/>
      <c r="CG614" s="1067"/>
      <c r="CH614" s="1093"/>
      <c r="CI614" s="1121"/>
      <c r="CJ614" s="1108"/>
      <c r="CK614" s="1093"/>
      <c r="CL614" s="123" t="s">
        <v>987</v>
      </c>
      <c r="CM614" s="228">
        <v>4700</v>
      </c>
      <c r="CN614" s="229">
        <v>5200</v>
      </c>
      <c r="CO614" s="1100"/>
      <c r="CP614" s="1111"/>
      <c r="CQ614" s="1100"/>
      <c r="CR614" s="1083"/>
      <c r="CS614" s="1102"/>
      <c r="CT614" s="1086"/>
      <c r="CU614" s="1086"/>
      <c r="CV614" s="1089"/>
      <c r="CW614" s="1102"/>
      <c r="CX614" s="1105"/>
      <c r="CY614" s="1091"/>
      <c r="CZ614" s="202"/>
      <c r="DA614" s="127"/>
      <c r="DB614" s="1096"/>
      <c r="DC614" s="230"/>
      <c r="DD614" s="1096"/>
      <c r="DE614" s="1098"/>
      <c r="DF614" s="1100"/>
      <c r="DG614" s="1083"/>
      <c r="DH614" s="1086"/>
      <c r="DI614" s="1086"/>
      <c r="DJ614" s="1086"/>
      <c r="DK614" s="1089"/>
      <c r="DL614" s="1086"/>
      <c r="DM614" s="1067"/>
      <c r="DN614" s="1069"/>
      <c r="DO614" s="1076">
        <v>0.01</v>
      </c>
      <c r="DP614" s="1078">
        <v>0.03</v>
      </c>
      <c r="DQ614" s="1078">
        <v>0.04</v>
      </c>
      <c r="DR614" s="1080">
        <v>0.05</v>
      </c>
      <c r="DS614" s="202"/>
      <c r="DT614" s="1143"/>
      <c r="DU614" s="160"/>
      <c r="DV614" s="160"/>
    </row>
    <row r="615" spans="1:138" ht="18.600000000000001" customHeight="1">
      <c r="A615" s="263" t="s">
        <v>788</v>
      </c>
      <c r="B615" s="1147"/>
      <c r="C615" s="1136"/>
      <c r="D615" s="1124"/>
      <c r="E615" s="238" t="s">
        <v>55</v>
      </c>
      <c r="F615" s="165"/>
      <c r="G615" s="239">
        <v>219620</v>
      </c>
      <c r="H615" s="240"/>
      <c r="I615" s="239">
        <v>206600</v>
      </c>
      <c r="J615" s="240"/>
      <c r="K615" s="141" t="s">
        <v>973</v>
      </c>
      <c r="L615" s="241">
        <v>2070</v>
      </c>
      <c r="M615" s="242"/>
      <c r="N615" s="243" t="s">
        <v>974</v>
      </c>
      <c r="O615" s="244" t="s">
        <v>975</v>
      </c>
      <c r="P615" s="244" t="s">
        <v>910</v>
      </c>
      <c r="Q615" s="244" t="s">
        <v>976</v>
      </c>
      <c r="R615" s="244" t="s">
        <v>973</v>
      </c>
      <c r="S615" s="245">
        <v>3.1</v>
      </c>
      <c r="T615" s="246"/>
      <c r="U615" s="241">
        <v>1940</v>
      </c>
      <c r="V615" s="242"/>
      <c r="W615" s="247" t="s">
        <v>974</v>
      </c>
      <c r="X615" s="244" t="s">
        <v>975</v>
      </c>
      <c r="Y615" s="248" t="s">
        <v>910</v>
      </c>
      <c r="Z615" s="244" t="s">
        <v>976</v>
      </c>
      <c r="AA615" s="248" t="s">
        <v>973</v>
      </c>
      <c r="AB615" s="245">
        <v>3.1</v>
      </c>
      <c r="AC615" s="249"/>
      <c r="AD615" s="231"/>
      <c r="AF615" s="233"/>
      <c r="AG615" s="250"/>
      <c r="AO615" s="231"/>
      <c r="AQ615" s="233"/>
      <c r="AR615" s="250"/>
      <c r="AY615" s="231"/>
      <c r="BI615" s="1119"/>
      <c r="BK615" s="1138"/>
      <c r="BL615" s="1118"/>
      <c r="BM615" s="1139"/>
      <c r="BN615" s="1140"/>
      <c r="BO615" s="1140"/>
      <c r="BP615" s="1140"/>
      <c r="BQ615" s="1140"/>
      <c r="BR615" s="1140"/>
      <c r="BS615" s="1141"/>
      <c r="BU615" s="1149"/>
      <c r="BV615" s="226"/>
      <c r="BW615" s="1100"/>
      <c r="BX615" s="1130"/>
      <c r="BY615" s="251"/>
      <c r="BZ615" s="1100"/>
      <c r="CA615" s="1084"/>
      <c r="CB615" s="1103"/>
      <c r="CC615" s="1087"/>
      <c r="CD615" s="1103"/>
      <c r="CE615" s="1090"/>
      <c r="CF615" s="1103"/>
      <c r="CG615" s="1068"/>
      <c r="CH615" s="1093"/>
      <c r="CI615" s="1122"/>
      <c r="CJ615" s="1109"/>
      <c r="CK615" s="1093"/>
      <c r="CL615" s="252" t="s">
        <v>988</v>
      </c>
      <c r="CM615" s="253">
        <v>4200</v>
      </c>
      <c r="CN615" s="254">
        <v>4600</v>
      </c>
      <c r="CO615" s="1100"/>
      <c r="CP615" s="1112"/>
      <c r="CQ615" s="1100"/>
      <c r="CR615" s="1084"/>
      <c r="CS615" s="1103"/>
      <c r="CT615" s="1087"/>
      <c r="CU615" s="1087"/>
      <c r="CV615" s="1090"/>
      <c r="CW615" s="1103"/>
      <c r="CX615" s="1106"/>
      <c r="CY615" s="1092"/>
      <c r="CZ615" s="202"/>
      <c r="DA615" s="127"/>
      <c r="DB615" s="1096"/>
      <c r="DC615" s="230"/>
      <c r="DD615" s="1096"/>
      <c r="DE615" s="1099"/>
      <c r="DF615" s="1100"/>
      <c r="DG615" s="1084"/>
      <c r="DH615" s="1087"/>
      <c r="DI615" s="1087"/>
      <c r="DJ615" s="1087"/>
      <c r="DK615" s="1090"/>
      <c r="DL615" s="1087"/>
      <c r="DM615" s="1068"/>
      <c r="DN615" s="1069"/>
      <c r="DO615" s="1077"/>
      <c r="DP615" s="1079"/>
      <c r="DQ615" s="1079"/>
      <c r="DR615" s="1081"/>
      <c r="DS615" s="202"/>
      <c r="DT615" s="1143"/>
      <c r="DU615" s="160"/>
      <c r="DV615" s="160"/>
    </row>
    <row r="616" spans="1:138" ht="18.600000000000001" customHeight="1">
      <c r="A616" s="263" t="s">
        <v>789</v>
      </c>
      <c r="B616" s="1147"/>
      <c r="C616" s="1137" t="s">
        <v>994</v>
      </c>
      <c r="D616" s="1116" t="s">
        <v>972</v>
      </c>
      <c r="E616" s="164" t="s">
        <v>52</v>
      </c>
      <c r="F616" s="165"/>
      <c r="G616" s="166">
        <v>74060</v>
      </c>
      <c r="H616" s="167">
        <v>81770</v>
      </c>
      <c r="I616" s="166">
        <v>62490</v>
      </c>
      <c r="J616" s="167">
        <v>70200</v>
      </c>
      <c r="K616" s="141" t="s">
        <v>973</v>
      </c>
      <c r="L616" s="168">
        <v>720</v>
      </c>
      <c r="M616" s="169">
        <v>790</v>
      </c>
      <c r="N616" s="170" t="s">
        <v>974</v>
      </c>
      <c r="O616" s="171" t="s">
        <v>975</v>
      </c>
      <c r="P616" s="172" t="s">
        <v>973</v>
      </c>
      <c r="Q616" s="173" t="s">
        <v>976</v>
      </c>
      <c r="R616" s="172" t="s">
        <v>973</v>
      </c>
      <c r="S616" s="174">
        <v>3.1</v>
      </c>
      <c r="T616" s="175">
        <v>3.1</v>
      </c>
      <c r="U616" s="168">
        <v>600</v>
      </c>
      <c r="V616" s="169">
        <v>670</v>
      </c>
      <c r="W616" s="176" t="s">
        <v>974</v>
      </c>
      <c r="X616" s="171" t="s">
        <v>975</v>
      </c>
      <c r="Y616" s="176" t="s">
        <v>973</v>
      </c>
      <c r="Z616" s="173" t="s">
        <v>976</v>
      </c>
      <c r="AA616" s="176" t="s">
        <v>973</v>
      </c>
      <c r="AB616" s="174">
        <v>3.1</v>
      </c>
      <c r="AC616" s="177">
        <v>3.1</v>
      </c>
      <c r="AD616" s="141" t="s">
        <v>973</v>
      </c>
      <c r="AE616" s="178">
        <v>7710</v>
      </c>
      <c r="AF616" s="141" t="s">
        <v>973</v>
      </c>
      <c r="AG616" s="179">
        <v>70</v>
      </c>
      <c r="AH616" s="180" t="s">
        <v>974</v>
      </c>
      <c r="AI616" s="171" t="s">
        <v>975</v>
      </c>
      <c r="AJ616" s="176" t="s">
        <v>973</v>
      </c>
      <c r="AK616" s="173" t="s">
        <v>976</v>
      </c>
      <c r="AL616" s="176" t="s">
        <v>973</v>
      </c>
      <c r="AM616" s="181">
        <v>3.2</v>
      </c>
      <c r="AN616" s="182" t="s">
        <v>977</v>
      </c>
      <c r="AO616" s="141" t="s">
        <v>973</v>
      </c>
      <c r="AP616" s="183">
        <v>3080</v>
      </c>
      <c r="AQ616" s="141" t="s">
        <v>973</v>
      </c>
      <c r="AR616" s="184">
        <v>30</v>
      </c>
      <c r="AS616" s="185" t="s">
        <v>974</v>
      </c>
      <c r="AT616" s="186" t="s">
        <v>975</v>
      </c>
      <c r="AU616" s="187" t="s">
        <v>973</v>
      </c>
      <c r="AV616" s="188" t="s">
        <v>976</v>
      </c>
      <c r="AW616" s="187" t="s">
        <v>973</v>
      </c>
      <c r="AX616" s="189">
        <v>3.7</v>
      </c>
      <c r="AZ616" s="126"/>
      <c r="BA616" s="126"/>
      <c r="BB616" s="190"/>
      <c r="BC616" s="130"/>
      <c r="BD616" s="126"/>
      <c r="BE616" s="130"/>
      <c r="BF616" s="126"/>
      <c r="BG616" s="130"/>
      <c r="BH616" s="126"/>
      <c r="BI616" s="1119"/>
      <c r="BK616" s="1138"/>
      <c r="BL616" s="1118"/>
      <c r="BM616" s="1139"/>
      <c r="BN616" s="1140"/>
      <c r="BO616" s="1140"/>
      <c r="BP616" s="1140"/>
      <c r="BQ616" s="1140"/>
      <c r="BR616" s="1140"/>
      <c r="BS616" s="1141"/>
      <c r="BU616" s="1149"/>
      <c r="BV616" s="226"/>
      <c r="BW616" s="1100" t="s">
        <v>973</v>
      </c>
      <c r="BX616" s="1131">
        <v>18040</v>
      </c>
      <c r="BY616" s="197"/>
      <c r="BZ616" s="1100" t="s">
        <v>973</v>
      </c>
      <c r="CA616" s="1082">
        <v>100</v>
      </c>
      <c r="CB616" s="1101" t="s">
        <v>974</v>
      </c>
      <c r="CC616" s="1085" t="s">
        <v>975</v>
      </c>
      <c r="CD616" s="1101" t="s">
        <v>973</v>
      </c>
      <c r="CE616" s="1088" t="s">
        <v>979</v>
      </c>
      <c r="CF616" s="1101" t="s">
        <v>973</v>
      </c>
      <c r="CG616" s="1066">
        <v>6.6</v>
      </c>
      <c r="CH616" s="1093" t="s">
        <v>973</v>
      </c>
      <c r="CI616" s="1120">
        <v>4800</v>
      </c>
      <c r="CJ616" s="1107">
        <v>5300</v>
      </c>
      <c r="CK616" s="1093" t="s">
        <v>973</v>
      </c>
      <c r="CL616" s="198" t="s">
        <v>980</v>
      </c>
      <c r="CM616" s="199">
        <v>9200</v>
      </c>
      <c r="CN616" s="200">
        <v>10300</v>
      </c>
      <c r="CO616" s="1100" t="s">
        <v>973</v>
      </c>
      <c r="CP616" s="1110">
        <v>10290</v>
      </c>
      <c r="CQ616" s="1100" t="s">
        <v>973</v>
      </c>
      <c r="CR616" s="1082">
        <v>100</v>
      </c>
      <c r="CS616" s="1101" t="s">
        <v>974</v>
      </c>
      <c r="CT616" s="1085" t="s">
        <v>975</v>
      </c>
      <c r="CU616" s="1085" t="s">
        <v>973</v>
      </c>
      <c r="CV616" s="1088" t="s">
        <v>979</v>
      </c>
      <c r="CW616" s="1101" t="s">
        <v>973</v>
      </c>
      <c r="CX616" s="1104">
        <v>3.2</v>
      </c>
      <c r="CY616" s="1091" t="s">
        <v>981</v>
      </c>
      <c r="CZ616" s="1093" t="s">
        <v>973</v>
      </c>
      <c r="DA616" s="1094">
        <v>4900</v>
      </c>
      <c r="DB616" s="1096"/>
      <c r="DC616" s="230"/>
      <c r="DD616" s="1096" t="s">
        <v>982</v>
      </c>
      <c r="DE616" s="1097">
        <v>11140</v>
      </c>
      <c r="DF616" s="1100" t="s">
        <v>973</v>
      </c>
      <c r="DG616" s="1082">
        <v>110</v>
      </c>
      <c r="DH616" s="1085" t="s">
        <v>974</v>
      </c>
      <c r="DI616" s="1085" t="s">
        <v>975</v>
      </c>
      <c r="DJ616" s="1085" t="s">
        <v>973</v>
      </c>
      <c r="DK616" s="1088" t="s">
        <v>979</v>
      </c>
      <c r="DL616" s="1085" t="s">
        <v>973</v>
      </c>
      <c r="DM616" s="1066">
        <v>2.2000000000000002</v>
      </c>
      <c r="DN616" s="1069" t="s">
        <v>982</v>
      </c>
      <c r="DO616" s="1070" t="s">
        <v>912</v>
      </c>
      <c r="DP616" s="1072" t="s">
        <v>912</v>
      </c>
      <c r="DQ616" s="1072" t="s">
        <v>912</v>
      </c>
      <c r="DR616" s="1074" t="s">
        <v>912</v>
      </c>
      <c r="DS616" s="202"/>
      <c r="DT616" s="1143"/>
      <c r="DU616" s="160"/>
      <c r="DV616" s="160"/>
    </row>
    <row r="617" spans="1:138" ht="18.600000000000001" customHeight="1">
      <c r="A617" s="263" t="s">
        <v>790</v>
      </c>
      <c r="B617" s="1147"/>
      <c r="C617" s="1136"/>
      <c r="D617" s="1117"/>
      <c r="E617" s="203" t="s">
        <v>53</v>
      </c>
      <c r="F617" s="165"/>
      <c r="G617" s="204">
        <v>81770</v>
      </c>
      <c r="H617" s="205">
        <v>144630</v>
      </c>
      <c r="I617" s="204">
        <v>70200</v>
      </c>
      <c r="J617" s="205">
        <v>133060</v>
      </c>
      <c r="K617" s="141" t="s">
        <v>973</v>
      </c>
      <c r="L617" s="206">
        <v>790</v>
      </c>
      <c r="M617" s="207">
        <v>1320</v>
      </c>
      <c r="N617" s="208" t="s">
        <v>974</v>
      </c>
      <c r="O617" s="209" t="s">
        <v>975</v>
      </c>
      <c r="P617" s="209" t="s">
        <v>910</v>
      </c>
      <c r="Q617" s="209" t="s">
        <v>976</v>
      </c>
      <c r="R617" s="209" t="s">
        <v>973</v>
      </c>
      <c r="S617" s="210">
        <v>3.1</v>
      </c>
      <c r="T617" s="211">
        <v>3.1</v>
      </c>
      <c r="U617" s="206">
        <v>670</v>
      </c>
      <c r="V617" s="207">
        <v>1200</v>
      </c>
      <c r="W617" s="212" t="s">
        <v>974</v>
      </c>
      <c r="X617" s="209" t="s">
        <v>975</v>
      </c>
      <c r="Y617" s="212" t="s">
        <v>910</v>
      </c>
      <c r="Z617" s="209" t="s">
        <v>976</v>
      </c>
      <c r="AA617" s="212" t="s">
        <v>973</v>
      </c>
      <c r="AB617" s="210">
        <v>3.1</v>
      </c>
      <c r="AC617" s="213">
        <v>3.1</v>
      </c>
      <c r="AD617" s="141" t="s">
        <v>973</v>
      </c>
      <c r="AE617" s="214">
        <v>7710</v>
      </c>
      <c r="AF617" s="141" t="s">
        <v>973</v>
      </c>
      <c r="AG617" s="215">
        <v>70</v>
      </c>
      <c r="AH617" s="216" t="s">
        <v>974</v>
      </c>
      <c r="AI617" s="158" t="s">
        <v>975</v>
      </c>
      <c r="AJ617" s="159" t="s">
        <v>973</v>
      </c>
      <c r="AK617" s="217" t="s">
        <v>976</v>
      </c>
      <c r="AL617" s="218" t="s">
        <v>973</v>
      </c>
      <c r="AM617" s="219">
        <v>3.2</v>
      </c>
      <c r="AN617" s="220"/>
      <c r="AP617" s="221"/>
      <c r="AQ617" s="115"/>
      <c r="AR617" s="222"/>
      <c r="AS617" s="223"/>
      <c r="AT617" s="221"/>
      <c r="AU617" s="223"/>
      <c r="AV617" s="221"/>
      <c r="AW617" s="223"/>
      <c r="AX617" s="221"/>
      <c r="AZ617" s="126"/>
      <c r="BA617" s="126"/>
      <c r="BB617" s="190"/>
      <c r="BC617" s="130"/>
      <c r="BD617" s="126"/>
      <c r="BE617" s="130"/>
      <c r="BF617" s="126"/>
      <c r="BG617" s="130"/>
      <c r="BH617" s="126"/>
      <c r="BI617" s="1119"/>
      <c r="BK617" s="224" t="s">
        <v>995</v>
      </c>
      <c r="BL617" s="1118"/>
      <c r="BM617" s="202" t="s">
        <v>995</v>
      </c>
      <c r="BS617" s="225"/>
      <c r="BU617" s="1149"/>
      <c r="BV617" s="226"/>
      <c r="BW617" s="1100"/>
      <c r="BX617" s="1132"/>
      <c r="BY617" s="227">
        <v>16170</v>
      </c>
      <c r="BZ617" s="1100"/>
      <c r="CA617" s="1083"/>
      <c r="CB617" s="1102"/>
      <c r="CC617" s="1086"/>
      <c r="CD617" s="1102"/>
      <c r="CE617" s="1089"/>
      <c r="CF617" s="1102"/>
      <c r="CG617" s="1067"/>
      <c r="CH617" s="1093"/>
      <c r="CI617" s="1121"/>
      <c r="CJ617" s="1108"/>
      <c r="CK617" s="1093"/>
      <c r="CL617" s="123" t="s">
        <v>985</v>
      </c>
      <c r="CM617" s="228">
        <v>5100</v>
      </c>
      <c r="CN617" s="229">
        <v>5600</v>
      </c>
      <c r="CO617" s="1100"/>
      <c r="CP617" s="1111"/>
      <c r="CQ617" s="1100"/>
      <c r="CR617" s="1083"/>
      <c r="CS617" s="1102"/>
      <c r="CT617" s="1086"/>
      <c r="CU617" s="1086"/>
      <c r="CV617" s="1089"/>
      <c r="CW617" s="1102"/>
      <c r="CX617" s="1105"/>
      <c r="CY617" s="1091"/>
      <c r="CZ617" s="1093"/>
      <c r="DA617" s="1095"/>
      <c r="DB617" s="1096"/>
      <c r="DC617" s="230"/>
      <c r="DD617" s="1096"/>
      <c r="DE617" s="1098"/>
      <c r="DF617" s="1100"/>
      <c r="DG617" s="1083"/>
      <c r="DH617" s="1086"/>
      <c r="DI617" s="1086"/>
      <c r="DJ617" s="1086"/>
      <c r="DK617" s="1089"/>
      <c r="DL617" s="1086"/>
      <c r="DM617" s="1067"/>
      <c r="DN617" s="1069"/>
      <c r="DO617" s="1071"/>
      <c r="DP617" s="1073"/>
      <c r="DQ617" s="1073"/>
      <c r="DR617" s="1075"/>
      <c r="DS617" s="202"/>
      <c r="DT617" s="1143"/>
      <c r="DU617" s="160"/>
      <c r="DV617" s="160"/>
    </row>
    <row r="618" spans="1:138" ht="18.600000000000001" customHeight="1">
      <c r="A618" s="263" t="s">
        <v>791</v>
      </c>
      <c r="B618" s="1147"/>
      <c r="C618" s="1136"/>
      <c r="D618" s="1123" t="s">
        <v>986</v>
      </c>
      <c r="E618" s="203" t="s">
        <v>54</v>
      </c>
      <c r="F618" s="165"/>
      <c r="G618" s="204">
        <v>144630</v>
      </c>
      <c r="H618" s="205">
        <v>221820</v>
      </c>
      <c r="I618" s="204">
        <v>133060</v>
      </c>
      <c r="J618" s="205">
        <v>210250</v>
      </c>
      <c r="K618" s="141" t="s">
        <v>973</v>
      </c>
      <c r="L618" s="206">
        <v>1320</v>
      </c>
      <c r="M618" s="207">
        <v>2090</v>
      </c>
      <c r="N618" s="208" t="s">
        <v>974</v>
      </c>
      <c r="O618" s="209" t="s">
        <v>975</v>
      </c>
      <c r="P618" s="209" t="s">
        <v>910</v>
      </c>
      <c r="Q618" s="209" t="s">
        <v>976</v>
      </c>
      <c r="R618" s="209" t="s">
        <v>973</v>
      </c>
      <c r="S618" s="210">
        <v>3.1</v>
      </c>
      <c r="T618" s="211">
        <v>3.1</v>
      </c>
      <c r="U618" s="206">
        <v>1200</v>
      </c>
      <c r="V618" s="207">
        <v>1970</v>
      </c>
      <c r="W618" s="212" t="s">
        <v>974</v>
      </c>
      <c r="X618" s="209" t="s">
        <v>975</v>
      </c>
      <c r="Y618" s="212" t="s">
        <v>910</v>
      </c>
      <c r="Z618" s="209" t="s">
        <v>976</v>
      </c>
      <c r="AA618" s="212" t="s">
        <v>973</v>
      </c>
      <c r="AB618" s="210">
        <v>3.1</v>
      </c>
      <c r="AC618" s="213">
        <v>3.1</v>
      </c>
      <c r="AD618" s="231"/>
      <c r="AF618" s="233"/>
      <c r="AO618" s="231"/>
      <c r="AQ618" s="233"/>
      <c r="AY618" s="141" t="s">
        <v>973</v>
      </c>
      <c r="AZ618" s="236">
        <v>15430</v>
      </c>
      <c r="BA618" s="141" t="s">
        <v>973</v>
      </c>
      <c r="BB618" s="184">
        <v>150</v>
      </c>
      <c r="BC618" s="185" t="s">
        <v>974</v>
      </c>
      <c r="BD618" s="186" t="s">
        <v>975</v>
      </c>
      <c r="BE618" s="187" t="s">
        <v>973</v>
      </c>
      <c r="BF618" s="188" t="s">
        <v>976</v>
      </c>
      <c r="BG618" s="185" t="s">
        <v>973</v>
      </c>
      <c r="BH618" s="189">
        <v>2.9</v>
      </c>
      <c r="BI618" s="1119"/>
      <c r="BK618" s="224">
        <v>264000</v>
      </c>
      <c r="BL618" s="1118"/>
      <c r="BM618" s="256">
        <v>2640</v>
      </c>
      <c r="BN618" s="195" t="s">
        <v>911</v>
      </c>
      <c r="BO618" s="122" t="s">
        <v>975</v>
      </c>
      <c r="BP618" s="129" t="s">
        <v>973</v>
      </c>
      <c r="BQ618" s="257" t="s">
        <v>976</v>
      </c>
      <c r="BR618" s="143" t="s">
        <v>973</v>
      </c>
      <c r="BS618" s="258">
        <v>2.1</v>
      </c>
      <c r="BU618" s="1149"/>
      <c r="BV618" s="226"/>
      <c r="BW618" s="1100" t="s">
        <v>973</v>
      </c>
      <c r="BX618" s="1129">
        <v>16170</v>
      </c>
      <c r="BY618" s="237"/>
      <c r="BZ618" s="1100"/>
      <c r="CA618" s="1083"/>
      <c r="CB618" s="1102"/>
      <c r="CC618" s="1086"/>
      <c r="CD618" s="1102"/>
      <c r="CE618" s="1089"/>
      <c r="CF618" s="1102"/>
      <c r="CG618" s="1067"/>
      <c r="CH618" s="1093"/>
      <c r="CI618" s="1121"/>
      <c r="CJ618" s="1108"/>
      <c r="CK618" s="1093"/>
      <c r="CL618" s="123" t="s">
        <v>987</v>
      </c>
      <c r="CM618" s="228">
        <v>4400</v>
      </c>
      <c r="CN618" s="229">
        <v>4900</v>
      </c>
      <c r="CO618" s="1100"/>
      <c r="CP618" s="1111"/>
      <c r="CQ618" s="1100"/>
      <c r="CR618" s="1083"/>
      <c r="CS618" s="1102"/>
      <c r="CT618" s="1086"/>
      <c r="CU618" s="1086"/>
      <c r="CV618" s="1089"/>
      <c r="CW618" s="1102"/>
      <c r="CX618" s="1105"/>
      <c r="CY618" s="1091"/>
      <c r="CZ618" s="202"/>
      <c r="DA618" s="127"/>
      <c r="DB618" s="1096"/>
      <c r="DC618" s="230"/>
      <c r="DD618" s="1096"/>
      <c r="DE618" s="1098"/>
      <c r="DF618" s="1100"/>
      <c r="DG618" s="1083"/>
      <c r="DH618" s="1086"/>
      <c r="DI618" s="1086"/>
      <c r="DJ618" s="1086"/>
      <c r="DK618" s="1089"/>
      <c r="DL618" s="1086"/>
      <c r="DM618" s="1067"/>
      <c r="DN618" s="1069"/>
      <c r="DO618" s="1076">
        <v>0.01</v>
      </c>
      <c r="DP618" s="1078">
        <v>0.03</v>
      </c>
      <c r="DQ618" s="1078">
        <v>0.04</v>
      </c>
      <c r="DR618" s="1080">
        <v>0.06</v>
      </c>
      <c r="DS618" s="202"/>
      <c r="DT618" s="1143"/>
      <c r="DU618" s="160"/>
      <c r="DV618" s="160"/>
    </row>
    <row r="619" spans="1:138" ht="18.600000000000001" customHeight="1">
      <c r="A619" s="263" t="s">
        <v>792</v>
      </c>
      <c r="B619" s="1147"/>
      <c r="C619" s="1136"/>
      <c r="D619" s="1124"/>
      <c r="E619" s="238" t="s">
        <v>55</v>
      </c>
      <c r="F619" s="165"/>
      <c r="G619" s="239">
        <v>221820</v>
      </c>
      <c r="H619" s="240"/>
      <c r="I619" s="239">
        <v>210250</v>
      </c>
      <c r="J619" s="240"/>
      <c r="K619" s="141" t="s">
        <v>973</v>
      </c>
      <c r="L619" s="241">
        <v>2090</v>
      </c>
      <c r="M619" s="242"/>
      <c r="N619" s="243" t="s">
        <v>974</v>
      </c>
      <c r="O619" s="244" t="s">
        <v>975</v>
      </c>
      <c r="P619" s="244" t="s">
        <v>910</v>
      </c>
      <c r="Q619" s="244" t="s">
        <v>976</v>
      </c>
      <c r="R619" s="244" t="s">
        <v>973</v>
      </c>
      <c r="S619" s="245">
        <v>3.1</v>
      </c>
      <c r="T619" s="246"/>
      <c r="U619" s="241">
        <v>1970</v>
      </c>
      <c r="V619" s="242"/>
      <c r="W619" s="247" t="s">
        <v>974</v>
      </c>
      <c r="X619" s="244" t="s">
        <v>975</v>
      </c>
      <c r="Y619" s="248" t="s">
        <v>910</v>
      </c>
      <c r="Z619" s="244" t="s">
        <v>976</v>
      </c>
      <c r="AA619" s="248" t="s">
        <v>973</v>
      </c>
      <c r="AB619" s="245">
        <v>3.1</v>
      </c>
      <c r="AC619" s="249"/>
      <c r="AD619" s="231"/>
      <c r="AF619" s="233"/>
      <c r="AG619" s="250"/>
      <c r="AO619" s="231"/>
      <c r="AQ619" s="233"/>
      <c r="AR619" s="250"/>
      <c r="AY619" s="231"/>
      <c r="BI619" s="1119"/>
      <c r="BK619" s="259"/>
      <c r="BL619" s="1118"/>
      <c r="BM619" s="260"/>
      <c r="BN619" s="163"/>
      <c r="BO619" s="163"/>
      <c r="BP619" s="163"/>
      <c r="BQ619" s="163"/>
      <c r="BR619" s="163"/>
      <c r="BS619" s="261"/>
      <c r="BU619" s="1149"/>
      <c r="BV619" s="226"/>
      <c r="BW619" s="1100"/>
      <c r="BX619" s="1130"/>
      <c r="BY619" s="251"/>
      <c r="BZ619" s="1100"/>
      <c r="CA619" s="1084"/>
      <c r="CB619" s="1103"/>
      <c r="CC619" s="1087"/>
      <c r="CD619" s="1103"/>
      <c r="CE619" s="1090"/>
      <c r="CF619" s="1103"/>
      <c r="CG619" s="1068"/>
      <c r="CH619" s="1093"/>
      <c r="CI619" s="1122"/>
      <c r="CJ619" s="1109"/>
      <c r="CK619" s="1093"/>
      <c r="CL619" s="252" t="s">
        <v>988</v>
      </c>
      <c r="CM619" s="253">
        <v>3900</v>
      </c>
      <c r="CN619" s="254">
        <v>4400</v>
      </c>
      <c r="CO619" s="1100"/>
      <c r="CP619" s="1112"/>
      <c r="CQ619" s="1100"/>
      <c r="CR619" s="1084"/>
      <c r="CS619" s="1103"/>
      <c r="CT619" s="1087"/>
      <c r="CU619" s="1087"/>
      <c r="CV619" s="1090"/>
      <c r="CW619" s="1103"/>
      <c r="CX619" s="1106"/>
      <c r="CY619" s="1092"/>
      <c r="CZ619" s="202"/>
      <c r="DA619" s="127"/>
      <c r="DB619" s="1096"/>
      <c r="DC619" s="230"/>
      <c r="DD619" s="1096"/>
      <c r="DE619" s="1099"/>
      <c r="DF619" s="1100"/>
      <c r="DG619" s="1084"/>
      <c r="DH619" s="1087"/>
      <c r="DI619" s="1087"/>
      <c r="DJ619" s="1087"/>
      <c r="DK619" s="1090"/>
      <c r="DL619" s="1087"/>
      <c r="DM619" s="1068"/>
      <c r="DN619" s="1069"/>
      <c r="DO619" s="1077"/>
      <c r="DP619" s="1079"/>
      <c r="DQ619" s="1079"/>
      <c r="DR619" s="1081"/>
      <c r="DS619" s="202"/>
      <c r="DT619" s="1143"/>
      <c r="DU619" s="160"/>
      <c r="DV619" s="160"/>
    </row>
    <row r="620" spans="1:138" ht="18.600000000000001" customHeight="1">
      <c r="A620" s="263" t="s">
        <v>793</v>
      </c>
      <c r="B620" s="1147"/>
      <c r="C620" s="1137" t="s">
        <v>996</v>
      </c>
      <c r="D620" s="1116" t="s">
        <v>972</v>
      </c>
      <c r="E620" s="164" t="s">
        <v>52</v>
      </c>
      <c r="F620" s="165"/>
      <c r="G620" s="166">
        <v>67670</v>
      </c>
      <c r="H620" s="167">
        <v>75380</v>
      </c>
      <c r="I620" s="166">
        <v>57260</v>
      </c>
      <c r="J620" s="167">
        <v>64970</v>
      </c>
      <c r="K620" s="141" t="s">
        <v>973</v>
      </c>
      <c r="L620" s="168">
        <v>650</v>
      </c>
      <c r="M620" s="169">
        <v>720</v>
      </c>
      <c r="N620" s="170" t="s">
        <v>974</v>
      </c>
      <c r="O620" s="171" t="s">
        <v>975</v>
      </c>
      <c r="P620" s="172" t="s">
        <v>973</v>
      </c>
      <c r="Q620" s="173" t="s">
        <v>976</v>
      </c>
      <c r="R620" s="172" t="s">
        <v>973</v>
      </c>
      <c r="S620" s="174">
        <v>3.1</v>
      </c>
      <c r="T620" s="175">
        <v>3.1</v>
      </c>
      <c r="U620" s="168">
        <v>550</v>
      </c>
      <c r="V620" s="169">
        <v>620</v>
      </c>
      <c r="W620" s="176" t="s">
        <v>974</v>
      </c>
      <c r="X620" s="171" t="s">
        <v>975</v>
      </c>
      <c r="Y620" s="176" t="s">
        <v>973</v>
      </c>
      <c r="Z620" s="173" t="s">
        <v>976</v>
      </c>
      <c r="AA620" s="176" t="s">
        <v>973</v>
      </c>
      <c r="AB620" s="174">
        <v>3</v>
      </c>
      <c r="AC620" s="177">
        <v>3</v>
      </c>
      <c r="AD620" s="141" t="s">
        <v>973</v>
      </c>
      <c r="AE620" s="178">
        <v>7710</v>
      </c>
      <c r="AF620" s="141" t="s">
        <v>973</v>
      </c>
      <c r="AG620" s="179">
        <v>70</v>
      </c>
      <c r="AH620" s="180" t="s">
        <v>974</v>
      </c>
      <c r="AI620" s="171" t="s">
        <v>975</v>
      </c>
      <c r="AJ620" s="176" t="s">
        <v>973</v>
      </c>
      <c r="AK620" s="173" t="s">
        <v>976</v>
      </c>
      <c r="AL620" s="176" t="s">
        <v>973</v>
      </c>
      <c r="AM620" s="181">
        <v>3.2</v>
      </c>
      <c r="AN620" s="182" t="s">
        <v>977</v>
      </c>
      <c r="AO620" s="141" t="s">
        <v>973</v>
      </c>
      <c r="AP620" s="183">
        <v>3080</v>
      </c>
      <c r="AQ620" s="141" t="s">
        <v>973</v>
      </c>
      <c r="AR620" s="184">
        <v>30</v>
      </c>
      <c r="AS620" s="185" t="s">
        <v>974</v>
      </c>
      <c r="AT620" s="186" t="s">
        <v>975</v>
      </c>
      <c r="AU620" s="187" t="s">
        <v>973</v>
      </c>
      <c r="AV620" s="188" t="s">
        <v>976</v>
      </c>
      <c r="AW620" s="187" t="s">
        <v>973</v>
      </c>
      <c r="AX620" s="189">
        <v>3.7</v>
      </c>
      <c r="AZ620" s="126"/>
      <c r="BA620" s="126"/>
      <c r="BB620" s="190"/>
      <c r="BC620" s="130"/>
      <c r="BD620" s="126"/>
      <c r="BE620" s="130"/>
      <c r="BF620" s="126"/>
      <c r="BG620" s="130"/>
      <c r="BH620" s="126"/>
      <c r="BI620" s="1119"/>
      <c r="BK620" s="224" t="s">
        <v>997</v>
      </c>
      <c r="BL620" s="1118"/>
      <c r="BM620" s="202" t="s">
        <v>997</v>
      </c>
      <c r="BS620" s="225"/>
      <c r="BT620" s="127"/>
      <c r="BU620" s="1149"/>
      <c r="BV620" s="262"/>
      <c r="BW620" s="1100" t="s">
        <v>973</v>
      </c>
      <c r="BX620" s="1131">
        <v>16990</v>
      </c>
      <c r="BY620" s="197"/>
      <c r="BZ620" s="1100" t="s">
        <v>973</v>
      </c>
      <c r="CA620" s="1082">
        <v>90</v>
      </c>
      <c r="CB620" s="1101" t="s">
        <v>974</v>
      </c>
      <c r="CC620" s="1085" t="s">
        <v>975</v>
      </c>
      <c r="CD620" s="1101" t="s">
        <v>973</v>
      </c>
      <c r="CE620" s="1088" t="s">
        <v>979</v>
      </c>
      <c r="CF620" s="1101" t="s">
        <v>973</v>
      </c>
      <c r="CG620" s="1066">
        <v>6.6</v>
      </c>
      <c r="CH620" s="1093" t="s">
        <v>973</v>
      </c>
      <c r="CI620" s="1120">
        <v>4900</v>
      </c>
      <c r="CJ620" s="1107">
        <v>5400</v>
      </c>
      <c r="CK620" s="1093" t="s">
        <v>973</v>
      </c>
      <c r="CL620" s="198" t="s">
        <v>980</v>
      </c>
      <c r="CM620" s="199">
        <v>8800</v>
      </c>
      <c r="CN620" s="200">
        <v>9800</v>
      </c>
      <c r="CO620" s="1100" t="s">
        <v>973</v>
      </c>
      <c r="CP620" s="1110">
        <v>9260</v>
      </c>
      <c r="CQ620" s="1100" t="s">
        <v>973</v>
      </c>
      <c r="CR620" s="1082">
        <v>90</v>
      </c>
      <c r="CS620" s="1101" t="s">
        <v>974</v>
      </c>
      <c r="CT620" s="1085" t="s">
        <v>975</v>
      </c>
      <c r="CU620" s="1085" t="s">
        <v>973</v>
      </c>
      <c r="CV620" s="1088" t="s">
        <v>979</v>
      </c>
      <c r="CW620" s="1101" t="s">
        <v>973</v>
      </c>
      <c r="CX620" s="1104">
        <v>3.2</v>
      </c>
      <c r="CY620" s="1091" t="s">
        <v>981</v>
      </c>
      <c r="CZ620" s="1093" t="s">
        <v>973</v>
      </c>
      <c r="DA620" s="1094">
        <v>4900</v>
      </c>
      <c r="DB620" s="1096"/>
      <c r="DC620" s="230"/>
      <c r="DD620" s="1096" t="s">
        <v>982</v>
      </c>
      <c r="DE620" s="1097">
        <v>10030</v>
      </c>
      <c r="DF620" s="1100" t="s">
        <v>973</v>
      </c>
      <c r="DG620" s="1082">
        <v>100</v>
      </c>
      <c r="DH620" s="1085" t="s">
        <v>974</v>
      </c>
      <c r="DI620" s="1085" t="s">
        <v>975</v>
      </c>
      <c r="DJ620" s="1085" t="s">
        <v>973</v>
      </c>
      <c r="DK620" s="1088" t="s">
        <v>979</v>
      </c>
      <c r="DL620" s="1085" t="s">
        <v>973</v>
      </c>
      <c r="DM620" s="1066">
        <v>2.2000000000000002</v>
      </c>
      <c r="DN620" s="1069" t="s">
        <v>982</v>
      </c>
      <c r="DO620" s="1070" t="s">
        <v>912</v>
      </c>
      <c r="DP620" s="1072" t="s">
        <v>912</v>
      </c>
      <c r="DQ620" s="1072" t="s">
        <v>912</v>
      </c>
      <c r="DR620" s="1074" t="s">
        <v>912</v>
      </c>
      <c r="DS620" s="202"/>
      <c r="DT620" s="1143"/>
      <c r="DU620" s="160"/>
      <c r="DV620" s="160"/>
    </row>
    <row r="621" spans="1:138" ht="18.600000000000001" customHeight="1">
      <c r="A621" s="263" t="s">
        <v>794</v>
      </c>
      <c r="B621" s="1147"/>
      <c r="C621" s="1136"/>
      <c r="D621" s="1117"/>
      <c r="E621" s="203" t="s">
        <v>53</v>
      </c>
      <c r="F621" s="165"/>
      <c r="G621" s="204">
        <v>75380</v>
      </c>
      <c r="H621" s="205">
        <v>138240</v>
      </c>
      <c r="I621" s="204">
        <v>64970</v>
      </c>
      <c r="J621" s="205">
        <v>127830</v>
      </c>
      <c r="K621" s="141" t="s">
        <v>973</v>
      </c>
      <c r="L621" s="206">
        <v>720</v>
      </c>
      <c r="M621" s="207">
        <v>1260</v>
      </c>
      <c r="N621" s="208" t="s">
        <v>974</v>
      </c>
      <c r="O621" s="209" t="s">
        <v>975</v>
      </c>
      <c r="P621" s="209" t="s">
        <v>910</v>
      </c>
      <c r="Q621" s="209" t="s">
        <v>976</v>
      </c>
      <c r="R621" s="209" t="s">
        <v>973</v>
      </c>
      <c r="S621" s="210">
        <v>3.1</v>
      </c>
      <c r="T621" s="211">
        <v>3.1</v>
      </c>
      <c r="U621" s="206">
        <v>620</v>
      </c>
      <c r="V621" s="207">
        <v>1150</v>
      </c>
      <c r="W621" s="212" t="s">
        <v>974</v>
      </c>
      <c r="X621" s="209" t="s">
        <v>975</v>
      </c>
      <c r="Y621" s="212" t="s">
        <v>910</v>
      </c>
      <c r="Z621" s="209" t="s">
        <v>976</v>
      </c>
      <c r="AA621" s="212" t="s">
        <v>973</v>
      </c>
      <c r="AB621" s="210">
        <v>3</v>
      </c>
      <c r="AC621" s="213">
        <v>3.1</v>
      </c>
      <c r="AD621" s="141" t="s">
        <v>973</v>
      </c>
      <c r="AE621" s="214">
        <v>7710</v>
      </c>
      <c r="AF621" s="141" t="s">
        <v>973</v>
      </c>
      <c r="AG621" s="215">
        <v>70</v>
      </c>
      <c r="AH621" s="216" t="s">
        <v>974</v>
      </c>
      <c r="AI621" s="158" t="s">
        <v>975</v>
      </c>
      <c r="AJ621" s="159" t="s">
        <v>973</v>
      </c>
      <c r="AK621" s="217" t="s">
        <v>976</v>
      </c>
      <c r="AL621" s="218" t="s">
        <v>973</v>
      </c>
      <c r="AM621" s="219">
        <v>3.2</v>
      </c>
      <c r="AN621" s="220"/>
      <c r="AP621" s="221"/>
      <c r="AQ621" s="115"/>
      <c r="AR621" s="222"/>
      <c r="AS621" s="223"/>
      <c r="AT621" s="221"/>
      <c r="AU621" s="223"/>
      <c r="AV621" s="221"/>
      <c r="AW621" s="223"/>
      <c r="AX621" s="221"/>
      <c r="AZ621" s="126"/>
      <c r="BA621" s="126"/>
      <c r="BB621" s="190"/>
      <c r="BC621" s="130"/>
      <c r="BD621" s="126"/>
      <c r="BE621" s="130"/>
      <c r="BF621" s="126"/>
      <c r="BG621" s="130"/>
      <c r="BH621" s="126"/>
      <c r="BI621" s="1119"/>
      <c r="BK621" s="224">
        <v>282900</v>
      </c>
      <c r="BL621" s="1118"/>
      <c r="BM621" s="256">
        <v>2820</v>
      </c>
      <c r="BN621" s="195" t="s">
        <v>911</v>
      </c>
      <c r="BO621" s="122" t="s">
        <v>975</v>
      </c>
      <c r="BP621" s="129" t="s">
        <v>973</v>
      </c>
      <c r="BQ621" s="257" t="s">
        <v>976</v>
      </c>
      <c r="BR621" s="143" t="s">
        <v>973</v>
      </c>
      <c r="BS621" s="258">
        <v>2</v>
      </c>
      <c r="BT621" s="127"/>
      <c r="BU621" s="1149"/>
      <c r="BV621" s="262"/>
      <c r="BW621" s="1100"/>
      <c r="BX621" s="1132"/>
      <c r="BY621" s="227">
        <v>15110</v>
      </c>
      <c r="BZ621" s="1100"/>
      <c r="CA621" s="1083"/>
      <c r="CB621" s="1102"/>
      <c r="CC621" s="1086"/>
      <c r="CD621" s="1102"/>
      <c r="CE621" s="1089"/>
      <c r="CF621" s="1102"/>
      <c r="CG621" s="1067"/>
      <c r="CH621" s="1093"/>
      <c r="CI621" s="1121"/>
      <c r="CJ621" s="1108"/>
      <c r="CK621" s="1093"/>
      <c r="CL621" s="123" t="s">
        <v>985</v>
      </c>
      <c r="CM621" s="228">
        <v>4800</v>
      </c>
      <c r="CN621" s="229">
        <v>5400</v>
      </c>
      <c r="CO621" s="1100"/>
      <c r="CP621" s="1111"/>
      <c r="CQ621" s="1100"/>
      <c r="CR621" s="1083"/>
      <c r="CS621" s="1102"/>
      <c r="CT621" s="1086"/>
      <c r="CU621" s="1086"/>
      <c r="CV621" s="1089"/>
      <c r="CW621" s="1102"/>
      <c r="CX621" s="1105"/>
      <c r="CY621" s="1091"/>
      <c r="CZ621" s="1093"/>
      <c r="DA621" s="1095"/>
      <c r="DB621" s="1096"/>
      <c r="DC621" s="230"/>
      <c r="DD621" s="1096"/>
      <c r="DE621" s="1098"/>
      <c r="DF621" s="1100"/>
      <c r="DG621" s="1083"/>
      <c r="DH621" s="1086"/>
      <c r="DI621" s="1086"/>
      <c r="DJ621" s="1086"/>
      <c r="DK621" s="1089"/>
      <c r="DL621" s="1086"/>
      <c r="DM621" s="1067"/>
      <c r="DN621" s="1069"/>
      <c r="DO621" s="1071"/>
      <c r="DP621" s="1073"/>
      <c r="DQ621" s="1073"/>
      <c r="DR621" s="1075"/>
      <c r="DS621" s="202"/>
      <c r="DT621" s="1143"/>
      <c r="DU621" s="160"/>
      <c r="DV621" s="160"/>
    </row>
    <row r="622" spans="1:138" ht="18.600000000000001" customHeight="1">
      <c r="A622" s="263" t="s">
        <v>795</v>
      </c>
      <c r="B622" s="1147"/>
      <c r="C622" s="1136"/>
      <c r="D622" s="1123" t="s">
        <v>986</v>
      </c>
      <c r="E622" s="203" t="s">
        <v>54</v>
      </c>
      <c r="F622" s="165"/>
      <c r="G622" s="204">
        <v>138240</v>
      </c>
      <c r="H622" s="205">
        <v>215430</v>
      </c>
      <c r="I622" s="204">
        <v>127830</v>
      </c>
      <c r="J622" s="205">
        <v>205020</v>
      </c>
      <c r="K622" s="141" t="s">
        <v>973</v>
      </c>
      <c r="L622" s="206">
        <v>1260</v>
      </c>
      <c r="M622" s="207">
        <v>2030</v>
      </c>
      <c r="N622" s="208" t="s">
        <v>974</v>
      </c>
      <c r="O622" s="209" t="s">
        <v>975</v>
      </c>
      <c r="P622" s="209" t="s">
        <v>910</v>
      </c>
      <c r="Q622" s="209" t="s">
        <v>976</v>
      </c>
      <c r="R622" s="209" t="s">
        <v>973</v>
      </c>
      <c r="S622" s="210">
        <v>3.1</v>
      </c>
      <c r="T622" s="211">
        <v>3.1</v>
      </c>
      <c r="U622" s="206">
        <v>1150</v>
      </c>
      <c r="V622" s="207">
        <v>1920</v>
      </c>
      <c r="W622" s="212" t="s">
        <v>974</v>
      </c>
      <c r="X622" s="209" t="s">
        <v>975</v>
      </c>
      <c r="Y622" s="212" t="s">
        <v>910</v>
      </c>
      <c r="Z622" s="209" t="s">
        <v>976</v>
      </c>
      <c r="AA622" s="212" t="s">
        <v>973</v>
      </c>
      <c r="AB622" s="210">
        <v>3.1</v>
      </c>
      <c r="AC622" s="213">
        <v>3.1</v>
      </c>
      <c r="AD622" s="231"/>
      <c r="AF622" s="233"/>
      <c r="AO622" s="231"/>
      <c r="AQ622" s="233"/>
      <c r="AY622" s="141" t="s">
        <v>973</v>
      </c>
      <c r="AZ622" s="236">
        <v>15430</v>
      </c>
      <c r="BA622" s="141" t="s">
        <v>973</v>
      </c>
      <c r="BB622" s="184">
        <v>150</v>
      </c>
      <c r="BC622" s="185" t="s">
        <v>974</v>
      </c>
      <c r="BD622" s="186" t="s">
        <v>975</v>
      </c>
      <c r="BE622" s="187" t="s">
        <v>973</v>
      </c>
      <c r="BF622" s="188" t="s">
        <v>976</v>
      </c>
      <c r="BG622" s="185" t="s">
        <v>973</v>
      </c>
      <c r="BH622" s="189">
        <v>2.9</v>
      </c>
      <c r="BI622" s="1119"/>
      <c r="BK622" s="259"/>
      <c r="BL622" s="1118"/>
      <c r="BM622" s="260"/>
      <c r="BN622" s="163"/>
      <c r="BO622" s="163"/>
      <c r="BP622" s="163"/>
      <c r="BQ622" s="163"/>
      <c r="BR622" s="163"/>
      <c r="BS622" s="261"/>
      <c r="BT622" s="127"/>
      <c r="BU622" s="1149"/>
      <c r="BV622" s="262"/>
      <c r="BW622" s="1100" t="s">
        <v>973</v>
      </c>
      <c r="BX622" s="1129">
        <v>15110</v>
      </c>
      <c r="BY622" s="237"/>
      <c r="BZ622" s="1100"/>
      <c r="CA622" s="1083">
        <v>0</v>
      </c>
      <c r="CB622" s="1102"/>
      <c r="CC622" s="1086"/>
      <c r="CD622" s="1102"/>
      <c r="CE622" s="1089"/>
      <c r="CF622" s="1102"/>
      <c r="CG622" s="1067"/>
      <c r="CH622" s="1093"/>
      <c r="CI622" s="1121"/>
      <c r="CJ622" s="1108"/>
      <c r="CK622" s="1093"/>
      <c r="CL622" s="123" t="s">
        <v>987</v>
      </c>
      <c r="CM622" s="228">
        <v>4200</v>
      </c>
      <c r="CN622" s="229">
        <v>4700</v>
      </c>
      <c r="CO622" s="1100"/>
      <c r="CP622" s="1111"/>
      <c r="CQ622" s="1100"/>
      <c r="CR622" s="1083"/>
      <c r="CS622" s="1102"/>
      <c r="CT622" s="1086"/>
      <c r="CU622" s="1086"/>
      <c r="CV622" s="1089"/>
      <c r="CW622" s="1102"/>
      <c r="CX622" s="1105"/>
      <c r="CY622" s="1091"/>
      <c r="CZ622" s="202"/>
      <c r="DA622" s="127"/>
      <c r="DB622" s="1096"/>
      <c r="DC622" s="230"/>
      <c r="DD622" s="1096"/>
      <c r="DE622" s="1098"/>
      <c r="DF622" s="1100"/>
      <c r="DG622" s="1083"/>
      <c r="DH622" s="1086"/>
      <c r="DI622" s="1086"/>
      <c r="DJ622" s="1086"/>
      <c r="DK622" s="1089"/>
      <c r="DL622" s="1086"/>
      <c r="DM622" s="1067"/>
      <c r="DN622" s="1069"/>
      <c r="DO622" s="1076">
        <v>0.01</v>
      </c>
      <c r="DP622" s="1078">
        <v>0.03</v>
      </c>
      <c r="DQ622" s="1078">
        <v>0.04</v>
      </c>
      <c r="DR622" s="1080">
        <v>0.06</v>
      </c>
      <c r="DS622" s="202"/>
      <c r="DT622" s="1143"/>
      <c r="DU622" s="160"/>
      <c r="DV622" s="160"/>
    </row>
    <row r="623" spans="1:138" ht="18.600000000000001" customHeight="1">
      <c r="A623" s="263" t="s">
        <v>796</v>
      </c>
      <c r="B623" s="1147"/>
      <c r="C623" s="1136"/>
      <c r="D623" s="1124"/>
      <c r="E623" s="238" t="s">
        <v>55</v>
      </c>
      <c r="F623" s="165"/>
      <c r="G623" s="239">
        <v>215430</v>
      </c>
      <c r="H623" s="240"/>
      <c r="I623" s="239">
        <v>205020</v>
      </c>
      <c r="J623" s="240"/>
      <c r="K623" s="141" t="s">
        <v>973</v>
      </c>
      <c r="L623" s="241">
        <v>2030</v>
      </c>
      <c r="M623" s="242"/>
      <c r="N623" s="243" t="s">
        <v>974</v>
      </c>
      <c r="O623" s="244" t="s">
        <v>975</v>
      </c>
      <c r="P623" s="244" t="s">
        <v>910</v>
      </c>
      <c r="Q623" s="244" t="s">
        <v>976</v>
      </c>
      <c r="R623" s="244" t="s">
        <v>973</v>
      </c>
      <c r="S623" s="245">
        <v>3.1</v>
      </c>
      <c r="T623" s="246"/>
      <c r="U623" s="241">
        <v>1920</v>
      </c>
      <c r="V623" s="242"/>
      <c r="W623" s="247" t="s">
        <v>974</v>
      </c>
      <c r="X623" s="244" t="s">
        <v>975</v>
      </c>
      <c r="Y623" s="248" t="s">
        <v>910</v>
      </c>
      <c r="Z623" s="244" t="s">
        <v>976</v>
      </c>
      <c r="AA623" s="248" t="s">
        <v>973</v>
      </c>
      <c r="AB623" s="245">
        <v>3.1</v>
      </c>
      <c r="AC623" s="249"/>
      <c r="AD623" s="231"/>
      <c r="AF623" s="233"/>
      <c r="AG623" s="250"/>
      <c r="AO623" s="231"/>
      <c r="AQ623" s="233"/>
      <c r="AR623" s="250"/>
      <c r="AY623" s="231"/>
      <c r="BI623" s="1119"/>
      <c r="BK623" s="224" t="s">
        <v>998</v>
      </c>
      <c r="BL623" s="1118"/>
      <c r="BM623" s="202" t="s">
        <v>998</v>
      </c>
      <c r="BS623" s="225"/>
      <c r="BT623" s="232"/>
      <c r="BU623" s="1149"/>
      <c r="BV623" s="224"/>
      <c r="BW623" s="1100"/>
      <c r="BX623" s="1130"/>
      <c r="BY623" s="251"/>
      <c r="BZ623" s="1100"/>
      <c r="CA623" s="1084"/>
      <c r="CB623" s="1103"/>
      <c r="CC623" s="1087"/>
      <c r="CD623" s="1103"/>
      <c r="CE623" s="1090"/>
      <c r="CF623" s="1103"/>
      <c r="CG623" s="1068"/>
      <c r="CH623" s="1093"/>
      <c r="CI623" s="1122"/>
      <c r="CJ623" s="1109"/>
      <c r="CK623" s="1093"/>
      <c r="CL623" s="252" t="s">
        <v>988</v>
      </c>
      <c r="CM623" s="253">
        <v>3800</v>
      </c>
      <c r="CN623" s="254">
        <v>4200</v>
      </c>
      <c r="CO623" s="1100"/>
      <c r="CP623" s="1112"/>
      <c r="CQ623" s="1100"/>
      <c r="CR623" s="1084"/>
      <c r="CS623" s="1103"/>
      <c r="CT623" s="1087"/>
      <c r="CU623" s="1087"/>
      <c r="CV623" s="1090"/>
      <c r="CW623" s="1103"/>
      <c r="CX623" s="1106"/>
      <c r="CY623" s="1092"/>
      <c r="CZ623" s="202"/>
      <c r="DA623" s="127"/>
      <c r="DB623" s="1096"/>
      <c r="DC623" s="230"/>
      <c r="DD623" s="1096"/>
      <c r="DE623" s="1099"/>
      <c r="DF623" s="1100"/>
      <c r="DG623" s="1084"/>
      <c r="DH623" s="1087"/>
      <c r="DI623" s="1087"/>
      <c r="DJ623" s="1087"/>
      <c r="DK623" s="1090"/>
      <c r="DL623" s="1087"/>
      <c r="DM623" s="1068"/>
      <c r="DN623" s="1069"/>
      <c r="DO623" s="1077"/>
      <c r="DP623" s="1079"/>
      <c r="DQ623" s="1079"/>
      <c r="DR623" s="1081"/>
      <c r="DS623" s="202"/>
      <c r="DT623" s="1143"/>
      <c r="DU623" s="160"/>
      <c r="DV623" s="160"/>
    </row>
    <row r="624" spans="1:138" ht="18.600000000000001" customHeight="1">
      <c r="A624" s="263" t="s">
        <v>797</v>
      </c>
      <c r="B624" s="1147"/>
      <c r="C624" s="1137" t="s">
        <v>999</v>
      </c>
      <c r="D624" s="1116" t="s">
        <v>972</v>
      </c>
      <c r="E624" s="164" t="s">
        <v>52</v>
      </c>
      <c r="F624" s="165"/>
      <c r="G624" s="166">
        <v>63030</v>
      </c>
      <c r="H624" s="167">
        <v>70740</v>
      </c>
      <c r="I624" s="166">
        <v>53560</v>
      </c>
      <c r="J624" s="167">
        <v>61270</v>
      </c>
      <c r="K624" s="141" t="s">
        <v>973</v>
      </c>
      <c r="L624" s="168">
        <v>610</v>
      </c>
      <c r="M624" s="169">
        <v>680</v>
      </c>
      <c r="N624" s="170" t="s">
        <v>974</v>
      </c>
      <c r="O624" s="171" t="s">
        <v>975</v>
      </c>
      <c r="P624" s="172" t="s">
        <v>973</v>
      </c>
      <c r="Q624" s="173" t="s">
        <v>976</v>
      </c>
      <c r="R624" s="172" t="s">
        <v>973</v>
      </c>
      <c r="S624" s="174">
        <v>3.1</v>
      </c>
      <c r="T624" s="175">
        <v>3.1</v>
      </c>
      <c r="U624" s="168">
        <v>510</v>
      </c>
      <c r="V624" s="169">
        <v>580</v>
      </c>
      <c r="W624" s="176" t="s">
        <v>974</v>
      </c>
      <c r="X624" s="171" t="s">
        <v>975</v>
      </c>
      <c r="Y624" s="176" t="s">
        <v>973</v>
      </c>
      <c r="Z624" s="173" t="s">
        <v>976</v>
      </c>
      <c r="AA624" s="176" t="s">
        <v>973</v>
      </c>
      <c r="AB624" s="174">
        <v>3.1</v>
      </c>
      <c r="AC624" s="177">
        <v>3.1</v>
      </c>
      <c r="AD624" s="141" t="s">
        <v>973</v>
      </c>
      <c r="AE624" s="178">
        <v>7710</v>
      </c>
      <c r="AF624" s="141" t="s">
        <v>973</v>
      </c>
      <c r="AG624" s="179">
        <v>70</v>
      </c>
      <c r="AH624" s="180" t="s">
        <v>974</v>
      </c>
      <c r="AI624" s="171" t="s">
        <v>975</v>
      </c>
      <c r="AJ624" s="176" t="s">
        <v>973</v>
      </c>
      <c r="AK624" s="173" t="s">
        <v>976</v>
      </c>
      <c r="AL624" s="176" t="s">
        <v>973</v>
      </c>
      <c r="AM624" s="181">
        <v>3.2</v>
      </c>
      <c r="AN624" s="182" t="s">
        <v>977</v>
      </c>
      <c r="AO624" s="141" t="s">
        <v>973</v>
      </c>
      <c r="AP624" s="183">
        <v>3080</v>
      </c>
      <c r="AQ624" s="141" t="s">
        <v>973</v>
      </c>
      <c r="AR624" s="184">
        <v>30</v>
      </c>
      <c r="AS624" s="185" t="s">
        <v>974</v>
      </c>
      <c r="AT624" s="186" t="s">
        <v>975</v>
      </c>
      <c r="AU624" s="187" t="s">
        <v>973</v>
      </c>
      <c r="AV624" s="188" t="s">
        <v>976</v>
      </c>
      <c r="AW624" s="187" t="s">
        <v>973</v>
      </c>
      <c r="AX624" s="189">
        <v>3.7</v>
      </c>
      <c r="AZ624" s="126"/>
      <c r="BA624" s="126"/>
      <c r="BB624" s="190"/>
      <c r="BC624" s="130"/>
      <c r="BD624" s="126"/>
      <c r="BE624" s="130"/>
      <c r="BF624" s="126"/>
      <c r="BG624" s="130"/>
      <c r="BH624" s="126"/>
      <c r="BI624" s="1119"/>
      <c r="BK624" s="224">
        <v>320800</v>
      </c>
      <c r="BL624" s="1118"/>
      <c r="BM624" s="256">
        <v>3200</v>
      </c>
      <c r="BN624" s="195" t="s">
        <v>911</v>
      </c>
      <c r="BO624" s="122" t="s">
        <v>975</v>
      </c>
      <c r="BP624" s="129" t="s">
        <v>973</v>
      </c>
      <c r="BQ624" s="257" t="s">
        <v>976</v>
      </c>
      <c r="BR624" s="143" t="s">
        <v>973</v>
      </c>
      <c r="BS624" s="258">
        <v>2.1</v>
      </c>
      <c r="BT624" s="232"/>
      <c r="BU624" s="1149"/>
      <c r="BV624" s="224"/>
      <c r="BW624" s="1100" t="s">
        <v>973</v>
      </c>
      <c r="BX624" s="1131">
        <v>16130</v>
      </c>
      <c r="BY624" s="197"/>
      <c r="BZ624" s="1100" t="s">
        <v>973</v>
      </c>
      <c r="CA624" s="1082">
        <v>80</v>
      </c>
      <c r="CB624" s="1101" t="s">
        <v>974</v>
      </c>
      <c r="CC624" s="1085" t="s">
        <v>975</v>
      </c>
      <c r="CD624" s="1101" t="s">
        <v>973</v>
      </c>
      <c r="CE624" s="1088" t="s">
        <v>979</v>
      </c>
      <c r="CF624" s="1101" t="s">
        <v>973</v>
      </c>
      <c r="CG624" s="1066">
        <v>6.8</v>
      </c>
      <c r="CH624" s="1093" t="s">
        <v>973</v>
      </c>
      <c r="CI624" s="1120">
        <v>4500</v>
      </c>
      <c r="CJ624" s="1107">
        <v>4900</v>
      </c>
      <c r="CK624" s="1093" t="s">
        <v>973</v>
      </c>
      <c r="CL624" s="198" t="s">
        <v>980</v>
      </c>
      <c r="CM624" s="199">
        <v>8000</v>
      </c>
      <c r="CN624" s="200">
        <v>8900</v>
      </c>
      <c r="CO624" s="1100" t="s">
        <v>973</v>
      </c>
      <c r="CP624" s="1110">
        <v>8420</v>
      </c>
      <c r="CQ624" s="1100" t="s">
        <v>973</v>
      </c>
      <c r="CR624" s="1082">
        <v>80</v>
      </c>
      <c r="CS624" s="1101" t="s">
        <v>974</v>
      </c>
      <c r="CT624" s="1085" t="s">
        <v>975</v>
      </c>
      <c r="CU624" s="1085" t="s">
        <v>973</v>
      </c>
      <c r="CV624" s="1088" t="s">
        <v>979</v>
      </c>
      <c r="CW624" s="1101" t="s">
        <v>973</v>
      </c>
      <c r="CX624" s="1104">
        <v>3.3</v>
      </c>
      <c r="CY624" s="1091" t="s">
        <v>981</v>
      </c>
      <c r="CZ624" s="1093" t="s">
        <v>973</v>
      </c>
      <c r="DA624" s="1094">
        <v>4900</v>
      </c>
      <c r="DB624" s="1096"/>
      <c r="DC624" s="230"/>
      <c r="DD624" s="1096" t="s">
        <v>982</v>
      </c>
      <c r="DE624" s="1097">
        <v>9120</v>
      </c>
      <c r="DF624" s="1100" t="s">
        <v>973</v>
      </c>
      <c r="DG624" s="1082">
        <v>90</v>
      </c>
      <c r="DH624" s="1085" t="s">
        <v>974</v>
      </c>
      <c r="DI624" s="1085" t="s">
        <v>975</v>
      </c>
      <c r="DJ624" s="1085" t="s">
        <v>973</v>
      </c>
      <c r="DK624" s="1088" t="s">
        <v>979</v>
      </c>
      <c r="DL624" s="1085" t="s">
        <v>973</v>
      </c>
      <c r="DM624" s="1066">
        <v>2.2000000000000002</v>
      </c>
      <c r="DN624" s="1069" t="s">
        <v>982</v>
      </c>
      <c r="DO624" s="1070" t="s">
        <v>912</v>
      </c>
      <c r="DP624" s="1072" t="s">
        <v>912</v>
      </c>
      <c r="DQ624" s="1072" t="s">
        <v>912</v>
      </c>
      <c r="DR624" s="1074" t="s">
        <v>912</v>
      </c>
      <c r="DS624" s="202"/>
      <c r="DT624" s="1143"/>
      <c r="DU624" s="160"/>
      <c r="DV624" s="160"/>
    </row>
    <row r="625" spans="1:126" s="263" customFormat="1" ht="18.600000000000001" customHeight="1">
      <c r="A625" s="263" t="s">
        <v>798</v>
      </c>
      <c r="B625" s="1147"/>
      <c r="C625" s="1136"/>
      <c r="D625" s="1117"/>
      <c r="E625" s="203" t="s">
        <v>53</v>
      </c>
      <c r="F625" s="165"/>
      <c r="G625" s="204">
        <v>70740</v>
      </c>
      <c r="H625" s="205">
        <v>133600</v>
      </c>
      <c r="I625" s="204">
        <v>61270</v>
      </c>
      <c r="J625" s="205">
        <v>124130</v>
      </c>
      <c r="K625" s="141" t="s">
        <v>973</v>
      </c>
      <c r="L625" s="206">
        <v>680</v>
      </c>
      <c r="M625" s="207">
        <v>1210</v>
      </c>
      <c r="N625" s="208" t="s">
        <v>974</v>
      </c>
      <c r="O625" s="209" t="s">
        <v>975</v>
      </c>
      <c r="P625" s="209" t="s">
        <v>910</v>
      </c>
      <c r="Q625" s="209" t="s">
        <v>976</v>
      </c>
      <c r="R625" s="209" t="s">
        <v>973</v>
      </c>
      <c r="S625" s="210">
        <v>3.1</v>
      </c>
      <c r="T625" s="211">
        <v>3.1</v>
      </c>
      <c r="U625" s="206">
        <v>580</v>
      </c>
      <c r="V625" s="207">
        <v>1110</v>
      </c>
      <c r="W625" s="212" t="s">
        <v>974</v>
      </c>
      <c r="X625" s="209" t="s">
        <v>975</v>
      </c>
      <c r="Y625" s="212" t="s">
        <v>910</v>
      </c>
      <c r="Z625" s="209" t="s">
        <v>976</v>
      </c>
      <c r="AA625" s="212" t="s">
        <v>973</v>
      </c>
      <c r="AB625" s="210">
        <v>3.1</v>
      </c>
      <c r="AC625" s="213">
        <v>3.1</v>
      </c>
      <c r="AD625" s="141" t="s">
        <v>973</v>
      </c>
      <c r="AE625" s="214">
        <v>7710</v>
      </c>
      <c r="AF625" s="141" t="s">
        <v>973</v>
      </c>
      <c r="AG625" s="215">
        <v>70</v>
      </c>
      <c r="AH625" s="216" t="s">
        <v>974</v>
      </c>
      <c r="AI625" s="158" t="s">
        <v>975</v>
      </c>
      <c r="AJ625" s="159" t="s">
        <v>973</v>
      </c>
      <c r="AK625" s="217" t="s">
        <v>976</v>
      </c>
      <c r="AL625" s="218" t="s">
        <v>973</v>
      </c>
      <c r="AM625" s="219">
        <v>3.2</v>
      </c>
      <c r="AN625" s="220"/>
      <c r="AO625" s="115"/>
      <c r="AP625" s="221"/>
      <c r="AQ625" s="115"/>
      <c r="AR625" s="222"/>
      <c r="AS625" s="223"/>
      <c r="AT625" s="221"/>
      <c r="AU625" s="223"/>
      <c r="AV625" s="221"/>
      <c r="AW625" s="223"/>
      <c r="AX625" s="221"/>
      <c r="AY625" s="115"/>
      <c r="AZ625" s="126"/>
      <c r="BA625" s="126"/>
      <c r="BB625" s="190"/>
      <c r="BC625" s="130"/>
      <c r="BD625" s="126"/>
      <c r="BE625" s="130"/>
      <c r="BF625" s="126"/>
      <c r="BG625" s="130"/>
      <c r="BH625" s="126"/>
      <c r="BI625" s="1119"/>
      <c r="BJ625" s="115"/>
      <c r="BK625" s="259"/>
      <c r="BL625" s="1118"/>
      <c r="BM625" s="260"/>
      <c r="BN625" s="163"/>
      <c r="BO625" s="163"/>
      <c r="BP625" s="163"/>
      <c r="BQ625" s="163"/>
      <c r="BR625" s="163"/>
      <c r="BS625" s="261"/>
      <c r="BT625" s="232"/>
      <c r="BU625" s="1149"/>
      <c r="BV625" s="224"/>
      <c r="BW625" s="1100"/>
      <c r="BX625" s="1132"/>
      <c r="BY625" s="227">
        <v>14250</v>
      </c>
      <c r="BZ625" s="1100"/>
      <c r="CA625" s="1083"/>
      <c r="CB625" s="1102"/>
      <c r="CC625" s="1086"/>
      <c r="CD625" s="1102"/>
      <c r="CE625" s="1089"/>
      <c r="CF625" s="1102"/>
      <c r="CG625" s="1067"/>
      <c r="CH625" s="1093"/>
      <c r="CI625" s="1121"/>
      <c r="CJ625" s="1108"/>
      <c r="CK625" s="1093"/>
      <c r="CL625" s="123" t="s">
        <v>985</v>
      </c>
      <c r="CM625" s="228">
        <v>4400</v>
      </c>
      <c r="CN625" s="229">
        <v>4900</v>
      </c>
      <c r="CO625" s="1100"/>
      <c r="CP625" s="1111"/>
      <c r="CQ625" s="1100"/>
      <c r="CR625" s="1083"/>
      <c r="CS625" s="1102"/>
      <c r="CT625" s="1086"/>
      <c r="CU625" s="1086"/>
      <c r="CV625" s="1089"/>
      <c r="CW625" s="1102"/>
      <c r="CX625" s="1105"/>
      <c r="CY625" s="1091"/>
      <c r="CZ625" s="1093"/>
      <c r="DA625" s="1095"/>
      <c r="DB625" s="1096"/>
      <c r="DC625" s="230"/>
      <c r="DD625" s="1096"/>
      <c r="DE625" s="1098"/>
      <c r="DF625" s="1100"/>
      <c r="DG625" s="1083"/>
      <c r="DH625" s="1086"/>
      <c r="DI625" s="1086"/>
      <c r="DJ625" s="1086"/>
      <c r="DK625" s="1089"/>
      <c r="DL625" s="1086"/>
      <c r="DM625" s="1067"/>
      <c r="DN625" s="1069"/>
      <c r="DO625" s="1071"/>
      <c r="DP625" s="1073"/>
      <c r="DQ625" s="1073"/>
      <c r="DR625" s="1075"/>
      <c r="DS625" s="202"/>
      <c r="DT625" s="1143"/>
      <c r="DU625" s="160"/>
      <c r="DV625" s="160"/>
    </row>
    <row r="626" spans="1:126" s="263" customFormat="1" ht="18.600000000000001" customHeight="1">
      <c r="A626" s="263" t="s">
        <v>799</v>
      </c>
      <c r="B626" s="1147"/>
      <c r="C626" s="1136"/>
      <c r="D626" s="1123" t="s">
        <v>986</v>
      </c>
      <c r="E626" s="203" t="s">
        <v>54</v>
      </c>
      <c r="F626" s="165"/>
      <c r="G626" s="204">
        <v>133600</v>
      </c>
      <c r="H626" s="205">
        <v>210790</v>
      </c>
      <c r="I626" s="204">
        <v>124130</v>
      </c>
      <c r="J626" s="205">
        <v>201320</v>
      </c>
      <c r="K626" s="141" t="s">
        <v>973</v>
      </c>
      <c r="L626" s="206">
        <v>1210</v>
      </c>
      <c r="M626" s="207">
        <v>1980</v>
      </c>
      <c r="N626" s="208" t="s">
        <v>974</v>
      </c>
      <c r="O626" s="209" t="s">
        <v>975</v>
      </c>
      <c r="P626" s="209" t="s">
        <v>910</v>
      </c>
      <c r="Q626" s="209" t="s">
        <v>976</v>
      </c>
      <c r="R626" s="209" t="s">
        <v>973</v>
      </c>
      <c r="S626" s="210">
        <v>3.1</v>
      </c>
      <c r="T626" s="211">
        <v>3.1</v>
      </c>
      <c r="U626" s="206">
        <v>1110</v>
      </c>
      <c r="V626" s="207">
        <v>1880</v>
      </c>
      <c r="W626" s="212" t="s">
        <v>974</v>
      </c>
      <c r="X626" s="209" t="s">
        <v>975</v>
      </c>
      <c r="Y626" s="212" t="s">
        <v>910</v>
      </c>
      <c r="Z626" s="209" t="s">
        <v>976</v>
      </c>
      <c r="AA626" s="212" t="s">
        <v>973</v>
      </c>
      <c r="AB626" s="210">
        <v>3.1</v>
      </c>
      <c r="AC626" s="213">
        <v>3.1</v>
      </c>
      <c r="AD626" s="231"/>
      <c r="AE626" s="232"/>
      <c r="AF626" s="233"/>
      <c r="AG626" s="234"/>
      <c r="AH626" s="235"/>
      <c r="AI626" s="195"/>
      <c r="AJ626" s="235"/>
      <c r="AK626" s="195"/>
      <c r="AL626" s="235"/>
      <c r="AM626" s="195"/>
      <c r="AN626" s="195"/>
      <c r="AO626" s="231"/>
      <c r="AP626" s="232"/>
      <c r="AQ626" s="233"/>
      <c r="AR626" s="234"/>
      <c r="AS626" s="235"/>
      <c r="AT626" s="195"/>
      <c r="AU626" s="235"/>
      <c r="AV626" s="195"/>
      <c r="AW626" s="235"/>
      <c r="AX626" s="195"/>
      <c r="AY626" s="141" t="s">
        <v>973</v>
      </c>
      <c r="AZ626" s="236">
        <v>15430</v>
      </c>
      <c r="BA626" s="141" t="s">
        <v>973</v>
      </c>
      <c r="BB626" s="184">
        <v>150</v>
      </c>
      <c r="BC626" s="185" t="s">
        <v>974</v>
      </c>
      <c r="BD626" s="186" t="s">
        <v>975</v>
      </c>
      <c r="BE626" s="187" t="s">
        <v>973</v>
      </c>
      <c r="BF626" s="188" t="s">
        <v>976</v>
      </c>
      <c r="BG626" s="185" t="s">
        <v>973</v>
      </c>
      <c r="BH626" s="189">
        <v>2.9</v>
      </c>
      <c r="BI626" s="1119"/>
      <c r="BJ626" s="115"/>
      <c r="BK626" s="224" t="s">
        <v>1000</v>
      </c>
      <c r="BL626" s="1118"/>
      <c r="BM626" s="202" t="s">
        <v>1000</v>
      </c>
      <c r="BN626" s="195"/>
      <c r="BO626" s="195"/>
      <c r="BP626" s="195"/>
      <c r="BQ626" s="195"/>
      <c r="BR626" s="195"/>
      <c r="BS626" s="225"/>
      <c r="BT626" s="232"/>
      <c r="BU626" s="1149"/>
      <c r="BV626" s="224"/>
      <c r="BW626" s="1100" t="s">
        <v>973</v>
      </c>
      <c r="BX626" s="1129">
        <v>14250</v>
      </c>
      <c r="BY626" s="237"/>
      <c r="BZ626" s="1100"/>
      <c r="CA626" s="1083"/>
      <c r="CB626" s="1102"/>
      <c r="CC626" s="1086"/>
      <c r="CD626" s="1102"/>
      <c r="CE626" s="1089"/>
      <c r="CF626" s="1102"/>
      <c r="CG626" s="1067"/>
      <c r="CH626" s="1093"/>
      <c r="CI626" s="1121"/>
      <c r="CJ626" s="1108"/>
      <c r="CK626" s="1093"/>
      <c r="CL626" s="123" t="s">
        <v>987</v>
      </c>
      <c r="CM626" s="228">
        <v>3800</v>
      </c>
      <c r="CN626" s="229">
        <v>4200</v>
      </c>
      <c r="CO626" s="1100"/>
      <c r="CP626" s="1111"/>
      <c r="CQ626" s="1100"/>
      <c r="CR626" s="1083"/>
      <c r="CS626" s="1102"/>
      <c r="CT626" s="1086"/>
      <c r="CU626" s="1086"/>
      <c r="CV626" s="1089"/>
      <c r="CW626" s="1102"/>
      <c r="CX626" s="1105"/>
      <c r="CY626" s="1091"/>
      <c r="CZ626" s="202"/>
      <c r="DA626" s="127"/>
      <c r="DB626" s="1096"/>
      <c r="DC626" s="230"/>
      <c r="DD626" s="1096"/>
      <c r="DE626" s="1098"/>
      <c r="DF626" s="1100"/>
      <c r="DG626" s="1083"/>
      <c r="DH626" s="1086"/>
      <c r="DI626" s="1086"/>
      <c r="DJ626" s="1086"/>
      <c r="DK626" s="1089"/>
      <c r="DL626" s="1086"/>
      <c r="DM626" s="1067"/>
      <c r="DN626" s="1069"/>
      <c r="DO626" s="1076">
        <v>0.01</v>
      </c>
      <c r="DP626" s="1078">
        <v>0.03</v>
      </c>
      <c r="DQ626" s="1078">
        <v>0.04</v>
      </c>
      <c r="DR626" s="1080">
        <v>0.06</v>
      </c>
      <c r="DS626" s="202"/>
      <c r="DT626" s="1143"/>
      <c r="DU626" s="160"/>
      <c r="DV626" s="160"/>
    </row>
    <row r="627" spans="1:126" s="263" customFormat="1" ht="18.600000000000001" customHeight="1">
      <c r="A627" s="263" t="s">
        <v>800</v>
      </c>
      <c r="B627" s="1147"/>
      <c r="C627" s="1136"/>
      <c r="D627" s="1124"/>
      <c r="E627" s="238" t="s">
        <v>55</v>
      </c>
      <c r="F627" s="165"/>
      <c r="G627" s="239">
        <v>210790</v>
      </c>
      <c r="H627" s="240"/>
      <c r="I627" s="239">
        <v>201320</v>
      </c>
      <c r="J627" s="240"/>
      <c r="K627" s="141" t="s">
        <v>973</v>
      </c>
      <c r="L627" s="241">
        <v>1980</v>
      </c>
      <c r="M627" s="242"/>
      <c r="N627" s="243" t="s">
        <v>974</v>
      </c>
      <c r="O627" s="244" t="s">
        <v>975</v>
      </c>
      <c r="P627" s="244" t="s">
        <v>910</v>
      </c>
      <c r="Q627" s="244" t="s">
        <v>976</v>
      </c>
      <c r="R627" s="244" t="s">
        <v>973</v>
      </c>
      <c r="S627" s="245">
        <v>3.1</v>
      </c>
      <c r="T627" s="246"/>
      <c r="U627" s="241">
        <v>1880</v>
      </c>
      <c r="V627" s="242"/>
      <c r="W627" s="247" t="s">
        <v>974</v>
      </c>
      <c r="X627" s="244" t="s">
        <v>975</v>
      </c>
      <c r="Y627" s="248" t="s">
        <v>910</v>
      </c>
      <c r="Z627" s="244" t="s">
        <v>976</v>
      </c>
      <c r="AA627" s="248" t="s">
        <v>973</v>
      </c>
      <c r="AB627" s="245">
        <v>3.1</v>
      </c>
      <c r="AC627" s="249"/>
      <c r="AD627" s="231"/>
      <c r="AE627" s="232"/>
      <c r="AF627" s="233"/>
      <c r="AG627" s="250"/>
      <c r="AH627" s="235"/>
      <c r="AI627" s="195"/>
      <c r="AJ627" s="235"/>
      <c r="AK627" s="195"/>
      <c r="AL627" s="235"/>
      <c r="AM627" s="195"/>
      <c r="AN627" s="195"/>
      <c r="AO627" s="231"/>
      <c r="AP627" s="232"/>
      <c r="AQ627" s="233"/>
      <c r="AR627" s="250"/>
      <c r="AS627" s="235"/>
      <c r="AT627" s="195"/>
      <c r="AU627" s="235"/>
      <c r="AV627" s="195"/>
      <c r="AW627" s="235"/>
      <c r="AX627" s="195"/>
      <c r="AY627" s="231"/>
      <c r="AZ627" s="232"/>
      <c r="BA627" s="232"/>
      <c r="BB627" s="234"/>
      <c r="BC627" s="235"/>
      <c r="BD627" s="195"/>
      <c r="BE627" s="235"/>
      <c r="BF627" s="195"/>
      <c r="BG627" s="235"/>
      <c r="BH627" s="195"/>
      <c r="BI627" s="1119"/>
      <c r="BJ627" s="115"/>
      <c r="BK627" s="224">
        <v>358700</v>
      </c>
      <c r="BL627" s="1118"/>
      <c r="BM627" s="256">
        <v>3580</v>
      </c>
      <c r="BN627" s="195" t="s">
        <v>911</v>
      </c>
      <c r="BO627" s="122" t="s">
        <v>975</v>
      </c>
      <c r="BP627" s="129" t="s">
        <v>973</v>
      </c>
      <c r="BQ627" s="257" t="s">
        <v>976</v>
      </c>
      <c r="BR627" s="143" t="s">
        <v>973</v>
      </c>
      <c r="BS627" s="258">
        <v>2.2000000000000002</v>
      </c>
      <c r="BT627" s="232"/>
      <c r="BU627" s="1149"/>
      <c r="BV627" s="224"/>
      <c r="BW627" s="1100"/>
      <c r="BX627" s="1130"/>
      <c r="BY627" s="251"/>
      <c r="BZ627" s="1100"/>
      <c r="CA627" s="1084"/>
      <c r="CB627" s="1103"/>
      <c r="CC627" s="1087"/>
      <c r="CD627" s="1103"/>
      <c r="CE627" s="1090"/>
      <c r="CF627" s="1103"/>
      <c r="CG627" s="1068"/>
      <c r="CH627" s="1093"/>
      <c r="CI627" s="1122"/>
      <c r="CJ627" s="1109"/>
      <c r="CK627" s="1093"/>
      <c r="CL627" s="252" t="s">
        <v>988</v>
      </c>
      <c r="CM627" s="253">
        <v>3400</v>
      </c>
      <c r="CN627" s="254">
        <v>3800</v>
      </c>
      <c r="CO627" s="1100"/>
      <c r="CP627" s="1112"/>
      <c r="CQ627" s="1100"/>
      <c r="CR627" s="1084"/>
      <c r="CS627" s="1103"/>
      <c r="CT627" s="1087"/>
      <c r="CU627" s="1087"/>
      <c r="CV627" s="1090"/>
      <c r="CW627" s="1103"/>
      <c r="CX627" s="1106"/>
      <c r="CY627" s="1092"/>
      <c r="CZ627" s="202"/>
      <c r="DA627" s="127"/>
      <c r="DB627" s="1096"/>
      <c r="DC627" s="230"/>
      <c r="DD627" s="1096"/>
      <c r="DE627" s="1099"/>
      <c r="DF627" s="1100"/>
      <c r="DG627" s="1084"/>
      <c r="DH627" s="1087"/>
      <c r="DI627" s="1087"/>
      <c r="DJ627" s="1087"/>
      <c r="DK627" s="1090"/>
      <c r="DL627" s="1087"/>
      <c r="DM627" s="1068"/>
      <c r="DN627" s="1069"/>
      <c r="DO627" s="1077"/>
      <c r="DP627" s="1079"/>
      <c r="DQ627" s="1079"/>
      <c r="DR627" s="1081"/>
      <c r="DS627" s="202"/>
      <c r="DT627" s="1143"/>
      <c r="DU627" s="160"/>
      <c r="DV627" s="160"/>
    </row>
    <row r="628" spans="1:126" s="263" customFormat="1" ht="18.600000000000001" customHeight="1">
      <c r="A628" s="263" t="s">
        <v>801</v>
      </c>
      <c r="B628" s="1147"/>
      <c r="C628" s="1128" t="s">
        <v>1001</v>
      </c>
      <c r="D628" s="1116" t="s">
        <v>972</v>
      </c>
      <c r="E628" s="164" t="s">
        <v>52</v>
      </c>
      <c r="F628" s="165"/>
      <c r="G628" s="166">
        <v>59320</v>
      </c>
      <c r="H628" s="167">
        <v>67030</v>
      </c>
      <c r="I628" s="166">
        <v>50640</v>
      </c>
      <c r="J628" s="167">
        <v>58350</v>
      </c>
      <c r="K628" s="141" t="s">
        <v>973</v>
      </c>
      <c r="L628" s="168">
        <v>570</v>
      </c>
      <c r="M628" s="169">
        <v>640</v>
      </c>
      <c r="N628" s="170" t="s">
        <v>974</v>
      </c>
      <c r="O628" s="171" t="s">
        <v>975</v>
      </c>
      <c r="P628" s="172" t="s">
        <v>973</v>
      </c>
      <c r="Q628" s="173" t="s">
        <v>976</v>
      </c>
      <c r="R628" s="172" t="s">
        <v>973</v>
      </c>
      <c r="S628" s="174">
        <v>3.1</v>
      </c>
      <c r="T628" s="175">
        <v>3.1</v>
      </c>
      <c r="U628" s="168">
        <v>480</v>
      </c>
      <c r="V628" s="169">
        <v>550</v>
      </c>
      <c r="W628" s="176" t="s">
        <v>974</v>
      </c>
      <c r="X628" s="171" t="s">
        <v>975</v>
      </c>
      <c r="Y628" s="176" t="s">
        <v>973</v>
      </c>
      <c r="Z628" s="173" t="s">
        <v>976</v>
      </c>
      <c r="AA628" s="176" t="s">
        <v>973</v>
      </c>
      <c r="AB628" s="174">
        <v>3.1</v>
      </c>
      <c r="AC628" s="177">
        <v>3.1</v>
      </c>
      <c r="AD628" s="141" t="s">
        <v>973</v>
      </c>
      <c r="AE628" s="178">
        <v>7710</v>
      </c>
      <c r="AF628" s="141" t="s">
        <v>973</v>
      </c>
      <c r="AG628" s="179">
        <v>70</v>
      </c>
      <c r="AH628" s="180" t="s">
        <v>974</v>
      </c>
      <c r="AI628" s="171" t="s">
        <v>975</v>
      </c>
      <c r="AJ628" s="176" t="s">
        <v>973</v>
      </c>
      <c r="AK628" s="173" t="s">
        <v>976</v>
      </c>
      <c r="AL628" s="176" t="s">
        <v>973</v>
      </c>
      <c r="AM628" s="181">
        <v>3.2</v>
      </c>
      <c r="AN628" s="182" t="s">
        <v>977</v>
      </c>
      <c r="AO628" s="141" t="s">
        <v>973</v>
      </c>
      <c r="AP628" s="183">
        <v>3080</v>
      </c>
      <c r="AQ628" s="141" t="s">
        <v>973</v>
      </c>
      <c r="AR628" s="184">
        <v>30</v>
      </c>
      <c r="AS628" s="185" t="s">
        <v>974</v>
      </c>
      <c r="AT628" s="186" t="s">
        <v>975</v>
      </c>
      <c r="AU628" s="187" t="s">
        <v>973</v>
      </c>
      <c r="AV628" s="188" t="s">
        <v>976</v>
      </c>
      <c r="AW628" s="187" t="s">
        <v>973</v>
      </c>
      <c r="AX628" s="189">
        <v>3.7</v>
      </c>
      <c r="AY628" s="115"/>
      <c r="AZ628" s="126"/>
      <c r="BA628" s="126"/>
      <c r="BB628" s="190"/>
      <c r="BC628" s="130"/>
      <c r="BD628" s="126"/>
      <c r="BE628" s="130"/>
      <c r="BF628" s="126"/>
      <c r="BG628" s="130"/>
      <c r="BH628" s="126"/>
      <c r="BI628" s="1119"/>
      <c r="BJ628" s="115"/>
      <c r="BK628" s="259"/>
      <c r="BL628" s="1118"/>
      <c r="BM628" s="260"/>
      <c r="BN628" s="163"/>
      <c r="BO628" s="163"/>
      <c r="BP628" s="163"/>
      <c r="BQ628" s="163"/>
      <c r="BR628" s="163"/>
      <c r="BS628" s="261"/>
      <c r="BT628" s="195"/>
      <c r="BU628" s="1149"/>
      <c r="BV628" s="226"/>
      <c r="BW628" s="1100" t="s">
        <v>973</v>
      </c>
      <c r="BX628" s="1131">
        <v>15410</v>
      </c>
      <c r="BY628" s="197"/>
      <c r="BZ628" s="1100" t="s">
        <v>973</v>
      </c>
      <c r="CA628" s="1082">
        <v>70</v>
      </c>
      <c r="CB628" s="1101" t="s">
        <v>974</v>
      </c>
      <c r="CC628" s="1085" t="s">
        <v>975</v>
      </c>
      <c r="CD628" s="1101" t="s">
        <v>973</v>
      </c>
      <c r="CE628" s="1088" t="s">
        <v>979</v>
      </c>
      <c r="CF628" s="1101" t="s">
        <v>973</v>
      </c>
      <c r="CG628" s="1066">
        <v>7.1</v>
      </c>
      <c r="CH628" s="1093" t="s">
        <v>973</v>
      </c>
      <c r="CI628" s="1120">
        <v>4100</v>
      </c>
      <c r="CJ628" s="1107">
        <v>4500</v>
      </c>
      <c r="CK628" s="1093" t="s">
        <v>973</v>
      </c>
      <c r="CL628" s="198" t="s">
        <v>980</v>
      </c>
      <c r="CM628" s="199">
        <v>7200</v>
      </c>
      <c r="CN628" s="200">
        <v>8100</v>
      </c>
      <c r="CO628" s="1100" t="s">
        <v>973</v>
      </c>
      <c r="CP628" s="1110">
        <v>7710</v>
      </c>
      <c r="CQ628" s="1100" t="s">
        <v>973</v>
      </c>
      <c r="CR628" s="1082">
        <v>70</v>
      </c>
      <c r="CS628" s="1101" t="s">
        <v>974</v>
      </c>
      <c r="CT628" s="1085" t="s">
        <v>975</v>
      </c>
      <c r="CU628" s="1085" t="s">
        <v>973</v>
      </c>
      <c r="CV628" s="1088" t="s">
        <v>979</v>
      </c>
      <c r="CW628" s="1101" t="s">
        <v>973</v>
      </c>
      <c r="CX628" s="1104">
        <v>3.4</v>
      </c>
      <c r="CY628" s="1091" t="s">
        <v>981</v>
      </c>
      <c r="CZ628" s="1093" t="s">
        <v>973</v>
      </c>
      <c r="DA628" s="1094">
        <v>4900</v>
      </c>
      <c r="DB628" s="1096"/>
      <c r="DC628" s="230"/>
      <c r="DD628" s="1096" t="s">
        <v>982</v>
      </c>
      <c r="DE628" s="1097">
        <v>8360</v>
      </c>
      <c r="DF628" s="1100" t="s">
        <v>973</v>
      </c>
      <c r="DG628" s="1082">
        <v>80</v>
      </c>
      <c r="DH628" s="1085" t="s">
        <v>974</v>
      </c>
      <c r="DI628" s="1085" t="s">
        <v>975</v>
      </c>
      <c r="DJ628" s="1085" t="s">
        <v>973</v>
      </c>
      <c r="DK628" s="1088" t="s">
        <v>979</v>
      </c>
      <c r="DL628" s="1085" t="s">
        <v>973</v>
      </c>
      <c r="DM628" s="1066">
        <v>2.2999999999999998</v>
      </c>
      <c r="DN628" s="1069" t="s">
        <v>982</v>
      </c>
      <c r="DO628" s="1070" t="s">
        <v>912</v>
      </c>
      <c r="DP628" s="1072" t="s">
        <v>912</v>
      </c>
      <c r="DQ628" s="1072" t="s">
        <v>912</v>
      </c>
      <c r="DR628" s="1074" t="s">
        <v>912</v>
      </c>
      <c r="DS628" s="202"/>
      <c r="DT628" s="1143"/>
      <c r="DU628" s="160"/>
      <c r="DV628" s="160"/>
    </row>
    <row r="629" spans="1:126" s="263" customFormat="1" ht="18.600000000000001" customHeight="1">
      <c r="A629" s="263" t="s">
        <v>802</v>
      </c>
      <c r="B629" s="1147"/>
      <c r="C629" s="1113"/>
      <c r="D629" s="1117"/>
      <c r="E629" s="203" t="s">
        <v>53</v>
      </c>
      <c r="F629" s="165"/>
      <c r="G629" s="204">
        <v>67030</v>
      </c>
      <c r="H629" s="205">
        <v>129890</v>
      </c>
      <c r="I629" s="204">
        <v>58350</v>
      </c>
      <c r="J629" s="205">
        <v>121210</v>
      </c>
      <c r="K629" s="141" t="s">
        <v>973</v>
      </c>
      <c r="L629" s="206">
        <v>640</v>
      </c>
      <c r="M629" s="207">
        <v>1170</v>
      </c>
      <c r="N629" s="208" t="s">
        <v>974</v>
      </c>
      <c r="O629" s="209" t="s">
        <v>975</v>
      </c>
      <c r="P629" s="209" t="s">
        <v>910</v>
      </c>
      <c r="Q629" s="209" t="s">
        <v>976</v>
      </c>
      <c r="R629" s="209" t="s">
        <v>973</v>
      </c>
      <c r="S629" s="210">
        <v>3.1</v>
      </c>
      <c r="T629" s="211">
        <v>3.1</v>
      </c>
      <c r="U629" s="206">
        <v>550</v>
      </c>
      <c r="V629" s="207">
        <v>1080</v>
      </c>
      <c r="W629" s="212" t="s">
        <v>974</v>
      </c>
      <c r="X629" s="209" t="s">
        <v>975</v>
      </c>
      <c r="Y629" s="212" t="s">
        <v>910</v>
      </c>
      <c r="Z629" s="209" t="s">
        <v>976</v>
      </c>
      <c r="AA629" s="212" t="s">
        <v>973</v>
      </c>
      <c r="AB629" s="210">
        <v>3.1</v>
      </c>
      <c r="AC629" s="213">
        <v>3.1</v>
      </c>
      <c r="AD629" s="141" t="s">
        <v>973</v>
      </c>
      <c r="AE629" s="214">
        <v>7710</v>
      </c>
      <c r="AF629" s="141" t="s">
        <v>973</v>
      </c>
      <c r="AG629" s="215">
        <v>70</v>
      </c>
      <c r="AH629" s="216" t="s">
        <v>974</v>
      </c>
      <c r="AI629" s="158" t="s">
        <v>975</v>
      </c>
      <c r="AJ629" s="159" t="s">
        <v>973</v>
      </c>
      <c r="AK629" s="217" t="s">
        <v>976</v>
      </c>
      <c r="AL629" s="218" t="s">
        <v>973</v>
      </c>
      <c r="AM629" s="219">
        <v>3.2</v>
      </c>
      <c r="AN629" s="220"/>
      <c r="AO629" s="115"/>
      <c r="AP629" s="221"/>
      <c r="AQ629" s="115"/>
      <c r="AR629" s="222"/>
      <c r="AS629" s="223"/>
      <c r="AT629" s="221"/>
      <c r="AU629" s="223"/>
      <c r="AV629" s="221"/>
      <c r="AW629" s="223"/>
      <c r="AX629" s="221"/>
      <c r="AY629" s="115"/>
      <c r="AZ629" s="126"/>
      <c r="BA629" s="126"/>
      <c r="BB629" s="190"/>
      <c r="BC629" s="130"/>
      <c r="BD629" s="126"/>
      <c r="BE629" s="130"/>
      <c r="BF629" s="126"/>
      <c r="BG629" s="130"/>
      <c r="BH629" s="126"/>
      <c r="BI629" s="1119"/>
      <c r="BJ629" s="115"/>
      <c r="BK629" s="224" t="s">
        <v>1002</v>
      </c>
      <c r="BL629" s="1118"/>
      <c r="BM629" s="202" t="s">
        <v>1002</v>
      </c>
      <c r="BN629" s="195"/>
      <c r="BO629" s="195"/>
      <c r="BP629" s="195"/>
      <c r="BQ629" s="195"/>
      <c r="BR629" s="195"/>
      <c r="BS629" s="225"/>
      <c r="BU629" s="1149"/>
      <c r="BV629" s="259"/>
      <c r="BW629" s="1100"/>
      <c r="BX629" s="1132"/>
      <c r="BY629" s="227">
        <v>13530</v>
      </c>
      <c r="BZ629" s="1100"/>
      <c r="CA629" s="1083"/>
      <c r="CB629" s="1102"/>
      <c r="CC629" s="1086"/>
      <c r="CD629" s="1102"/>
      <c r="CE629" s="1089"/>
      <c r="CF629" s="1102"/>
      <c r="CG629" s="1067"/>
      <c r="CH629" s="1093"/>
      <c r="CI629" s="1121" t="e">
        <v>#REF!</v>
      </c>
      <c r="CJ629" s="1108" t="e">
        <v>#REF!</v>
      </c>
      <c r="CK629" s="1093"/>
      <c r="CL629" s="123" t="s">
        <v>985</v>
      </c>
      <c r="CM629" s="228">
        <v>4000</v>
      </c>
      <c r="CN629" s="229">
        <v>4400</v>
      </c>
      <c r="CO629" s="1100"/>
      <c r="CP629" s="1111"/>
      <c r="CQ629" s="1100"/>
      <c r="CR629" s="1083"/>
      <c r="CS629" s="1102"/>
      <c r="CT629" s="1086"/>
      <c r="CU629" s="1086"/>
      <c r="CV629" s="1089"/>
      <c r="CW629" s="1102"/>
      <c r="CX629" s="1105"/>
      <c r="CY629" s="1091"/>
      <c r="CZ629" s="1093"/>
      <c r="DA629" s="1095"/>
      <c r="DB629" s="1096"/>
      <c r="DC629" s="230"/>
      <c r="DD629" s="1096"/>
      <c r="DE629" s="1098"/>
      <c r="DF629" s="1100"/>
      <c r="DG629" s="1083"/>
      <c r="DH629" s="1086"/>
      <c r="DI629" s="1086"/>
      <c r="DJ629" s="1086"/>
      <c r="DK629" s="1089"/>
      <c r="DL629" s="1086"/>
      <c r="DM629" s="1067"/>
      <c r="DN629" s="1069"/>
      <c r="DO629" s="1071"/>
      <c r="DP629" s="1073"/>
      <c r="DQ629" s="1073"/>
      <c r="DR629" s="1075"/>
      <c r="DS629" s="202"/>
      <c r="DT629" s="1143"/>
      <c r="DU629" s="160"/>
      <c r="DV629" s="160"/>
    </row>
    <row r="630" spans="1:126" s="263" customFormat="1" ht="18.600000000000001" customHeight="1">
      <c r="A630" s="263" t="s">
        <v>803</v>
      </c>
      <c r="B630" s="1147"/>
      <c r="C630" s="1113"/>
      <c r="D630" s="1123" t="s">
        <v>986</v>
      </c>
      <c r="E630" s="203" t="s">
        <v>54</v>
      </c>
      <c r="F630" s="165"/>
      <c r="G630" s="204">
        <v>129890</v>
      </c>
      <c r="H630" s="205">
        <v>207080</v>
      </c>
      <c r="I630" s="204">
        <v>121210</v>
      </c>
      <c r="J630" s="205">
        <v>198400</v>
      </c>
      <c r="K630" s="141" t="s">
        <v>973</v>
      </c>
      <c r="L630" s="206">
        <v>1170</v>
      </c>
      <c r="M630" s="207">
        <v>1950</v>
      </c>
      <c r="N630" s="208" t="s">
        <v>974</v>
      </c>
      <c r="O630" s="209" t="s">
        <v>975</v>
      </c>
      <c r="P630" s="209" t="s">
        <v>910</v>
      </c>
      <c r="Q630" s="209" t="s">
        <v>976</v>
      </c>
      <c r="R630" s="209" t="s">
        <v>973</v>
      </c>
      <c r="S630" s="210">
        <v>3.1</v>
      </c>
      <c r="T630" s="211">
        <v>3.1</v>
      </c>
      <c r="U630" s="206">
        <v>1080</v>
      </c>
      <c r="V630" s="207">
        <v>1850</v>
      </c>
      <c r="W630" s="212" t="s">
        <v>974</v>
      </c>
      <c r="X630" s="209" t="s">
        <v>975</v>
      </c>
      <c r="Y630" s="212" t="s">
        <v>910</v>
      </c>
      <c r="Z630" s="209" t="s">
        <v>976</v>
      </c>
      <c r="AA630" s="212" t="s">
        <v>973</v>
      </c>
      <c r="AB630" s="210">
        <v>3.1</v>
      </c>
      <c r="AC630" s="213">
        <v>3.1</v>
      </c>
      <c r="AD630" s="231"/>
      <c r="AE630" s="232"/>
      <c r="AF630" s="233"/>
      <c r="AG630" s="234"/>
      <c r="AH630" s="235"/>
      <c r="AI630" s="195"/>
      <c r="AJ630" s="235"/>
      <c r="AK630" s="195"/>
      <c r="AL630" s="235"/>
      <c r="AM630" s="195"/>
      <c r="AN630" s="195"/>
      <c r="AO630" s="231"/>
      <c r="AP630" s="232"/>
      <c r="AQ630" s="233"/>
      <c r="AR630" s="234"/>
      <c r="AS630" s="235"/>
      <c r="AT630" s="195"/>
      <c r="AU630" s="235"/>
      <c r="AV630" s="195"/>
      <c r="AW630" s="235"/>
      <c r="AX630" s="195"/>
      <c r="AY630" s="141" t="s">
        <v>973</v>
      </c>
      <c r="AZ630" s="236">
        <v>15430</v>
      </c>
      <c r="BA630" s="141" t="s">
        <v>973</v>
      </c>
      <c r="BB630" s="184">
        <v>150</v>
      </c>
      <c r="BC630" s="185" t="s">
        <v>974</v>
      </c>
      <c r="BD630" s="186" t="s">
        <v>975</v>
      </c>
      <c r="BE630" s="187" t="s">
        <v>973</v>
      </c>
      <c r="BF630" s="188" t="s">
        <v>976</v>
      </c>
      <c r="BG630" s="185" t="s">
        <v>973</v>
      </c>
      <c r="BH630" s="189">
        <v>2.9</v>
      </c>
      <c r="BI630" s="1119"/>
      <c r="BJ630" s="115"/>
      <c r="BK630" s="224">
        <v>396700</v>
      </c>
      <c r="BL630" s="1118"/>
      <c r="BM630" s="256">
        <v>3960</v>
      </c>
      <c r="BN630" s="195" t="s">
        <v>911</v>
      </c>
      <c r="BO630" s="122" t="s">
        <v>975</v>
      </c>
      <c r="BP630" s="129" t="s">
        <v>973</v>
      </c>
      <c r="BQ630" s="257" t="s">
        <v>976</v>
      </c>
      <c r="BR630" s="143" t="s">
        <v>973</v>
      </c>
      <c r="BS630" s="258">
        <v>2.2000000000000002</v>
      </c>
      <c r="BT630" s="232"/>
      <c r="BU630" s="1149"/>
      <c r="BV630" s="224"/>
      <c r="BW630" s="1100" t="s">
        <v>973</v>
      </c>
      <c r="BX630" s="1129">
        <v>13530</v>
      </c>
      <c r="BY630" s="237"/>
      <c r="BZ630" s="1100"/>
      <c r="CA630" s="1083">
        <v>0</v>
      </c>
      <c r="CB630" s="1102"/>
      <c r="CC630" s="1086"/>
      <c r="CD630" s="1102"/>
      <c r="CE630" s="1089"/>
      <c r="CF630" s="1102"/>
      <c r="CG630" s="1067"/>
      <c r="CH630" s="1093"/>
      <c r="CI630" s="1121" t="e">
        <v>#REF!</v>
      </c>
      <c r="CJ630" s="1108" t="e">
        <v>#REF!</v>
      </c>
      <c r="CK630" s="1093"/>
      <c r="CL630" s="123" t="s">
        <v>987</v>
      </c>
      <c r="CM630" s="228">
        <v>3500</v>
      </c>
      <c r="CN630" s="229">
        <v>3800</v>
      </c>
      <c r="CO630" s="1100"/>
      <c r="CP630" s="1111"/>
      <c r="CQ630" s="1100"/>
      <c r="CR630" s="1083"/>
      <c r="CS630" s="1102"/>
      <c r="CT630" s="1086"/>
      <c r="CU630" s="1086"/>
      <c r="CV630" s="1089"/>
      <c r="CW630" s="1102"/>
      <c r="CX630" s="1105"/>
      <c r="CY630" s="1091"/>
      <c r="CZ630" s="202"/>
      <c r="DA630" s="127"/>
      <c r="DB630" s="1096"/>
      <c r="DC630" s="230"/>
      <c r="DD630" s="1096"/>
      <c r="DE630" s="1098"/>
      <c r="DF630" s="1100"/>
      <c r="DG630" s="1083"/>
      <c r="DH630" s="1086"/>
      <c r="DI630" s="1086"/>
      <c r="DJ630" s="1086"/>
      <c r="DK630" s="1089"/>
      <c r="DL630" s="1086"/>
      <c r="DM630" s="1067"/>
      <c r="DN630" s="1069"/>
      <c r="DO630" s="1076">
        <v>0.01</v>
      </c>
      <c r="DP630" s="1078">
        <v>0.03</v>
      </c>
      <c r="DQ630" s="1078">
        <v>0.04</v>
      </c>
      <c r="DR630" s="1080">
        <v>0.06</v>
      </c>
      <c r="DS630" s="202"/>
      <c r="DT630" s="1143"/>
      <c r="DU630" s="160"/>
      <c r="DV630" s="160"/>
    </row>
    <row r="631" spans="1:126" s="263" customFormat="1" ht="18.600000000000001" customHeight="1">
      <c r="A631" s="263" t="s">
        <v>804</v>
      </c>
      <c r="B631" s="1147"/>
      <c r="C631" s="1113"/>
      <c r="D631" s="1124"/>
      <c r="E631" s="238" t="s">
        <v>55</v>
      </c>
      <c r="F631" s="165"/>
      <c r="G631" s="239">
        <v>207080</v>
      </c>
      <c r="H631" s="240"/>
      <c r="I631" s="239">
        <v>198400</v>
      </c>
      <c r="J631" s="240"/>
      <c r="K631" s="141" t="s">
        <v>973</v>
      </c>
      <c r="L631" s="241">
        <v>1950</v>
      </c>
      <c r="M631" s="242"/>
      <c r="N631" s="243" t="s">
        <v>974</v>
      </c>
      <c r="O631" s="244" t="s">
        <v>975</v>
      </c>
      <c r="P631" s="244" t="s">
        <v>910</v>
      </c>
      <c r="Q631" s="244" t="s">
        <v>976</v>
      </c>
      <c r="R631" s="244" t="s">
        <v>973</v>
      </c>
      <c r="S631" s="245">
        <v>3.1</v>
      </c>
      <c r="T631" s="246"/>
      <c r="U631" s="241">
        <v>1850</v>
      </c>
      <c r="V631" s="242"/>
      <c r="W631" s="247" t="s">
        <v>974</v>
      </c>
      <c r="X631" s="244" t="s">
        <v>975</v>
      </c>
      <c r="Y631" s="248" t="s">
        <v>910</v>
      </c>
      <c r="Z631" s="244" t="s">
        <v>976</v>
      </c>
      <c r="AA631" s="248" t="s">
        <v>973</v>
      </c>
      <c r="AB631" s="245">
        <v>3.1</v>
      </c>
      <c r="AC631" s="249"/>
      <c r="AD631" s="231"/>
      <c r="AE631" s="232"/>
      <c r="AF631" s="233"/>
      <c r="AG631" s="250"/>
      <c r="AH631" s="235"/>
      <c r="AI631" s="195"/>
      <c r="AJ631" s="235"/>
      <c r="AK631" s="195"/>
      <c r="AL631" s="235"/>
      <c r="AM631" s="195"/>
      <c r="AN631" s="195"/>
      <c r="AO631" s="231"/>
      <c r="AP631" s="232"/>
      <c r="AQ631" s="233"/>
      <c r="AR631" s="250"/>
      <c r="AS631" s="235"/>
      <c r="AT631" s="195"/>
      <c r="AU631" s="235"/>
      <c r="AV631" s="195"/>
      <c r="AW631" s="235"/>
      <c r="AX631" s="195"/>
      <c r="AY631" s="231"/>
      <c r="AZ631" s="232"/>
      <c r="BA631" s="232"/>
      <c r="BB631" s="234"/>
      <c r="BC631" s="235"/>
      <c r="BD631" s="195"/>
      <c r="BE631" s="235"/>
      <c r="BF631" s="195"/>
      <c r="BG631" s="235"/>
      <c r="BH631" s="195"/>
      <c r="BI631" s="1119"/>
      <c r="BJ631" s="115"/>
      <c r="BK631" s="259"/>
      <c r="BL631" s="1118"/>
      <c r="BM631" s="260"/>
      <c r="BN631" s="163"/>
      <c r="BO631" s="163"/>
      <c r="BP631" s="163"/>
      <c r="BQ631" s="163"/>
      <c r="BR631" s="163"/>
      <c r="BS631" s="261"/>
      <c r="BT631" s="195"/>
      <c r="BU631" s="1149"/>
      <c r="BV631" s="226"/>
      <c r="BW631" s="1100"/>
      <c r="BX631" s="1130"/>
      <c r="BY631" s="251"/>
      <c r="BZ631" s="1100"/>
      <c r="CA631" s="1084"/>
      <c r="CB631" s="1103"/>
      <c r="CC631" s="1087"/>
      <c r="CD631" s="1103"/>
      <c r="CE631" s="1090"/>
      <c r="CF631" s="1103"/>
      <c r="CG631" s="1068"/>
      <c r="CH631" s="1093"/>
      <c r="CI631" s="1122" t="e">
        <v>#REF!</v>
      </c>
      <c r="CJ631" s="1109" t="e">
        <v>#REF!</v>
      </c>
      <c r="CK631" s="1093"/>
      <c r="CL631" s="252" t="s">
        <v>988</v>
      </c>
      <c r="CM631" s="253">
        <v>3100</v>
      </c>
      <c r="CN631" s="254">
        <v>3400</v>
      </c>
      <c r="CO631" s="1100"/>
      <c r="CP631" s="1112"/>
      <c r="CQ631" s="1100"/>
      <c r="CR631" s="1084"/>
      <c r="CS631" s="1103"/>
      <c r="CT631" s="1087"/>
      <c r="CU631" s="1087"/>
      <c r="CV631" s="1090"/>
      <c r="CW631" s="1103"/>
      <c r="CX631" s="1106"/>
      <c r="CY631" s="1092"/>
      <c r="CZ631" s="202"/>
      <c r="DA631" s="127"/>
      <c r="DB631" s="1096"/>
      <c r="DC631" s="230"/>
      <c r="DD631" s="1096"/>
      <c r="DE631" s="1099"/>
      <c r="DF631" s="1100"/>
      <c r="DG631" s="1084"/>
      <c r="DH631" s="1087"/>
      <c r="DI631" s="1087"/>
      <c r="DJ631" s="1087"/>
      <c r="DK631" s="1090"/>
      <c r="DL631" s="1087"/>
      <c r="DM631" s="1068"/>
      <c r="DN631" s="1069"/>
      <c r="DO631" s="1077"/>
      <c r="DP631" s="1079"/>
      <c r="DQ631" s="1079"/>
      <c r="DR631" s="1081"/>
      <c r="DS631" s="202"/>
      <c r="DT631" s="1143"/>
      <c r="DU631" s="160"/>
      <c r="DV631" s="160"/>
    </row>
    <row r="632" spans="1:126" s="263" customFormat="1" ht="18.600000000000001" customHeight="1">
      <c r="A632" s="263" t="s">
        <v>805</v>
      </c>
      <c r="B632" s="1147"/>
      <c r="C632" s="1135" t="s">
        <v>1003</v>
      </c>
      <c r="D632" s="1116" t="s">
        <v>972</v>
      </c>
      <c r="E632" s="164" t="s">
        <v>52</v>
      </c>
      <c r="F632" s="165"/>
      <c r="G632" s="166">
        <v>53440</v>
      </c>
      <c r="H632" s="167">
        <v>61150</v>
      </c>
      <c r="I632" s="166">
        <v>46000</v>
      </c>
      <c r="J632" s="167">
        <v>53710</v>
      </c>
      <c r="K632" s="141" t="s">
        <v>973</v>
      </c>
      <c r="L632" s="168">
        <v>510</v>
      </c>
      <c r="M632" s="169">
        <v>580</v>
      </c>
      <c r="N632" s="170" t="s">
        <v>974</v>
      </c>
      <c r="O632" s="171" t="s">
        <v>975</v>
      </c>
      <c r="P632" s="172" t="s">
        <v>973</v>
      </c>
      <c r="Q632" s="173" t="s">
        <v>976</v>
      </c>
      <c r="R632" s="172" t="s">
        <v>973</v>
      </c>
      <c r="S632" s="174">
        <v>3.1</v>
      </c>
      <c r="T632" s="175">
        <v>3.1</v>
      </c>
      <c r="U632" s="168">
        <v>440</v>
      </c>
      <c r="V632" s="169">
        <v>510</v>
      </c>
      <c r="W632" s="176" t="s">
        <v>974</v>
      </c>
      <c r="X632" s="171" t="s">
        <v>975</v>
      </c>
      <c r="Y632" s="176" t="s">
        <v>973</v>
      </c>
      <c r="Z632" s="173" t="s">
        <v>976</v>
      </c>
      <c r="AA632" s="176" t="s">
        <v>973</v>
      </c>
      <c r="AB632" s="174">
        <v>3</v>
      </c>
      <c r="AC632" s="177">
        <v>3</v>
      </c>
      <c r="AD632" s="141" t="s">
        <v>973</v>
      </c>
      <c r="AE632" s="178">
        <v>7710</v>
      </c>
      <c r="AF632" s="141" t="s">
        <v>973</v>
      </c>
      <c r="AG632" s="179">
        <v>70</v>
      </c>
      <c r="AH632" s="180" t="s">
        <v>974</v>
      </c>
      <c r="AI632" s="171" t="s">
        <v>975</v>
      </c>
      <c r="AJ632" s="176" t="s">
        <v>973</v>
      </c>
      <c r="AK632" s="173" t="s">
        <v>976</v>
      </c>
      <c r="AL632" s="176" t="s">
        <v>973</v>
      </c>
      <c r="AM632" s="181">
        <v>3.2</v>
      </c>
      <c r="AN632" s="182" t="s">
        <v>977</v>
      </c>
      <c r="AO632" s="141" t="s">
        <v>973</v>
      </c>
      <c r="AP632" s="183">
        <v>3080</v>
      </c>
      <c r="AQ632" s="141" t="s">
        <v>973</v>
      </c>
      <c r="AR632" s="184">
        <v>30</v>
      </c>
      <c r="AS632" s="185" t="s">
        <v>974</v>
      </c>
      <c r="AT632" s="186" t="s">
        <v>975</v>
      </c>
      <c r="AU632" s="187" t="s">
        <v>973</v>
      </c>
      <c r="AV632" s="188" t="s">
        <v>976</v>
      </c>
      <c r="AW632" s="187" t="s">
        <v>973</v>
      </c>
      <c r="AX632" s="189">
        <v>3.7</v>
      </c>
      <c r="AY632" s="115"/>
      <c r="AZ632" s="126"/>
      <c r="BA632" s="126"/>
      <c r="BB632" s="190"/>
      <c r="BC632" s="130"/>
      <c r="BD632" s="126"/>
      <c r="BE632" s="130"/>
      <c r="BF632" s="126"/>
      <c r="BG632" s="130"/>
      <c r="BH632" s="126"/>
      <c r="BI632" s="1119"/>
      <c r="BJ632" s="115"/>
      <c r="BK632" s="224" t="s">
        <v>1004</v>
      </c>
      <c r="BL632" s="1118"/>
      <c r="BM632" s="202" t="s">
        <v>1004</v>
      </c>
      <c r="BN632" s="195"/>
      <c r="BO632" s="195"/>
      <c r="BP632" s="195"/>
      <c r="BQ632" s="195"/>
      <c r="BR632" s="195"/>
      <c r="BS632" s="225"/>
      <c r="BU632" s="1149"/>
      <c r="BV632" s="259"/>
      <c r="BW632" s="1100" t="s">
        <v>973</v>
      </c>
      <c r="BX632" s="1131">
        <v>14280</v>
      </c>
      <c r="BY632" s="197"/>
      <c r="BZ632" s="1100" t="s">
        <v>973</v>
      </c>
      <c r="CA632" s="1082">
        <v>60</v>
      </c>
      <c r="CB632" s="1101" t="s">
        <v>974</v>
      </c>
      <c r="CC632" s="1085" t="s">
        <v>975</v>
      </c>
      <c r="CD632" s="1101" t="s">
        <v>973</v>
      </c>
      <c r="CE632" s="1088" t="s">
        <v>979</v>
      </c>
      <c r="CF632" s="1101" t="s">
        <v>973</v>
      </c>
      <c r="CG632" s="1066">
        <v>7.1</v>
      </c>
      <c r="CH632" s="1093" t="s">
        <v>973</v>
      </c>
      <c r="CI632" s="1120">
        <v>3500</v>
      </c>
      <c r="CJ632" s="1107">
        <v>3900</v>
      </c>
      <c r="CK632" s="1093" t="s">
        <v>973</v>
      </c>
      <c r="CL632" s="198" t="s">
        <v>980</v>
      </c>
      <c r="CM632" s="199">
        <v>6300</v>
      </c>
      <c r="CN632" s="200">
        <v>7100</v>
      </c>
      <c r="CO632" s="1100" t="s">
        <v>973</v>
      </c>
      <c r="CP632" s="1110">
        <v>6610</v>
      </c>
      <c r="CQ632" s="1100" t="s">
        <v>973</v>
      </c>
      <c r="CR632" s="1082">
        <v>60</v>
      </c>
      <c r="CS632" s="1101" t="s">
        <v>974</v>
      </c>
      <c r="CT632" s="1085" t="s">
        <v>975</v>
      </c>
      <c r="CU632" s="1085" t="s">
        <v>973</v>
      </c>
      <c r="CV632" s="1088" t="s">
        <v>979</v>
      </c>
      <c r="CW632" s="1101" t="s">
        <v>973</v>
      </c>
      <c r="CX632" s="1104">
        <v>3.4</v>
      </c>
      <c r="CY632" s="1091" t="s">
        <v>981</v>
      </c>
      <c r="CZ632" s="1093" t="s">
        <v>973</v>
      </c>
      <c r="DA632" s="1094">
        <v>4900</v>
      </c>
      <c r="DB632" s="1096"/>
      <c r="DC632" s="230"/>
      <c r="DD632" s="1096" t="s">
        <v>982</v>
      </c>
      <c r="DE632" s="1097">
        <v>7160</v>
      </c>
      <c r="DF632" s="1100" t="s">
        <v>973</v>
      </c>
      <c r="DG632" s="1082">
        <v>70</v>
      </c>
      <c r="DH632" s="1085" t="s">
        <v>974</v>
      </c>
      <c r="DI632" s="1085" t="s">
        <v>975</v>
      </c>
      <c r="DJ632" s="1085" t="s">
        <v>973</v>
      </c>
      <c r="DK632" s="1088" t="s">
        <v>979</v>
      </c>
      <c r="DL632" s="1085" t="s">
        <v>973</v>
      </c>
      <c r="DM632" s="1066">
        <v>2.2999999999999998</v>
      </c>
      <c r="DN632" s="1069" t="s">
        <v>982</v>
      </c>
      <c r="DO632" s="1070" t="s">
        <v>912</v>
      </c>
      <c r="DP632" s="1072" t="s">
        <v>912</v>
      </c>
      <c r="DQ632" s="1072" t="s">
        <v>912</v>
      </c>
      <c r="DR632" s="1074" t="s">
        <v>912</v>
      </c>
      <c r="DS632" s="202"/>
      <c r="DT632" s="1143"/>
      <c r="DU632" s="160"/>
      <c r="DV632" s="160"/>
    </row>
    <row r="633" spans="1:126" s="263" customFormat="1" ht="18.600000000000001" customHeight="1">
      <c r="A633" s="263" t="s">
        <v>806</v>
      </c>
      <c r="B633" s="1147"/>
      <c r="C633" s="1136"/>
      <c r="D633" s="1117"/>
      <c r="E633" s="203" t="s">
        <v>53</v>
      </c>
      <c r="F633" s="165"/>
      <c r="G633" s="204">
        <v>61150</v>
      </c>
      <c r="H633" s="205">
        <v>124010</v>
      </c>
      <c r="I633" s="204">
        <v>53710</v>
      </c>
      <c r="J633" s="205">
        <v>116570</v>
      </c>
      <c r="K633" s="141" t="s">
        <v>973</v>
      </c>
      <c r="L633" s="206">
        <v>580</v>
      </c>
      <c r="M633" s="207">
        <v>1110</v>
      </c>
      <c r="N633" s="208" t="s">
        <v>974</v>
      </c>
      <c r="O633" s="209" t="s">
        <v>975</v>
      </c>
      <c r="P633" s="209" t="s">
        <v>910</v>
      </c>
      <c r="Q633" s="209" t="s">
        <v>976</v>
      </c>
      <c r="R633" s="209" t="s">
        <v>973</v>
      </c>
      <c r="S633" s="210">
        <v>3.1</v>
      </c>
      <c r="T633" s="211">
        <v>3.1</v>
      </c>
      <c r="U633" s="206">
        <v>510</v>
      </c>
      <c r="V633" s="207">
        <v>1040</v>
      </c>
      <c r="W633" s="212" t="s">
        <v>974</v>
      </c>
      <c r="X633" s="209" t="s">
        <v>975</v>
      </c>
      <c r="Y633" s="212" t="s">
        <v>910</v>
      </c>
      <c r="Z633" s="209" t="s">
        <v>976</v>
      </c>
      <c r="AA633" s="212" t="s">
        <v>973</v>
      </c>
      <c r="AB633" s="210">
        <v>3</v>
      </c>
      <c r="AC633" s="213">
        <v>3.1</v>
      </c>
      <c r="AD633" s="141" t="s">
        <v>973</v>
      </c>
      <c r="AE633" s="214">
        <v>7710</v>
      </c>
      <c r="AF633" s="141" t="s">
        <v>973</v>
      </c>
      <c r="AG633" s="215">
        <v>70</v>
      </c>
      <c r="AH633" s="216" t="s">
        <v>974</v>
      </c>
      <c r="AI633" s="158" t="s">
        <v>975</v>
      </c>
      <c r="AJ633" s="159" t="s">
        <v>973</v>
      </c>
      <c r="AK633" s="217" t="s">
        <v>976</v>
      </c>
      <c r="AL633" s="218" t="s">
        <v>973</v>
      </c>
      <c r="AM633" s="219">
        <v>3.2</v>
      </c>
      <c r="AN633" s="220"/>
      <c r="AO633" s="115"/>
      <c r="AP633" s="221"/>
      <c r="AQ633" s="115"/>
      <c r="AR633" s="222"/>
      <c r="AS633" s="223"/>
      <c r="AT633" s="221"/>
      <c r="AU633" s="223"/>
      <c r="AV633" s="221"/>
      <c r="AW633" s="223"/>
      <c r="AX633" s="221"/>
      <c r="AY633" s="115"/>
      <c r="AZ633" s="126"/>
      <c r="BA633" s="126"/>
      <c r="BB633" s="190"/>
      <c r="BC633" s="130"/>
      <c r="BD633" s="126"/>
      <c r="BE633" s="130"/>
      <c r="BF633" s="126"/>
      <c r="BG633" s="130"/>
      <c r="BH633" s="126"/>
      <c r="BI633" s="1119"/>
      <c r="BJ633" s="115"/>
      <c r="BK633" s="224">
        <v>434600</v>
      </c>
      <c r="BL633" s="1118"/>
      <c r="BM633" s="256">
        <v>4340</v>
      </c>
      <c r="BN633" s="195" t="s">
        <v>911</v>
      </c>
      <c r="BO633" s="122" t="s">
        <v>975</v>
      </c>
      <c r="BP633" s="129" t="s">
        <v>973</v>
      </c>
      <c r="BQ633" s="257" t="s">
        <v>976</v>
      </c>
      <c r="BR633" s="143" t="s">
        <v>973</v>
      </c>
      <c r="BS633" s="258">
        <v>2</v>
      </c>
      <c r="BT633" s="232"/>
      <c r="BU633" s="1149"/>
      <c r="BV633" s="224"/>
      <c r="BW633" s="1100"/>
      <c r="BX633" s="1132"/>
      <c r="BY633" s="227">
        <v>12400</v>
      </c>
      <c r="BZ633" s="1100"/>
      <c r="CA633" s="1083"/>
      <c r="CB633" s="1102"/>
      <c r="CC633" s="1086"/>
      <c r="CD633" s="1102"/>
      <c r="CE633" s="1089"/>
      <c r="CF633" s="1102"/>
      <c r="CG633" s="1067"/>
      <c r="CH633" s="1093"/>
      <c r="CI633" s="1121" t="e">
        <v>#REF!</v>
      </c>
      <c r="CJ633" s="1108" t="e">
        <v>#REF!</v>
      </c>
      <c r="CK633" s="1093"/>
      <c r="CL633" s="123" t="s">
        <v>985</v>
      </c>
      <c r="CM633" s="228">
        <v>3500</v>
      </c>
      <c r="CN633" s="229">
        <v>3900</v>
      </c>
      <c r="CO633" s="1100"/>
      <c r="CP633" s="1111"/>
      <c r="CQ633" s="1100"/>
      <c r="CR633" s="1083"/>
      <c r="CS633" s="1102"/>
      <c r="CT633" s="1086"/>
      <c r="CU633" s="1086"/>
      <c r="CV633" s="1089"/>
      <c r="CW633" s="1102"/>
      <c r="CX633" s="1105"/>
      <c r="CY633" s="1091"/>
      <c r="CZ633" s="1093"/>
      <c r="DA633" s="1095"/>
      <c r="DB633" s="1096"/>
      <c r="DC633" s="230"/>
      <c r="DD633" s="1096"/>
      <c r="DE633" s="1098"/>
      <c r="DF633" s="1100"/>
      <c r="DG633" s="1083"/>
      <c r="DH633" s="1086"/>
      <c r="DI633" s="1086"/>
      <c r="DJ633" s="1086"/>
      <c r="DK633" s="1089"/>
      <c r="DL633" s="1086"/>
      <c r="DM633" s="1067"/>
      <c r="DN633" s="1069"/>
      <c r="DO633" s="1071"/>
      <c r="DP633" s="1073"/>
      <c r="DQ633" s="1073"/>
      <c r="DR633" s="1075"/>
      <c r="DS633" s="202"/>
      <c r="DT633" s="1143"/>
      <c r="DU633" s="160"/>
      <c r="DV633" s="160"/>
    </row>
    <row r="634" spans="1:126" s="263" customFormat="1" ht="18.600000000000001" customHeight="1">
      <c r="A634" s="263" t="s">
        <v>807</v>
      </c>
      <c r="B634" s="1147"/>
      <c r="C634" s="1136"/>
      <c r="D634" s="1123" t="s">
        <v>986</v>
      </c>
      <c r="E634" s="203" t="s">
        <v>54</v>
      </c>
      <c r="F634" s="165"/>
      <c r="G634" s="204">
        <v>124010</v>
      </c>
      <c r="H634" s="205">
        <v>201200</v>
      </c>
      <c r="I634" s="204">
        <v>116570</v>
      </c>
      <c r="J634" s="205">
        <v>193760</v>
      </c>
      <c r="K634" s="141" t="s">
        <v>973</v>
      </c>
      <c r="L634" s="206">
        <v>1110</v>
      </c>
      <c r="M634" s="207">
        <v>1880</v>
      </c>
      <c r="N634" s="208" t="s">
        <v>974</v>
      </c>
      <c r="O634" s="209" t="s">
        <v>975</v>
      </c>
      <c r="P634" s="209" t="s">
        <v>910</v>
      </c>
      <c r="Q634" s="209" t="s">
        <v>976</v>
      </c>
      <c r="R634" s="209" t="s">
        <v>973</v>
      </c>
      <c r="S634" s="210">
        <v>3.1</v>
      </c>
      <c r="T634" s="211">
        <v>3.1</v>
      </c>
      <c r="U634" s="206">
        <v>1040</v>
      </c>
      <c r="V634" s="207">
        <v>1810</v>
      </c>
      <c r="W634" s="212" t="s">
        <v>974</v>
      </c>
      <c r="X634" s="209" t="s">
        <v>975</v>
      </c>
      <c r="Y634" s="212" t="s">
        <v>910</v>
      </c>
      <c r="Z634" s="209" t="s">
        <v>976</v>
      </c>
      <c r="AA634" s="212" t="s">
        <v>973</v>
      </c>
      <c r="AB634" s="210">
        <v>3.1</v>
      </c>
      <c r="AC634" s="213">
        <v>3.1</v>
      </c>
      <c r="AD634" s="231"/>
      <c r="AE634" s="232"/>
      <c r="AF634" s="233"/>
      <c r="AG634" s="234"/>
      <c r="AH634" s="235"/>
      <c r="AI634" s="195"/>
      <c r="AJ634" s="235"/>
      <c r="AK634" s="195"/>
      <c r="AL634" s="235"/>
      <c r="AM634" s="195"/>
      <c r="AN634" s="195"/>
      <c r="AO634" s="231"/>
      <c r="AP634" s="232"/>
      <c r="AQ634" s="233"/>
      <c r="AR634" s="234"/>
      <c r="AS634" s="235"/>
      <c r="AT634" s="195"/>
      <c r="AU634" s="235"/>
      <c r="AV634" s="195"/>
      <c r="AW634" s="235"/>
      <c r="AX634" s="195"/>
      <c r="AY634" s="141" t="s">
        <v>973</v>
      </c>
      <c r="AZ634" s="236">
        <v>15430</v>
      </c>
      <c r="BA634" s="141" t="s">
        <v>973</v>
      </c>
      <c r="BB634" s="184">
        <v>150</v>
      </c>
      <c r="BC634" s="185" t="s">
        <v>974</v>
      </c>
      <c r="BD634" s="186" t="s">
        <v>975</v>
      </c>
      <c r="BE634" s="187" t="s">
        <v>973</v>
      </c>
      <c r="BF634" s="188" t="s">
        <v>976</v>
      </c>
      <c r="BG634" s="185" t="s">
        <v>973</v>
      </c>
      <c r="BH634" s="189">
        <v>2.9</v>
      </c>
      <c r="BI634" s="1119"/>
      <c r="BJ634" s="115"/>
      <c r="BK634" s="259"/>
      <c r="BL634" s="1118"/>
      <c r="BM634" s="260"/>
      <c r="BN634" s="163"/>
      <c r="BO634" s="163"/>
      <c r="BP634" s="163"/>
      <c r="BQ634" s="163"/>
      <c r="BR634" s="163"/>
      <c r="BS634" s="261"/>
      <c r="BT634" s="195"/>
      <c r="BU634" s="1149"/>
      <c r="BV634" s="226"/>
      <c r="BW634" s="1100" t="s">
        <v>973</v>
      </c>
      <c r="BX634" s="1129">
        <v>12400</v>
      </c>
      <c r="BY634" s="237"/>
      <c r="BZ634" s="1100"/>
      <c r="CA634" s="1083">
        <v>0</v>
      </c>
      <c r="CB634" s="1102"/>
      <c r="CC634" s="1086"/>
      <c r="CD634" s="1102"/>
      <c r="CE634" s="1089"/>
      <c r="CF634" s="1102"/>
      <c r="CG634" s="1067"/>
      <c r="CH634" s="1093"/>
      <c r="CI634" s="1121" t="e">
        <v>#REF!</v>
      </c>
      <c r="CJ634" s="1108" t="e">
        <v>#REF!</v>
      </c>
      <c r="CK634" s="1093"/>
      <c r="CL634" s="123" t="s">
        <v>987</v>
      </c>
      <c r="CM634" s="228">
        <v>3000</v>
      </c>
      <c r="CN634" s="229">
        <v>3400</v>
      </c>
      <c r="CO634" s="1100"/>
      <c r="CP634" s="1111"/>
      <c r="CQ634" s="1100"/>
      <c r="CR634" s="1083"/>
      <c r="CS634" s="1102"/>
      <c r="CT634" s="1086"/>
      <c r="CU634" s="1086"/>
      <c r="CV634" s="1089"/>
      <c r="CW634" s="1102"/>
      <c r="CX634" s="1105"/>
      <c r="CY634" s="1091"/>
      <c r="CZ634" s="202"/>
      <c r="DA634" s="127"/>
      <c r="DB634" s="1096"/>
      <c r="DC634" s="230"/>
      <c r="DD634" s="1096"/>
      <c r="DE634" s="1098"/>
      <c r="DF634" s="1100"/>
      <c r="DG634" s="1083"/>
      <c r="DH634" s="1086"/>
      <c r="DI634" s="1086"/>
      <c r="DJ634" s="1086"/>
      <c r="DK634" s="1089"/>
      <c r="DL634" s="1086"/>
      <c r="DM634" s="1067"/>
      <c r="DN634" s="1069"/>
      <c r="DO634" s="1076">
        <v>0.02</v>
      </c>
      <c r="DP634" s="1078">
        <v>0.03</v>
      </c>
      <c r="DQ634" s="1078">
        <v>0.05</v>
      </c>
      <c r="DR634" s="1080">
        <v>0.06</v>
      </c>
      <c r="DS634" s="202"/>
      <c r="DT634" s="1143"/>
      <c r="DU634" s="160"/>
      <c r="DV634" s="160"/>
    </row>
    <row r="635" spans="1:126" s="263" customFormat="1" ht="18.600000000000001" customHeight="1">
      <c r="A635" s="263" t="s">
        <v>808</v>
      </c>
      <c r="B635" s="1147"/>
      <c r="C635" s="1136"/>
      <c r="D635" s="1124"/>
      <c r="E635" s="238" t="s">
        <v>55</v>
      </c>
      <c r="F635" s="165"/>
      <c r="G635" s="239">
        <v>201200</v>
      </c>
      <c r="H635" s="240"/>
      <c r="I635" s="239">
        <v>193760</v>
      </c>
      <c r="J635" s="240"/>
      <c r="K635" s="141" t="s">
        <v>973</v>
      </c>
      <c r="L635" s="241">
        <v>1880</v>
      </c>
      <c r="M635" s="242"/>
      <c r="N635" s="243" t="s">
        <v>974</v>
      </c>
      <c r="O635" s="244" t="s">
        <v>975</v>
      </c>
      <c r="P635" s="244" t="s">
        <v>910</v>
      </c>
      <c r="Q635" s="244" t="s">
        <v>976</v>
      </c>
      <c r="R635" s="244" t="s">
        <v>973</v>
      </c>
      <c r="S635" s="245">
        <v>3.1</v>
      </c>
      <c r="T635" s="246"/>
      <c r="U635" s="241">
        <v>1810</v>
      </c>
      <c r="V635" s="242"/>
      <c r="W635" s="247" t="s">
        <v>974</v>
      </c>
      <c r="X635" s="244" t="s">
        <v>975</v>
      </c>
      <c r="Y635" s="248" t="s">
        <v>910</v>
      </c>
      <c r="Z635" s="244" t="s">
        <v>976</v>
      </c>
      <c r="AA635" s="248" t="s">
        <v>973</v>
      </c>
      <c r="AB635" s="245">
        <v>3.1</v>
      </c>
      <c r="AC635" s="249"/>
      <c r="AD635" s="231"/>
      <c r="AE635" s="232"/>
      <c r="AF635" s="233"/>
      <c r="AG635" s="250"/>
      <c r="AH635" s="235"/>
      <c r="AI635" s="195"/>
      <c r="AJ635" s="235"/>
      <c r="AK635" s="195"/>
      <c r="AL635" s="235"/>
      <c r="AM635" s="195"/>
      <c r="AN635" s="195"/>
      <c r="AO635" s="231"/>
      <c r="AP635" s="232"/>
      <c r="AQ635" s="233"/>
      <c r="AR635" s="250"/>
      <c r="AS635" s="235"/>
      <c r="AT635" s="195"/>
      <c r="AU635" s="235"/>
      <c r="AV635" s="195"/>
      <c r="AW635" s="235"/>
      <c r="AX635" s="195"/>
      <c r="AY635" s="231"/>
      <c r="AZ635" s="232"/>
      <c r="BA635" s="232"/>
      <c r="BB635" s="234"/>
      <c r="BC635" s="235"/>
      <c r="BD635" s="195"/>
      <c r="BE635" s="235"/>
      <c r="BF635" s="195"/>
      <c r="BG635" s="235"/>
      <c r="BH635" s="195"/>
      <c r="BI635" s="1119"/>
      <c r="BJ635" s="115"/>
      <c r="BK635" s="224" t="s">
        <v>1005</v>
      </c>
      <c r="BL635" s="1118"/>
      <c r="BM635" s="202" t="s">
        <v>1005</v>
      </c>
      <c r="BN635" s="195"/>
      <c r="BO635" s="195"/>
      <c r="BP635" s="195"/>
      <c r="BQ635" s="195"/>
      <c r="BR635" s="195"/>
      <c r="BS635" s="225"/>
      <c r="BU635" s="1149"/>
      <c r="BV635" s="259"/>
      <c r="BW635" s="1100"/>
      <c r="BX635" s="1130"/>
      <c r="BY635" s="251"/>
      <c r="BZ635" s="1100"/>
      <c r="CA635" s="1084"/>
      <c r="CB635" s="1103"/>
      <c r="CC635" s="1087"/>
      <c r="CD635" s="1103"/>
      <c r="CE635" s="1090"/>
      <c r="CF635" s="1103"/>
      <c r="CG635" s="1068"/>
      <c r="CH635" s="1093"/>
      <c r="CI635" s="1122" t="e">
        <v>#REF!</v>
      </c>
      <c r="CJ635" s="1109" t="e">
        <v>#REF!</v>
      </c>
      <c r="CK635" s="1093"/>
      <c r="CL635" s="252" t="s">
        <v>988</v>
      </c>
      <c r="CM635" s="253">
        <v>2700</v>
      </c>
      <c r="CN635" s="254">
        <v>3000</v>
      </c>
      <c r="CO635" s="1100"/>
      <c r="CP635" s="1112"/>
      <c r="CQ635" s="1100"/>
      <c r="CR635" s="1084"/>
      <c r="CS635" s="1103"/>
      <c r="CT635" s="1087"/>
      <c r="CU635" s="1087"/>
      <c r="CV635" s="1090"/>
      <c r="CW635" s="1103"/>
      <c r="CX635" s="1106"/>
      <c r="CY635" s="1092"/>
      <c r="CZ635" s="202"/>
      <c r="DA635" s="127"/>
      <c r="DB635" s="1096"/>
      <c r="DC635" s="230"/>
      <c r="DD635" s="1096"/>
      <c r="DE635" s="1099"/>
      <c r="DF635" s="1100"/>
      <c r="DG635" s="1084"/>
      <c r="DH635" s="1087"/>
      <c r="DI635" s="1087"/>
      <c r="DJ635" s="1087"/>
      <c r="DK635" s="1090"/>
      <c r="DL635" s="1087"/>
      <c r="DM635" s="1068"/>
      <c r="DN635" s="1069"/>
      <c r="DO635" s="1077"/>
      <c r="DP635" s="1079"/>
      <c r="DQ635" s="1079"/>
      <c r="DR635" s="1081"/>
      <c r="DS635" s="202"/>
      <c r="DT635" s="1143"/>
      <c r="DU635" s="160"/>
      <c r="DV635" s="160"/>
    </row>
    <row r="636" spans="1:126" s="263" customFormat="1" ht="18.600000000000001" customHeight="1">
      <c r="A636" s="263" t="s">
        <v>809</v>
      </c>
      <c r="B636" s="1147"/>
      <c r="C636" s="1128" t="s">
        <v>1006</v>
      </c>
      <c r="D636" s="1116" t="s">
        <v>972</v>
      </c>
      <c r="E636" s="164" t="s">
        <v>52</v>
      </c>
      <c r="F636" s="165"/>
      <c r="G636" s="166">
        <v>49080</v>
      </c>
      <c r="H636" s="167">
        <v>56790</v>
      </c>
      <c r="I636" s="166">
        <v>42570</v>
      </c>
      <c r="J636" s="167">
        <v>50280</v>
      </c>
      <c r="K636" s="141" t="s">
        <v>973</v>
      </c>
      <c r="L636" s="168">
        <v>470</v>
      </c>
      <c r="M636" s="169">
        <v>540</v>
      </c>
      <c r="N636" s="170" t="s">
        <v>974</v>
      </c>
      <c r="O636" s="171" t="s">
        <v>975</v>
      </c>
      <c r="P636" s="172" t="s">
        <v>973</v>
      </c>
      <c r="Q636" s="173" t="s">
        <v>976</v>
      </c>
      <c r="R636" s="172" t="s">
        <v>973</v>
      </c>
      <c r="S636" s="174">
        <v>3.1</v>
      </c>
      <c r="T636" s="175">
        <v>3.1</v>
      </c>
      <c r="U636" s="168">
        <v>400</v>
      </c>
      <c r="V636" s="169">
        <v>470</v>
      </c>
      <c r="W636" s="176" t="s">
        <v>974</v>
      </c>
      <c r="X636" s="171" t="s">
        <v>975</v>
      </c>
      <c r="Y636" s="176" t="s">
        <v>973</v>
      </c>
      <c r="Z636" s="173" t="s">
        <v>976</v>
      </c>
      <c r="AA636" s="176" t="s">
        <v>973</v>
      </c>
      <c r="AB636" s="174">
        <v>3.1</v>
      </c>
      <c r="AC636" s="177">
        <v>3.1</v>
      </c>
      <c r="AD636" s="141" t="s">
        <v>973</v>
      </c>
      <c r="AE636" s="178">
        <v>7710</v>
      </c>
      <c r="AF636" s="141" t="s">
        <v>973</v>
      </c>
      <c r="AG636" s="179">
        <v>70</v>
      </c>
      <c r="AH636" s="180" t="s">
        <v>974</v>
      </c>
      <c r="AI636" s="171" t="s">
        <v>975</v>
      </c>
      <c r="AJ636" s="176" t="s">
        <v>973</v>
      </c>
      <c r="AK636" s="173" t="s">
        <v>976</v>
      </c>
      <c r="AL636" s="176" t="s">
        <v>973</v>
      </c>
      <c r="AM636" s="181">
        <v>3.2</v>
      </c>
      <c r="AN636" s="182" t="s">
        <v>977</v>
      </c>
      <c r="AO636" s="141" t="s">
        <v>973</v>
      </c>
      <c r="AP636" s="183">
        <v>3080</v>
      </c>
      <c r="AQ636" s="141" t="s">
        <v>973</v>
      </c>
      <c r="AR636" s="184">
        <v>30</v>
      </c>
      <c r="AS636" s="185" t="s">
        <v>974</v>
      </c>
      <c r="AT636" s="186" t="s">
        <v>975</v>
      </c>
      <c r="AU636" s="187" t="s">
        <v>973</v>
      </c>
      <c r="AV636" s="188" t="s">
        <v>976</v>
      </c>
      <c r="AW636" s="187" t="s">
        <v>973</v>
      </c>
      <c r="AX636" s="189">
        <v>3.7</v>
      </c>
      <c r="AY636" s="115"/>
      <c r="AZ636" s="126"/>
      <c r="BA636" s="126"/>
      <c r="BB636" s="190"/>
      <c r="BC636" s="130"/>
      <c r="BD636" s="126"/>
      <c r="BE636" s="130"/>
      <c r="BF636" s="126"/>
      <c r="BG636" s="130"/>
      <c r="BH636" s="126"/>
      <c r="BI636" s="1119"/>
      <c r="BJ636" s="115"/>
      <c r="BK636" s="224">
        <v>472500</v>
      </c>
      <c r="BL636" s="1118"/>
      <c r="BM636" s="256">
        <v>4720</v>
      </c>
      <c r="BN636" s="195" t="s">
        <v>911</v>
      </c>
      <c r="BO636" s="122" t="s">
        <v>975</v>
      </c>
      <c r="BP636" s="129" t="s">
        <v>973</v>
      </c>
      <c r="BQ636" s="257" t="s">
        <v>976</v>
      </c>
      <c r="BR636" s="143" t="s">
        <v>973</v>
      </c>
      <c r="BS636" s="258">
        <v>2.1</v>
      </c>
      <c r="BT636" s="232"/>
      <c r="BU636" s="1149"/>
      <c r="BV636" s="224"/>
      <c r="BW636" s="1100" t="s">
        <v>973</v>
      </c>
      <c r="BX636" s="1131">
        <v>13430</v>
      </c>
      <c r="BY636" s="197"/>
      <c r="BZ636" s="1100" t="s">
        <v>973</v>
      </c>
      <c r="CA636" s="1082">
        <v>50</v>
      </c>
      <c r="CB636" s="1101" t="s">
        <v>974</v>
      </c>
      <c r="CC636" s="1085" t="s">
        <v>975</v>
      </c>
      <c r="CD636" s="1101" t="s">
        <v>973</v>
      </c>
      <c r="CE636" s="1088" t="s">
        <v>979</v>
      </c>
      <c r="CF636" s="1101" t="s">
        <v>973</v>
      </c>
      <c r="CG636" s="1066">
        <v>7.4</v>
      </c>
      <c r="CH636" s="1093" t="s">
        <v>973</v>
      </c>
      <c r="CI636" s="1120">
        <v>4000</v>
      </c>
      <c r="CJ636" s="1107">
        <v>4400</v>
      </c>
      <c r="CK636" s="1093" t="s">
        <v>973</v>
      </c>
      <c r="CL636" s="198" t="s">
        <v>980</v>
      </c>
      <c r="CM636" s="199">
        <v>7100</v>
      </c>
      <c r="CN636" s="200">
        <v>7900</v>
      </c>
      <c r="CO636" s="1100" t="s">
        <v>973</v>
      </c>
      <c r="CP636" s="1110">
        <v>5780</v>
      </c>
      <c r="CQ636" s="1100" t="s">
        <v>973</v>
      </c>
      <c r="CR636" s="1082">
        <v>50</v>
      </c>
      <c r="CS636" s="1101" t="s">
        <v>974</v>
      </c>
      <c r="CT636" s="1085" t="s">
        <v>975</v>
      </c>
      <c r="CU636" s="1085" t="s">
        <v>973</v>
      </c>
      <c r="CV636" s="1088" t="s">
        <v>979</v>
      </c>
      <c r="CW636" s="1101" t="s">
        <v>973</v>
      </c>
      <c r="CX636" s="1104">
        <v>3.6</v>
      </c>
      <c r="CY636" s="1091" t="s">
        <v>981</v>
      </c>
      <c r="CZ636" s="1093" t="s">
        <v>973</v>
      </c>
      <c r="DA636" s="1094">
        <v>4900</v>
      </c>
      <c r="DB636" s="1096"/>
      <c r="DC636" s="1134" t="s">
        <v>914</v>
      </c>
      <c r="DD636" s="1096" t="s">
        <v>982</v>
      </c>
      <c r="DE636" s="1097">
        <v>6270</v>
      </c>
      <c r="DF636" s="1100" t="s">
        <v>973</v>
      </c>
      <c r="DG636" s="1082">
        <v>60</v>
      </c>
      <c r="DH636" s="1085" t="s">
        <v>974</v>
      </c>
      <c r="DI636" s="1085" t="s">
        <v>975</v>
      </c>
      <c r="DJ636" s="1085" t="s">
        <v>973</v>
      </c>
      <c r="DK636" s="1088" t="s">
        <v>979</v>
      </c>
      <c r="DL636" s="1085" t="s">
        <v>973</v>
      </c>
      <c r="DM636" s="1066">
        <v>2.2999999999999998</v>
      </c>
      <c r="DN636" s="1069" t="s">
        <v>982</v>
      </c>
      <c r="DO636" s="1070" t="s">
        <v>912</v>
      </c>
      <c r="DP636" s="1072" t="s">
        <v>912</v>
      </c>
      <c r="DQ636" s="1072" t="s">
        <v>912</v>
      </c>
      <c r="DR636" s="1074" t="s">
        <v>912</v>
      </c>
      <c r="DS636" s="202"/>
      <c r="DT636" s="1143"/>
      <c r="DU636" s="160"/>
      <c r="DV636" s="160"/>
    </row>
    <row r="637" spans="1:126" s="263" customFormat="1" ht="18.600000000000001" customHeight="1">
      <c r="A637" s="263" t="s">
        <v>810</v>
      </c>
      <c r="B637" s="1147"/>
      <c r="C637" s="1114"/>
      <c r="D637" s="1117"/>
      <c r="E637" s="203" t="s">
        <v>53</v>
      </c>
      <c r="F637" s="165"/>
      <c r="G637" s="204">
        <v>56790</v>
      </c>
      <c r="H637" s="205">
        <v>119650</v>
      </c>
      <c r="I637" s="204">
        <v>50280</v>
      </c>
      <c r="J637" s="205">
        <v>113140</v>
      </c>
      <c r="K637" s="141" t="s">
        <v>973</v>
      </c>
      <c r="L637" s="206">
        <v>540</v>
      </c>
      <c r="M637" s="207">
        <v>1070</v>
      </c>
      <c r="N637" s="208" t="s">
        <v>974</v>
      </c>
      <c r="O637" s="209" t="s">
        <v>975</v>
      </c>
      <c r="P637" s="209" t="s">
        <v>910</v>
      </c>
      <c r="Q637" s="209" t="s">
        <v>976</v>
      </c>
      <c r="R637" s="209" t="s">
        <v>973</v>
      </c>
      <c r="S637" s="210">
        <v>3.1</v>
      </c>
      <c r="T637" s="211">
        <v>3.1</v>
      </c>
      <c r="U637" s="206">
        <v>470</v>
      </c>
      <c r="V637" s="207">
        <v>1000</v>
      </c>
      <c r="W637" s="212" t="s">
        <v>974</v>
      </c>
      <c r="X637" s="209" t="s">
        <v>975</v>
      </c>
      <c r="Y637" s="212" t="s">
        <v>910</v>
      </c>
      <c r="Z637" s="209" t="s">
        <v>976</v>
      </c>
      <c r="AA637" s="212" t="s">
        <v>973</v>
      </c>
      <c r="AB637" s="210">
        <v>3.1</v>
      </c>
      <c r="AC637" s="213">
        <v>3.1</v>
      </c>
      <c r="AD637" s="141" t="s">
        <v>973</v>
      </c>
      <c r="AE637" s="214">
        <v>7710</v>
      </c>
      <c r="AF637" s="141" t="s">
        <v>973</v>
      </c>
      <c r="AG637" s="215">
        <v>70</v>
      </c>
      <c r="AH637" s="216" t="s">
        <v>974</v>
      </c>
      <c r="AI637" s="158" t="s">
        <v>975</v>
      </c>
      <c r="AJ637" s="159" t="s">
        <v>973</v>
      </c>
      <c r="AK637" s="217" t="s">
        <v>976</v>
      </c>
      <c r="AL637" s="218" t="s">
        <v>973</v>
      </c>
      <c r="AM637" s="219">
        <v>3.2</v>
      </c>
      <c r="AN637" s="220"/>
      <c r="AO637" s="115"/>
      <c r="AP637" s="221"/>
      <c r="AQ637" s="115"/>
      <c r="AR637" s="222"/>
      <c r="AS637" s="223"/>
      <c r="AT637" s="221"/>
      <c r="AU637" s="223"/>
      <c r="AV637" s="221"/>
      <c r="AW637" s="223"/>
      <c r="AX637" s="221"/>
      <c r="AY637" s="115"/>
      <c r="AZ637" s="126"/>
      <c r="BA637" s="126"/>
      <c r="BB637" s="190"/>
      <c r="BC637" s="130"/>
      <c r="BD637" s="126"/>
      <c r="BE637" s="130"/>
      <c r="BF637" s="126"/>
      <c r="BG637" s="130"/>
      <c r="BH637" s="126"/>
      <c r="BI637" s="1119"/>
      <c r="BJ637" s="115"/>
      <c r="BK637" s="259"/>
      <c r="BL637" s="1118"/>
      <c r="BM637" s="260"/>
      <c r="BN637" s="163"/>
      <c r="BO637" s="163"/>
      <c r="BP637" s="163"/>
      <c r="BQ637" s="163"/>
      <c r="BR637" s="163"/>
      <c r="BS637" s="261"/>
      <c r="BT637" s="195"/>
      <c r="BU637" s="1149"/>
      <c r="BV637" s="224" t="s">
        <v>1008</v>
      </c>
      <c r="BW637" s="1100"/>
      <c r="BX637" s="1132"/>
      <c r="BY637" s="227">
        <v>11560</v>
      </c>
      <c r="BZ637" s="1100"/>
      <c r="CA637" s="1083"/>
      <c r="CB637" s="1102"/>
      <c r="CC637" s="1086"/>
      <c r="CD637" s="1102"/>
      <c r="CE637" s="1089"/>
      <c r="CF637" s="1102"/>
      <c r="CG637" s="1067"/>
      <c r="CH637" s="1093"/>
      <c r="CI637" s="1121" t="e">
        <v>#REF!</v>
      </c>
      <c r="CJ637" s="1108" t="e">
        <v>#REF!</v>
      </c>
      <c r="CK637" s="1093"/>
      <c r="CL637" s="123" t="s">
        <v>985</v>
      </c>
      <c r="CM637" s="228">
        <v>3900</v>
      </c>
      <c r="CN637" s="229">
        <v>4300</v>
      </c>
      <c r="CO637" s="1100"/>
      <c r="CP637" s="1111"/>
      <c r="CQ637" s="1100"/>
      <c r="CR637" s="1083"/>
      <c r="CS637" s="1102"/>
      <c r="CT637" s="1086"/>
      <c r="CU637" s="1086"/>
      <c r="CV637" s="1089"/>
      <c r="CW637" s="1102"/>
      <c r="CX637" s="1105"/>
      <c r="CY637" s="1091"/>
      <c r="CZ637" s="1093"/>
      <c r="DA637" s="1095"/>
      <c r="DB637" s="1096"/>
      <c r="DC637" s="1134"/>
      <c r="DD637" s="1096"/>
      <c r="DE637" s="1098"/>
      <c r="DF637" s="1100"/>
      <c r="DG637" s="1083"/>
      <c r="DH637" s="1086"/>
      <c r="DI637" s="1086"/>
      <c r="DJ637" s="1086"/>
      <c r="DK637" s="1089"/>
      <c r="DL637" s="1086"/>
      <c r="DM637" s="1067"/>
      <c r="DN637" s="1069"/>
      <c r="DO637" s="1071"/>
      <c r="DP637" s="1073"/>
      <c r="DQ637" s="1073"/>
      <c r="DR637" s="1075"/>
      <c r="DS637" s="202"/>
      <c r="DT637" s="1143"/>
      <c r="DU637" s="160"/>
      <c r="DV637" s="160"/>
    </row>
    <row r="638" spans="1:126" s="263" customFormat="1" ht="18.600000000000001" customHeight="1">
      <c r="A638" s="263" t="s">
        <v>811</v>
      </c>
      <c r="B638" s="1147"/>
      <c r="C638" s="1114"/>
      <c r="D638" s="1123" t="s">
        <v>986</v>
      </c>
      <c r="E638" s="203" t="s">
        <v>54</v>
      </c>
      <c r="F638" s="165"/>
      <c r="G638" s="204">
        <v>119650</v>
      </c>
      <c r="H638" s="205">
        <v>196840</v>
      </c>
      <c r="I638" s="204">
        <v>113140</v>
      </c>
      <c r="J638" s="205">
        <v>190330</v>
      </c>
      <c r="K638" s="141" t="s">
        <v>973</v>
      </c>
      <c r="L638" s="206">
        <v>1070</v>
      </c>
      <c r="M638" s="207">
        <v>1840</v>
      </c>
      <c r="N638" s="208" t="s">
        <v>974</v>
      </c>
      <c r="O638" s="209" t="s">
        <v>975</v>
      </c>
      <c r="P638" s="209" t="s">
        <v>910</v>
      </c>
      <c r="Q638" s="209" t="s">
        <v>976</v>
      </c>
      <c r="R638" s="209" t="s">
        <v>973</v>
      </c>
      <c r="S638" s="210">
        <v>3.1</v>
      </c>
      <c r="T638" s="211">
        <v>3.1</v>
      </c>
      <c r="U638" s="206">
        <v>1000</v>
      </c>
      <c r="V638" s="207">
        <v>1770</v>
      </c>
      <c r="W638" s="212" t="s">
        <v>974</v>
      </c>
      <c r="X638" s="209" t="s">
        <v>975</v>
      </c>
      <c r="Y638" s="212" t="s">
        <v>910</v>
      </c>
      <c r="Z638" s="209" t="s">
        <v>976</v>
      </c>
      <c r="AA638" s="212" t="s">
        <v>973</v>
      </c>
      <c r="AB638" s="210">
        <v>3.1</v>
      </c>
      <c r="AC638" s="213">
        <v>3.1</v>
      </c>
      <c r="AD638" s="231"/>
      <c r="AE638" s="232"/>
      <c r="AF638" s="233"/>
      <c r="AG638" s="234"/>
      <c r="AH638" s="235"/>
      <c r="AI638" s="195"/>
      <c r="AJ638" s="235"/>
      <c r="AK638" s="195"/>
      <c r="AL638" s="235"/>
      <c r="AM638" s="195"/>
      <c r="AN638" s="195"/>
      <c r="AO638" s="231"/>
      <c r="AP638" s="232"/>
      <c r="AQ638" s="233"/>
      <c r="AR638" s="234"/>
      <c r="AS638" s="235"/>
      <c r="AT638" s="195"/>
      <c r="AU638" s="235"/>
      <c r="AV638" s="195"/>
      <c r="AW638" s="235"/>
      <c r="AX638" s="195"/>
      <c r="AY638" s="141" t="s">
        <v>973</v>
      </c>
      <c r="AZ638" s="236">
        <v>15430</v>
      </c>
      <c r="BA638" s="141" t="s">
        <v>973</v>
      </c>
      <c r="BB638" s="184">
        <v>150</v>
      </c>
      <c r="BC638" s="185" t="s">
        <v>974</v>
      </c>
      <c r="BD638" s="186" t="s">
        <v>975</v>
      </c>
      <c r="BE638" s="187" t="s">
        <v>973</v>
      </c>
      <c r="BF638" s="188" t="s">
        <v>976</v>
      </c>
      <c r="BG638" s="185" t="s">
        <v>973</v>
      </c>
      <c r="BH638" s="189">
        <v>2.9</v>
      </c>
      <c r="BI638" s="1119"/>
      <c r="BJ638" s="115"/>
      <c r="BK638" s="224" t="s">
        <v>1009</v>
      </c>
      <c r="BL638" s="1118"/>
      <c r="BM638" s="202" t="s">
        <v>1009</v>
      </c>
      <c r="BN638" s="195"/>
      <c r="BO638" s="195"/>
      <c r="BP638" s="195"/>
      <c r="BQ638" s="195"/>
      <c r="BR638" s="195"/>
      <c r="BS638" s="225"/>
      <c r="BU638" s="1149"/>
      <c r="BV638" s="264" t="s">
        <v>1010</v>
      </c>
      <c r="BW638" s="1100" t="s">
        <v>973</v>
      </c>
      <c r="BX638" s="1129">
        <v>11560</v>
      </c>
      <c r="BY638" s="237"/>
      <c r="BZ638" s="1100"/>
      <c r="CA638" s="1083">
        <v>0</v>
      </c>
      <c r="CB638" s="1102"/>
      <c r="CC638" s="1086"/>
      <c r="CD638" s="1102"/>
      <c r="CE638" s="1089"/>
      <c r="CF638" s="1102"/>
      <c r="CG638" s="1067"/>
      <c r="CH638" s="1093"/>
      <c r="CI638" s="1121" t="e">
        <v>#REF!</v>
      </c>
      <c r="CJ638" s="1108" t="e">
        <v>#REF!</v>
      </c>
      <c r="CK638" s="1093"/>
      <c r="CL638" s="123" t="s">
        <v>987</v>
      </c>
      <c r="CM638" s="228">
        <v>3400</v>
      </c>
      <c r="CN638" s="229">
        <v>3800</v>
      </c>
      <c r="CO638" s="1100"/>
      <c r="CP638" s="1111"/>
      <c r="CQ638" s="1100"/>
      <c r="CR638" s="1083"/>
      <c r="CS638" s="1102"/>
      <c r="CT638" s="1086"/>
      <c r="CU638" s="1086"/>
      <c r="CV638" s="1089"/>
      <c r="CW638" s="1102"/>
      <c r="CX638" s="1105"/>
      <c r="CY638" s="1091"/>
      <c r="CZ638" s="202"/>
      <c r="DA638" s="127"/>
      <c r="DB638" s="1096"/>
      <c r="DC638" s="1133">
        <v>0.1</v>
      </c>
      <c r="DD638" s="1096"/>
      <c r="DE638" s="1098"/>
      <c r="DF638" s="1100"/>
      <c r="DG638" s="1083"/>
      <c r="DH638" s="1086"/>
      <c r="DI638" s="1086"/>
      <c r="DJ638" s="1086"/>
      <c r="DK638" s="1089"/>
      <c r="DL638" s="1086"/>
      <c r="DM638" s="1067"/>
      <c r="DN638" s="1069"/>
      <c r="DO638" s="1076">
        <v>0.02</v>
      </c>
      <c r="DP638" s="1078">
        <v>0.03</v>
      </c>
      <c r="DQ638" s="1078">
        <v>0.05</v>
      </c>
      <c r="DR638" s="1080">
        <v>0.06</v>
      </c>
      <c r="DS638" s="202"/>
      <c r="DT638" s="1143"/>
      <c r="DU638" s="160"/>
      <c r="DV638" s="160"/>
    </row>
    <row r="639" spans="1:126" s="263" customFormat="1" ht="18.600000000000001" customHeight="1">
      <c r="A639" s="263" t="s">
        <v>812</v>
      </c>
      <c r="B639" s="1147"/>
      <c r="C639" s="1114"/>
      <c r="D639" s="1124"/>
      <c r="E639" s="238" t="s">
        <v>55</v>
      </c>
      <c r="F639" s="165"/>
      <c r="G639" s="239">
        <v>196840</v>
      </c>
      <c r="H639" s="240"/>
      <c r="I639" s="239">
        <v>190330</v>
      </c>
      <c r="J639" s="240"/>
      <c r="K639" s="141" t="s">
        <v>973</v>
      </c>
      <c r="L639" s="241">
        <v>1840</v>
      </c>
      <c r="M639" s="242"/>
      <c r="N639" s="243" t="s">
        <v>974</v>
      </c>
      <c r="O639" s="244" t="s">
        <v>975</v>
      </c>
      <c r="P639" s="244" t="s">
        <v>910</v>
      </c>
      <c r="Q639" s="244" t="s">
        <v>976</v>
      </c>
      <c r="R639" s="244" t="s">
        <v>973</v>
      </c>
      <c r="S639" s="245">
        <v>3.1</v>
      </c>
      <c r="T639" s="246"/>
      <c r="U639" s="241">
        <v>1770</v>
      </c>
      <c r="V639" s="242"/>
      <c r="W639" s="247" t="s">
        <v>974</v>
      </c>
      <c r="X639" s="244" t="s">
        <v>975</v>
      </c>
      <c r="Y639" s="248" t="s">
        <v>910</v>
      </c>
      <c r="Z639" s="244" t="s">
        <v>976</v>
      </c>
      <c r="AA639" s="248" t="s">
        <v>973</v>
      </c>
      <c r="AB639" s="245">
        <v>3.1</v>
      </c>
      <c r="AC639" s="249"/>
      <c r="AD639" s="231"/>
      <c r="AE639" s="232"/>
      <c r="AF639" s="233"/>
      <c r="AG639" s="250"/>
      <c r="AH639" s="235"/>
      <c r="AI639" s="195"/>
      <c r="AJ639" s="235"/>
      <c r="AK639" s="195"/>
      <c r="AL639" s="235"/>
      <c r="AM639" s="195"/>
      <c r="AN639" s="195"/>
      <c r="AO639" s="231"/>
      <c r="AP639" s="232"/>
      <c r="AQ639" s="233"/>
      <c r="AR639" s="250"/>
      <c r="AS639" s="235"/>
      <c r="AT639" s="195"/>
      <c r="AU639" s="235"/>
      <c r="AV639" s="195"/>
      <c r="AW639" s="235"/>
      <c r="AX639" s="195"/>
      <c r="AY639" s="231"/>
      <c r="AZ639" s="232"/>
      <c r="BA639" s="232"/>
      <c r="BB639" s="234"/>
      <c r="BC639" s="235"/>
      <c r="BD639" s="195"/>
      <c r="BE639" s="235"/>
      <c r="BF639" s="195"/>
      <c r="BG639" s="235"/>
      <c r="BH639" s="195"/>
      <c r="BI639" s="1119"/>
      <c r="BJ639" s="115"/>
      <c r="BK639" s="224">
        <v>510400</v>
      </c>
      <c r="BL639" s="1118"/>
      <c r="BM639" s="256">
        <v>5100</v>
      </c>
      <c r="BN639" s="195" t="s">
        <v>911</v>
      </c>
      <c r="BO639" s="122" t="s">
        <v>975</v>
      </c>
      <c r="BP639" s="129" t="s">
        <v>973</v>
      </c>
      <c r="BQ639" s="257" t="s">
        <v>976</v>
      </c>
      <c r="BR639" s="143" t="s">
        <v>973</v>
      </c>
      <c r="BS639" s="258">
        <v>2.2000000000000002</v>
      </c>
      <c r="BT639" s="232"/>
      <c r="BU639" s="1149"/>
      <c r="BV639" s="224"/>
      <c r="BW639" s="1100"/>
      <c r="BX639" s="1130"/>
      <c r="BY639" s="251"/>
      <c r="BZ639" s="1100"/>
      <c r="CA639" s="1084"/>
      <c r="CB639" s="1103"/>
      <c r="CC639" s="1087"/>
      <c r="CD639" s="1103"/>
      <c r="CE639" s="1090"/>
      <c r="CF639" s="1103"/>
      <c r="CG639" s="1068"/>
      <c r="CH639" s="1093"/>
      <c r="CI639" s="1122" t="e">
        <v>#REF!</v>
      </c>
      <c r="CJ639" s="1109" t="e">
        <v>#REF!</v>
      </c>
      <c r="CK639" s="1093"/>
      <c r="CL639" s="252" t="s">
        <v>988</v>
      </c>
      <c r="CM639" s="253">
        <v>3000</v>
      </c>
      <c r="CN639" s="254">
        <v>3400</v>
      </c>
      <c r="CO639" s="1100"/>
      <c r="CP639" s="1112"/>
      <c r="CQ639" s="1100"/>
      <c r="CR639" s="1084"/>
      <c r="CS639" s="1103"/>
      <c r="CT639" s="1087"/>
      <c r="CU639" s="1087"/>
      <c r="CV639" s="1090"/>
      <c r="CW639" s="1103"/>
      <c r="CX639" s="1106"/>
      <c r="CY639" s="1092"/>
      <c r="CZ639" s="202"/>
      <c r="DA639" s="127"/>
      <c r="DB639" s="1096"/>
      <c r="DC639" s="1133"/>
      <c r="DD639" s="1096"/>
      <c r="DE639" s="1099"/>
      <c r="DF639" s="1100"/>
      <c r="DG639" s="1084"/>
      <c r="DH639" s="1087"/>
      <c r="DI639" s="1087"/>
      <c r="DJ639" s="1087"/>
      <c r="DK639" s="1090"/>
      <c r="DL639" s="1087"/>
      <c r="DM639" s="1068"/>
      <c r="DN639" s="1069"/>
      <c r="DO639" s="1077"/>
      <c r="DP639" s="1079"/>
      <c r="DQ639" s="1079"/>
      <c r="DR639" s="1081"/>
      <c r="DS639" s="202"/>
      <c r="DT639" s="1143"/>
      <c r="DU639" s="160"/>
      <c r="DV639" s="160"/>
    </row>
    <row r="640" spans="1:126" s="263" customFormat="1" ht="18.600000000000001" customHeight="1">
      <c r="A640" s="263" t="s">
        <v>813</v>
      </c>
      <c r="B640" s="1147"/>
      <c r="C640" s="1128" t="s">
        <v>1011</v>
      </c>
      <c r="D640" s="1116" t="s">
        <v>972</v>
      </c>
      <c r="E640" s="164" t="s">
        <v>52</v>
      </c>
      <c r="F640" s="165"/>
      <c r="G640" s="166">
        <v>45640</v>
      </c>
      <c r="H640" s="167">
        <v>53350</v>
      </c>
      <c r="I640" s="166">
        <v>39850</v>
      </c>
      <c r="J640" s="167">
        <v>47560</v>
      </c>
      <c r="K640" s="141" t="s">
        <v>973</v>
      </c>
      <c r="L640" s="168">
        <v>430</v>
      </c>
      <c r="M640" s="169">
        <v>500</v>
      </c>
      <c r="N640" s="170" t="s">
        <v>974</v>
      </c>
      <c r="O640" s="171" t="s">
        <v>975</v>
      </c>
      <c r="P640" s="172" t="s">
        <v>973</v>
      </c>
      <c r="Q640" s="173" t="s">
        <v>976</v>
      </c>
      <c r="R640" s="172" t="s">
        <v>973</v>
      </c>
      <c r="S640" s="174">
        <v>3.1</v>
      </c>
      <c r="T640" s="175">
        <v>3.1</v>
      </c>
      <c r="U640" s="168">
        <v>370</v>
      </c>
      <c r="V640" s="169">
        <v>440</v>
      </c>
      <c r="W640" s="176" t="s">
        <v>974</v>
      </c>
      <c r="X640" s="171" t="s">
        <v>975</v>
      </c>
      <c r="Y640" s="176" t="s">
        <v>973</v>
      </c>
      <c r="Z640" s="173" t="s">
        <v>976</v>
      </c>
      <c r="AA640" s="176" t="s">
        <v>973</v>
      </c>
      <c r="AB640" s="174">
        <v>3.1</v>
      </c>
      <c r="AC640" s="177">
        <v>3.1</v>
      </c>
      <c r="AD640" s="141" t="s">
        <v>973</v>
      </c>
      <c r="AE640" s="178">
        <v>7710</v>
      </c>
      <c r="AF640" s="141" t="s">
        <v>973</v>
      </c>
      <c r="AG640" s="179">
        <v>70</v>
      </c>
      <c r="AH640" s="180" t="s">
        <v>974</v>
      </c>
      <c r="AI640" s="171" t="s">
        <v>975</v>
      </c>
      <c r="AJ640" s="176" t="s">
        <v>973</v>
      </c>
      <c r="AK640" s="173" t="s">
        <v>976</v>
      </c>
      <c r="AL640" s="176" t="s">
        <v>973</v>
      </c>
      <c r="AM640" s="181">
        <v>3.2</v>
      </c>
      <c r="AN640" s="182" t="s">
        <v>977</v>
      </c>
      <c r="AO640" s="141" t="s">
        <v>973</v>
      </c>
      <c r="AP640" s="183">
        <v>3080</v>
      </c>
      <c r="AQ640" s="141" t="s">
        <v>973</v>
      </c>
      <c r="AR640" s="184">
        <v>30</v>
      </c>
      <c r="AS640" s="185" t="s">
        <v>974</v>
      </c>
      <c r="AT640" s="186" t="s">
        <v>975</v>
      </c>
      <c r="AU640" s="187" t="s">
        <v>973</v>
      </c>
      <c r="AV640" s="188" t="s">
        <v>976</v>
      </c>
      <c r="AW640" s="187" t="s">
        <v>973</v>
      </c>
      <c r="AX640" s="189">
        <v>3.7</v>
      </c>
      <c r="AY640" s="115"/>
      <c r="AZ640" s="126"/>
      <c r="BA640" s="126"/>
      <c r="BB640" s="190"/>
      <c r="BC640" s="130"/>
      <c r="BD640" s="126"/>
      <c r="BE640" s="130"/>
      <c r="BF640" s="126"/>
      <c r="BG640" s="130"/>
      <c r="BH640" s="126"/>
      <c r="BI640" s="1119"/>
      <c r="BJ640" s="115"/>
      <c r="BK640" s="259"/>
      <c r="BL640" s="1118"/>
      <c r="BM640" s="260"/>
      <c r="BN640" s="163"/>
      <c r="BO640" s="163"/>
      <c r="BP640" s="163"/>
      <c r="BQ640" s="163"/>
      <c r="BR640" s="163"/>
      <c r="BS640" s="261"/>
      <c r="BT640" s="195"/>
      <c r="BU640" s="1149"/>
      <c r="BV640" s="226"/>
      <c r="BW640" s="1100" t="s">
        <v>973</v>
      </c>
      <c r="BX640" s="1131">
        <v>12780</v>
      </c>
      <c r="BY640" s="197"/>
      <c r="BZ640" s="1100" t="s">
        <v>973</v>
      </c>
      <c r="CA640" s="1082">
        <v>50</v>
      </c>
      <c r="CB640" s="1101" t="s">
        <v>974</v>
      </c>
      <c r="CC640" s="1085" t="s">
        <v>975</v>
      </c>
      <c r="CD640" s="1101" t="s">
        <v>973</v>
      </c>
      <c r="CE640" s="1088" t="s">
        <v>979</v>
      </c>
      <c r="CF640" s="1101" t="s">
        <v>973</v>
      </c>
      <c r="CG640" s="1066">
        <v>6.6</v>
      </c>
      <c r="CH640" s="1093" t="s">
        <v>973</v>
      </c>
      <c r="CI640" s="1120">
        <v>3500</v>
      </c>
      <c r="CJ640" s="1107">
        <v>3900</v>
      </c>
      <c r="CK640" s="1093" t="s">
        <v>973</v>
      </c>
      <c r="CL640" s="198" t="s">
        <v>980</v>
      </c>
      <c r="CM640" s="199">
        <v>6300</v>
      </c>
      <c r="CN640" s="200">
        <v>7100</v>
      </c>
      <c r="CO640" s="1100" t="s">
        <v>973</v>
      </c>
      <c r="CP640" s="1110">
        <v>5140</v>
      </c>
      <c r="CQ640" s="1100" t="s">
        <v>973</v>
      </c>
      <c r="CR640" s="1082">
        <v>50</v>
      </c>
      <c r="CS640" s="1101" t="s">
        <v>974</v>
      </c>
      <c r="CT640" s="1085" t="s">
        <v>975</v>
      </c>
      <c r="CU640" s="1085" t="s">
        <v>973</v>
      </c>
      <c r="CV640" s="1088" t="s">
        <v>979</v>
      </c>
      <c r="CW640" s="1101" t="s">
        <v>973</v>
      </c>
      <c r="CX640" s="1104">
        <v>3.2</v>
      </c>
      <c r="CY640" s="1091" t="s">
        <v>981</v>
      </c>
      <c r="CZ640" s="1093" t="s">
        <v>973</v>
      </c>
      <c r="DA640" s="1094">
        <v>4900</v>
      </c>
      <c r="DB640" s="1096"/>
      <c r="DC640" s="265"/>
      <c r="DD640" s="1096" t="s">
        <v>982</v>
      </c>
      <c r="DE640" s="1097">
        <v>5570</v>
      </c>
      <c r="DF640" s="1100" t="s">
        <v>973</v>
      </c>
      <c r="DG640" s="1082">
        <v>50</v>
      </c>
      <c r="DH640" s="1085" t="s">
        <v>974</v>
      </c>
      <c r="DI640" s="1085" t="s">
        <v>975</v>
      </c>
      <c r="DJ640" s="1085" t="s">
        <v>973</v>
      </c>
      <c r="DK640" s="1088" t="s">
        <v>979</v>
      </c>
      <c r="DL640" s="1085" t="s">
        <v>973</v>
      </c>
      <c r="DM640" s="1066">
        <v>2.5</v>
      </c>
      <c r="DN640" s="1069" t="s">
        <v>982</v>
      </c>
      <c r="DO640" s="1070" t="s">
        <v>912</v>
      </c>
      <c r="DP640" s="1072" t="s">
        <v>912</v>
      </c>
      <c r="DQ640" s="1072" t="s">
        <v>912</v>
      </c>
      <c r="DR640" s="1074" t="s">
        <v>912</v>
      </c>
      <c r="DS640" s="202"/>
      <c r="DT640" s="1143"/>
      <c r="DU640" s="160"/>
      <c r="DV640" s="160"/>
    </row>
    <row r="641" spans="1:126" s="263" customFormat="1" ht="18.600000000000001" customHeight="1">
      <c r="A641" s="263" t="s">
        <v>814</v>
      </c>
      <c r="B641" s="1147"/>
      <c r="C641" s="1114"/>
      <c r="D641" s="1117"/>
      <c r="E641" s="203" t="s">
        <v>53</v>
      </c>
      <c r="F641" s="165"/>
      <c r="G641" s="204">
        <v>53350</v>
      </c>
      <c r="H641" s="205">
        <v>116210</v>
      </c>
      <c r="I641" s="204">
        <v>47560</v>
      </c>
      <c r="J641" s="205">
        <v>110420</v>
      </c>
      <c r="K641" s="141" t="s">
        <v>973</v>
      </c>
      <c r="L641" s="206">
        <v>500</v>
      </c>
      <c r="M641" s="207">
        <v>1030</v>
      </c>
      <c r="N641" s="208" t="s">
        <v>974</v>
      </c>
      <c r="O641" s="209" t="s">
        <v>975</v>
      </c>
      <c r="P641" s="209" t="s">
        <v>910</v>
      </c>
      <c r="Q641" s="209" t="s">
        <v>976</v>
      </c>
      <c r="R641" s="209" t="s">
        <v>973</v>
      </c>
      <c r="S641" s="210">
        <v>3.1</v>
      </c>
      <c r="T641" s="211">
        <v>3.1</v>
      </c>
      <c r="U641" s="206">
        <v>440</v>
      </c>
      <c r="V641" s="207">
        <v>980</v>
      </c>
      <c r="W641" s="212" t="s">
        <v>974</v>
      </c>
      <c r="X641" s="209" t="s">
        <v>975</v>
      </c>
      <c r="Y641" s="212" t="s">
        <v>910</v>
      </c>
      <c r="Z641" s="209" t="s">
        <v>976</v>
      </c>
      <c r="AA641" s="212" t="s">
        <v>973</v>
      </c>
      <c r="AB641" s="210">
        <v>3.1</v>
      </c>
      <c r="AC641" s="213">
        <v>3.1</v>
      </c>
      <c r="AD641" s="141" t="s">
        <v>973</v>
      </c>
      <c r="AE641" s="214">
        <v>7710</v>
      </c>
      <c r="AF641" s="141" t="s">
        <v>973</v>
      </c>
      <c r="AG641" s="215">
        <v>70</v>
      </c>
      <c r="AH641" s="216" t="s">
        <v>974</v>
      </c>
      <c r="AI641" s="158" t="s">
        <v>975</v>
      </c>
      <c r="AJ641" s="159" t="s">
        <v>973</v>
      </c>
      <c r="AK641" s="217" t="s">
        <v>976</v>
      </c>
      <c r="AL641" s="218" t="s">
        <v>973</v>
      </c>
      <c r="AM641" s="219">
        <v>3.2</v>
      </c>
      <c r="AN641" s="220"/>
      <c r="AO641" s="115"/>
      <c r="AP641" s="221"/>
      <c r="AQ641" s="115"/>
      <c r="AR641" s="222"/>
      <c r="AS641" s="223"/>
      <c r="AT641" s="221"/>
      <c r="AU641" s="223"/>
      <c r="AV641" s="221"/>
      <c r="AW641" s="223"/>
      <c r="AX641" s="221"/>
      <c r="AY641" s="115"/>
      <c r="AZ641" s="126"/>
      <c r="BA641" s="126"/>
      <c r="BB641" s="190"/>
      <c r="BC641" s="130"/>
      <c r="BD641" s="126"/>
      <c r="BE641" s="130"/>
      <c r="BF641" s="126"/>
      <c r="BG641" s="130"/>
      <c r="BH641" s="126"/>
      <c r="BI641" s="1119"/>
      <c r="BJ641" s="115"/>
      <c r="BK641" s="224" t="s">
        <v>1012</v>
      </c>
      <c r="BL641" s="1118"/>
      <c r="BM641" s="202" t="s">
        <v>1012</v>
      </c>
      <c r="BN641" s="195"/>
      <c r="BO641" s="195"/>
      <c r="BP641" s="195"/>
      <c r="BQ641" s="195"/>
      <c r="BR641" s="195"/>
      <c r="BS641" s="225"/>
      <c r="BU641" s="1149"/>
      <c r="BV641" s="259"/>
      <c r="BW641" s="1100"/>
      <c r="BX641" s="1132"/>
      <c r="BY641" s="227">
        <v>10900</v>
      </c>
      <c r="BZ641" s="1100"/>
      <c r="CA641" s="1083"/>
      <c r="CB641" s="1102"/>
      <c r="CC641" s="1086"/>
      <c r="CD641" s="1102"/>
      <c r="CE641" s="1089"/>
      <c r="CF641" s="1102"/>
      <c r="CG641" s="1067"/>
      <c r="CH641" s="1093"/>
      <c r="CI641" s="1121" t="e">
        <v>#REF!</v>
      </c>
      <c r="CJ641" s="1108" t="e">
        <v>#REF!</v>
      </c>
      <c r="CK641" s="1093"/>
      <c r="CL641" s="123" t="s">
        <v>985</v>
      </c>
      <c r="CM641" s="228">
        <v>3500</v>
      </c>
      <c r="CN641" s="229">
        <v>3900</v>
      </c>
      <c r="CO641" s="1100"/>
      <c r="CP641" s="1111"/>
      <c r="CQ641" s="1100"/>
      <c r="CR641" s="1083"/>
      <c r="CS641" s="1102"/>
      <c r="CT641" s="1086"/>
      <c r="CU641" s="1086"/>
      <c r="CV641" s="1089"/>
      <c r="CW641" s="1102"/>
      <c r="CX641" s="1105"/>
      <c r="CY641" s="1091"/>
      <c r="CZ641" s="1093"/>
      <c r="DA641" s="1095"/>
      <c r="DB641" s="1096"/>
      <c r="DC641" s="265"/>
      <c r="DD641" s="1096"/>
      <c r="DE641" s="1098"/>
      <c r="DF641" s="1100"/>
      <c r="DG641" s="1083"/>
      <c r="DH641" s="1086"/>
      <c r="DI641" s="1086"/>
      <c r="DJ641" s="1086"/>
      <c r="DK641" s="1089"/>
      <c r="DL641" s="1086"/>
      <c r="DM641" s="1067"/>
      <c r="DN641" s="1069"/>
      <c r="DO641" s="1071"/>
      <c r="DP641" s="1073"/>
      <c r="DQ641" s="1073"/>
      <c r="DR641" s="1075"/>
      <c r="DS641" s="202"/>
      <c r="DT641" s="1143"/>
      <c r="DU641" s="160"/>
      <c r="DV641" s="160"/>
    </row>
    <row r="642" spans="1:126" s="263" customFormat="1" ht="18.600000000000001" customHeight="1">
      <c r="A642" s="263" t="s">
        <v>815</v>
      </c>
      <c r="B642" s="1147"/>
      <c r="C642" s="1114"/>
      <c r="D642" s="1123" t="s">
        <v>986</v>
      </c>
      <c r="E642" s="203" t="s">
        <v>54</v>
      </c>
      <c r="F642" s="165"/>
      <c r="G642" s="204">
        <v>116210</v>
      </c>
      <c r="H642" s="205">
        <v>193400</v>
      </c>
      <c r="I642" s="204">
        <v>110420</v>
      </c>
      <c r="J642" s="205">
        <v>187610</v>
      </c>
      <c r="K642" s="141" t="s">
        <v>973</v>
      </c>
      <c r="L642" s="206">
        <v>1030</v>
      </c>
      <c r="M642" s="207">
        <v>1800</v>
      </c>
      <c r="N642" s="208" t="s">
        <v>974</v>
      </c>
      <c r="O642" s="209" t="s">
        <v>975</v>
      </c>
      <c r="P642" s="209" t="s">
        <v>910</v>
      </c>
      <c r="Q642" s="209" t="s">
        <v>976</v>
      </c>
      <c r="R642" s="209" t="s">
        <v>973</v>
      </c>
      <c r="S642" s="210">
        <v>3.1</v>
      </c>
      <c r="T642" s="211">
        <v>3.1</v>
      </c>
      <c r="U642" s="206">
        <v>980</v>
      </c>
      <c r="V642" s="207">
        <v>1750</v>
      </c>
      <c r="W642" s="212" t="s">
        <v>974</v>
      </c>
      <c r="X642" s="209" t="s">
        <v>975</v>
      </c>
      <c r="Y642" s="212" t="s">
        <v>910</v>
      </c>
      <c r="Z642" s="209" t="s">
        <v>976</v>
      </c>
      <c r="AA642" s="212" t="s">
        <v>973</v>
      </c>
      <c r="AB642" s="210">
        <v>3.1</v>
      </c>
      <c r="AC642" s="213">
        <v>3.1</v>
      </c>
      <c r="AD642" s="231"/>
      <c r="AE642" s="232"/>
      <c r="AF642" s="233"/>
      <c r="AG642" s="234"/>
      <c r="AH642" s="235"/>
      <c r="AI642" s="195"/>
      <c r="AJ642" s="235"/>
      <c r="AK642" s="195"/>
      <c r="AL642" s="235"/>
      <c r="AM642" s="195"/>
      <c r="AN642" s="195"/>
      <c r="AO642" s="231"/>
      <c r="AP642" s="232"/>
      <c r="AQ642" s="233"/>
      <c r="AR642" s="234"/>
      <c r="AS642" s="235"/>
      <c r="AT642" s="195"/>
      <c r="AU642" s="235"/>
      <c r="AV642" s="195"/>
      <c r="AW642" s="235"/>
      <c r="AX642" s="195"/>
      <c r="AY642" s="141" t="s">
        <v>973</v>
      </c>
      <c r="AZ642" s="236">
        <v>15430</v>
      </c>
      <c r="BA642" s="141" t="s">
        <v>973</v>
      </c>
      <c r="BB642" s="184">
        <v>150</v>
      </c>
      <c r="BC642" s="185" t="s">
        <v>974</v>
      </c>
      <c r="BD642" s="186" t="s">
        <v>975</v>
      </c>
      <c r="BE642" s="187" t="s">
        <v>973</v>
      </c>
      <c r="BF642" s="188" t="s">
        <v>976</v>
      </c>
      <c r="BG642" s="185" t="s">
        <v>973</v>
      </c>
      <c r="BH642" s="189">
        <v>2.9</v>
      </c>
      <c r="BI642" s="1119"/>
      <c r="BJ642" s="115"/>
      <c r="BK642" s="224">
        <v>548300</v>
      </c>
      <c r="BL642" s="1118"/>
      <c r="BM642" s="256">
        <v>5480</v>
      </c>
      <c r="BN642" s="195" t="s">
        <v>911</v>
      </c>
      <c r="BO642" s="122" t="s">
        <v>975</v>
      </c>
      <c r="BP642" s="129" t="s">
        <v>973</v>
      </c>
      <c r="BQ642" s="257" t="s">
        <v>976</v>
      </c>
      <c r="BR642" s="143" t="s">
        <v>973</v>
      </c>
      <c r="BS642" s="258">
        <v>2.2000000000000002</v>
      </c>
      <c r="BT642" s="232"/>
      <c r="BU642" s="1149"/>
      <c r="BV642" s="224"/>
      <c r="BW642" s="1100" t="s">
        <v>973</v>
      </c>
      <c r="BX642" s="1129">
        <v>10900</v>
      </c>
      <c r="BY642" s="237"/>
      <c r="BZ642" s="1100"/>
      <c r="CA642" s="1083">
        <v>0</v>
      </c>
      <c r="CB642" s="1102"/>
      <c r="CC642" s="1086"/>
      <c r="CD642" s="1102"/>
      <c r="CE642" s="1089"/>
      <c r="CF642" s="1102"/>
      <c r="CG642" s="1067"/>
      <c r="CH642" s="1093"/>
      <c r="CI642" s="1121" t="e">
        <v>#REF!</v>
      </c>
      <c r="CJ642" s="1108" t="e">
        <v>#REF!</v>
      </c>
      <c r="CK642" s="1093"/>
      <c r="CL642" s="123" t="s">
        <v>987</v>
      </c>
      <c r="CM642" s="228">
        <v>3000</v>
      </c>
      <c r="CN642" s="229">
        <v>3400</v>
      </c>
      <c r="CO642" s="1100"/>
      <c r="CP642" s="1111"/>
      <c r="CQ642" s="1100"/>
      <c r="CR642" s="1083"/>
      <c r="CS642" s="1102"/>
      <c r="CT642" s="1086"/>
      <c r="CU642" s="1086"/>
      <c r="CV642" s="1089"/>
      <c r="CW642" s="1102"/>
      <c r="CX642" s="1105"/>
      <c r="CY642" s="1091"/>
      <c r="CZ642" s="202"/>
      <c r="DA642" s="127"/>
      <c r="DB642" s="1096"/>
      <c r="DC642" s="266"/>
      <c r="DD642" s="1096"/>
      <c r="DE642" s="1098"/>
      <c r="DF642" s="1100"/>
      <c r="DG642" s="1083"/>
      <c r="DH642" s="1086"/>
      <c r="DI642" s="1086"/>
      <c r="DJ642" s="1086"/>
      <c r="DK642" s="1089"/>
      <c r="DL642" s="1086"/>
      <c r="DM642" s="1067"/>
      <c r="DN642" s="1069"/>
      <c r="DO642" s="1076">
        <v>0.02</v>
      </c>
      <c r="DP642" s="1078">
        <v>0.03</v>
      </c>
      <c r="DQ642" s="1078">
        <v>0.05</v>
      </c>
      <c r="DR642" s="1080">
        <v>0.06</v>
      </c>
      <c r="DS642" s="202"/>
      <c r="DT642" s="1143"/>
      <c r="DU642" s="160"/>
      <c r="DV642" s="160"/>
    </row>
    <row r="643" spans="1:126" s="263" customFormat="1" ht="18.600000000000001" customHeight="1">
      <c r="A643" s="263" t="s">
        <v>816</v>
      </c>
      <c r="B643" s="1147"/>
      <c r="C643" s="1114"/>
      <c r="D643" s="1124"/>
      <c r="E643" s="238" t="s">
        <v>55</v>
      </c>
      <c r="F643" s="165"/>
      <c r="G643" s="239">
        <v>193400</v>
      </c>
      <c r="H643" s="240"/>
      <c r="I643" s="239">
        <v>187610</v>
      </c>
      <c r="J643" s="240"/>
      <c r="K643" s="141" t="s">
        <v>973</v>
      </c>
      <c r="L643" s="241">
        <v>1800</v>
      </c>
      <c r="M643" s="242"/>
      <c r="N643" s="243" t="s">
        <v>974</v>
      </c>
      <c r="O643" s="244" t="s">
        <v>975</v>
      </c>
      <c r="P643" s="244" t="s">
        <v>910</v>
      </c>
      <c r="Q643" s="244" t="s">
        <v>976</v>
      </c>
      <c r="R643" s="244" t="s">
        <v>973</v>
      </c>
      <c r="S643" s="245">
        <v>3.1</v>
      </c>
      <c r="T643" s="246"/>
      <c r="U643" s="241">
        <v>1750</v>
      </c>
      <c r="V643" s="242"/>
      <c r="W643" s="247" t="s">
        <v>974</v>
      </c>
      <c r="X643" s="244" t="s">
        <v>975</v>
      </c>
      <c r="Y643" s="248" t="s">
        <v>910</v>
      </c>
      <c r="Z643" s="244" t="s">
        <v>976</v>
      </c>
      <c r="AA643" s="248" t="s">
        <v>973</v>
      </c>
      <c r="AB643" s="245">
        <v>3.1</v>
      </c>
      <c r="AC643" s="249"/>
      <c r="AD643" s="231"/>
      <c r="AE643" s="232"/>
      <c r="AF643" s="233"/>
      <c r="AG643" s="250"/>
      <c r="AH643" s="235"/>
      <c r="AI643" s="195"/>
      <c r="AJ643" s="235"/>
      <c r="AK643" s="195"/>
      <c r="AL643" s="235"/>
      <c r="AM643" s="195"/>
      <c r="AN643" s="195"/>
      <c r="AO643" s="231"/>
      <c r="AP643" s="232"/>
      <c r="AQ643" s="233"/>
      <c r="AR643" s="250"/>
      <c r="AS643" s="235"/>
      <c r="AT643" s="195"/>
      <c r="AU643" s="235"/>
      <c r="AV643" s="195"/>
      <c r="AW643" s="235"/>
      <c r="AX643" s="195"/>
      <c r="AY643" s="231"/>
      <c r="AZ643" s="232"/>
      <c r="BA643" s="232"/>
      <c r="BB643" s="234"/>
      <c r="BC643" s="235"/>
      <c r="BD643" s="195"/>
      <c r="BE643" s="235"/>
      <c r="BF643" s="195"/>
      <c r="BG643" s="235"/>
      <c r="BH643" s="195"/>
      <c r="BI643" s="1119"/>
      <c r="BJ643" s="115"/>
      <c r="BK643" s="259"/>
      <c r="BL643" s="1118"/>
      <c r="BM643" s="260"/>
      <c r="BN643" s="163"/>
      <c r="BO643" s="163"/>
      <c r="BP643" s="163"/>
      <c r="BQ643" s="163"/>
      <c r="BR643" s="163"/>
      <c r="BS643" s="261"/>
      <c r="BT643" s="195"/>
      <c r="BU643" s="1149"/>
      <c r="BV643" s="226"/>
      <c r="BW643" s="1100"/>
      <c r="BX643" s="1130"/>
      <c r="BY643" s="251"/>
      <c r="BZ643" s="1100"/>
      <c r="CA643" s="1084"/>
      <c r="CB643" s="1103"/>
      <c r="CC643" s="1087"/>
      <c r="CD643" s="1103"/>
      <c r="CE643" s="1090"/>
      <c r="CF643" s="1103"/>
      <c r="CG643" s="1068"/>
      <c r="CH643" s="1093"/>
      <c r="CI643" s="1122" t="e">
        <v>#REF!</v>
      </c>
      <c r="CJ643" s="1109" t="e">
        <v>#REF!</v>
      </c>
      <c r="CK643" s="1093"/>
      <c r="CL643" s="252" t="s">
        <v>988</v>
      </c>
      <c r="CM643" s="253">
        <v>2700</v>
      </c>
      <c r="CN643" s="254">
        <v>3000</v>
      </c>
      <c r="CO643" s="1100"/>
      <c r="CP643" s="1112"/>
      <c r="CQ643" s="1100"/>
      <c r="CR643" s="1084"/>
      <c r="CS643" s="1103"/>
      <c r="CT643" s="1087"/>
      <c r="CU643" s="1087"/>
      <c r="CV643" s="1090"/>
      <c r="CW643" s="1103"/>
      <c r="CX643" s="1106"/>
      <c r="CY643" s="1092"/>
      <c r="CZ643" s="202"/>
      <c r="DA643" s="127"/>
      <c r="DB643" s="1096"/>
      <c r="DC643" s="266"/>
      <c r="DD643" s="1096"/>
      <c r="DE643" s="1099"/>
      <c r="DF643" s="1100"/>
      <c r="DG643" s="1084"/>
      <c r="DH643" s="1087"/>
      <c r="DI643" s="1087"/>
      <c r="DJ643" s="1087"/>
      <c r="DK643" s="1090"/>
      <c r="DL643" s="1087"/>
      <c r="DM643" s="1068"/>
      <c r="DN643" s="1069"/>
      <c r="DO643" s="1077"/>
      <c r="DP643" s="1079"/>
      <c r="DQ643" s="1079"/>
      <c r="DR643" s="1081"/>
      <c r="DS643" s="202"/>
      <c r="DT643" s="1143"/>
      <c r="DU643" s="160"/>
      <c r="DV643" s="160"/>
    </row>
    <row r="644" spans="1:126" s="263" customFormat="1" ht="18.600000000000001" customHeight="1">
      <c r="A644" s="263" t="s">
        <v>817</v>
      </c>
      <c r="B644" s="1147"/>
      <c r="C644" s="1128" t="s">
        <v>1013</v>
      </c>
      <c r="D644" s="1116" t="s">
        <v>972</v>
      </c>
      <c r="E644" s="164" t="s">
        <v>52</v>
      </c>
      <c r="F644" s="165"/>
      <c r="G644" s="166">
        <v>39480</v>
      </c>
      <c r="H644" s="167">
        <v>47190</v>
      </c>
      <c r="I644" s="166">
        <v>34270</v>
      </c>
      <c r="J644" s="167">
        <v>41980</v>
      </c>
      <c r="K644" s="141" t="s">
        <v>973</v>
      </c>
      <c r="L644" s="168">
        <v>370</v>
      </c>
      <c r="M644" s="169">
        <v>440</v>
      </c>
      <c r="N644" s="170" t="s">
        <v>974</v>
      </c>
      <c r="O644" s="171" t="s">
        <v>975</v>
      </c>
      <c r="P644" s="172" t="s">
        <v>973</v>
      </c>
      <c r="Q644" s="173" t="s">
        <v>976</v>
      </c>
      <c r="R644" s="172" t="s">
        <v>973</v>
      </c>
      <c r="S644" s="174">
        <v>3.3</v>
      </c>
      <c r="T644" s="175">
        <v>3.3</v>
      </c>
      <c r="U644" s="168">
        <v>320</v>
      </c>
      <c r="V644" s="169">
        <v>390</v>
      </c>
      <c r="W644" s="176" t="s">
        <v>974</v>
      </c>
      <c r="X644" s="171" t="s">
        <v>975</v>
      </c>
      <c r="Y644" s="176" t="s">
        <v>973</v>
      </c>
      <c r="Z644" s="173" t="s">
        <v>976</v>
      </c>
      <c r="AA644" s="176" t="s">
        <v>973</v>
      </c>
      <c r="AB644" s="174">
        <v>3.3</v>
      </c>
      <c r="AC644" s="177">
        <v>3.2</v>
      </c>
      <c r="AD644" s="141" t="s">
        <v>973</v>
      </c>
      <c r="AE644" s="178">
        <v>7710</v>
      </c>
      <c r="AF644" s="141" t="s">
        <v>973</v>
      </c>
      <c r="AG644" s="179">
        <v>70</v>
      </c>
      <c r="AH644" s="180" t="s">
        <v>974</v>
      </c>
      <c r="AI644" s="171" t="s">
        <v>975</v>
      </c>
      <c r="AJ644" s="176" t="s">
        <v>973</v>
      </c>
      <c r="AK644" s="173" t="s">
        <v>976</v>
      </c>
      <c r="AL644" s="176" t="s">
        <v>973</v>
      </c>
      <c r="AM644" s="181">
        <v>3.2</v>
      </c>
      <c r="AN644" s="182" t="s">
        <v>977</v>
      </c>
      <c r="AO644" s="141" t="s">
        <v>973</v>
      </c>
      <c r="AP644" s="183">
        <v>3080</v>
      </c>
      <c r="AQ644" s="141" t="s">
        <v>973</v>
      </c>
      <c r="AR644" s="184">
        <v>30</v>
      </c>
      <c r="AS644" s="185" t="s">
        <v>974</v>
      </c>
      <c r="AT644" s="186" t="s">
        <v>975</v>
      </c>
      <c r="AU644" s="187" t="s">
        <v>973</v>
      </c>
      <c r="AV644" s="188" t="s">
        <v>976</v>
      </c>
      <c r="AW644" s="187" t="s">
        <v>973</v>
      </c>
      <c r="AX644" s="189">
        <v>3.7</v>
      </c>
      <c r="AY644" s="115"/>
      <c r="AZ644" s="126"/>
      <c r="BA644" s="126"/>
      <c r="BB644" s="190"/>
      <c r="BC644" s="130"/>
      <c r="BD644" s="126"/>
      <c r="BE644" s="130"/>
      <c r="BF644" s="126"/>
      <c r="BG644" s="130"/>
      <c r="BH644" s="126"/>
      <c r="BI644" s="1119"/>
      <c r="BJ644" s="115"/>
      <c r="BK644" s="224" t="s">
        <v>1014</v>
      </c>
      <c r="BL644" s="1118"/>
      <c r="BM644" s="202" t="s">
        <v>1014</v>
      </c>
      <c r="BN644" s="195"/>
      <c r="BO644" s="195"/>
      <c r="BP644" s="195"/>
      <c r="BQ644" s="195"/>
      <c r="BR644" s="195"/>
      <c r="BS644" s="225"/>
      <c r="BU644" s="1149"/>
      <c r="BV644" s="259"/>
      <c r="BW644" s="1118"/>
      <c r="BX644" s="232"/>
      <c r="BY644" s="232"/>
      <c r="BZ644" s="1119"/>
      <c r="CA644" s="267"/>
      <c r="CB644" s="268"/>
      <c r="CC644" s="269"/>
      <c r="CD644" s="268"/>
      <c r="CE644" s="269"/>
      <c r="CF644" s="268"/>
      <c r="CG644" s="269"/>
      <c r="CH644" s="1096" t="s">
        <v>973</v>
      </c>
      <c r="CI644" s="1120">
        <v>3200</v>
      </c>
      <c r="CJ644" s="1107">
        <v>3500</v>
      </c>
      <c r="CK644" s="1093" t="s">
        <v>973</v>
      </c>
      <c r="CL644" s="198" t="s">
        <v>980</v>
      </c>
      <c r="CM644" s="199">
        <v>5500</v>
      </c>
      <c r="CN644" s="200">
        <v>6200</v>
      </c>
      <c r="CO644" s="1100" t="s">
        <v>973</v>
      </c>
      <c r="CP644" s="1110">
        <v>4630</v>
      </c>
      <c r="CQ644" s="1100" t="s">
        <v>973</v>
      </c>
      <c r="CR644" s="1082">
        <v>40</v>
      </c>
      <c r="CS644" s="1101" t="s">
        <v>974</v>
      </c>
      <c r="CT644" s="1085" t="s">
        <v>975</v>
      </c>
      <c r="CU644" s="1085" t="s">
        <v>973</v>
      </c>
      <c r="CV644" s="1088" t="s">
        <v>979</v>
      </c>
      <c r="CW644" s="1101" t="s">
        <v>973</v>
      </c>
      <c r="CX644" s="1104">
        <v>3.6</v>
      </c>
      <c r="CY644" s="1091" t="s">
        <v>981</v>
      </c>
      <c r="CZ644" s="1093" t="s">
        <v>973</v>
      </c>
      <c r="DA644" s="1094">
        <v>4900</v>
      </c>
      <c r="DB644" s="1096"/>
      <c r="DC644" s="270"/>
      <c r="DD644" s="1096" t="s">
        <v>982</v>
      </c>
      <c r="DE644" s="1097">
        <v>5010</v>
      </c>
      <c r="DF644" s="1100" t="s">
        <v>973</v>
      </c>
      <c r="DG644" s="1082">
        <v>50</v>
      </c>
      <c r="DH644" s="1085" t="s">
        <v>974</v>
      </c>
      <c r="DI644" s="1085" t="s">
        <v>975</v>
      </c>
      <c r="DJ644" s="1085" t="s">
        <v>973</v>
      </c>
      <c r="DK644" s="1088" t="s">
        <v>979</v>
      </c>
      <c r="DL644" s="1085" t="s">
        <v>973</v>
      </c>
      <c r="DM644" s="1066">
        <v>2.2000000000000002</v>
      </c>
      <c r="DN644" s="1069" t="s">
        <v>982</v>
      </c>
      <c r="DO644" s="1070" t="s">
        <v>912</v>
      </c>
      <c r="DP644" s="1072" t="s">
        <v>912</v>
      </c>
      <c r="DQ644" s="1072" t="s">
        <v>912</v>
      </c>
      <c r="DR644" s="1074" t="s">
        <v>912</v>
      </c>
      <c r="DS644" s="202"/>
      <c r="DT644" s="1143"/>
      <c r="DU644" s="160"/>
      <c r="DV644" s="160"/>
    </row>
    <row r="645" spans="1:126" s="263" customFormat="1" ht="18.600000000000001" customHeight="1">
      <c r="A645" s="263" t="s">
        <v>818</v>
      </c>
      <c r="B645" s="1147"/>
      <c r="C645" s="1114"/>
      <c r="D645" s="1117"/>
      <c r="E645" s="203" t="s">
        <v>53</v>
      </c>
      <c r="F645" s="165"/>
      <c r="G645" s="204">
        <v>47190</v>
      </c>
      <c r="H645" s="205">
        <v>110050</v>
      </c>
      <c r="I645" s="204">
        <v>41980</v>
      </c>
      <c r="J645" s="205">
        <v>104840</v>
      </c>
      <c r="K645" s="141" t="s">
        <v>973</v>
      </c>
      <c r="L645" s="206">
        <v>440</v>
      </c>
      <c r="M645" s="207">
        <v>970</v>
      </c>
      <c r="N645" s="208" t="s">
        <v>974</v>
      </c>
      <c r="O645" s="209" t="s">
        <v>975</v>
      </c>
      <c r="P645" s="209" t="s">
        <v>910</v>
      </c>
      <c r="Q645" s="209" t="s">
        <v>976</v>
      </c>
      <c r="R645" s="209" t="s">
        <v>973</v>
      </c>
      <c r="S645" s="210">
        <v>3.3</v>
      </c>
      <c r="T645" s="211">
        <v>3.2</v>
      </c>
      <c r="U645" s="206">
        <v>390</v>
      </c>
      <c r="V645" s="207">
        <v>920</v>
      </c>
      <c r="W645" s="212" t="s">
        <v>974</v>
      </c>
      <c r="X645" s="209" t="s">
        <v>975</v>
      </c>
      <c r="Y645" s="212" t="s">
        <v>910</v>
      </c>
      <c r="Z645" s="209" t="s">
        <v>976</v>
      </c>
      <c r="AA645" s="212" t="s">
        <v>973</v>
      </c>
      <c r="AB645" s="210">
        <v>3.2</v>
      </c>
      <c r="AC645" s="213">
        <v>3.2</v>
      </c>
      <c r="AD645" s="141" t="s">
        <v>973</v>
      </c>
      <c r="AE645" s="214">
        <v>7710</v>
      </c>
      <c r="AF645" s="141" t="s">
        <v>973</v>
      </c>
      <c r="AG645" s="215">
        <v>70</v>
      </c>
      <c r="AH645" s="216" t="s">
        <v>974</v>
      </c>
      <c r="AI645" s="158" t="s">
        <v>975</v>
      </c>
      <c r="AJ645" s="159" t="s">
        <v>973</v>
      </c>
      <c r="AK645" s="217" t="s">
        <v>976</v>
      </c>
      <c r="AL645" s="218" t="s">
        <v>973</v>
      </c>
      <c r="AM645" s="219">
        <v>3.2</v>
      </c>
      <c r="AN645" s="220"/>
      <c r="AO645" s="115"/>
      <c r="AP645" s="221"/>
      <c r="AQ645" s="115"/>
      <c r="AR645" s="222"/>
      <c r="AS645" s="223"/>
      <c r="AT645" s="221"/>
      <c r="AU645" s="223"/>
      <c r="AV645" s="221"/>
      <c r="AW645" s="223"/>
      <c r="AX645" s="221"/>
      <c r="AY645" s="115"/>
      <c r="AZ645" s="126"/>
      <c r="BA645" s="126"/>
      <c r="BB645" s="190"/>
      <c r="BC645" s="130"/>
      <c r="BD645" s="126"/>
      <c r="BE645" s="130"/>
      <c r="BF645" s="126"/>
      <c r="BG645" s="130"/>
      <c r="BH645" s="126"/>
      <c r="BI645" s="1119"/>
      <c r="BJ645" s="115"/>
      <c r="BK645" s="224">
        <v>586200</v>
      </c>
      <c r="BL645" s="1118"/>
      <c r="BM645" s="256">
        <v>5860</v>
      </c>
      <c r="BN645" s="195" t="s">
        <v>911</v>
      </c>
      <c r="BO645" s="122" t="s">
        <v>975</v>
      </c>
      <c r="BP645" s="129" t="s">
        <v>973</v>
      </c>
      <c r="BQ645" s="257" t="s">
        <v>976</v>
      </c>
      <c r="BR645" s="143" t="s">
        <v>973</v>
      </c>
      <c r="BS645" s="258">
        <v>2.1</v>
      </c>
      <c r="BT645" s="232"/>
      <c r="BU645" s="1149"/>
      <c r="BV645" s="195"/>
      <c r="BW645" s="1118"/>
      <c r="BX645" s="232"/>
      <c r="BY645" s="232"/>
      <c r="BZ645" s="1119"/>
      <c r="CA645" s="271"/>
      <c r="CB645" s="268"/>
      <c r="CC645" s="269"/>
      <c r="CD645" s="268"/>
      <c r="CE645" s="269"/>
      <c r="CF645" s="268"/>
      <c r="CG645" s="269"/>
      <c r="CH645" s="1096"/>
      <c r="CI645" s="1121" t="e">
        <v>#REF!</v>
      </c>
      <c r="CJ645" s="1108" t="e">
        <v>#REF!</v>
      </c>
      <c r="CK645" s="1093"/>
      <c r="CL645" s="123" t="s">
        <v>985</v>
      </c>
      <c r="CM645" s="228">
        <v>3000</v>
      </c>
      <c r="CN645" s="229">
        <v>3400</v>
      </c>
      <c r="CO645" s="1100"/>
      <c r="CP645" s="1111"/>
      <c r="CQ645" s="1100"/>
      <c r="CR645" s="1083"/>
      <c r="CS645" s="1102"/>
      <c r="CT645" s="1086"/>
      <c r="CU645" s="1086"/>
      <c r="CV645" s="1089"/>
      <c r="CW645" s="1102"/>
      <c r="CX645" s="1105"/>
      <c r="CY645" s="1091"/>
      <c r="CZ645" s="1093"/>
      <c r="DA645" s="1095"/>
      <c r="DB645" s="1096"/>
      <c r="DC645" s="270"/>
      <c r="DD645" s="1096"/>
      <c r="DE645" s="1098"/>
      <c r="DF645" s="1100"/>
      <c r="DG645" s="1083"/>
      <c r="DH645" s="1086"/>
      <c r="DI645" s="1086"/>
      <c r="DJ645" s="1086"/>
      <c r="DK645" s="1089"/>
      <c r="DL645" s="1086"/>
      <c r="DM645" s="1067"/>
      <c r="DN645" s="1069"/>
      <c r="DO645" s="1071"/>
      <c r="DP645" s="1073"/>
      <c r="DQ645" s="1073"/>
      <c r="DR645" s="1075"/>
      <c r="DS645" s="202"/>
      <c r="DT645" s="1143"/>
      <c r="DU645" s="160"/>
      <c r="DV645" s="160"/>
    </row>
    <row r="646" spans="1:126" s="263" customFormat="1" ht="18.600000000000001" customHeight="1">
      <c r="A646" s="263" t="s">
        <v>819</v>
      </c>
      <c r="B646" s="1147"/>
      <c r="C646" s="1114"/>
      <c r="D646" s="1123" t="s">
        <v>986</v>
      </c>
      <c r="E646" s="203" t="s">
        <v>54</v>
      </c>
      <c r="F646" s="165"/>
      <c r="G646" s="204">
        <v>110050</v>
      </c>
      <c r="H646" s="205">
        <v>187240</v>
      </c>
      <c r="I646" s="204">
        <v>104840</v>
      </c>
      <c r="J646" s="205">
        <v>182030</v>
      </c>
      <c r="K646" s="141" t="s">
        <v>973</v>
      </c>
      <c r="L646" s="206">
        <v>970</v>
      </c>
      <c r="M646" s="207">
        <v>1740</v>
      </c>
      <c r="N646" s="208" t="s">
        <v>974</v>
      </c>
      <c r="O646" s="209" t="s">
        <v>975</v>
      </c>
      <c r="P646" s="209" t="s">
        <v>910</v>
      </c>
      <c r="Q646" s="209" t="s">
        <v>976</v>
      </c>
      <c r="R646" s="209" t="s">
        <v>973</v>
      </c>
      <c r="S646" s="210">
        <v>3.2</v>
      </c>
      <c r="T646" s="211">
        <v>3.2</v>
      </c>
      <c r="U646" s="206">
        <v>920</v>
      </c>
      <c r="V646" s="207">
        <v>1690</v>
      </c>
      <c r="W646" s="212" t="s">
        <v>974</v>
      </c>
      <c r="X646" s="209" t="s">
        <v>975</v>
      </c>
      <c r="Y646" s="212" t="s">
        <v>910</v>
      </c>
      <c r="Z646" s="209" t="s">
        <v>976</v>
      </c>
      <c r="AA646" s="212" t="s">
        <v>973</v>
      </c>
      <c r="AB646" s="210">
        <v>3.2</v>
      </c>
      <c r="AC646" s="213">
        <v>3.2</v>
      </c>
      <c r="AD646" s="231"/>
      <c r="AE646" s="232"/>
      <c r="AF646" s="233"/>
      <c r="AG646" s="234"/>
      <c r="AH646" s="235"/>
      <c r="AI646" s="195"/>
      <c r="AJ646" s="235"/>
      <c r="AK646" s="195"/>
      <c r="AL646" s="235"/>
      <c r="AM646" s="195"/>
      <c r="AN646" s="195"/>
      <c r="AO646" s="231"/>
      <c r="AP646" s="232"/>
      <c r="AQ646" s="233"/>
      <c r="AR646" s="234"/>
      <c r="AS646" s="235"/>
      <c r="AT646" s="195"/>
      <c r="AU646" s="235"/>
      <c r="AV646" s="195"/>
      <c r="AW646" s="235"/>
      <c r="AX646" s="195"/>
      <c r="AY646" s="141" t="s">
        <v>973</v>
      </c>
      <c r="AZ646" s="236">
        <v>15430</v>
      </c>
      <c r="BA646" s="141" t="s">
        <v>973</v>
      </c>
      <c r="BB646" s="184">
        <v>150</v>
      </c>
      <c r="BC646" s="185" t="s">
        <v>974</v>
      </c>
      <c r="BD646" s="186" t="s">
        <v>975</v>
      </c>
      <c r="BE646" s="187" t="s">
        <v>973</v>
      </c>
      <c r="BF646" s="188" t="s">
        <v>976</v>
      </c>
      <c r="BG646" s="185" t="s">
        <v>973</v>
      </c>
      <c r="BH646" s="189">
        <v>2.9</v>
      </c>
      <c r="BI646" s="1119"/>
      <c r="BJ646" s="115"/>
      <c r="BK646" s="259"/>
      <c r="BL646" s="1118"/>
      <c r="BM646" s="260"/>
      <c r="BN646" s="163"/>
      <c r="BO646" s="163"/>
      <c r="BP646" s="163"/>
      <c r="BQ646" s="163"/>
      <c r="BR646" s="163"/>
      <c r="BS646" s="261"/>
      <c r="BT646" s="195"/>
      <c r="BU646" s="1149"/>
      <c r="BV646" s="195"/>
      <c r="BW646" s="1118"/>
      <c r="BX646" s="232"/>
      <c r="BY646" s="232"/>
      <c r="BZ646" s="1119"/>
      <c r="CA646" s="271"/>
      <c r="CB646" s="268"/>
      <c r="CC646" s="269"/>
      <c r="CD646" s="268"/>
      <c r="CE646" s="269"/>
      <c r="CF646" s="268"/>
      <c r="CG646" s="269"/>
      <c r="CH646" s="1096"/>
      <c r="CI646" s="1121" t="e">
        <v>#REF!</v>
      </c>
      <c r="CJ646" s="1108" t="e">
        <v>#REF!</v>
      </c>
      <c r="CK646" s="1093"/>
      <c r="CL646" s="123" t="s">
        <v>987</v>
      </c>
      <c r="CM646" s="228">
        <v>2600</v>
      </c>
      <c r="CN646" s="229">
        <v>2900</v>
      </c>
      <c r="CO646" s="1100"/>
      <c r="CP646" s="1111"/>
      <c r="CQ646" s="1100"/>
      <c r="CR646" s="1083"/>
      <c r="CS646" s="1102"/>
      <c r="CT646" s="1086"/>
      <c r="CU646" s="1086"/>
      <c r="CV646" s="1089"/>
      <c r="CW646" s="1102"/>
      <c r="CX646" s="1105"/>
      <c r="CY646" s="1091"/>
      <c r="CZ646" s="202"/>
      <c r="DA646" s="127"/>
      <c r="DB646" s="1096"/>
      <c r="DC646" s="270"/>
      <c r="DD646" s="1096"/>
      <c r="DE646" s="1098"/>
      <c r="DF646" s="1100"/>
      <c r="DG646" s="1083"/>
      <c r="DH646" s="1086"/>
      <c r="DI646" s="1086"/>
      <c r="DJ646" s="1086"/>
      <c r="DK646" s="1089"/>
      <c r="DL646" s="1086"/>
      <c r="DM646" s="1067"/>
      <c r="DN646" s="1069"/>
      <c r="DO646" s="1076">
        <v>0.02</v>
      </c>
      <c r="DP646" s="1078">
        <v>0.03</v>
      </c>
      <c r="DQ646" s="1078">
        <v>0.05</v>
      </c>
      <c r="DR646" s="1080">
        <v>0.06</v>
      </c>
      <c r="DS646" s="202"/>
      <c r="DT646" s="1143"/>
      <c r="DU646" s="160"/>
      <c r="DV646" s="160"/>
    </row>
    <row r="647" spans="1:126" s="263" customFormat="1" ht="18.600000000000001" customHeight="1">
      <c r="A647" s="263" t="s">
        <v>820</v>
      </c>
      <c r="B647" s="1147"/>
      <c r="C647" s="1114"/>
      <c r="D647" s="1124"/>
      <c r="E647" s="238" t="s">
        <v>55</v>
      </c>
      <c r="F647" s="165"/>
      <c r="G647" s="239">
        <v>187240</v>
      </c>
      <c r="H647" s="240"/>
      <c r="I647" s="239">
        <v>182030</v>
      </c>
      <c r="J647" s="240"/>
      <c r="K647" s="141" t="s">
        <v>973</v>
      </c>
      <c r="L647" s="241">
        <v>1740</v>
      </c>
      <c r="M647" s="242"/>
      <c r="N647" s="243" t="s">
        <v>974</v>
      </c>
      <c r="O647" s="244" t="s">
        <v>975</v>
      </c>
      <c r="P647" s="244" t="s">
        <v>910</v>
      </c>
      <c r="Q647" s="244" t="s">
        <v>976</v>
      </c>
      <c r="R647" s="244" t="s">
        <v>973</v>
      </c>
      <c r="S647" s="245">
        <v>3.2</v>
      </c>
      <c r="T647" s="246"/>
      <c r="U647" s="241">
        <v>1690</v>
      </c>
      <c r="V647" s="242"/>
      <c r="W647" s="247" t="s">
        <v>974</v>
      </c>
      <c r="X647" s="244" t="s">
        <v>975</v>
      </c>
      <c r="Y647" s="248" t="s">
        <v>910</v>
      </c>
      <c r="Z647" s="244" t="s">
        <v>976</v>
      </c>
      <c r="AA647" s="248" t="s">
        <v>973</v>
      </c>
      <c r="AB647" s="245">
        <v>3.2</v>
      </c>
      <c r="AC647" s="249"/>
      <c r="AD647" s="231"/>
      <c r="AE647" s="232"/>
      <c r="AF647" s="233"/>
      <c r="AG647" s="250"/>
      <c r="AH647" s="235"/>
      <c r="AI647" s="195"/>
      <c r="AJ647" s="235"/>
      <c r="AK647" s="195"/>
      <c r="AL647" s="235"/>
      <c r="AM647" s="195"/>
      <c r="AN647" s="195"/>
      <c r="AO647" s="231"/>
      <c r="AP647" s="232"/>
      <c r="AQ647" s="233"/>
      <c r="AR647" s="250"/>
      <c r="AS647" s="235"/>
      <c r="AT647" s="195"/>
      <c r="AU647" s="235"/>
      <c r="AV647" s="195"/>
      <c r="AW647" s="235"/>
      <c r="AX647" s="195"/>
      <c r="AY647" s="231"/>
      <c r="AZ647" s="232"/>
      <c r="BA647" s="232"/>
      <c r="BB647" s="234"/>
      <c r="BC647" s="235"/>
      <c r="BD647" s="195"/>
      <c r="BE647" s="235"/>
      <c r="BF647" s="195"/>
      <c r="BG647" s="235"/>
      <c r="BH647" s="195"/>
      <c r="BI647" s="1119"/>
      <c r="BJ647" s="115"/>
      <c r="BK647" s="224" t="s">
        <v>1015</v>
      </c>
      <c r="BL647" s="1118"/>
      <c r="BM647" s="202" t="s">
        <v>1015</v>
      </c>
      <c r="BN647" s="195"/>
      <c r="BO647" s="195"/>
      <c r="BP647" s="195"/>
      <c r="BQ647" s="195"/>
      <c r="BR647" s="195"/>
      <c r="BS647" s="225"/>
      <c r="BU647" s="1149"/>
      <c r="BV647" s="259"/>
      <c r="BW647" s="1118"/>
      <c r="BX647" s="232"/>
      <c r="BY647" s="232"/>
      <c r="BZ647" s="1119"/>
      <c r="CA647" s="271"/>
      <c r="CB647" s="268"/>
      <c r="CC647" s="269"/>
      <c r="CD647" s="268"/>
      <c r="CE647" s="269"/>
      <c r="CF647" s="268"/>
      <c r="CG647" s="269"/>
      <c r="CH647" s="1096"/>
      <c r="CI647" s="1122" t="e">
        <v>#REF!</v>
      </c>
      <c r="CJ647" s="1109" t="e">
        <v>#REF!</v>
      </c>
      <c r="CK647" s="1093"/>
      <c r="CL647" s="252" t="s">
        <v>988</v>
      </c>
      <c r="CM647" s="253">
        <v>2400</v>
      </c>
      <c r="CN647" s="254">
        <v>2600</v>
      </c>
      <c r="CO647" s="1100"/>
      <c r="CP647" s="1112"/>
      <c r="CQ647" s="1100"/>
      <c r="CR647" s="1084"/>
      <c r="CS647" s="1103"/>
      <c r="CT647" s="1087"/>
      <c r="CU647" s="1087"/>
      <c r="CV647" s="1090"/>
      <c r="CW647" s="1103"/>
      <c r="CX647" s="1106"/>
      <c r="CY647" s="1092"/>
      <c r="CZ647" s="202"/>
      <c r="DA647" s="127"/>
      <c r="DB647" s="1096"/>
      <c r="DC647" s="270"/>
      <c r="DD647" s="1096"/>
      <c r="DE647" s="1099"/>
      <c r="DF647" s="1100"/>
      <c r="DG647" s="1084"/>
      <c r="DH647" s="1087"/>
      <c r="DI647" s="1087"/>
      <c r="DJ647" s="1087"/>
      <c r="DK647" s="1090"/>
      <c r="DL647" s="1087"/>
      <c r="DM647" s="1068"/>
      <c r="DN647" s="1069"/>
      <c r="DO647" s="1077"/>
      <c r="DP647" s="1079"/>
      <c r="DQ647" s="1079"/>
      <c r="DR647" s="1081"/>
      <c r="DS647" s="202"/>
      <c r="DT647" s="1143"/>
      <c r="DU647" s="160"/>
      <c r="DV647" s="160"/>
    </row>
    <row r="648" spans="1:126" s="263" customFormat="1" ht="18.600000000000001" customHeight="1">
      <c r="A648" s="263" t="s">
        <v>821</v>
      </c>
      <c r="B648" s="1147"/>
      <c r="C648" s="1128" t="s">
        <v>1016</v>
      </c>
      <c r="D648" s="1116" t="s">
        <v>972</v>
      </c>
      <c r="E648" s="164" t="s">
        <v>52</v>
      </c>
      <c r="F648" s="165"/>
      <c r="G648" s="166">
        <v>37580</v>
      </c>
      <c r="H648" s="167">
        <v>45290</v>
      </c>
      <c r="I648" s="166">
        <v>32850</v>
      </c>
      <c r="J648" s="167">
        <v>40560</v>
      </c>
      <c r="K648" s="141" t="s">
        <v>973</v>
      </c>
      <c r="L648" s="168">
        <v>350</v>
      </c>
      <c r="M648" s="169">
        <v>420</v>
      </c>
      <c r="N648" s="170" t="s">
        <v>974</v>
      </c>
      <c r="O648" s="171" t="s">
        <v>975</v>
      </c>
      <c r="P648" s="172" t="s">
        <v>973</v>
      </c>
      <c r="Q648" s="173" t="s">
        <v>976</v>
      </c>
      <c r="R648" s="172" t="s">
        <v>973</v>
      </c>
      <c r="S648" s="174">
        <v>3.3</v>
      </c>
      <c r="T648" s="175">
        <v>3.3</v>
      </c>
      <c r="U648" s="168">
        <v>300</v>
      </c>
      <c r="V648" s="169">
        <v>370</v>
      </c>
      <c r="W648" s="176" t="s">
        <v>974</v>
      </c>
      <c r="X648" s="171" t="s">
        <v>975</v>
      </c>
      <c r="Y648" s="176" t="s">
        <v>973</v>
      </c>
      <c r="Z648" s="173" t="s">
        <v>976</v>
      </c>
      <c r="AA648" s="176" t="s">
        <v>973</v>
      </c>
      <c r="AB648" s="174">
        <v>3.3</v>
      </c>
      <c r="AC648" s="177">
        <v>3.3</v>
      </c>
      <c r="AD648" s="141" t="s">
        <v>973</v>
      </c>
      <c r="AE648" s="178">
        <v>7710</v>
      </c>
      <c r="AF648" s="141" t="s">
        <v>973</v>
      </c>
      <c r="AG648" s="179">
        <v>70</v>
      </c>
      <c r="AH648" s="180" t="s">
        <v>974</v>
      </c>
      <c r="AI648" s="171" t="s">
        <v>975</v>
      </c>
      <c r="AJ648" s="176" t="s">
        <v>973</v>
      </c>
      <c r="AK648" s="173" t="s">
        <v>976</v>
      </c>
      <c r="AL648" s="176" t="s">
        <v>973</v>
      </c>
      <c r="AM648" s="181">
        <v>3.2</v>
      </c>
      <c r="AN648" s="182" t="s">
        <v>977</v>
      </c>
      <c r="AO648" s="141" t="s">
        <v>973</v>
      </c>
      <c r="AP648" s="183">
        <v>3080</v>
      </c>
      <c r="AQ648" s="141" t="s">
        <v>973</v>
      </c>
      <c r="AR648" s="184">
        <v>30</v>
      </c>
      <c r="AS648" s="185" t="s">
        <v>974</v>
      </c>
      <c r="AT648" s="186" t="s">
        <v>975</v>
      </c>
      <c r="AU648" s="187" t="s">
        <v>973</v>
      </c>
      <c r="AV648" s="188" t="s">
        <v>976</v>
      </c>
      <c r="AW648" s="187" t="s">
        <v>973</v>
      </c>
      <c r="AX648" s="189">
        <v>3.7</v>
      </c>
      <c r="AY648" s="115"/>
      <c r="AZ648" s="126"/>
      <c r="BA648" s="126"/>
      <c r="BB648" s="190"/>
      <c r="BC648" s="130"/>
      <c r="BD648" s="126"/>
      <c r="BE648" s="130"/>
      <c r="BF648" s="126"/>
      <c r="BG648" s="130"/>
      <c r="BH648" s="126"/>
      <c r="BI648" s="1119"/>
      <c r="BJ648" s="115"/>
      <c r="BK648" s="224">
        <v>624200</v>
      </c>
      <c r="BL648" s="1118"/>
      <c r="BM648" s="256">
        <v>6240</v>
      </c>
      <c r="BN648" s="195" t="s">
        <v>911</v>
      </c>
      <c r="BO648" s="122" t="s">
        <v>975</v>
      </c>
      <c r="BP648" s="129" t="s">
        <v>973</v>
      </c>
      <c r="BQ648" s="257" t="s">
        <v>976</v>
      </c>
      <c r="BR648" s="143" t="s">
        <v>973</v>
      </c>
      <c r="BS648" s="258">
        <v>2.1</v>
      </c>
      <c r="BT648" s="232"/>
      <c r="BU648" s="1149"/>
      <c r="BV648" s="224"/>
      <c r="BW648" s="1118"/>
      <c r="BX648" s="232"/>
      <c r="BY648" s="232"/>
      <c r="BZ648" s="1119"/>
      <c r="CA648" s="271"/>
      <c r="CB648" s="268"/>
      <c r="CC648" s="269"/>
      <c r="CD648" s="268"/>
      <c r="CE648" s="269"/>
      <c r="CF648" s="268"/>
      <c r="CG648" s="269"/>
      <c r="CH648" s="1096" t="s">
        <v>973</v>
      </c>
      <c r="CI648" s="1120">
        <v>3500</v>
      </c>
      <c r="CJ648" s="1107">
        <v>3800</v>
      </c>
      <c r="CK648" s="1093" t="s">
        <v>973</v>
      </c>
      <c r="CL648" s="198" t="s">
        <v>980</v>
      </c>
      <c r="CM648" s="199">
        <v>6100</v>
      </c>
      <c r="CN648" s="200">
        <v>6800</v>
      </c>
      <c r="CO648" s="1100" t="s">
        <v>973</v>
      </c>
      <c r="CP648" s="1110">
        <v>4210</v>
      </c>
      <c r="CQ648" s="1100" t="s">
        <v>973</v>
      </c>
      <c r="CR648" s="1082">
        <v>40</v>
      </c>
      <c r="CS648" s="1101" t="s">
        <v>974</v>
      </c>
      <c r="CT648" s="1085" t="s">
        <v>975</v>
      </c>
      <c r="CU648" s="1085" t="s">
        <v>973</v>
      </c>
      <c r="CV648" s="1088" t="s">
        <v>979</v>
      </c>
      <c r="CW648" s="1101" t="s">
        <v>973</v>
      </c>
      <c r="CX648" s="1104">
        <v>3.3</v>
      </c>
      <c r="CY648" s="1091" t="s">
        <v>981</v>
      </c>
      <c r="CZ648" s="1093" t="s">
        <v>973</v>
      </c>
      <c r="DA648" s="1094">
        <v>4900</v>
      </c>
      <c r="DB648" s="1096"/>
      <c r="DC648" s="266"/>
      <c r="DD648" s="1096" t="s">
        <v>982</v>
      </c>
      <c r="DE648" s="1097">
        <v>4560</v>
      </c>
      <c r="DF648" s="1100" t="s">
        <v>973</v>
      </c>
      <c r="DG648" s="1082">
        <v>40</v>
      </c>
      <c r="DH648" s="1085" t="s">
        <v>974</v>
      </c>
      <c r="DI648" s="1085" t="s">
        <v>975</v>
      </c>
      <c r="DJ648" s="1085" t="s">
        <v>973</v>
      </c>
      <c r="DK648" s="1088" t="s">
        <v>979</v>
      </c>
      <c r="DL648" s="1085" t="s">
        <v>973</v>
      </c>
      <c r="DM648" s="1066">
        <v>2.5</v>
      </c>
      <c r="DN648" s="1069" t="s">
        <v>982</v>
      </c>
      <c r="DO648" s="1070" t="s">
        <v>912</v>
      </c>
      <c r="DP648" s="1072" t="s">
        <v>912</v>
      </c>
      <c r="DQ648" s="1072" t="s">
        <v>912</v>
      </c>
      <c r="DR648" s="1074" t="s">
        <v>912</v>
      </c>
      <c r="DS648" s="202"/>
      <c r="DT648" s="1143"/>
      <c r="DU648" s="160"/>
      <c r="DV648" s="160"/>
    </row>
    <row r="649" spans="1:126" s="263" customFormat="1" ht="18.600000000000001" customHeight="1">
      <c r="A649" s="263" t="s">
        <v>822</v>
      </c>
      <c r="B649" s="1147"/>
      <c r="C649" s="1114"/>
      <c r="D649" s="1117"/>
      <c r="E649" s="203" t="s">
        <v>53</v>
      </c>
      <c r="F649" s="165"/>
      <c r="G649" s="204">
        <v>45290</v>
      </c>
      <c r="H649" s="205">
        <v>108150</v>
      </c>
      <c r="I649" s="204">
        <v>40560</v>
      </c>
      <c r="J649" s="205">
        <v>103420</v>
      </c>
      <c r="K649" s="141" t="s">
        <v>973</v>
      </c>
      <c r="L649" s="206">
        <v>420</v>
      </c>
      <c r="M649" s="207">
        <v>950</v>
      </c>
      <c r="N649" s="208" t="s">
        <v>974</v>
      </c>
      <c r="O649" s="209" t="s">
        <v>975</v>
      </c>
      <c r="P649" s="209" t="s">
        <v>910</v>
      </c>
      <c r="Q649" s="209" t="s">
        <v>976</v>
      </c>
      <c r="R649" s="209" t="s">
        <v>973</v>
      </c>
      <c r="S649" s="210">
        <v>3.3</v>
      </c>
      <c r="T649" s="211">
        <v>3.2</v>
      </c>
      <c r="U649" s="206">
        <v>370</v>
      </c>
      <c r="V649" s="207">
        <v>910</v>
      </c>
      <c r="W649" s="212" t="s">
        <v>974</v>
      </c>
      <c r="X649" s="209" t="s">
        <v>975</v>
      </c>
      <c r="Y649" s="212" t="s">
        <v>910</v>
      </c>
      <c r="Z649" s="209" t="s">
        <v>976</v>
      </c>
      <c r="AA649" s="212" t="s">
        <v>973</v>
      </c>
      <c r="AB649" s="210">
        <v>3.3</v>
      </c>
      <c r="AC649" s="213">
        <v>3.1</v>
      </c>
      <c r="AD649" s="141" t="s">
        <v>973</v>
      </c>
      <c r="AE649" s="214">
        <v>7710</v>
      </c>
      <c r="AF649" s="141" t="s">
        <v>973</v>
      </c>
      <c r="AG649" s="215">
        <v>70</v>
      </c>
      <c r="AH649" s="216" t="s">
        <v>974</v>
      </c>
      <c r="AI649" s="158" t="s">
        <v>975</v>
      </c>
      <c r="AJ649" s="159" t="s">
        <v>973</v>
      </c>
      <c r="AK649" s="217" t="s">
        <v>976</v>
      </c>
      <c r="AL649" s="218" t="s">
        <v>973</v>
      </c>
      <c r="AM649" s="219">
        <v>3.2</v>
      </c>
      <c r="AN649" s="220"/>
      <c r="AO649" s="115"/>
      <c r="AP649" s="221"/>
      <c r="AQ649" s="115"/>
      <c r="AR649" s="222"/>
      <c r="AS649" s="223"/>
      <c r="AT649" s="221"/>
      <c r="AU649" s="223"/>
      <c r="AV649" s="221"/>
      <c r="AW649" s="223"/>
      <c r="AX649" s="221"/>
      <c r="AY649" s="115"/>
      <c r="AZ649" s="126"/>
      <c r="BA649" s="126"/>
      <c r="BB649" s="190"/>
      <c r="BC649" s="130"/>
      <c r="BD649" s="126"/>
      <c r="BE649" s="130"/>
      <c r="BF649" s="126"/>
      <c r="BG649" s="130"/>
      <c r="BH649" s="126"/>
      <c r="BI649" s="1119"/>
      <c r="BJ649" s="115"/>
      <c r="BK649" s="259"/>
      <c r="BL649" s="1118"/>
      <c r="BM649" s="260"/>
      <c r="BN649" s="163"/>
      <c r="BO649" s="163"/>
      <c r="BP649" s="163"/>
      <c r="BQ649" s="163"/>
      <c r="BR649" s="163"/>
      <c r="BS649" s="261"/>
      <c r="BT649" s="195"/>
      <c r="BU649" s="1149"/>
      <c r="BV649" s="226"/>
      <c r="BW649" s="1118"/>
      <c r="BX649" s="232"/>
      <c r="BY649" s="232"/>
      <c r="BZ649" s="1119"/>
      <c r="CA649" s="271"/>
      <c r="CB649" s="268"/>
      <c r="CC649" s="269"/>
      <c r="CD649" s="268"/>
      <c r="CE649" s="269"/>
      <c r="CF649" s="268"/>
      <c r="CG649" s="269"/>
      <c r="CH649" s="1096"/>
      <c r="CI649" s="1121" t="e">
        <v>#REF!</v>
      </c>
      <c r="CJ649" s="1108" t="e">
        <v>#REF!</v>
      </c>
      <c r="CK649" s="1093"/>
      <c r="CL649" s="123" t="s">
        <v>985</v>
      </c>
      <c r="CM649" s="228">
        <v>3300</v>
      </c>
      <c r="CN649" s="229">
        <v>3700</v>
      </c>
      <c r="CO649" s="1100"/>
      <c r="CP649" s="1111"/>
      <c r="CQ649" s="1100"/>
      <c r="CR649" s="1083"/>
      <c r="CS649" s="1102"/>
      <c r="CT649" s="1086"/>
      <c r="CU649" s="1086"/>
      <c r="CV649" s="1089"/>
      <c r="CW649" s="1102"/>
      <c r="CX649" s="1105"/>
      <c r="CY649" s="1091"/>
      <c r="CZ649" s="1093"/>
      <c r="DA649" s="1095"/>
      <c r="DB649" s="1096"/>
      <c r="DC649" s="266"/>
      <c r="DD649" s="1096"/>
      <c r="DE649" s="1098"/>
      <c r="DF649" s="1100"/>
      <c r="DG649" s="1083"/>
      <c r="DH649" s="1086"/>
      <c r="DI649" s="1086"/>
      <c r="DJ649" s="1086"/>
      <c r="DK649" s="1089"/>
      <c r="DL649" s="1086"/>
      <c r="DM649" s="1067"/>
      <c r="DN649" s="1069"/>
      <c r="DO649" s="1071"/>
      <c r="DP649" s="1073"/>
      <c r="DQ649" s="1073"/>
      <c r="DR649" s="1075"/>
      <c r="DS649" s="202"/>
      <c r="DT649" s="1143"/>
      <c r="DU649" s="160"/>
      <c r="DV649" s="160"/>
    </row>
    <row r="650" spans="1:126" s="263" customFormat="1" ht="18.600000000000001" customHeight="1">
      <c r="A650" s="263" t="s">
        <v>823</v>
      </c>
      <c r="B650" s="1147"/>
      <c r="C650" s="1114"/>
      <c r="D650" s="1123" t="s">
        <v>986</v>
      </c>
      <c r="E650" s="203" t="s">
        <v>54</v>
      </c>
      <c r="F650" s="165"/>
      <c r="G650" s="204">
        <v>108150</v>
      </c>
      <c r="H650" s="205">
        <v>185340</v>
      </c>
      <c r="I650" s="204">
        <v>103420</v>
      </c>
      <c r="J650" s="205">
        <v>180610</v>
      </c>
      <c r="K650" s="141" t="s">
        <v>973</v>
      </c>
      <c r="L650" s="206">
        <v>950</v>
      </c>
      <c r="M650" s="207">
        <v>1720</v>
      </c>
      <c r="N650" s="208" t="s">
        <v>974</v>
      </c>
      <c r="O650" s="209" t="s">
        <v>975</v>
      </c>
      <c r="P650" s="209" t="s">
        <v>910</v>
      </c>
      <c r="Q650" s="209" t="s">
        <v>976</v>
      </c>
      <c r="R650" s="209" t="s">
        <v>973</v>
      </c>
      <c r="S650" s="210">
        <v>3.2</v>
      </c>
      <c r="T650" s="211">
        <v>3.2</v>
      </c>
      <c r="U650" s="206">
        <v>910</v>
      </c>
      <c r="V650" s="207">
        <v>1680</v>
      </c>
      <c r="W650" s="212" t="s">
        <v>974</v>
      </c>
      <c r="X650" s="209" t="s">
        <v>975</v>
      </c>
      <c r="Y650" s="212" t="s">
        <v>910</v>
      </c>
      <c r="Z650" s="209" t="s">
        <v>976</v>
      </c>
      <c r="AA650" s="212" t="s">
        <v>973</v>
      </c>
      <c r="AB650" s="210">
        <v>3.1</v>
      </c>
      <c r="AC650" s="213">
        <v>3.1</v>
      </c>
      <c r="AD650" s="231"/>
      <c r="AE650" s="232"/>
      <c r="AF650" s="233"/>
      <c r="AG650" s="234"/>
      <c r="AH650" s="235"/>
      <c r="AI650" s="195"/>
      <c r="AJ650" s="235"/>
      <c r="AK650" s="195"/>
      <c r="AL650" s="235"/>
      <c r="AM650" s="195"/>
      <c r="AN650" s="195"/>
      <c r="AO650" s="231"/>
      <c r="AP650" s="232"/>
      <c r="AQ650" s="233"/>
      <c r="AR650" s="234"/>
      <c r="AS650" s="235"/>
      <c r="AT650" s="195"/>
      <c r="AU650" s="235"/>
      <c r="AV650" s="195"/>
      <c r="AW650" s="235"/>
      <c r="AX650" s="195"/>
      <c r="AY650" s="141" t="s">
        <v>973</v>
      </c>
      <c r="AZ650" s="236">
        <v>15430</v>
      </c>
      <c r="BA650" s="141" t="s">
        <v>973</v>
      </c>
      <c r="BB650" s="184">
        <v>150</v>
      </c>
      <c r="BC650" s="185" t="s">
        <v>974</v>
      </c>
      <c r="BD650" s="186" t="s">
        <v>975</v>
      </c>
      <c r="BE650" s="187" t="s">
        <v>973</v>
      </c>
      <c r="BF650" s="188" t="s">
        <v>976</v>
      </c>
      <c r="BG650" s="185" t="s">
        <v>973</v>
      </c>
      <c r="BH650" s="189">
        <v>2.9</v>
      </c>
      <c r="BI650" s="1119"/>
      <c r="BJ650" s="115"/>
      <c r="BK650" s="224" t="s">
        <v>1017</v>
      </c>
      <c r="BL650" s="1118"/>
      <c r="BM650" s="202" t="s">
        <v>1017</v>
      </c>
      <c r="BN650" s="195"/>
      <c r="BO650" s="195"/>
      <c r="BP650" s="195"/>
      <c r="BQ650" s="195"/>
      <c r="BR650" s="195"/>
      <c r="BS650" s="225"/>
      <c r="BU650" s="1149"/>
      <c r="BV650" s="259"/>
      <c r="BW650" s="1118"/>
      <c r="BX650" s="232"/>
      <c r="BY650" s="232"/>
      <c r="BZ650" s="1119"/>
      <c r="CA650" s="271"/>
      <c r="CB650" s="268"/>
      <c r="CC650" s="269"/>
      <c r="CD650" s="268"/>
      <c r="CE650" s="269"/>
      <c r="CF650" s="268"/>
      <c r="CG650" s="269"/>
      <c r="CH650" s="1096"/>
      <c r="CI650" s="1121" t="e">
        <v>#REF!</v>
      </c>
      <c r="CJ650" s="1108" t="e">
        <v>#REF!</v>
      </c>
      <c r="CK650" s="1093"/>
      <c r="CL650" s="123" t="s">
        <v>987</v>
      </c>
      <c r="CM650" s="228">
        <v>2900</v>
      </c>
      <c r="CN650" s="229">
        <v>3200</v>
      </c>
      <c r="CO650" s="1100"/>
      <c r="CP650" s="1111"/>
      <c r="CQ650" s="1100"/>
      <c r="CR650" s="1083"/>
      <c r="CS650" s="1102"/>
      <c r="CT650" s="1086"/>
      <c r="CU650" s="1086"/>
      <c r="CV650" s="1089"/>
      <c r="CW650" s="1102"/>
      <c r="CX650" s="1105"/>
      <c r="CY650" s="1091"/>
      <c r="CZ650" s="202"/>
      <c r="DA650" s="127"/>
      <c r="DB650" s="1096"/>
      <c r="DC650" s="266"/>
      <c r="DD650" s="1096"/>
      <c r="DE650" s="1098"/>
      <c r="DF650" s="1100"/>
      <c r="DG650" s="1083"/>
      <c r="DH650" s="1086"/>
      <c r="DI650" s="1086"/>
      <c r="DJ650" s="1086"/>
      <c r="DK650" s="1089"/>
      <c r="DL650" s="1086"/>
      <c r="DM650" s="1067"/>
      <c r="DN650" s="1069"/>
      <c r="DO650" s="1076">
        <v>0.02</v>
      </c>
      <c r="DP650" s="1078">
        <v>0.03</v>
      </c>
      <c r="DQ650" s="1078">
        <v>0.05</v>
      </c>
      <c r="DR650" s="1080">
        <v>0.06</v>
      </c>
      <c r="DS650" s="202"/>
      <c r="DT650" s="1143"/>
      <c r="DU650" s="160"/>
      <c r="DV650" s="160"/>
    </row>
    <row r="651" spans="1:126" s="263" customFormat="1" ht="18.600000000000001" customHeight="1">
      <c r="A651" s="263" t="s">
        <v>824</v>
      </c>
      <c r="B651" s="1147"/>
      <c r="C651" s="1114"/>
      <c r="D651" s="1124"/>
      <c r="E651" s="238" t="s">
        <v>55</v>
      </c>
      <c r="F651" s="165"/>
      <c r="G651" s="239">
        <v>185340</v>
      </c>
      <c r="H651" s="240"/>
      <c r="I651" s="239">
        <v>180610</v>
      </c>
      <c r="J651" s="240"/>
      <c r="K651" s="141" t="s">
        <v>973</v>
      </c>
      <c r="L651" s="241">
        <v>1720</v>
      </c>
      <c r="M651" s="242"/>
      <c r="N651" s="243" t="s">
        <v>974</v>
      </c>
      <c r="O651" s="244" t="s">
        <v>975</v>
      </c>
      <c r="P651" s="244" t="s">
        <v>910</v>
      </c>
      <c r="Q651" s="244" t="s">
        <v>976</v>
      </c>
      <c r="R651" s="244" t="s">
        <v>973</v>
      </c>
      <c r="S651" s="245">
        <v>3.2</v>
      </c>
      <c r="T651" s="246"/>
      <c r="U651" s="241">
        <v>1680</v>
      </c>
      <c r="V651" s="242"/>
      <c r="W651" s="247" t="s">
        <v>974</v>
      </c>
      <c r="X651" s="244" t="s">
        <v>975</v>
      </c>
      <c r="Y651" s="248" t="s">
        <v>910</v>
      </c>
      <c r="Z651" s="244" t="s">
        <v>976</v>
      </c>
      <c r="AA651" s="248" t="s">
        <v>973</v>
      </c>
      <c r="AB651" s="245">
        <v>3.1</v>
      </c>
      <c r="AC651" s="249"/>
      <c r="AD651" s="231"/>
      <c r="AE651" s="232"/>
      <c r="AF651" s="233"/>
      <c r="AG651" s="250"/>
      <c r="AH651" s="235"/>
      <c r="AI651" s="195"/>
      <c r="AJ651" s="235"/>
      <c r="AK651" s="195"/>
      <c r="AL651" s="235"/>
      <c r="AM651" s="195"/>
      <c r="AN651" s="195"/>
      <c r="AO651" s="231"/>
      <c r="AP651" s="232"/>
      <c r="AQ651" s="233"/>
      <c r="AR651" s="250"/>
      <c r="AS651" s="235"/>
      <c r="AT651" s="195"/>
      <c r="AU651" s="235"/>
      <c r="AV651" s="195"/>
      <c r="AW651" s="235"/>
      <c r="AX651" s="195"/>
      <c r="AY651" s="231"/>
      <c r="AZ651" s="232"/>
      <c r="BA651" s="232"/>
      <c r="BB651" s="234"/>
      <c r="BC651" s="235"/>
      <c r="BD651" s="195"/>
      <c r="BE651" s="235"/>
      <c r="BF651" s="195"/>
      <c r="BG651" s="235"/>
      <c r="BH651" s="195"/>
      <c r="BI651" s="1119"/>
      <c r="BJ651" s="115"/>
      <c r="BK651" s="224">
        <v>662100</v>
      </c>
      <c r="BL651" s="1118"/>
      <c r="BM651" s="256">
        <v>6620</v>
      </c>
      <c r="BN651" s="195" t="s">
        <v>911</v>
      </c>
      <c r="BO651" s="122" t="s">
        <v>975</v>
      </c>
      <c r="BP651" s="129" t="s">
        <v>973</v>
      </c>
      <c r="BQ651" s="257" t="s">
        <v>976</v>
      </c>
      <c r="BR651" s="143" t="s">
        <v>973</v>
      </c>
      <c r="BS651" s="258">
        <v>2.2000000000000002</v>
      </c>
      <c r="BT651" s="232"/>
      <c r="BU651" s="1149"/>
      <c r="BV651" s="224"/>
      <c r="BW651" s="1118"/>
      <c r="BX651" s="232"/>
      <c r="BY651" s="232"/>
      <c r="BZ651" s="1119"/>
      <c r="CA651" s="271"/>
      <c r="CB651" s="268"/>
      <c r="CC651" s="269"/>
      <c r="CD651" s="268"/>
      <c r="CE651" s="269"/>
      <c r="CF651" s="268"/>
      <c r="CG651" s="269"/>
      <c r="CH651" s="1096"/>
      <c r="CI651" s="1122" t="e">
        <v>#REF!</v>
      </c>
      <c r="CJ651" s="1109" t="e">
        <v>#REF!</v>
      </c>
      <c r="CK651" s="1093"/>
      <c r="CL651" s="252" t="s">
        <v>988</v>
      </c>
      <c r="CM651" s="253">
        <v>2600</v>
      </c>
      <c r="CN651" s="254">
        <v>2900</v>
      </c>
      <c r="CO651" s="1100"/>
      <c r="CP651" s="1112"/>
      <c r="CQ651" s="1100"/>
      <c r="CR651" s="1084"/>
      <c r="CS651" s="1103"/>
      <c r="CT651" s="1087"/>
      <c r="CU651" s="1087"/>
      <c r="CV651" s="1090"/>
      <c r="CW651" s="1103"/>
      <c r="CX651" s="1106"/>
      <c r="CY651" s="1092"/>
      <c r="CZ651" s="202"/>
      <c r="DA651" s="127"/>
      <c r="DB651" s="1096"/>
      <c r="DC651" s="266"/>
      <c r="DD651" s="1096"/>
      <c r="DE651" s="1099"/>
      <c r="DF651" s="1100"/>
      <c r="DG651" s="1084"/>
      <c r="DH651" s="1087"/>
      <c r="DI651" s="1087"/>
      <c r="DJ651" s="1087"/>
      <c r="DK651" s="1090"/>
      <c r="DL651" s="1087"/>
      <c r="DM651" s="1068"/>
      <c r="DN651" s="1069"/>
      <c r="DO651" s="1077"/>
      <c r="DP651" s="1079"/>
      <c r="DQ651" s="1079"/>
      <c r="DR651" s="1081"/>
      <c r="DS651" s="202"/>
      <c r="DT651" s="1143"/>
      <c r="DU651" s="160"/>
      <c r="DV651" s="160"/>
    </row>
    <row r="652" spans="1:126" s="263" customFormat="1" ht="18.600000000000001" customHeight="1">
      <c r="A652" s="263" t="s">
        <v>825</v>
      </c>
      <c r="B652" s="1147"/>
      <c r="C652" s="1125" t="s">
        <v>1018</v>
      </c>
      <c r="D652" s="1116" t="s">
        <v>972</v>
      </c>
      <c r="E652" s="164" t="s">
        <v>52</v>
      </c>
      <c r="F652" s="165"/>
      <c r="G652" s="166">
        <v>35960</v>
      </c>
      <c r="H652" s="167">
        <v>43670</v>
      </c>
      <c r="I652" s="166">
        <v>31620</v>
      </c>
      <c r="J652" s="167">
        <v>39330</v>
      </c>
      <c r="K652" s="141" t="s">
        <v>973</v>
      </c>
      <c r="L652" s="168">
        <v>330</v>
      </c>
      <c r="M652" s="169">
        <v>400</v>
      </c>
      <c r="N652" s="170" t="s">
        <v>974</v>
      </c>
      <c r="O652" s="171" t="s">
        <v>975</v>
      </c>
      <c r="P652" s="172" t="s">
        <v>973</v>
      </c>
      <c r="Q652" s="173" t="s">
        <v>976</v>
      </c>
      <c r="R652" s="172" t="s">
        <v>973</v>
      </c>
      <c r="S652" s="174">
        <v>3.3</v>
      </c>
      <c r="T652" s="175">
        <v>3.3</v>
      </c>
      <c r="U652" s="168">
        <v>290</v>
      </c>
      <c r="V652" s="169">
        <v>360</v>
      </c>
      <c r="W652" s="176" t="s">
        <v>974</v>
      </c>
      <c r="X652" s="171" t="s">
        <v>975</v>
      </c>
      <c r="Y652" s="176" t="s">
        <v>973</v>
      </c>
      <c r="Z652" s="173" t="s">
        <v>976</v>
      </c>
      <c r="AA652" s="176" t="s">
        <v>973</v>
      </c>
      <c r="AB652" s="174">
        <v>3.3</v>
      </c>
      <c r="AC652" s="177">
        <v>3.2</v>
      </c>
      <c r="AD652" s="141" t="s">
        <v>973</v>
      </c>
      <c r="AE652" s="178">
        <v>7710</v>
      </c>
      <c r="AF652" s="141" t="s">
        <v>973</v>
      </c>
      <c r="AG652" s="179">
        <v>70</v>
      </c>
      <c r="AH652" s="180" t="s">
        <v>974</v>
      </c>
      <c r="AI652" s="171" t="s">
        <v>975</v>
      </c>
      <c r="AJ652" s="176" t="s">
        <v>973</v>
      </c>
      <c r="AK652" s="173" t="s">
        <v>976</v>
      </c>
      <c r="AL652" s="176" t="s">
        <v>973</v>
      </c>
      <c r="AM652" s="181">
        <v>3.2</v>
      </c>
      <c r="AN652" s="182" t="s">
        <v>977</v>
      </c>
      <c r="AO652" s="141" t="s">
        <v>973</v>
      </c>
      <c r="AP652" s="183">
        <v>3080</v>
      </c>
      <c r="AQ652" s="141" t="s">
        <v>973</v>
      </c>
      <c r="AR652" s="184">
        <v>30</v>
      </c>
      <c r="AS652" s="185" t="s">
        <v>974</v>
      </c>
      <c r="AT652" s="186" t="s">
        <v>975</v>
      </c>
      <c r="AU652" s="187" t="s">
        <v>973</v>
      </c>
      <c r="AV652" s="188" t="s">
        <v>976</v>
      </c>
      <c r="AW652" s="187" t="s">
        <v>973</v>
      </c>
      <c r="AX652" s="189">
        <v>3.7</v>
      </c>
      <c r="AY652" s="115"/>
      <c r="AZ652" s="126"/>
      <c r="BA652" s="126"/>
      <c r="BB652" s="190"/>
      <c r="BC652" s="130"/>
      <c r="BD652" s="126"/>
      <c r="BE652" s="130"/>
      <c r="BF652" s="126"/>
      <c r="BG652" s="130"/>
      <c r="BH652" s="126"/>
      <c r="BI652" s="1119"/>
      <c r="BJ652" s="115"/>
      <c r="BK652" s="259"/>
      <c r="BL652" s="1118"/>
      <c r="BM652" s="260"/>
      <c r="BN652" s="163"/>
      <c r="BO652" s="163"/>
      <c r="BP652" s="163"/>
      <c r="BQ652" s="163"/>
      <c r="BR652" s="163"/>
      <c r="BS652" s="261"/>
      <c r="BT652" s="195"/>
      <c r="BU652" s="1149"/>
      <c r="BV652" s="226"/>
      <c r="BW652" s="1118"/>
      <c r="BX652" s="232"/>
      <c r="BY652" s="232"/>
      <c r="BZ652" s="1119"/>
      <c r="CA652" s="271"/>
      <c r="CB652" s="268"/>
      <c r="CC652" s="269"/>
      <c r="CD652" s="268"/>
      <c r="CE652" s="269"/>
      <c r="CF652" s="268"/>
      <c r="CG652" s="269"/>
      <c r="CH652" s="1096" t="s">
        <v>973</v>
      </c>
      <c r="CI652" s="1120">
        <v>3200</v>
      </c>
      <c r="CJ652" s="1107">
        <v>3500</v>
      </c>
      <c r="CK652" s="1093" t="s">
        <v>973</v>
      </c>
      <c r="CL652" s="198" t="s">
        <v>980</v>
      </c>
      <c r="CM652" s="199">
        <v>5500</v>
      </c>
      <c r="CN652" s="200">
        <v>6200</v>
      </c>
      <c r="CO652" s="1100" t="s">
        <v>973</v>
      </c>
      <c r="CP652" s="1110">
        <v>3850</v>
      </c>
      <c r="CQ652" s="1100" t="s">
        <v>973</v>
      </c>
      <c r="CR652" s="1082">
        <v>30</v>
      </c>
      <c r="CS652" s="1101" t="s">
        <v>974</v>
      </c>
      <c r="CT652" s="1085" t="s">
        <v>975</v>
      </c>
      <c r="CU652" s="1085" t="s">
        <v>973</v>
      </c>
      <c r="CV652" s="1088" t="s">
        <v>979</v>
      </c>
      <c r="CW652" s="1101" t="s">
        <v>973</v>
      </c>
      <c r="CX652" s="1104">
        <v>4</v>
      </c>
      <c r="CY652" s="1091" t="s">
        <v>981</v>
      </c>
      <c r="CZ652" s="1093" t="s">
        <v>973</v>
      </c>
      <c r="DA652" s="1094">
        <v>4900</v>
      </c>
      <c r="DB652" s="1096"/>
      <c r="DC652" s="266"/>
      <c r="DD652" s="1096" t="s">
        <v>982</v>
      </c>
      <c r="DE652" s="1097">
        <v>4180</v>
      </c>
      <c r="DF652" s="1100" t="s">
        <v>973</v>
      </c>
      <c r="DG652" s="1082">
        <v>40</v>
      </c>
      <c r="DH652" s="1085" t="s">
        <v>974</v>
      </c>
      <c r="DI652" s="1085" t="s">
        <v>975</v>
      </c>
      <c r="DJ652" s="1085" t="s">
        <v>973</v>
      </c>
      <c r="DK652" s="1088" t="s">
        <v>979</v>
      </c>
      <c r="DL652" s="1085" t="s">
        <v>973</v>
      </c>
      <c r="DM652" s="1066">
        <v>2.2999999999999998</v>
      </c>
      <c r="DN652" s="1069" t="s">
        <v>982</v>
      </c>
      <c r="DO652" s="1070" t="s">
        <v>912</v>
      </c>
      <c r="DP652" s="1072" t="s">
        <v>912</v>
      </c>
      <c r="DQ652" s="1072" t="s">
        <v>912</v>
      </c>
      <c r="DR652" s="1074" t="s">
        <v>912</v>
      </c>
      <c r="DS652" s="202"/>
      <c r="DT652" s="1143"/>
      <c r="DU652" s="160"/>
      <c r="DV652" s="160"/>
    </row>
    <row r="653" spans="1:126" s="263" customFormat="1" ht="18.600000000000001" customHeight="1">
      <c r="A653" s="263" t="s">
        <v>826</v>
      </c>
      <c r="B653" s="1147"/>
      <c r="C653" s="1126"/>
      <c r="D653" s="1117"/>
      <c r="E653" s="203" t="s">
        <v>53</v>
      </c>
      <c r="F653" s="165"/>
      <c r="G653" s="204">
        <v>43670</v>
      </c>
      <c r="H653" s="205">
        <v>106530</v>
      </c>
      <c r="I653" s="204">
        <v>39330</v>
      </c>
      <c r="J653" s="205">
        <v>102190</v>
      </c>
      <c r="K653" s="141" t="s">
        <v>973</v>
      </c>
      <c r="L653" s="206">
        <v>400</v>
      </c>
      <c r="M653" s="207">
        <v>940</v>
      </c>
      <c r="N653" s="208" t="s">
        <v>974</v>
      </c>
      <c r="O653" s="209" t="s">
        <v>975</v>
      </c>
      <c r="P653" s="209" t="s">
        <v>910</v>
      </c>
      <c r="Q653" s="209" t="s">
        <v>976</v>
      </c>
      <c r="R653" s="209" t="s">
        <v>973</v>
      </c>
      <c r="S653" s="210">
        <v>3.3</v>
      </c>
      <c r="T653" s="211">
        <v>3.2</v>
      </c>
      <c r="U653" s="206">
        <v>360</v>
      </c>
      <c r="V653" s="207">
        <v>890</v>
      </c>
      <c r="W653" s="212" t="s">
        <v>974</v>
      </c>
      <c r="X653" s="209" t="s">
        <v>975</v>
      </c>
      <c r="Y653" s="212" t="s">
        <v>910</v>
      </c>
      <c r="Z653" s="209" t="s">
        <v>976</v>
      </c>
      <c r="AA653" s="212" t="s">
        <v>973</v>
      </c>
      <c r="AB653" s="210">
        <v>3.2</v>
      </c>
      <c r="AC653" s="213">
        <v>3.2</v>
      </c>
      <c r="AD653" s="141" t="s">
        <v>973</v>
      </c>
      <c r="AE653" s="214">
        <v>7710</v>
      </c>
      <c r="AF653" s="141" t="s">
        <v>973</v>
      </c>
      <c r="AG653" s="215">
        <v>70</v>
      </c>
      <c r="AH653" s="216" t="s">
        <v>974</v>
      </c>
      <c r="AI653" s="158" t="s">
        <v>975</v>
      </c>
      <c r="AJ653" s="159" t="s">
        <v>973</v>
      </c>
      <c r="AK653" s="217" t="s">
        <v>976</v>
      </c>
      <c r="AL653" s="218" t="s">
        <v>973</v>
      </c>
      <c r="AM653" s="219">
        <v>3.2</v>
      </c>
      <c r="AN653" s="220"/>
      <c r="AO653" s="115"/>
      <c r="AP653" s="221"/>
      <c r="AQ653" s="115"/>
      <c r="AR653" s="222"/>
      <c r="AS653" s="223"/>
      <c r="AT653" s="221"/>
      <c r="AU653" s="223"/>
      <c r="AV653" s="221"/>
      <c r="AW653" s="223"/>
      <c r="AX653" s="221"/>
      <c r="AY653" s="115"/>
      <c r="AZ653" s="126"/>
      <c r="BA653" s="126"/>
      <c r="BB653" s="190"/>
      <c r="BC653" s="130"/>
      <c r="BD653" s="126"/>
      <c r="BE653" s="130"/>
      <c r="BF653" s="126"/>
      <c r="BG653" s="130"/>
      <c r="BH653" s="126"/>
      <c r="BI653" s="1119"/>
      <c r="BJ653" s="115"/>
      <c r="BK653" s="224" t="s">
        <v>1019</v>
      </c>
      <c r="BL653" s="1118"/>
      <c r="BM653" s="202" t="s">
        <v>1019</v>
      </c>
      <c r="BN653" s="195"/>
      <c r="BO653" s="195"/>
      <c r="BP653" s="195"/>
      <c r="BQ653" s="195"/>
      <c r="BR653" s="195"/>
      <c r="BS653" s="225"/>
      <c r="BU653" s="1149"/>
      <c r="BV653" s="259"/>
      <c r="BW653" s="1118"/>
      <c r="BX653" s="232"/>
      <c r="BY653" s="232"/>
      <c r="BZ653" s="1119"/>
      <c r="CA653" s="271"/>
      <c r="CB653" s="268"/>
      <c r="CC653" s="269"/>
      <c r="CD653" s="268"/>
      <c r="CE653" s="269"/>
      <c r="CF653" s="268"/>
      <c r="CG653" s="269"/>
      <c r="CH653" s="1096"/>
      <c r="CI653" s="1121" t="e">
        <v>#REF!</v>
      </c>
      <c r="CJ653" s="1108" t="e">
        <v>#REF!</v>
      </c>
      <c r="CK653" s="1093"/>
      <c r="CL653" s="123" t="s">
        <v>985</v>
      </c>
      <c r="CM653" s="228">
        <v>3000</v>
      </c>
      <c r="CN653" s="229">
        <v>3400</v>
      </c>
      <c r="CO653" s="1100"/>
      <c r="CP653" s="1111"/>
      <c r="CQ653" s="1100"/>
      <c r="CR653" s="1083"/>
      <c r="CS653" s="1102"/>
      <c r="CT653" s="1086"/>
      <c r="CU653" s="1086"/>
      <c r="CV653" s="1089"/>
      <c r="CW653" s="1102"/>
      <c r="CX653" s="1105"/>
      <c r="CY653" s="1091"/>
      <c r="CZ653" s="1093"/>
      <c r="DA653" s="1095"/>
      <c r="DB653" s="1096"/>
      <c r="DC653" s="266"/>
      <c r="DD653" s="1096"/>
      <c r="DE653" s="1098"/>
      <c r="DF653" s="1100"/>
      <c r="DG653" s="1083"/>
      <c r="DH653" s="1086"/>
      <c r="DI653" s="1086"/>
      <c r="DJ653" s="1086"/>
      <c r="DK653" s="1089"/>
      <c r="DL653" s="1086"/>
      <c r="DM653" s="1067"/>
      <c r="DN653" s="1069"/>
      <c r="DO653" s="1071"/>
      <c r="DP653" s="1073"/>
      <c r="DQ653" s="1073"/>
      <c r="DR653" s="1075"/>
      <c r="DS653" s="202"/>
      <c r="DT653" s="1143"/>
      <c r="DU653" s="160"/>
      <c r="DV653" s="160"/>
    </row>
    <row r="654" spans="1:126" s="263" customFormat="1" ht="18.600000000000001" customHeight="1">
      <c r="A654" s="263" t="s">
        <v>827</v>
      </c>
      <c r="B654" s="1147"/>
      <c r="C654" s="1126"/>
      <c r="D654" s="1123" t="s">
        <v>986</v>
      </c>
      <c r="E654" s="203" t="s">
        <v>54</v>
      </c>
      <c r="F654" s="165"/>
      <c r="G654" s="204">
        <v>106530</v>
      </c>
      <c r="H654" s="205">
        <v>183720</v>
      </c>
      <c r="I654" s="204">
        <v>102190</v>
      </c>
      <c r="J654" s="205">
        <v>179380</v>
      </c>
      <c r="K654" s="141" t="s">
        <v>973</v>
      </c>
      <c r="L654" s="206">
        <v>940</v>
      </c>
      <c r="M654" s="207">
        <v>1710</v>
      </c>
      <c r="N654" s="208" t="s">
        <v>974</v>
      </c>
      <c r="O654" s="209" t="s">
        <v>975</v>
      </c>
      <c r="P654" s="209" t="s">
        <v>910</v>
      </c>
      <c r="Q654" s="209" t="s">
        <v>976</v>
      </c>
      <c r="R654" s="209" t="s">
        <v>973</v>
      </c>
      <c r="S654" s="210">
        <v>3.2</v>
      </c>
      <c r="T654" s="211">
        <v>3.2</v>
      </c>
      <c r="U654" s="206">
        <v>890</v>
      </c>
      <c r="V654" s="207">
        <v>1660</v>
      </c>
      <c r="W654" s="212" t="s">
        <v>974</v>
      </c>
      <c r="X654" s="209" t="s">
        <v>975</v>
      </c>
      <c r="Y654" s="212" t="s">
        <v>910</v>
      </c>
      <c r="Z654" s="209" t="s">
        <v>976</v>
      </c>
      <c r="AA654" s="212" t="s">
        <v>973</v>
      </c>
      <c r="AB654" s="210">
        <v>3.2</v>
      </c>
      <c r="AC654" s="213">
        <v>3.2</v>
      </c>
      <c r="AD654" s="231"/>
      <c r="AE654" s="232"/>
      <c r="AF654" s="233"/>
      <c r="AG654" s="234"/>
      <c r="AH654" s="235"/>
      <c r="AI654" s="195"/>
      <c r="AJ654" s="235"/>
      <c r="AK654" s="195"/>
      <c r="AL654" s="235"/>
      <c r="AM654" s="195"/>
      <c r="AN654" s="195"/>
      <c r="AO654" s="231"/>
      <c r="AP654" s="232"/>
      <c r="AQ654" s="233"/>
      <c r="AR654" s="234"/>
      <c r="AS654" s="235"/>
      <c r="AT654" s="195"/>
      <c r="AU654" s="235"/>
      <c r="AV654" s="195"/>
      <c r="AW654" s="235"/>
      <c r="AX654" s="195"/>
      <c r="AY654" s="141" t="s">
        <v>973</v>
      </c>
      <c r="AZ654" s="236">
        <v>15430</v>
      </c>
      <c r="BA654" s="141" t="s">
        <v>973</v>
      </c>
      <c r="BB654" s="184">
        <v>150</v>
      </c>
      <c r="BC654" s="185" t="s">
        <v>974</v>
      </c>
      <c r="BD654" s="186" t="s">
        <v>975</v>
      </c>
      <c r="BE654" s="187" t="s">
        <v>973</v>
      </c>
      <c r="BF654" s="188" t="s">
        <v>976</v>
      </c>
      <c r="BG654" s="185" t="s">
        <v>973</v>
      </c>
      <c r="BH654" s="189">
        <v>2.9</v>
      </c>
      <c r="BI654" s="1119"/>
      <c r="BJ654" s="115"/>
      <c r="BK654" s="224">
        <v>700000</v>
      </c>
      <c r="BL654" s="1118"/>
      <c r="BM654" s="256">
        <v>7000</v>
      </c>
      <c r="BN654" s="195" t="s">
        <v>911</v>
      </c>
      <c r="BO654" s="122" t="s">
        <v>975</v>
      </c>
      <c r="BP654" s="129" t="s">
        <v>973</v>
      </c>
      <c r="BQ654" s="257" t="s">
        <v>976</v>
      </c>
      <c r="BR654" s="143" t="s">
        <v>973</v>
      </c>
      <c r="BS654" s="258">
        <v>2.2000000000000002</v>
      </c>
      <c r="BT654" s="232"/>
      <c r="BU654" s="1149"/>
      <c r="BV654" s="224"/>
      <c r="BW654" s="1118"/>
      <c r="BX654" s="232"/>
      <c r="BY654" s="232"/>
      <c r="BZ654" s="1119"/>
      <c r="CA654" s="271"/>
      <c r="CB654" s="268"/>
      <c r="CC654" s="269"/>
      <c r="CD654" s="268"/>
      <c r="CE654" s="269"/>
      <c r="CF654" s="268"/>
      <c r="CG654" s="269"/>
      <c r="CH654" s="1096"/>
      <c r="CI654" s="1121" t="e">
        <v>#REF!</v>
      </c>
      <c r="CJ654" s="1108" t="e">
        <v>#REF!</v>
      </c>
      <c r="CK654" s="1093"/>
      <c r="CL654" s="123" t="s">
        <v>987</v>
      </c>
      <c r="CM654" s="228">
        <v>2600</v>
      </c>
      <c r="CN654" s="229">
        <v>2900</v>
      </c>
      <c r="CO654" s="1100"/>
      <c r="CP654" s="1111"/>
      <c r="CQ654" s="1100"/>
      <c r="CR654" s="1083"/>
      <c r="CS654" s="1102"/>
      <c r="CT654" s="1086"/>
      <c r="CU654" s="1086"/>
      <c r="CV654" s="1089"/>
      <c r="CW654" s="1102"/>
      <c r="CX654" s="1105"/>
      <c r="CY654" s="1091"/>
      <c r="CZ654" s="202"/>
      <c r="DA654" s="127"/>
      <c r="DB654" s="1096"/>
      <c r="DC654" s="266"/>
      <c r="DD654" s="1096"/>
      <c r="DE654" s="1098"/>
      <c r="DF654" s="1100"/>
      <c r="DG654" s="1083"/>
      <c r="DH654" s="1086"/>
      <c r="DI654" s="1086"/>
      <c r="DJ654" s="1086"/>
      <c r="DK654" s="1089"/>
      <c r="DL654" s="1086"/>
      <c r="DM654" s="1067"/>
      <c r="DN654" s="1069"/>
      <c r="DO654" s="1076">
        <v>0.02</v>
      </c>
      <c r="DP654" s="1078">
        <v>0.03</v>
      </c>
      <c r="DQ654" s="1078">
        <v>0.05</v>
      </c>
      <c r="DR654" s="1080">
        <v>0.06</v>
      </c>
      <c r="DS654" s="202"/>
      <c r="DT654" s="1143"/>
      <c r="DU654" s="160"/>
      <c r="DV654" s="160"/>
    </row>
    <row r="655" spans="1:126" s="263" customFormat="1" ht="18.600000000000001" customHeight="1">
      <c r="A655" s="263" t="s">
        <v>828</v>
      </c>
      <c r="B655" s="1147"/>
      <c r="C655" s="1127"/>
      <c r="D655" s="1124"/>
      <c r="E655" s="238" t="s">
        <v>55</v>
      </c>
      <c r="F655" s="165"/>
      <c r="G655" s="239">
        <v>183720</v>
      </c>
      <c r="H655" s="240"/>
      <c r="I655" s="239">
        <v>179380</v>
      </c>
      <c r="J655" s="240"/>
      <c r="K655" s="141" t="s">
        <v>973</v>
      </c>
      <c r="L655" s="241">
        <v>1710</v>
      </c>
      <c r="M655" s="242"/>
      <c r="N655" s="243" t="s">
        <v>974</v>
      </c>
      <c r="O655" s="244" t="s">
        <v>975</v>
      </c>
      <c r="P655" s="244" t="s">
        <v>910</v>
      </c>
      <c r="Q655" s="244" t="s">
        <v>976</v>
      </c>
      <c r="R655" s="244" t="s">
        <v>973</v>
      </c>
      <c r="S655" s="245">
        <v>3.2</v>
      </c>
      <c r="T655" s="246"/>
      <c r="U655" s="241">
        <v>1660</v>
      </c>
      <c r="V655" s="242"/>
      <c r="W655" s="247" t="s">
        <v>974</v>
      </c>
      <c r="X655" s="244" t="s">
        <v>975</v>
      </c>
      <c r="Y655" s="248" t="s">
        <v>910</v>
      </c>
      <c r="Z655" s="244" t="s">
        <v>976</v>
      </c>
      <c r="AA655" s="248" t="s">
        <v>973</v>
      </c>
      <c r="AB655" s="245">
        <v>3.2</v>
      </c>
      <c r="AC655" s="249"/>
      <c r="AD655" s="231"/>
      <c r="AE655" s="232"/>
      <c r="AF655" s="233"/>
      <c r="AG655" s="250"/>
      <c r="AH655" s="235"/>
      <c r="AI655" s="195"/>
      <c r="AJ655" s="235"/>
      <c r="AK655" s="195"/>
      <c r="AL655" s="235"/>
      <c r="AM655" s="195"/>
      <c r="AN655" s="195"/>
      <c r="AO655" s="231"/>
      <c r="AP655" s="232"/>
      <c r="AQ655" s="233"/>
      <c r="AR655" s="250"/>
      <c r="AS655" s="235"/>
      <c r="AT655" s="195"/>
      <c r="AU655" s="235"/>
      <c r="AV655" s="195"/>
      <c r="AW655" s="235"/>
      <c r="AX655" s="195"/>
      <c r="AY655" s="231"/>
      <c r="AZ655" s="232"/>
      <c r="BA655" s="232"/>
      <c r="BB655" s="234"/>
      <c r="BC655" s="235"/>
      <c r="BD655" s="195"/>
      <c r="BE655" s="235"/>
      <c r="BF655" s="195"/>
      <c r="BG655" s="235"/>
      <c r="BH655" s="195"/>
      <c r="BI655" s="1119"/>
      <c r="BJ655" s="115"/>
      <c r="BK655" s="259"/>
      <c r="BL655" s="1118"/>
      <c r="BM655" s="260"/>
      <c r="BN655" s="163"/>
      <c r="BO655" s="163"/>
      <c r="BP655" s="163"/>
      <c r="BQ655" s="163"/>
      <c r="BR655" s="163"/>
      <c r="BS655" s="261"/>
      <c r="BT655" s="195"/>
      <c r="BU655" s="1149"/>
      <c r="BV655" s="226"/>
      <c r="BW655" s="1118"/>
      <c r="BX655" s="232"/>
      <c r="BY655" s="232"/>
      <c r="BZ655" s="1119"/>
      <c r="CA655" s="271"/>
      <c r="CB655" s="268"/>
      <c r="CC655" s="269"/>
      <c r="CD655" s="268"/>
      <c r="CE655" s="269"/>
      <c r="CF655" s="268"/>
      <c r="CG655" s="269"/>
      <c r="CH655" s="1096"/>
      <c r="CI655" s="1122" t="e">
        <v>#REF!</v>
      </c>
      <c r="CJ655" s="1109" t="e">
        <v>#REF!</v>
      </c>
      <c r="CK655" s="1093"/>
      <c r="CL655" s="252" t="s">
        <v>988</v>
      </c>
      <c r="CM655" s="253">
        <v>2400</v>
      </c>
      <c r="CN655" s="254">
        <v>2600</v>
      </c>
      <c r="CO655" s="1100"/>
      <c r="CP655" s="1112"/>
      <c r="CQ655" s="1100"/>
      <c r="CR655" s="1084"/>
      <c r="CS655" s="1103"/>
      <c r="CT655" s="1087"/>
      <c r="CU655" s="1087"/>
      <c r="CV655" s="1090"/>
      <c r="CW655" s="1103"/>
      <c r="CX655" s="1106"/>
      <c r="CY655" s="1092"/>
      <c r="CZ655" s="202"/>
      <c r="DA655" s="127"/>
      <c r="DB655" s="1096"/>
      <c r="DC655" s="266"/>
      <c r="DD655" s="1096"/>
      <c r="DE655" s="1099"/>
      <c r="DF655" s="1100"/>
      <c r="DG655" s="1084"/>
      <c r="DH655" s="1087"/>
      <c r="DI655" s="1087"/>
      <c r="DJ655" s="1087"/>
      <c r="DK655" s="1090"/>
      <c r="DL655" s="1087"/>
      <c r="DM655" s="1068"/>
      <c r="DN655" s="1069"/>
      <c r="DO655" s="1077"/>
      <c r="DP655" s="1079"/>
      <c r="DQ655" s="1079"/>
      <c r="DR655" s="1081"/>
      <c r="DS655" s="202"/>
      <c r="DT655" s="1143"/>
      <c r="DU655" s="160"/>
      <c r="DV655" s="160"/>
    </row>
    <row r="656" spans="1:126" s="263" customFormat="1" ht="18.600000000000001" customHeight="1">
      <c r="A656" s="263" t="s">
        <v>829</v>
      </c>
      <c r="B656" s="1147"/>
      <c r="C656" s="1113" t="s">
        <v>1020</v>
      </c>
      <c r="D656" s="1116" t="s">
        <v>972</v>
      </c>
      <c r="E656" s="164" t="s">
        <v>52</v>
      </c>
      <c r="F656" s="165"/>
      <c r="G656" s="166">
        <v>34590</v>
      </c>
      <c r="H656" s="167">
        <v>42300</v>
      </c>
      <c r="I656" s="166">
        <v>30580</v>
      </c>
      <c r="J656" s="167">
        <v>38290</v>
      </c>
      <c r="K656" s="141" t="s">
        <v>973</v>
      </c>
      <c r="L656" s="168">
        <v>320</v>
      </c>
      <c r="M656" s="169">
        <v>390</v>
      </c>
      <c r="N656" s="170" t="s">
        <v>974</v>
      </c>
      <c r="O656" s="171" t="s">
        <v>975</v>
      </c>
      <c r="P656" s="172" t="s">
        <v>973</v>
      </c>
      <c r="Q656" s="173" t="s">
        <v>976</v>
      </c>
      <c r="R656" s="172" t="s">
        <v>973</v>
      </c>
      <c r="S656" s="174">
        <v>3.3</v>
      </c>
      <c r="T656" s="175">
        <v>3.3</v>
      </c>
      <c r="U656" s="168">
        <v>280</v>
      </c>
      <c r="V656" s="169">
        <v>350</v>
      </c>
      <c r="W656" s="176" t="s">
        <v>974</v>
      </c>
      <c r="X656" s="171" t="s">
        <v>975</v>
      </c>
      <c r="Y656" s="176" t="s">
        <v>973</v>
      </c>
      <c r="Z656" s="173" t="s">
        <v>976</v>
      </c>
      <c r="AA656" s="176" t="s">
        <v>973</v>
      </c>
      <c r="AB656" s="174">
        <v>3.3</v>
      </c>
      <c r="AC656" s="177">
        <v>3.2</v>
      </c>
      <c r="AD656" s="141" t="s">
        <v>973</v>
      </c>
      <c r="AE656" s="178">
        <v>7710</v>
      </c>
      <c r="AF656" s="141" t="s">
        <v>973</v>
      </c>
      <c r="AG656" s="179">
        <v>70</v>
      </c>
      <c r="AH656" s="180" t="s">
        <v>974</v>
      </c>
      <c r="AI656" s="171" t="s">
        <v>975</v>
      </c>
      <c r="AJ656" s="176" t="s">
        <v>973</v>
      </c>
      <c r="AK656" s="173" t="s">
        <v>976</v>
      </c>
      <c r="AL656" s="176" t="s">
        <v>973</v>
      </c>
      <c r="AM656" s="181">
        <v>3.2</v>
      </c>
      <c r="AN656" s="182" t="s">
        <v>977</v>
      </c>
      <c r="AO656" s="141" t="s">
        <v>973</v>
      </c>
      <c r="AP656" s="183">
        <v>3080</v>
      </c>
      <c r="AQ656" s="141" t="s">
        <v>973</v>
      </c>
      <c r="AR656" s="184">
        <v>30</v>
      </c>
      <c r="AS656" s="185" t="s">
        <v>974</v>
      </c>
      <c r="AT656" s="186" t="s">
        <v>975</v>
      </c>
      <c r="AU656" s="187" t="s">
        <v>973</v>
      </c>
      <c r="AV656" s="188" t="s">
        <v>976</v>
      </c>
      <c r="AW656" s="187" t="s">
        <v>973</v>
      </c>
      <c r="AX656" s="189">
        <v>3.7</v>
      </c>
      <c r="AY656" s="115"/>
      <c r="AZ656" s="126"/>
      <c r="BA656" s="126"/>
      <c r="BB656" s="190"/>
      <c r="BC656" s="130"/>
      <c r="BD656" s="126"/>
      <c r="BE656" s="130"/>
      <c r="BF656" s="126"/>
      <c r="BG656" s="130"/>
      <c r="BH656" s="126"/>
      <c r="BI656" s="1119"/>
      <c r="BJ656" s="115"/>
      <c r="BK656" s="224" t="s">
        <v>1021</v>
      </c>
      <c r="BL656" s="1118"/>
      <c r="BM656" s="202" t="s">
        <v>1021</v>
      </c>
      <c r="BN656" s="195"/>
      <c r="BO656" s="195"/>
      <c r="BP656" s="195"/>
      <c r="BQ656" s="195"/>
      <c r="BR656" s="195"/>
      <c r="BS656" s="225"/>
      <c r="BU656" s="1149"/>
      <c r="BV656" s="259"/>
      <c r="BW656" s="1118"/>
      <c r="BX656" s="232"/>
      <c r="BY656" s="232"/>
      <c r="BZ656" s="1119"/>
      <c r="CA656" s="271"/>
      <c r="CB656" s="268"/>
      <c r="CC656" s="269"/>
      <c r="CD656" s="268"/>
      <c r="CE656" s="269"/>
      <c r="CF656" s="268"/>
      <c r="CG656" s="269"/>
      <c r="CH656" s="1096" t="s">
        <v>973</v>
      </c>
      <c r="CI656" s="1120">
        <v>2900</v>
      </c>
      <c r="CJ656" s="1107">
        <v>3200</v>
      </c>
      <c r="CK656" s="1093" t="s">
        <v>973</v>
      </c>
      <c r="CL656" s="198" t="s">
        <v>980</v>
      </c>
      <c r="CM656" s="199">
        <v>5100</v>
      </c>
      <c r="CN656" s="200">
        <v>5700</v>
      </c>
      <c r="CO656" s="1100" t="s">
        <v>973</v>
      </c>
      <c r="CP656" s="1110">
        <v>3560</v>
      </c>
      <c r="CQ656" s="1100" t="s">
        <v>973</v>
      </c>
      <c r="CR656" s="1082">
        <v>30</v>
      </c>
      <c r="CS656" s="1101" t="s">
        <v>974</v>
      </c>
      <c r="CT656" s="1085" t="s">
        <v>975</v>
      </c>
      <c r="CU656" s="1085" t="s">
        <v>973</v>
      </c>
      <c r="CV656" s="1088" t="s">
        <v>979</v>
      </c>
      <c r="CW656" s="1101" t="s">
        <v>973</v>
      </c>
      <c r="CX656" s="1104">
        <v>3.7</v>
      </c>
      <c r="CY656" s="1091" t="s">
        <v>981</v>
      </c>
      <c r="CZ656" s="1093" t="s">
        <v>973</v>
      </c>
      <c r="DA656" s="1094">
        <v>4900</v>
      </c>
      <c r="DB656" s="1096"/>
      <c r="DC656" s="266"/>
      <c r="DD656" s="1096" t="s">
        <v>982</v>
      </c>
      <c r="DE656" s="1097">
        <v>3850</v>
      </c>
      <c r="DF656" s="1100" t="s">
        <v>973</v>
      </c>
      <c r="DG656" s="1082">
        <v>30</v>
      </c>
      <c r="DH656" s="1085" t="s">
        <v>974</v>
      </c>
      <c r="DI656" s="1085" t="s">
        <v>975</v>
      </c>
      <c r="DJ656" s="1085" t="s">
        <v>973</v>
      </c>
      <c r="DK656" s="1088" t="s">
        <v>979</v>
      </c>
      <c r="DL656" s="1085" t="s">
        <v>973</v>
      </c>
      <c r="DM656" s="1066">
        <v>2.8</v>
      </c>
      <c r="DN656" s="1069" t="s">
        <v>982</v>
      </c>
      <c r="DO656" s="1070" t="s">
        <v>912</v>
      </c>
      <c r="DP656" s="1072" t="s">
        <v>912</v>
      </c>
      <c r="DQ656" s="1072" t="s">
        <v>912</v>
      </c>
      <c r="DR656" s="1074" t="s">
        <v>912</v>
      </c>
      <c r="DS656" s="202"/>
      <c r="DT656" s="1143"/>
      <c r="DU656" s="160"/>
      <c r="DV656" s="160"/>
    </row>
    <row r="657" spans="1:126" s="263" customFormat="1" ht="18.600000000000001" customHeight="1">
      <c r="A657" s="263" t="s">
        <v>830</v>
      </c>
      <c r="B657" s="1147"/>
      <c r="C657" s="1114"/>
      <c r="D657" s="1117"/>
      <c r="E657" s="203" t="s">
        <v>53</v>
      </c>
      <c r="F657" s="165"/>
      <c r="G657" s="204">
        <v>42300</v>
      </c>
      <c r="H657" s="205">
        <v>105160</v>
      </c>
      <c r="I657" s="204">
        <v>38290</v>
      </c>
      <c r="J657" s="205">
        <v>101150</v>
      </c>
      <c r="K657" s="141" t="s">
        <v>973</v>
      </c>
      <c r="L657" s="206">
        <v>390</v>
      </c>
      <c r="M657" s="207">
        <v>920</v>
      </c>
      <c r="N657" s="208" t="s">
        <v>974</v>
      </c>
      <c r="O657" s="209" t="s">
        <v>975</v>
      </c>
      <c r="P657" s="209" t="s">
        <v>910</v>
      </c>
      <c r="Q657" s="209" t="s">
        <v>976</v>
      </c>
      <c r="R657" s="209" t="s">
        <v>973</v>
      </c>
      <c r="S657" s="210">
        <v>3.3</v>
      </c>
      <c r="T657" s="211">
        <v>3.2</v>
      </c>
      <c r="U657" s="206">
        <v>350</v>
      </c>
      <c r="V657" s="207">
        <v>880</v>
      </c>
      <c r="W657" s="212" t="s">
        <v>974</v>
      </c>
      <c r="X657" s="209" t="s">
        <v>975</v>
      </c>
      <c r="Y657" s="212" t="s">
        <v>910</v>
      </c>
      <c r="Z657" s="209" t="s">
        <v>976</v>
      </c>
      <c r="AA657" s="212" t="s">
        <v>973</v>
      </c>
      <c r="AB657" s="210">
        <v>3.2</v>
      </c>
      <c r="AC657" s="213">
        <v>3.2</v>
      </c>
      <c r="AD657" s="141" t="s">
        <v>973</v>
      </c>
      <c r="AE657" s="214">
        <v>7710</v>
      </c>
      <c r="AF657" s="141" t="s">
        <v>973</v>
      </c>
      <c r="AG657" s="215">
        <v>70</v>
      </c>
      <c r="AH657" s="216" t="s">
        <v>974</v>
      </c>
      <c r="AI657" s="158" t="s">
        <v>975</v>
      </c>
      <c r="AJ657" s="159" t="s">
        <v>973</v>
      </c>
      <c r="AK657" s="217" t="s">
        <v>976</v>
      </c>
      <c r="AL657" s="218" t="s">
        <v>973</v>
      </c>
      <c r="AM657" s="219">
        <v>3.2</v>
      </c>
      <c r="AN657" s="220"/>
      <c r="AO657" s="115"/>
      <c r="AP657" s="221"/>
      <c r="AQ657" s="115"/>
      <c r="AR657" s="222"/>
      <c r="AS657" s="223"/>
      <c r="AT657" s="221"/>
      <c r="AU657" s="223"/>
      <c r="AV657" s="221"/>
      <c r="AW657" s="223"/>
      <c r="AX657" s="221"/>
      <c r="AY657" s="115"/>
      <c r="AZ657" s="126"/>
      <c r="BA657" s="126"/>
      <c r="BB657" s="190"/>
      <c r="BC657" s="130"/>
      <c r="BD657" s="126"/>
      <c r="BE657" s="130"/>
      <c r="BF657" s="126"/>
      <c r="BG657" s="130"/>
      <c r="BH657" s="126"/>
      <c r="BI657" s="1119"/>
      <c r="BJ657" s="115"/>
      <c r="BK657" s="224">
        <v>737900</v>
      </c>
      <c r="BL657" s="1118"/>
      <c r="BM657" s="256">
        <v>7370</v>
      </c>
      <c r="BN657" s="195" t="s">
        <v>911</v>
      </c>
      <c r="BO657" s="122" t="s">
        <v>975</v>
      </c>
      <c r="BP657" s="129" t="s">
        <v>973</v>
      </c>
      <c r="BQ657" s="257" t="s">
        <v>976</v>
      </c>
      <c r="BR657" s="143" t="s">
        <v>973</v>
      </c>
      <c r="BS657" s="258">
        <v>2.2000000000000002</v>
      </c>
      <c r="BT657" s="232"/>
      <c r="BU657" s="1149"/>
      <c r="BV657" s="224"/>
      <c r="BW657" s="1118"/>
      <c r="BX657" s="232"/>
      <c r="BY657" s="232"/>
      <c r="BZ657" s="1119"/>
      <c r="CA657" s="271"/>
      <c r="CB657" s="268"/>
      <c r="CC657" s="269"/>
      <c r="CD657" s="268"/>
      <c r="CE657" s="269"/>
      <c r="CF657" s="268"/>
      <c r="CG657" s="269"/>
      <c r="CH657" s="1096"/>
      <c r="CI657" s="1121" t="e">
        <v>#REF!</v>
      </c>
      <c r="CJ657" s="1108" t="e">
        <v>#REF!</v>
      </c>
      <c r="CK657" s="1093"/>
      <c r="CL657" s="123" t="s">
        <v>985</v>
      </c>
      <c r="CM657" s="228">
        <v>2800</v>
      </c>
      <c r="CN657" s="229">
        <v>3100</v>
      </c>
      <c r="CO657" s="1100"/>
      <c r="CP657" s="1111"/>
      <c r="CQ657" s="1100"/>
      <c r="CR657" s="1083"/>
      <c r="CS657" s="1102"/>
      <c r="CT657" s="1086"/>
      <c r="CU657" s="1086"/>
      <c r="CV657" s="1089"/>
      <c r="CW657" s="1102"/>
      <c r="CX657" s="1105"/>
      <c r="CY657" s="1091"/>
      <c r="CZ657" s="1093"/>
      <c r="DA657" s="1095"/>
      <c r="DB657" s="1096"/>
      <c r="DC657" s="266"/>
      <c r="DD657" s="1096"/>
      <c r="DE657" s="1098"/>
      <c r="DF657" s="1100"/>
      <c r="DG657" s="1083"/>
      <c r="DH657" s="1086"/>
      <c r="DI657" s="1086"/>
      <c r="DJ657" s="1086"/>
      <c r="DK657" s="1089"/>
      <c r="DL657" s="1086"/>
      <c r="DM657" s="1067"/>
      <c r="DN657" s="1069"/>
      <c r="DO657" s="1071"/>
      <c r="DP657" s="1073"/>
      <c r="DQ657" s="1073"/>
      <c r="DR657" s="1075"/>
      <c r="DS657" s="202"/>
      <c r="DT657" s="1143"/>
      <c r="DU657" s="160"/>
      <c r="DV657" s="160"/>
    </row>
    <row r="658" spans="1:126" s="263" customFormat="1" ht="18.600000000000001" customHeight="1">
      <c r="A658" s="263" t="s">
        <v>831</v>
      </c>
      <c r="B658" s="1147"/>
      <c r="C658" s="1114"/>
      <c r="D658" s="1123" t="s">
        <v>986</v>
      </c>
      <c r="E658" s="203" t="s">
        <v>54</v>
      </c>
      <c r="F658" s="165"/>
      <c r="G658" s="204">
        <v>105160</v>
      </c>
      <c r="H658" s="205">
        <v>182350</v>
      </c>
      <c r="I658" s="204">
        <v>101150</v>
      </c>
      <c r="J658" s="205">
        <v>178340</v>
      </c>
      <c r="K658" s="141" t="s">
        <v>973</v>
      </c>
      <c r="L658" s="206">
        <v>920</v>
      </c>
      <c r="M658" s="207">
        <v>1690</v>
      </c>
      <c r="N658" s="208" t="s">
        <v>974</v>
      </c>
      <c r="O658" s="209" t="s">
        <v>975</v>
      </c>
      <c r="P658" s="209" t="s">
        <v>910</v>
      </c>
      <c r="Q658" s="209" t="s">
        <v>976</v>
      </c>
      <c r="R658" s="209" t="s">
        <v>973</v>
      </c>
      <c r="S658" s="210">
        <v>3.2</v>
      </c>
      <c r="T658" s="211">
        <v>3.2</v>
      </c>
      <c r="U658" s="206">
        <v>880</v>
      </c>
      <c r="V658" s="207">
        <v>1650</v>
      </c>
      <c r="W658" s="212" t="s">
        <v>974</v>
      </c>
      <c r="X658" s="209" t="s">
        <v>975</v>
      </c>
      <c r="Y658" s="212" t="s">
        <v>910</v>
      </c>
      <c r="Z658" s="209" t="s">
        <v>976</v>
      </c>
      <c r="AA658" s="212" t="s">
        <v>973</v>
      </c>
      <c r="AB658" s="210">
        <v>3.2</v>
      </c>
      <c r="AC658" s="213">
        <v>3.2</v>
      </c>
      <c r="AD658" s="231"/>
      <c r="AE658" s="232"/>
      <c r="AF658" s="233"/>
      <c r="AG658" s="234"/>
      <c r="AH658" s="235"/>
      <c r="AI658" s="195"/>
      <c r="AJ658" s="235"/>
      <c r="AK658" s="195"/>
      <c r="AL658" s="235"/>
      <c r="AM658" s="195"/>
      <c r="AN658" s="195"/>
      <c r="AO658" s="231"/>
      <c r="AP658" s="232"/>
      <c r="AQ658" s="233"/>
      <c r="AR658" s="234"/>
      <c r="AS658" s="235"/>
      <c r="AT658" s="195"/>
      <c r="AU658" s="235"/>
      <c r="AV658" s="195"/>
      <c r="AW658" s="235"/>
      <c r="AX658" s="195"/>
      <c r="AY658" s="141" t="s">
        <v>973</v>
      </c>
      <c r="AZ658" s="236">
        <v>15430</v>
      </c>
      <c r="BA658" s="141" t="s">
        <v>973</v>
      </c>
      <c r="BB658" s="184">
        <v>150</v>
      </c>
      <c r="BC658" s="185" t="s">
        <v>974</v>
      </c>
      <c r="BD658" s="186" t="s">
        <v>975</v>
      </c>
      <c r="BE658" s="187" t="s">
        <v>973</v>
      </c>
      <c r="BF658" s="188" t="s">
        <v>976</v>
      </c>
      <c r="BG658" s="185" t="s">
        <v>973</v>
      </c>
      <c r="BH658" s="189">
        <v>2.9</v>
      </c>
      <c r="BI658" s="1119"/>
      <c r="BJ658" s="115"/>
      <c r="BK658" s="272"/>
      <c r="BL658" s="1118"/>
      <c r="BM658" s="260"/>
      <c r="BN658" s="163"/>
      <c r="BO658" s="163"/>
      <c r="BP658" s="163"/>
      <c r="BQ658" s="163"/>
      <c r="BR658" s="163"/>
      <c r="BS658" s="261"/>
      <c r="BT658" s="195"/>
      <c r="BU658" s="1149"/>
      <c r="BV658" s="226"/>
      <c r="BW658" s="1118"/>
      <c r="BX658" s="232"/>
      <c r="BY658" s="232"/>
      <c r="BZ658" s="1119"/>
      <c r="CA658" s="271"/>
      <c r="CB658" s="268"/>
      <c r="CC658" s="269"/>
      <c r="CD658" s="268"/>
      <c r="CE658" s="269"/>
      <c r="CF658" s="268"/>
      <c r="CG658" s="269"/>
      <c r="CH658" s="1096"/>
      <c r="CI658" s="1121" t="e">
        <v>#REF!</v>
      </c>
      <c r="CJ658" s="1108" t="e">
        <v>#REF!</v>
      </c>
      <c r="CK658" s="1093"/>
      <c r="CL658" s="123" t="s">
        <v>987</v>
      </c>
      <c r="CM658" s="228">
        <v>2400</v>
      </c>
      <c r="CN658" s="229">
        <v>2700</v>
      </c>
      <c r="CO658" s="1100"/>
      <c r="CP658" s="1111"/>
      <c r="CQ658" s="1100"/>
      <c r="CR658" s="1083"/>
      <c r="CS658" s="1102"/>
      <c r="CT658" s="1086"/>
      <c r="CU658" s="1086"/>
      <c r="CV658" s="1089"/>
      <c r="CW658" s="1102"/>
      <c r="CX658" s="1105"/>
      <c r="CY658" s="1091"/>
      <c r="CZ658" s="202"/>
      <c r="DA658" s="127"/>
      <c r="DB658" s="1096"/>
      <c r="DC658" s="266"/>
      <c r="DD658" s="1096"/>
      <c r="DE658" s="1098"/>
      <c r="DF658" s="1100"/>
      <c r="DG658" s="1083"/>
      <c r="DH658" s="1086"/>
      <c r="DI658" s="1086"/>
      <c r="DJ658" s="1086"/>
      <c r="DK658" s="1089"/>
      <c r="DL658" s="1086"/>
      <c r="DM658" s="1067"/>
      <c r="DN658" s="1069"/>
      <c r="DO658" s="1076">
        <v>0.02</v>
      </c>
      <c r="DP658" s="1078">
        <v>0.03</v>
      </c>
      <c r="DQ658" s="1078">
        <v>0.05</v>
      </c>
      <c r="DR658" s="1080">
        <v>0.06</v>
      </c>
      <c r="DS658" s="202"/>
      <c r="DT658" s="1143"/>
      <c r="DU658" s="160"/>
      <c r="DV658" s="160"/>
    </row>
    <row r="659" spans="1:126" s="263" customFormat="1" ht="18.600000000000001" customHeight="1">
      <c r="A659" s="263" t="s">
        <v>832</v>
      </c>
      <c r="B659" s="1147"/>
      <c r="C659" s="1114"/>
      <c r="D659" s="1124"/>
      <c r="E659" s="238" t="s">
        <v>55</v>
      </c>
      <c r="F659" s="165"/>
      <c r="G659" s="239">
        <v>182350</v>
      </c>
      <c r="H659" s="240"/>
      <c r="I659" s="239">
        <v>178340</v>
      </c>
      <c r="J659" s="240"/>
      <c r="K659" s="141" t="s">
        <v>973</v>
      </c>
      <c r="L659" s="241">
        <v>1690</v>
      </c>
      <c r="M659" s="242"/>
      <c r="N659" s="243" t="s">
        <v>974</v>
      </c>
      <c r="O659" s="244" t="s">
        <v>975</v>
      </c>
      <c r="P659" s="244" t="s">
        <v>910</v>
      </c>
      <c r="Q659" s="244" t="s">
        <v>976</v>
      </c>
      <c r="R659" s="244" t="s">
        <v>973</v>
      </c>
      <c r="S659" s="245">
        <v>3.2</v>
      </c>
      <c r="T659" s="246"/>
      <c r="U659" s="241">
        <v>1650</v>
      </c>
      <c r="V659" s="242"/>
      <c r="W659" s="247" t="s">
        <v>974</v>
      </c>
      <c r="X659" s="244" t="s">
        <v>975</v>
      </c>
      <c r="Y659" s="248" t="s">
        <v>910</v>
      </c>
      <c r="Z659" s="244" t="s">
        <v>976</v>
      </c>
      <c r="AA659" s="248" t="s">
        <v>973</v>
      </c>
      <c r="AB659" s="245">
        <v>3.2</v>
      </c>
      <c r="AC659" s="249"/>
      <c r="AD659" s="231"/>
      <c r="AE659" s="232"/>
      <c r="AF659" s="233"/>
      <c r="AG659" s="250"/>
      <c r="AH659" s="235"/>
      <c r="AI659" s="195"/>
      <c r="AJ659" s="235"/>
      <c r="AK659" s="195"/>
      <c r="AL659" s="235"/>
      <c r="AM659" s="195"/>
      <c r="AN659" s="195"/>
      <c r="AO659" s="231"/>
      <c r="AP659" s="232"/>
      <c r="AQ659" s="233"/>
      <c r="AR659" s="250"/>
      <c r="AS659" s="235"/>
      <c r="AT659" s="195"/>
      <c r="AU659" s="235"/>
      <c r="AV659" s="195"/>
      <c r="AW659" s="235"/>
      <c r="AX659" s="195"/>
      <c r="AY659" s="231"/>
      <c r="AZ659" s="232"/>
      <c r="BA659" s="232"/>
      <c r="BB659" s="234"/>
      <c r="BC659" s="235"/>
      <c r="BD659" s="195"/>
      <c r="BE659" s="235"/>
      <c r="BF659" s="195"/>
      <c r="BG659" s="235"/>
      <c r="BH659" s="195"/>
      <c r="BI659" s="1119"/>
      <c r="BJ659" s="115"/>
      <c r="BK659" s="272"/>
      <c r="BL659" s="1118"/>
      <c r="BM659" s="202"/>
      <c r="BN659" s="195"/>
      <c r="BO659" s="195"/>
      <c r="BP659" s="195"/>
      <c r="BQ659" s="195"/>
      <c r="BR659" s="195"/>
      <c r="BS659" s="225"/>
      <c r="BU659" s="1149"/>
      <c r="BV659" s="259"/>
      <c r="BW659" s="1118"/>
      <c r="BX659" s="232"/>
      <c r="BY659" s="232"/>
      <c r="BZ659" s="1119"/>
      <c r="CA659" s="271"/>
      <c r="CB659" s="268"/>
      <c r="CC659" s="269"/>
      <c r="CD659" s="268"/>
      <c r="CE659" s="269"/>
      <c r="CF659" s="268"/>
      <c r="CG659" s="269"/>
      <c r="CH659" s="1096"/>
      <c r="CI659" s="1122" t="e">
        <v>#REF!</v>
      </c>
      <c r="CJ659" s="1109" t="e">
        <v>#REF!</v>
      </c>
      <c r="CK659" s="1093"/>
      <c r="CL659" s="252" t="s">
        <v>988</v>
      </c>
      <c r="CM659" s="253">
        <v>2200</v>
      </c>
      <c r="CN659" s="254">
        <v>2400</v>
      </c>
      <c r="CO659" s="1100"/>
      <c r="CP659" s="1112"/>
      <c r="CQ659" s="1100"/>
      <c r="CR659" s="1084"/>
      <c r="CS659" s="1103"/>
      <c r="CT659" s="1087"/>
      <c r="CU659" s="1087"/>
      <c r="CV659" s="1090"/>
      <c r="CW659" s="1103"/>
      <c r="CX659" s="1106"/>
      <c r="CY659" s="1092"/>
      <c r="CZ659" s="202"/>
      <c r="DA659" s="127"/>
      <c r="DB659" s="1096"/>
      <c r="DC659" s="266"/>
      <c r="DD659" s="1096"/>
      <c r="DE659" s="1099"/>
      <c r="DF659" s="1100"/>
      <c r="DG659" s="1084"/>
      <c r="DH659" s="1087"/>
      <c r="DI659" s="1087"/>
      <c r="DJ659" s="1087"/>
      <c r="DK659" s="1090"/>
      <c r="DL659" s="1087"/>
      <c r="DM659" s="1068"/>
      <c r="DN659" s="1069"/>
      <c r="DO659" s="1077"/>
      <c r="DP659" s="1079"/>
      <c r="DQ659" s="1079"/>
      <c r="DR659" s="1081"/>
      <c r="DS659" s="202"/>
      <c r="DT659" s="1143"/>
      <c r="DU659" s="160"/>
      <c r="DV659" s="160"/>
    </row>
    <row r="660" spans="1:126" s="263" customFormat="1" ht="18.600000000000001" customHeight="1">
      <c r="A660" s="263" t="s">
        <v>833</v>
      </c>
      <c r="B660" s="1147"/>
      <c r="C660" s="1128" t="s">
        <v>1022</v>
      </c>
      <c r="D660" s="1116" t="s">
        <v>972</v>
      </c>
      <c r="E660" s="164" t="s">
        <v>52</v>
      </c>
      <c r="F660" s="165"/>
      <c r="G660" s="166">
        <v>33440</v>
      </c>
      <c r="H660" s="167">
        <v>41150</v>
      </c>
      <c r="I660" s="166">
        <v>29720</v>
      </c>
      <c r="J660" s="167">
        <v>37430</v>
      </c>
      <c r="K660" s="141" t="s">
        <v>973</v>
      </c>
      <c r="L660" s="168">
        <v>310</v>
      </c>
      <c r="M660" s="169">
        <v>380</v>
      </c>
      <c r="N660" s="170" t="s">
        <v>974</v>
      </c>
      <c r="O660" s="171" t="s">
        <v>975</v>
      </c>
      <c r="P660" s="172" t="s">
        <v>973</v>
      </c>
      <c r="Q660" s="173" t="s">
        <v>976</v>
      </c>
      <c r="R660" s="172" t="s">
        <v>973</v>
      </c>
      <c r="S660" s="174">
        <v>3.3</v>
      </c>
      <c r="T660" s="175">
        <v>3.2</v>
      </c>
      <c r="U660" s="168">
        <v>270</v>
      </c>
      <c r="V660" s="169">
        <v>340</v>
      </c>
      <c r="W660" s="176" t="s">
        <v>974</v>
      </c>
      <c r="X660" s="171" t="s">
        <v>975</v>
      </c>
      <c r="Y660" s="176" t="s">
        <v>973</v>
      </c>
      <c r="Z660" s="173" t="s">
        <v>976</v>
      </c>
      <c r="AA660" s="176" t="s">
        <v>973</v>
      </c>
      <c r="AB660" s="174">
        <v>3.3</v>
      </c>
      <c r="AC660" s="177">
        <v>3.2</v>
      </c>
      <c r="AD660" s="141" t="s">
        <v>973</v>
      </c>
      <c r="AE660" s="178">
        <v>7710</v>
      </c>
      <c r="AF660" s="141" t="s">
        <v>973</v>
      </c>
      <c r="AG660" s="179">
        <v>70</v>
      </c>
      <c r="AH660" s="180" t="s">
        <v>974</v>
      </c>
      <c r="AI660" s="171" t="s">
        <v>975</v>
      </c>
      <c r="AJ660" s="176" t="s">
        <v>973</v>
      </c>
      <c r="AK660" s="173" t="s">
        <v>976</v>
      </c>
      <c r="AL660" s="176" t="s">
        <v>973</v>
      </c>
      <c r="AM660" s="181">
        <v>3.2</v>
      </c>
      <c r="AN660" s="182" t="s">
        <v>977</v>
      </c>
      <c r="AO660" s="141" t="s">
        <v>973</v>
      </c>
      <c r="AP660" s="183">
        <v>3080</v>
      </c>
      <c r="AQ660" s="141" t="s">
        <v>973</v>
      </c>
      <c r="AR660" s="184">
        <v>30</v>
      </c>
      <c r="AS660" s="185" t="s">
        <v>974</v>
      </c>
      <c r="AT660" s="186" t="s">
        <v>975</v>
      </c>
      <c r="AU660" s="187" t="s">
        <v>973</v>
      </c>
      <c r="AV660" s="188" t="s">
        <v>976</v>
      </c>
      <c r="AW660" s="187" t="s">
        <v>973</v>
      </c>
      <c r="AX660" s="189">
        <v>3.7</v>
      </c>
      <c r="AY660" s="115"/>
      <c r="AZ660" s="126"/>
      <c r="BA660" s="126"/>
      <c r="BB660" s="190"/>
      <c r="BC660" s="130"/>
      <c r="BD660" s="126"/>
      <c r="BE660" s="130"/>
      <c r="BF660" s="126"/>
      <c r="BG660" s="130"/>
      <c r="BH660" s="126"/>
      <c r="BI660" s="1119"/>
      <c r="BJ660" s="115"/>
      <c r="BK660" s="272"/>
      <c r="BL660" s="1118"/>
      <c r="BM660" s="202"/>
      <c r="BN660" s="195"/>
      <c r="BO660" s="195"/>
      <c r="BP660" s="195"/>
      <c r="BQ660" s="195"/>
      <c r="BR660" s="195"/>
      <c r="BS660" s="225"/>
      <c r="BT660" s="232"/>
      <c r="BU660" s="1149"/>
      <c r="BV660" s="224"/>
      <c r="BW660" s="1118"/>
      <c r="BX660" s="232"/>
      <c r="BY660" s="232"/>
      <c r="BZ660" s="1119"/>
      <c r="CA660" s="271"/>
      <c r="CB660" s="268"/>
      <c r="CC660" s="269"/>
      <c r="CD660" s="268"/>
      <c r="CE660" s="269"/>
      <c r="CF660" s="268"/>
      <c r="CG660" s="269"/>
      <c r="CH660" s="1096" t="s">
        <v>973</v>
      </c>
      <c r="CI660" s="1120">
        <v>3200</v>
      </c>
      <c r="CJ660" s="1107">
        <v>3500</v>
      </c>
      <c r="CK660" s="1093" t="s">
        <v>973</v>
      </c>
      <c r="CL660" s="198" t="s">
        <v>980</v>
      </c>
      <c r="CM660" s="199">
        <v>5500</v>
      </c>
      <c r="CN660" s="200">
        <v>6200</v>
      </c>
      <c r="CO660" s="1100" t="s">
        <v>973</v>
      </c>
      <c r="CP660" s="1110">
        <v>3300</v>
      </c>
      <c r="CQ660" s="1100" t="s">
        <v>973</v>
      </c>
      <c r="CR660" s="1082">
        <v>30</v>
      </c>
      <c r="CS660" s="1101" t="s">
        <v>974</v>
      </c>
      <c r="CT660" s="1085" t="s">
        <v>975</v>
      </c>
      <c r="CU660" s="1085" t="s">
        <v>973</v>
      </c>
      <c r="CV660" s="1088" t="s">
        <v>979</v>
      </c>
      <c r="CW660" s="1101" t="s">
        <v>973</v>
      </c>
      <c r="CX660" s="1104">
        <v>3.4</v>
      </c>
      <c r="CY660" s="1091" t="s">
        <v>981</v>
      </c>
      <c r="CZ660" s="1093" t="s">
        <v>973</v>
      </c>
      <c r="DA660" s="1094">
        <v>4900</v>
      </c>
      <c r="DB660" s="1096"/>
      <c r="DC660" s="266"/>
      <c r="DD660" s="1096" t="s">
        <v>982</v>
      </c>
      <c r="DE660" s="1097">
        <v>3580</v>
      </c>
      <c r="DF660" s="1100" t="s">
        <v>973</v>
      </c>
      <c r="DG660" s="1082">
        <v>30</v>
      </c>
      <c r="DH660" s="1085" t="s">
        <v>974</v>
      </c>
      <c r="DI660" s="1085" t="s">
        <v>975</v>
      </c>
      <c r="DJ660" s="1085" t="s">
        <v>973</v>
      </c>
      <c r="DK660" s="1088" t="s">
        <v>979</v>
      </c>
      <c r="DL660" s="1085" t="s">
        <v>973</v>
      </c>
      <c r="DM660" s="1066">
        <v>2.6</v>
      </c>
      <c r="DN660" s="1069" t="s">
        <v>982</v>
      </c>
      <c r="DO660" s="1070" t="s">
        <v>912</v>
      </c>
      <c r="DP660" s="1072" t="s">
        <v>912</v>
      </c>
      <c r="DQ660" s="1072" t="s">
        <v>912</v>
      </c>
      <c r="DR660" s="1074" t="s">
        <v>912</v>
      </c>
      <c r="DS660" s="202"/>
      <c r="DT660" s="1143"/>
      <c r="DU660" s="160"/>
      <c r="DV660" s="160"/>
    </row>
    <row r="661" spans="1:126" s="263" customFormat="1" ht="18.600000000000001" customHeight="1">
      <c r="A661" s="263" t="s">
        <v>834</v>
      </c>
      <c r="B661" s="1147"/>
      <c r="C661" s="1114"/>
      <c r="D661" s="1117"/>
      <c r="E661" s="203" t="s">
        <v>53</v>
      </c>
      <c r="F661" s="165"/>
      <c r="G661" s="204">
        <v>41150</v>
      </c>
      <c r="H661" s="205">
        <v>104010</v>
      </c>
      <c r="I661" s="204">
        <v>37430</v>
      </c>
      <c r="J661" s="205">
        <v>100290</v>
      </c>
      <c r="K661" s="141" t="s">
        <v>973</v>
      </c>
      <c r="L661" s="206">
        <v>380</v>
      </c>
      <c r="M661" s="207">
        <v>910</v>
      </c>
      <c r="N661" s="208" t="s">
        <v>974</v>
      </c>
      <c r="O661" s="209" t="s">
        <v>975</v>
      </c>
      <c r="P661" s="209" t="s">
        <v>910</v>
      </c>
      <c r="Q661" s="209" t="s">
        <v>976</v>
      </c>
      <c r="R661" s="209" t="s">
        <v>973</v>
      </c>
      <c r="S661" s="210">
        <v>3.2</v>
      </c>
      <c r="T661" s="211">
        <v>3.2</v>
      </c>
      <c r="U661" s="206">
        <v>340</v>
      </c>
      <c r="V661" s="207">
        <v>880</v>
      </c>
      <c r="W661" s="212" t="s">
        <v>974</v>
      </c>
      <c r="X661" s="209" t="s">
        <v>975</v>
      </c>
      <c r="Y661" s="212" t="s">
        <v>910</v>
      </c>
      <c r="Z661" s="209" t="s">
        <v>976</v>
      </c>
      <c r="AA661" s="212" t="s">
        <v>973</v>
      </c>
      <c r="AB661" s="210">
        <v>3.2</v>
      </c>
      <c r="AC661" s="213">
        <v>3.1</v>
      </c>
      <c r="AD661" s="141" t="s">
        <v>973</v>
      </c>
      <c r="AE661" s="214">
        <v>7710</v>
      </c>
      <c r="AF661" s="141" t="s">
        <v>973</v>
      </c>
      <c r="AG661" s="215">
        <v>70</v>
      </c>
      <c r="AH661" s="216" t="s">
        <v>974</v>
      </c>
      <c r="AI661" s="158" t="s">
        <v>975</v>
      </c>
      <c r="AJ661" s="159" t="s">
        <v>973</v>
      </c>
      <c r="AK661" s="217" t="s">
        <v>976</v>
      </c>
      <c r="AL661" s="218" t="s">
        <v>973</v>
      </c>
      <c r="AM661" s="219">
        <v>3.2</v>
      </c>
      <c r="AN661" s="220"/>
      <c r="AO661" s="115"/>
      <c r="AP661" s="221"/>
      <c r="AQ661" s="115"/>
      <c r="AR661" s="222"/>
      <c r="AS661" s="223"/>
      <c r="AT661" s="221"/>
      <c r="AU661" s="223"/>
      <c r="AV661" s="221"/>
      <c r="AW661" s="223"/>
      <c r="AX661" s="221"/>
      <c r="AY661" s="115"/>
      <c r="AZ661" s="126"/>
      <c r="BA661" s="126"/>
      <c r="BB661" s="190"/>
      <c r="BC661" s="130"/>
      <c r="BD661" s="126"/>
      <c r="BE661" s="130"/>
      <c r="BF661" s="126"/>
      <c r="BG661" s="130"/>
      <c r="BH661" s="126"/>
      <c r="BI661" s="1119"/>
      <c r="BJ661" s="115"/>
      <c r="BK661" s="272"/>
      <c r="BL661" s="1118"/>
      <c r="BM661" s="202"/>
      <c r="BN661" s="195"/>
      <c r="BO661" s="195"/>
      <c r="BP661" s="195"/>
      <c r="BQ661" s="195"/>
      <c r="BR661" s="195"/>
      <c r="BS661" s="225"/>
      <c r="BT661" s="195"/>
      <c r="BU661" s="1149"/>
      <c r="BV661" s="226"/>
      <c r="BW661" s="1118"/>
      <c r="BX661" s="232"/>
      <c r="BY661" s="232"/>
      <c r="BZ661" s="1119"/>
      <c r="CA661" s="271"/>
      <c r="CB661" s="268"/>
      <c r="CC661" s="269"/>
      <c r="CD661" s="268"/>
      <c r="CE661" s="269"/>
      <c r="CF661" s="268"/>
      <c r="CG661" s="269"/>
      <c r="CH661" s="1096"/>
      <c r="CI661" s="1121" t="e">
        <v>#REF!</v>
      </c>
      <c r="CJ661" s="1108" t="e">
        <v>#REF!</v>
      </c>
      <c r="CK661" s="1093"/>
      <c r="CL661" s="123" t="s">
        <v>985</v>
      </c>
      <c r="CM661" s="228">
        <v>3000</v>
      </c>
      <c r="CN661" s="229">
        <v>3400</v>
      </c>
      <c r="CO661" s="1100"/>
      <c r="CP661" s="1111"/>
      <c r="CQ661" s="1100"/>
      <c r="CR661" s="1083"/>
      <c r="CS661" s="1102"/>
      <c r="CT661" s="1086"/>
      <c r="CU661" s="1086"/>
      <c r="CV661" s="1089"/>
      <c r="CW661" s="1102"/>
      <c r="CX661" s="1105"/>
      <c r="CY661" s="1091"/>
      <c r="CZ661" s="1093"/>
      <c r="DA661" s="1095"/>
      <c r="DB661" s="1096"/>
      <c r="DC661" s="266"/>
      <c r="DD661" s="1096"/>
      <c r="DE661" s="1098"/>
      <c r="DF661" s="1100"/>
      <c r="DG661" s="1083"/>
      <c r="DH661" s="1086"/>
      <c r="DI661" s="1086"/>
      <c r="DJ661" s="1086"/>
      <c r="DK661" s="1089"/>
      <c r="DL661" s="1086"/>
      <c r="DM661" s="1067"/>
      <c r="DN661" s="1069"/>
      <c r="DO661" s="1071"/>
      <c r="DP661" s="1073"/>
      <c r="DQ661" s="1073"/>
      <c r="DR661" s="1075"/>
      <c r="DS661" s="202"/>
      <c r="DT661" s="1143"/>
      <c r="DU661" s="160"/>
      <c r="DV661" s="160"/>
    </row>
    <row r="662" spans="1:126" s="263" customFormat="1" ht="18.600000000000001" customHeight="1">
      <c r="A662" s="263" t="s">
        <v>835</v>
      </c>
      <c r="B662" s="1147"/>
      <c r="C662" s="1114"/>
      <c r="D662" s="1123" t="s">
        <v>986</v>
      </c>
      <c r="E662" s="203" t="s">
        <v>54</v>
      </c>
      <c r="F662" s="165"/>
      <c r="G662" s="204">
        <v>104010</v>
      </c>
      <c r="H662" s="205">
        <v>181200</v>
      </c>
      <c r="I662" s="204">
        <v>100290</v>
      </c>
      <c r="J662" s="205">
        <v>177480</v>
      </c>
      <c r="K662" s="141" t="s">
        <v>973</v>
      </c>
      <c r="L662" s="206">
        <v>910</v>
      </c>
      <c r="M662" s="207">
        <v>1680</v>
      </c>
      <c r="N662" s="208" t="s">
        <v>974</v>
      </c>
      <c r="O662" s="209" t="s">
        <v>975</v>
      </c>
      <c r="P662" s="209" t="s">
        <v>910</v>
      </c>
      <c r="Q662" s="209" t="s">
        <v>976</v>
      </c>
      <c r="R662" s="209" t="s">
        <v>973</v>
      </c>
      <c r="S662" s="210">
        <v>3.2</v>
      </c>
      <c r="T662" s="211">
        <v>3.2</v>
      </c>
      <c r="U662" s="206">
        <v>880</v>
      </c>
      <c r="V662" s="207">
        <v>1650</v>
      </c>
      <c r="W662" s="212" t="s">
        <v>974</v>
      </c>
      <c r="X662" s="209" t="s">
        <v>975</v>
      </c>
      <c r="Y662" s="212" t="s">
        <v>910</v>
      </c>
      <c r="Z662" s="209" t="s">
        <v>976</v>
      </c>
      <c r="AA662" s="212" t="s">
        <v>973</v>
      </c>
      <c r="AB662" s="210">
        <v>3.1</v>
      </c>
      <c r="AC662" s="213">
        <v>3.1</v>
      </c>
      <c r="AD662" s="231"/>
      <c r="AE662" s="232"/>
      <c r="AF662" s="233"/>
      <c r="AG662" s="234"/>
      <c r="AH662" s="235"/>
      <c r="AI662" s="195"/>
      <c r="AJ662" s="235"/>
      <c r="AK662" s="195"/>
      <c r="AL662" s="235"/>
      <c r="AM662" s="195"/>
      <c r="AN662" s="195"/>
      <c r="AO662" s="231"/>
      <c r="AP662" s="232"/>
      <c r="AQ662" s="233"/>
      <c r="AR662" s="234"/>
      <c r="AS662" s="235"/>
      <c r="AT662" s="195"/>
      <c r="AU662" s="235"/>
      <c r="AV662" s="195"/>
      <c r="AW662" s="235"/>
      <c r="AX662" s="195"/>
      <c r="AY662" s="141" t="s">
        <v>973</v>
      </c>
      <c r="AZ662" s="236">
        <v>15430</v>
      </c>
      <c r="BA662" s="141" t="s">
        <v>973</v>
      </c>
      <c r="BB662" s="184">
        <v>150</v>
      </c>
      <c r="BC662" s="185" t="s">
        <v>974</v>
      </c>
      <c r="BD662" s="186" t="s">
        <v>975</v>
      </c>
      <c r="BE662" s="187" t="s">
        <v>973</v>
      </c>
      <c r="BF662" s="188" t="s">
        <v>976</v>
      </c>
      <c r="BG662" s="185" t="s">
        <v>973</v>
      </c>
      <c r="BH662" s="189">
        <v>2.9</v>
      </c>
      <c r="BI662" s="1119"/>
      <c r="BJ662" s="115"/>
      <c r="BK662" s="272"/>
      <c r="BL662" s="1118"/>
      <c r="BM662" s="202"/>
      <c r="BN662" s="195"/>
      <c r="BO662" s="195"/>
      <c r="BP662" s="195"/>
      <c r="BQ662" s="195"/>
      <c r="BR662" s="195"/>
      <c r="BS662" s="225"/>
      <c r="BU662" s="1149"/>
      <c r="BV662" s="259"/>
      <c r="BW662" s="1118"/>
      <c r="BX662" s="232"/>
      <c r="BY662" s="232"/>
      <c r="BZ662" s="1119"/>
      <c r="CA662" s="271"/>
      <c r="CB662" s="268"/>
      <c r="CC662" s="269"/>
      <c r="CD662" s="268"/>
      <c r="CE662" s="269"/>
      <c r="CF662" s="268"/>
      <c r="CG662" s="269"/>
      <c r="CH662" s="1096"/>
      <c r="CI662" s="1121" t="e">
        <v>#REF!</v>
      </c>
      <c r="CJ662" s="1108" t="e">
        <v>#REF!</v>
      </c>
      <c r="CK662" s="1093"/>
      <c r="CL662" s="123" t="s">
        <v>987</v>
      </c>
      <c r="CM662" s="228">
        <v>2600</v>
      </c>
      <c r="CN662" s="229">
        <v>2900</v>
      </c>
      <c r="CO662" s="1100"/>
      <c r="CP662" s="1111"/>
      <c r="CQ662" s="1100"/>
      <c r="CR662" s="1083"/>
      <c r="CS662" s="1102"/>
      <c r="CT662" s="1086"/>
      <c r="CU662" s="1086"/>
      <c r="CV662" s="1089"/>
      <c r="CW662" s="1102"/>
      <c r="CX662" s="1105"/>
      <c r="CY662" s="1091"/>
      <c r="CZ662" s="202"/>
      <c r="DA662" s="127"/>
      <c r="DB662" s="1096"/>
      <c r="DC662" s="266"/>
      <c r="DD662" s="1096"/>
      <c r="DE662" s="1098"/>
      <c r="DF662" s="1100"/>
      <c r="DG662" s="1083"/>
      <c r="DH662" s="1086"/>
      <c r="DI662" s="1086"/>
      <c r="DJ662" s="1086"/>
      <c r="DK662" s="1089"/>
      <c r="DL662" s="1086"/>
      <c r="DM662" s="1067"/>
      <c r="DN662" s="1069"/>
      <c r="DO662" s="1076">
        <v>0.02</v>
      </c>
      <c r="DP662" s="1078">
        <v>0.03</v>
      </c>
      <c r="DQ662" s="1078">
        <v>0.05</v>
      </c>
      <c r="DR662" s="1080">
        <v>0.06</v>
      </c>
      <c r="DS662" s="202"/>
      <c r="DT662" s="1143"/>
      <c r="DU662" s="160"/>
      <c r="DV662" s="160"/>
    </row>
    <row r="663" spans="1:126" s="263" customFormat="1" ht="18.600000000000001" customHeight="1">
      <c r="A663" s="263" t="s">
        <v>836</v>
      </c>
      <c r="B663" s="1147"/>
      <c r="C663" s="1114"/>
      <c r="D663" s="1124"/>
      <c r="E663" s="238" t="s">
        <v>55</v>
      </c>
      <c r="F663" s="165"/>
      <c r="G663" s="239">
        <v>181200</v>
      </c>
      <c r="H663" s="240"/>
      <c r="I663" s="239">
        <v>177480</v>
      </c>
      <c r="J663" s="240"/>
      <c r="K663" s="141" t="s">
        <v>973</v>
      </c>
      <c r="L663" s="241">
        <v>1680</v>
      </c>
      <c r="M663" s="242"/>
      <c r="N663" s="243" t="s">
        <v>974</v>
      </c>
      <c r="O663" s="244" t="s">
        <v>975</v>
      </c>
      <c r="P663" s="244" t="s">
        <v>910</v>
      </c>
      <c r="Q663" s="244" t="s">
        <v>976</v>
      </c>
      <c r="R663" s="244" t="s">
        <v>973</v>
      </c>
      <c r="S663" s="245">
        <v>3.2</v>
      </c>
      <c r="T663" s="246"/>
      <c r="U663" s="241">
        <v>1650</v>
      </c>
      <c r="V663" s="242"/>
      <c r="W663" s="247" t="s">
        <v>974</v>
      </c>
      <c r="X663" s="244" t="s">
        <v>975</v>
      </c>
      <c r="Y663" s="248" t="s">
        <v>910</v>
      </c>
      <c r="Z663" s="244" t="s">
        <v>976</v>
      </c>
      <c r="AA663" s="248" t="s">
        <v>973</v>
      </c>
      <c r="AB663" s="245">
        <v>3.1</v>
      </c>
      <c r="AC663" s="249"/>
      <c r="AD663" s="231"/>
      <c r="AE663" s="232"/>
      <c r="AF663" s="233"/>
      <c r="AG663" s="250"/>
      <c r="AH663" s="235"/>
      <c r="AI663" s="195"/>
      <c r="AJ663" s="235"/>
      <c r="AK663" s="195"/>
      <c r="AL663" s="235"/>
      <c r="AM663" s="195"/>
      <c r="AN663" s="195"/>
      <c r="AO663" s="231"/>
      <c r="AP663" s="232"/>
      <c r="AQ663" s="233"/>
      <c r="AR663" s="250"/>
      <c r="AS663" s="235"/>
      <c r="AT663" s="195"/>
      <c r="AU663" s="235"/>
      <c r="AV663" s="195"/>
      <c r="AW663" s="235"/>
      <c r="AX663" s="195"/>
      <c r="AY663" s="231"/>
      <c r="AZ663" s="232"/>
      <c r="BA663" s="232"/>
      <c r="BB663" s="234"/>
      <c r="BC663" s="235"/>
      <c r="BD663" s="195"/>
      <c r="BE663" s="235"/>
      <c r="BF663" s="195"/>
      <c r="BG663" s="235"/>
      <c r="BH663" s="195"/>
      <c r="BI663" s="1119"/>
      <c r="BJ663" s="115"/>
      <c r="BK663" s="272"/>
      <c r="BL663" s="1118"/>
      <c r="BM663" s="202"/>
      <c r="BN663" s="195"/>
      <c r="BO663" s="195"/>
      <c r="BP663" s="195"/>
      <c r="BQ663" s="195"/>
      <c r="BR663" s="195"/>
      <c r="BS663" s="225"/>
      <c r="BT663" s="232"/>
      <c r="BU663" s="1149"/>
      <c r="BV663" s="224"/>
      <c r="BW663" s="1118"/>
      <c r="BX663" s="232"/>
      <c r="BY663" s="232"/>
      <c r="BZ663" s="1119"/>
      <c r="CA663" s="271"/>
      <c r="CB663" s="268"/>
      <c r="CC663" s="269"/>
      <c r="CD663" s="268"/>
      <c r="CE663" s="269"/>
      <c r="CF663" s="268"/>
      <c r="CG663" s="269"/>
      <c r="CH663" s="1096"/>
      <c r="CI663" s="1122" t="e">
        <v>#REF!</v>
      </c>
      <c r="CJ663" s="1109" t="e">
        <v>#REF!</v>
      </c>
      <c r="CK663" s="1093"/>
      <c r="CL663" s="252" t="s">
        <v>988</v>
      </c>
      <c r="CM663" s="253">
        <v>2400</v>
      </c>
      <c r="CN663" s="254">
        <v>2600</v>
      </c>
      <c r="CO663" s="1100"/>
      <c r="CP663" s="1112"/>
      <c r="CQ663" s="1100"/>
      <c r="CR663" s="1084"/>
      <c r="CS663" s="1103"/>
      <c r="CT663" s="1087"/>
      <c r="CU663" s="1087"/>
      <c r="CV663" s="1090"/>
      <c r="CW663" s="1103"/>
      <c r="CX663" s="1106"/>
      <c r="CY663" s="1092"/>
      <c r="CZ663" s="202"/>
      <c r="DA663" s="127"/>
      <c r="DB663" s="1096"/>
      <c r="DC663" s="266"/>
      <c r="DD663" s="1096"/>
      <c r="DE663" s="1099"/>
      <c r="DF663" s="1100"/>
      <c r="DG663" s="1084"/>
      <c r="DH663" s="1087"/>
      <c r="DI663" s="1087"/>
      <c r="DJ663" s="1087"/>
      <c r="DK663" s="1090"/>
      <c r="DL663" s="1087"/>
      <c r="DM663" s="1068"/>
      <c r="DN663" s="1069"/>
      <c r="DO663" s="1077"/>
      <c r="DP663" s="1079"/>
      <c r="DQ663" s="1079"/>
      <c r="DR663" s="1081"/>
      <c r="DS663" s="202"/>
      <c r="DT663" s="1143"/>
      <c r="DU663" s="160"/>
      <c r="DV663" s="160"/>
    </row>
    <row r="664" spans="1:126" s="263" customFormat="1" ht="18.600000000000001" customHeight="1">
      <c r="A664" s="263" t="s">
        <v>837</v>
      </c>
      <c r="B664" s="1147"/>
      <c r="C664" s="1128" t="s">
        <v>1023</v>
      </c>
      <c r="D664" s="1116" t="s">
        <v>972</v>
      </c>
      <c r="E664" s="164" t="s">
        <v>52</v>
      </c>
      <c r="F664" s="165"/>
      <c r="G664" s="166">
        <v>32430</v>
      </c>
      <c r="H664" s="167">
        <v>40140</v>
      </c>
      <c r="I664" s="166">
        <v>28960</v>
      </c>
      <c r="J664" s="167">
        <v>36670</v>
      </c>
      <c r="K664" s="141" t="s">
        <v>973</v>
      </c>
      <c r="L664" s="168">
        <v>300</v>
      </c>
      <c r="M664" s="169">
        <v>370</v>
      </c>
      <c r="N664" s="170" t="s">
        <v>974</v>
      </c>
      <c r="O664" s="171" t="s">
        <v>975</v>
      </c>
      <c r="P664" s="172" t="s">
        <v>973</v>
      </c>
      <c r="Q664" s="173" t="s">
        <v>976</v>
      </c>
      <c r="R664" s="172" t="s">
        <v>973</v>
      </c>
      <c r="S664" s="174">
        <v>3.3</v>
      </c>
      <c r="T664" s="175">
        <v>3.2</v>
      </c>
      <c r="U664" s="168">
        <v>260</v>
      </c>
      <c r="V664" s="169">
        <v>330</v>
      </c>
      <c r="W664" s="176" t="s">
        <v>974</v>
      </c>
      <c r="X664" s="171" t="s">
        <v>975</v>
      </c>
      <c r="Y664" s="176" t="s">
        <v>973</v>
      </c>
      <c r="Z664" s="173" t="s">
        <v>976</v>
      </c>
      <c r="AA664" s="176" t="s">
        <v>973</v>
      </c>
      <c r="AB664" s="174">
        <v>3.3</v>
      </c>
      <c r="AC664" s="177">
        <v>3.3</v>
      </c>
      <c r="AD664" s="141" t="s">
        <v>973</v>
      </c>
      <c r="AE664" s="178">
        <v>7710</v>
      </c>
      <c r="AF664" s="141" t="s">
        <v>973</v>
      </c>
      <c r="AG664" s="179">
        <v>70</v>
      </c>
      <c r="AH664" s="180" t="s">
        <v>974</v>
      </c>
      <c r="AI664" s="171" t="s">
        <v>975</v>
      </c>
      <c r="AJ664" s="176" t="s">
        <v>973</v>
      </c>
      <c r="AK664" s="173" t="s">
        <v>976</v>
      </c>
      <c r="AL664" s="176" t="s">
        <v>973</v>
      </c>
      <c r="AM664" s="181">
        <v>3.2</v>
      </c>
      <c r="AN664" s="182" t="s">
        <v>977</v>
      </c>
      <c r="AO664" s="141" t="s">
        <v>973</v>
      </c>
      <c r="AP664" s="183">
        <v>3080</v>
      </c>
      <c r="AQ664" s="141" t="s">
        <v>973</v>
      </c>
      <c r="AR664" s="184">
        <v>30</v>
      </c>
      <c r="AS664" s="185" t="s">
        <v>974</v>
      </c>
      <c r="AT664" s="186" t="s">
        <v>975</v>
      </c>
      <c r="AU664" s="187" t="s">
        <v>973</v>
      </c>
      <c r="AV664" s="188" t="s">
        <v>976</v>
      </c>
      <c r="AW664" s="187" t="s">
        <v>973</v>
      </c>
      <c r="AX664" s="189">
        <v>3.7</v>
      </c>
      <c r="AY664" s="115"/>
      <c r="AZ664" s="126"/>
      <c r="BA664" s="126"/>
      <c r="BB664" s="190"/>
      <c r="BC664" s="130"/>
      <c r="BD664" s="126"/>
      <c r="BE664" s="130"/>
      <c r="BF664" s="126"/>
      <c r="BG664" s="130"/>
      <c r="BH664" s="126"/>
      <c r="BI664" s="1119"/>
      <c r="BJ664" s="115"/>
      <c r="BK664" s="272"/>
      <c r="BL664" s="1118"/>
      <c r="BM664" s="202"/>
      <c r="BN664" s="195"/>
      <c r="BO664" s="195"/>
      <c r="BP664" s="195"/>
      <c r="BQ664" s="195"/>
      <c r="BR664" s="195"/>
      <c r="BS664" s="225"/>
      <c r="BT664" s="195"/>
      <c r="BU664" s="1149"/>
      <c r="BV664" s="226"/>
      <c r="BW664" s="1118"/>
      <c r="BX664" s="232"/>
      <c r="BY664" s="232"/>
      <c r="BZ664" s="1119"/>
      <c r="CA664" s="271"/>
      <c r="CB664" s="268"/>
      <c r="CC664" s="269"/>
      <c r="CD664" s="268"/>
      <c r="CE664" s="269"/>
      <c r="CF664" s="268"/>
      <c r="CG664" s="269"/>
      <c r="CH664" s="1096" t="s">
        <v>973</v>
      </c>
      <c r="CI664" s="1120">
        <v>3000</v>
      </c>
      <c r="CJ664" s="1107">
        <v>3300</v>
      </c>
      <c r="CK664" s="1093" t="s">
        <v>973</v>
      </c>
      <c r="CL664" s="198" t="s">
        <v>980</v>
      </c>
      <c r="CM664" s="199">
        <v>5400</v>
      </c>
      <c r="CN664" s="200">
        <v>6000</v>
      </c>
      <c r="CO664" s="1100" t="s">
        <v>973</v>
      </c>
      <c r="CP664" s="1110">
        <v>3080</v>
      </c>
      <c r="CQ664" s="1100" t="s">
        <v>973</v>
      </c>
      <c r="CR664" s="1082">
        <v>30</v>
      </c>
      <c r="CS664" s="1101" t="s">
        <v>974</v>
      </c>
      <c r="CT664" s="1085" t="s">
        <v>975</v>
      </c>
      <c r="CU664" s="1085" t="s">
        <v>973</v>
      </c>
      <c r="CV664" s="1088" t="s">
        <v>979</v>
      </c>
      <c r="CW664" s="1101" t="s">
        <v>973</v>
      </c>
      <c r="CX664" s="1104">
        <v>3.2</v>
      </c>
      <c r="CY664" s="1091" t="s">
        <v>981</v>
      </c>
      <c r="CZ664" s="1093" t="s">
        <v>973</v>
      </c>
      <c r="DA664" s="1094">
        <v>4900</v>
      </c>
      <c r="DB664" s="1096"/>
      <c r="DC664" s="266"/>
      <c r="DD664" s="1096" t="s">
        <v>982</v>
      </c>
      <c r="DE664" s="1097">
        <v>3340</v>
      </c>
      <c r="DF664" s="1100" t="s">
        <v>973</v>
      </c>
      <c r="DG664" s="1082">
        <v>30</v>
      </c>
      <c r="DH664" s="1085" t="s">
        <v>974</v>
      </c>
      <c r="DI664" s="1085" t="s">
        <v>975</v>
      </c>
      <c r="DJ664" s="1085" t="s">
        <v>973</v>
      </c>
      <c r="DK664" s="1088" t="s">
        <v>979</v>
      </c>
      <c r="DL664" s="1085" t="s">
        <v>973</v>
      </c>
      <c r="DM664" s="1066">
        <v>2.5</v>
      </c>
      <c r="DN664" s="1069" t="s">
        <v>982</v>
      </c>
      <c r="DO664" s="1070" t="s">
        <v>912</v>
      </c>
      <c r="DP664" s="1072" t="s">
        <v>912</v>
      </c>
      <c r="DQ664" s="1072" t="s">
        <v>912</v>
      </c>
      <c r="DR664" s="1074" t="s">
        <v>912</v>
      </c>
      <c r="DS664" s="202"/>
      <c r="DT664" s="1143"/>
      <c r="DU664" s="160"/>
      <c r="DV664" s="160"/>
    </row>
    <row r="665" spans="1:126" s="263" customFormat="1" ht="18.600000000000001" customHeight="1">
      <c r="A665" s="263" t="s">
        <v>838</v>
      </c>
      <c r="B665" s="1147"/>
      <c r="C665" s="1114"/>
      <c r="D665" s="1117"/>
      <c r="E665" s="203" t="s">
        <v>53</v>
      </c>
      <c r="F665" s="165"/>
      <c r="G665" s="204">
        <v>40140</v>
      </c>
      <c r="H665" s="205">
        <v>103000</v>
      </c>
      <c r="I665" s="204">
        <v>36670</v>
      </c>
      <c r="J665" s="205">
        <v>99530</v>
      </c>
      <c r="K665" s="141" t="s">
        <v>973</v>
      </c>
      <c r="L665" s="206">
        <v>370</v>
      </c>
      <c r="M665" s="207">
        <v>900</v>
      </c>
      <c r="N665" s="208" t="s">
        <v>974</v>
      </c>
      <c r="O665" s="209" t="s">
        <v>975</v>
      </c>
      <c r="P665" s="209" t="s">
        <v>910</v>
      </c>
      <c r="Q665" s="209" t="s">
        <v>976</v>
      </c>
      <c r="R665" s="209" t="s">
        <v>973</v>
      </c>
      <c r="S665" s="210">
        <v>3.2</v>
      </c>
      <c r="T665" s="211">
        <v>3.2</v>
      </c>
      <c r="U665" s="206">
        <v>330</v>
      </c>
      <c r="V665" s="207">
        <v>870</v>
      </c>
      <c r="W665" s="212" t="s">
        <v>974</v>
      </c>
      <c r="X665" s="209" t="s">
        <v>975</v>
      </c>
      <c r="Y665" s="212" t="s">
        <v>910</v>
      </c>
      <c r="Z665" s="209" t="s">
        <v>976</v>
      </c>
      <c r="AA665" s="212" t="s">
        <v>973</v>
      </c>
      <c r="AB665" s="210">
        <v>3.3</v>
      </c>
      <c r="AC665" s="213">
        <v>3.1</v>
      </c>
      <c r="AD665" s="141" t="s">
        <v>973</v>
      </c>
      <c r="AE665" s="214">
        <v>7710</v>
      </c>
      <c r="AF665" s="141" t="s">
        <v>973</v>
      </c>
      <c r="AG665" s="215">
        <v>70</v>
      </c>
      <c r="AH665" s="216" t="s">
        <v>974</v>
      </c>
      <c r="AI665" s="158" t="s">
        <v>975</v>
      </c>
      <c r="AJ665" s="159" t="s">
        <v>973</v>
      </c>
      <c r="AK665" s="217" t="s">
        <v>976</v>
      </c>
      <c r="AL665" s="218" t="s">
        <v>973</v>
      </c>
      <c r="AM665" s="219">
        <v>3.2</v>
      </c>
      <c r="AN665" s="220"/>
      <c r="AO665" s="115"/>
      <c r="AP665" s="221"/>
      <c r="AQ665" s="115"/>
      <c r="AR665" s="222"/>
      <c r="AS665" s="223"/>
      <c r="AT665" s="221"/>
      <c r="AU665" s="223"/>
      <c r="AV665" s="221"/>
      <c r="AW665" s="223"/>
      <c r="AX665" s="221"/>
      <c r="AY665" s="115"/>
      <c r="AZ665" s="126"/>
      <c r="BA665" s="126"/>
      <c r="BB665" s="190"/>
      <c r="BC665" s="130"/>
      <c r="BD665" s="126"/>
      <c r="BE665" s="130"/>
      <c r="BF665" s="126"/>
      <c r="BG665" s="130"/>
      <c r="BH665" s="126"/>
      <c r="BI665" s="1119"/>
      <c r="BJ665" s="115"/>
      <c r="BK665" s="272"/>
      <c r="BL665" s="1118"/>
      <c r="BM665" s="202"/>
      <c r="BN665" s="195"/>
      <c r="BO665" s="195"/>
      <c r="BP665" s="195"/>
      <c r="BQ665" s="195"/>
      <c r="BR665" s="195"/>
      <c r="BS665" s="225"/>
      <c r="BU665" s="1149"/>
      <c r="BV665" s="259"/>
      <c r="BW665" s="1118"/>
      <c r="BX665" s="232"/>
      <c r="BY665" s="232"/>
      <c r="BZ665" s="1119"/>
      <c r="CA665" s="271"/>
      <c r="CB665" s="268"/>
      <c r="CC665" s="269"/>
      <c r="CD665" s="268"/>
      <c r="CE665" s="269"/>
      <c r="CF665" s="268"/>
      <c r="CG665" s="269"/>
      <c r="CH665" s="1096"/>
      <c r="CI665" s="1121" t="e">
        <v>#REF!</v>
      </c>
      <c r="CJ665" s="1108" t="e">
        <v>#REF!</v>
      </c>
      <c r="CK665" s="1093"/>
      <c r="CL665" s="123" t="s">
        <v>985</v>
      </c>
      <c r="CM665" s="228">
        <v>2900</v>
      </c>
      <c r="CN665" s="229">
        <v>3300</v>
      </c>
      <c r="CO665" s="1100"/>
      <c r="CP665" s="1111"/>
      <c r="CQ665" s="1100"/>
      <c r="CR665" s="1083"/>
      <c r="CS665" s="1102"/>
      <c r="CT665" s="1086"/>
      <c r="CU665" s="1086"/>
      <c r="CV665" s="1089"/>
      <c r="CW665" s="1102"/>
      <c r="CX665" s="1105"/>
      <c r="CY665" s="1091"/>
      <c r="CZ665" s="1093"/>
      <c r="DA665" s="1095"/>
      <c r="DB665" s="1096"/>
      <c r="DC665" s="266"/>
      <c r="DD665" s="1096"/>
      <c r="DE665" s="1098"/>
      <c r="DF665" s="1100"/>
      <c r="DG665" s="1083"/>
      <c r="DH665" s="1086"/>
      <c r="DI665" s="1086"/>
      <c r="DJ665" s="1086"/>
      <c r="DK665" s="1089"/>
      <c r="DL665" s="1086"/>
      <c r="DM665" s="1067"/>
      <c r="DN665" s="1069"/>
      <c r="DO665" s="1071"/>
      <c r="DP665" s="1073"/>
      <c r="DQ665" s="1073"/>
      <c r="DR665" s="1075"/>
      <c r="DS665" s="202"/>
      <c r="DT665" s="1143"/>
      <c r="DU665" s="160"/>
      <c r="DV665" s="160"/>
    </row>
    <row r="666" spans="1:126" s="263" customFormat="1" ht="18.600000000000001" customHeight="1">
      <c r="A666" s="263" t="s">
        <v>839</v>
      </c>
      <c r="B666" s="1147"/>
      <c r="C666" s="1114"/>
      <c r="D666" s="1123" t="s">
        <v>986</v>
      </c>
      <c r="E666" s="203" t="s">
        <v>54</v>
      </c>
      <c r="F666" s="165"/>
      <c r="G666" s="204">
        <v>103000</v>
      </c>
      <c r="H666" s="205">
        <v>180190</v>
      </c>
      <c r="I666" s="204">
        <v>99530</v>
      </c>
      <c r="J666" s="205">
        <v>176720</v>
      </c>
      <c r="K666" s="141" t="s">
        <v>973</v>
      </c>
      <c r="L666" s="206">
        <v>900</v>
      </c>
      <c r="M666" s="207">
        <v>1670</v>
      </c>
      <c r="N666" s="208" t="s">
        <v>974</v>
      </c>
      <c r="O666" s="209" t="s">
        <v>975</v>
      </c>
      <c r="P666" s="209" t="s">
        <v>910</v>
      </c>
      <c r="Q666" s="209" t="s">
        <v>976</v>
      </c>
      <c r="R666" s="209" t="s">
        <v>973</v>
      </c>
      <c r="S666" s="210">
        <v>3.2</v>
      </c>
      <c r="T666" s="211">
        <v>3.2</v>
      </c>
      <c r="U666" s="206">
        <v>870</v>
      </c>
      <c r="V666" s="207">
        <v>1640</v>
      </c>
      <c r="W666" s="212" t="s">
        <v>974</v>
      </c>
      <c r="X666" s="209" t="s">
        <v>975</v>
      </c>
      <c r="Y666" s="212" t="s">
        <v>910</v>
      </c>
      <c r="Z666" s="209" t="s">
        <v>976</v>
      </c>
      <c r="AA666" s="212" t="s">
        <v>973</v>
      </c>
      <c r="AB666" s="210">
        <v>3.1</v>
      </c>
      <c r="AC666" s="213">
        <v>3.1</v>
      </c>
      <c r="AD666" s="231"/>
      <c r="AE666" s="232"/>
      <c r="AF666" s="233"/>
      <c r="AG666" s="234"/>
      <c r="AH666" s="235"/>
      <c r="AI666" s="195"/>
      <c r="AJ666" s="235"/>
      <c r="AK666" s="195"/>
      <c r="AL666" s="235"/>
      <c r="AM666" s="195"/>
      <c r="AN666" s="195"/>
      <c r="AO666" s="231"/>
      <c r="AP666" s="232"/>
      <c r="AQ666" s="233"/>
      <c r="AR666" s="234"/>
      <c r="AS666" s="235"/>
      <c r="AT666" s="195"/>
      <c r="AU666" s="235"/>
      <c r="AV666" s="195"/>
      <c r="AW666" s="235"/>
      <c r="AX666" s="195"/>
      <c r="AY666" s="141" t="s">
        <v>973</v>
      </c>
      <c r="AZ666" s="236">
        <v>15430</v>
      </c>
      <c r="BA666" s="141" t="s">
        <v>973</v>
      </c>
      <c r="BB666" s="184">
        <v>150</v>
      </c>
      <c r="BC666" s="185" t="s">
        <v>974</v>
      </c>
      <c r="BD666" s="186" t="s">
        <v>975</v>
      </c>
      <c r="BE666" s="187" t="s">
        <v>973</v>
      </c>
      <c r="BF666" s="188" t="s">
        <v>976</v>
      </c>
      <c r="BG666" s="185" t="s">
        <v>973</v>
      </c>
      <c r="BH666" s="189">
        <v>2.9</v>
      </c>
      <c r="BI666" s="1119"/>
      <c r="BJ666" s="115"/>
      <c r="BK666" s="272"/>
      <c r="BL666" s="1118"/>
      <c r="BM666" s="202"/>
      <c r="BN666" s="195"/>
      <c r="BO666" s="195"/>
      <c r="BP666" s="195"/>
      <c r="BQ666" s="195"/>
      <c r="BR666" s="195"/>
      <c r="BS666" s="225"/>
      <c r="BT666" s="232"/>
      <c r="BU666" s="1149"/>
      <c r="BV666" s="224"/>
      <c r="BW666" s="1118"/>
      <c r="BX666" s="232"/>
      <c r="BY666" s="232"/>
      <c r="BZ666" s="1119"/>
      <c r="CA666" s="271"/>
      <c r="CB666" s="268"/>
      <c r="CC666" s="269"/>
      <c r="CD666" s="268"/>
      <c r="CE666" s="269"/>
      <c r="CF666" s="268"/>
      <c r="CG666" s="269"/>
      <c r="CH666" s="1096"/>
      <c r="CI666" s="1121" t="e">
        <v>#REF!</v>
      </c>
      <c r="CJ666" s="1108" t="e">
        <v>#REF!</v>
      </c>
      <c r="CK666" s="1093"/>
      <c r="CL666" s="123" t="s">
        <v>987</v>
      </c>
      <c r="CM666" s="228">
        <v>2500</v>
      </c>
      <c r="CN666" s="229">
        <v>2800</v>
      </c>
      <c r="CO666" s="1100"/>
      <c r="CP666" s="1111"/>
      <c r="CQ666" s="1100"/>
      <c r="CR666" s="1083"/>
      <c r="CS666" s="1102"/>
      <c r="CT666" s="1086"/>
      <c r="CU666" s="1086"/>
      <c r="CV666" s="1089"/>
      <c r="CW666" s="1102"/>
      <c r="CX666" s="1105"/>
      <c r="CY666" s="1091"/>
      <c r="CZ666" s="202"/>
      <c r="DA666" s="127"/>
      <c r="DB666" s="1096"/>
      <c r="DC666" s="266"/>
      <c r="DD666" s="1096"/>
      <c r="DE666" s="1098"/>
      <c r="DF666" s="1100"/>
      <c r="DG666" s="1083"/>
      <c r="DH666" s="1086"/>
      <c r="DI666" s="1086"/>
      <c r="DJ666" s="1086"/>
      <c r="DK666" s="1089"/>
      <c r="DL666" s="1086"/>
      <c r="DM666" s="1067"/>
      <c r="DN666" s="1069"/>
      <c r="DO666" s="1076">
        <v>0.02</v>
      </c>
      <c r="DP666" s="1078">
        <v>0.03</v>
      </c>
      <c r="DQ666" s="1078">
        <v>0.05</v>
      </c>
      <c r="DR666" s="1080">
        <v>0.06</v>
      </c>
      <c r="DS666" s="202"/>
      <c r="DT666" s="1143"/>
      <c r="DU666" s="160"/>
      <c r="DV666" s="160"/>
    </row>
    <row r="667" spans="1:126" s="263" customFormat="1" ht="18.600000000000001" customHeight="1">
      <c r="A667" s="263" t="s">
        <v>840</v>
      </c>
      <c r="B667" s="1147"/>
      <c r="C667" s="1114"/>
      <c r="D667" s="1124"/>
      <c r="E667" s="238" t="s">
        <v>55</v>
      </c>
      <c r="F667" s="165"/>
      <c r="G667" s="239">
        <v>180190</v>
      </c>
      <c r="H667" s="240"/>
      <c r="I667" s="239">
        <v>176720</v>
      </c>
      <c r="J667" s="240"/>
      <c r="K667" s="141" t="s">
        <v>973</v>
      </c>
      <c r="L667" s="241">
        <v>1670</v>
      </c>
      <c r="M667" s="242"/>
      <c r="N667" s="243" t="s">
        <v>974</v>
      </c>
      <c r="O667" s="244" t="s">
        <v>975</v>
      </c>
      <c r="P667" s="244" t="s">
        <v>910</v>
      </c>
      <c r="Q667" s="244" t="s">
        <v>976</v>
      </c>
      <c r="R667" s="244" t="s">
        <v>973</v>
      </c>
      <c r="S667" s="245">
        <v>3.2</v>
      </c>
      <c r="T667" s="246"/>
      <c r="U667" s="241">
        <v>1640</v>
      </c>
      <c r="V667" s="242"/>
      <c r="W667" s="247" t="s">
        <v>974</v>
      </c>
      <c r="X667" s="244" t="s">
        <v>975</v>
      </c>
      <c r="Y667" s="248" t="s">
        <v>910</v>
      </c>
      <c r="Z667" s="244" t="s">
        <v>976</v>
      </c>
      <c r="AA667" s="248" t="s">
        <v>973</v>
      </c>
      <c r="AB667" s="245">
        <v>3.1</v>
      </c>
      <c r="AC667" s="249"/>
      <c r="AD667" s="231"/>
      <c r="AE667" s="232"/>
      <c r="AF667" s="233"/>
      <c r="AG667" s="250"/>
      <c r="AH667" s="235"/>
      <c r="AI667" s="195"/>
      <c r="AJ667" s="235"/>
      <c r="AK667" s="195"/>
      <c r="AL667" s="235"/>
      <c r="AM667" s="195"/>
      <c r="AN667" s="195"/>
      <c r="AO667" s="231"/>
      <c r="AP667" s="232"/>
      <c r="AQ667" s="233"/>
      <c r="AR667" s="250"/>
      <c r="AS667" s="235"/>
      <c r="AT667" s="195"/>
      <c r="AU667" s="235"/>
      <c r="AV667" s="195"/>
      <c r="AW667" s="235"/>
      <c r="AX667" s="195"/>
      <c r="AY667" s="231"/>
      <c r="AZ667" s="232"/>
      <c r="BA667" s="232"/>
      <c r="BB667" s="234"/>
      <c r="BC667" s="235"/>
      <c r="BD667" s="195"/>
      <c r="BE667" s="235"/>
      <c r="BF667" s="195"/>
      <c r="BG667" s="235"/>
      <c r="BH667" s="195"/>
      <c r="BI667" s="1119"/>
      <c r="BJ667" s="115"/>
      <c r="BK667" s="272"/>
      <c r="BL667" s="1118"/>
      <c r="BM667" s="202"/>
      <c r="BN667" s="195"/>
      <c r="BO667" s="195"/>
      <c r="BP667" s="195"/>
      <c r="BQ667" s="195"/>
      <c r="BR667" s="195"/>
      <c r="BS667" s="225"/>
      <c r="BT667" s="195"/>
      <c r="BU667" s="1149"/>
      <c r="BV667" s="226"/>
      <c r="BW667" s="1118"/>
      <c r="BX667" s="232"/>
      <c r="BY667" s="232"/>
      <c r="BZ667" s="1119"/>
      <c r="CA667" s="271"/>
      <c r="CB667" s="268"/>
      <c r="CC667" s="269"/>
      <c r="CD667" s="268"/>
      <c r="CE667" s="269"/>
      <c r="CF667" s="268"/>
      <c r="CG667" s="269"/>
      <c r="CH667" s="1096"/>
      <c r="CI667" s="1122" t="e">
        <v>#REF!</v>
      </c>
      <c r="CJ667" s="1109" t="e">
        <v>#REF!</v>
      </c>
      <c r="CK667" s="1093"/>
      <c r="CL667" s="252" t="s">
        <v>988</v>
      </c>
      <c r="CM667" s="253">
        <v>2300</v>
      </c>
      <c r="CN667" s="254">
        <v>2500</v>
      </c>
      <c r="CO667" s="1100"/>
      <c r="CP667" s="1112"/>
      <c r="CQ667" s="1100"/>
      <c r="CR667" s="1084"/>
      <c r="CS667" s="1103"/>
      <c r="CT667" s="1087"/>
      <c r="CU667" s="1087"/>
      <c r="CV667" s="1090"/>
      <c r="CW667" s="1103"/>
      <c r="CX667" s="1106"/>
      <c r="CY667" s="1092"/>
      <c r="CZ667" s="202"/>
      <c r="DA667" s="127"/>
      <c r="DB667" s="1096"/>
      <c r="DC667" s="266"/>
      <c r="DD667" s="1096"/>
      <c r="DE667" s="1099"/>
      <c r="DF667" s="1100"/>
      <c r="DG667" s="1084"/>
      <c r="DH667" s="1087"/>
      <c r="DI667" s="1087"/>
      <c r="DJ667" s="1087"/>
      <c r="DK667" s="1090"/>
      <c r="DL667" s="1087"/>
      <c r="DM667" s="1068"/>
      <c r="DN667" s="1069"/>
      <c r="DO667" s="1077"/>
      <c r="DP667" s="1079"/>
      <c r="DQ667" s="1079"/>
      <c r="DR667" s="1081"/>
      <c r="DS667" s="202"/>
      <c r="DT667" s="1143"/>
      <c r="DU667" s="160"/>
      <c r="DV667" s="160"/>
    </row>
    <row r="668" spans="1:126" s="263" customFormat="1" ht="18.600000000000001" customHeight="1">
      <c r="A668" s="263" t="s">
        <v>841</v>
      </c>
      <c r="B668" s="1147"/>
      <c r="C668" s="1128" t="s">
        <v>1024</v>
      </c>
      <c r="D668" s="1116" t="s">
        <v>972</v>
      </c>
      <c r="E668" s="164" t="s">
        <v>52</v>
      </c>
      <c r="F668" s="165"/>
      <c r="G668" s="166">
        <v>32440</v>
      </c>
      <c r="H668" s="167">
        <v>40150</v>
      </c>
      <c r="I668" s="166">
        <v>29190</v>
      </c>
      <c r="J668" s="167">
        <v>36900</v>
      </c>
      <c r="K668" s="141" t="s">
        <v>973</v>
      </c>
      <c r="L668" s="168">
        <v>300</v>
      </c>
      <c r="M668" s="169">
        <v>370</v>
      </c>
      <c r="N668" s="170" t="s">
        <v>974</v>
      </c>
      <c r="O668" s="171" t="s">
        <v>975</v>
      </c>
      <c r="P668" s="172" t="s">
        <v>973</v>
      </c>
      <c r="Q668" s="173" t="s">
        <v>976</v>
      </c>
      <c r="R668" s="172" t="s">
        <v>973</v>
      </c>
      <c r="S668" s="174">
        <v>3.4</v>
      </c>
      <c r="T668" s="175">
        <v>3.4</v>
      </c>
      <c r="U668" s="168">
        <v>270</v>
      </c>
      <c r="V668" s="169">
        <v>340</v>
      </c>
      <c r="W668" s="176" t="s">
        <v>974</v>
      </c>
      <c r="X668" s="171" t="s">
        <v>975</v>
      </c>
      <c r="Y668" s="176" t="s">
        <v>973</v>
      </c>
      <c r="Z668" s="173" t="s">
        <v>976</v>
      </c>
      <c r="AA668" s="176" t="s">
        <v>973</v>
      </c>
      <c r="AB668" s="174">
        <v>3.4</v>
      </c>
      <c r="AC668" s="177">
        <v>3.3</v>
      </c>
      <c r="AD668" s="141" t="s">
        <v>973</v>
      </c>
      <c r="AE668" s="178">
        <v>7710</v>
      </c>
      <c r="AF668" s="141" t="s">
        <v>973</v>
      </c>
      <c r="AG668" s="179">
        <v>70</v>
      </c>
      <c r="AH668" s="180" t="s">
        <v>974</v>
      </c>
      <c r="AI668" s="171" t="s">
        <v>975</v>
      </c>
      <c r="AJ668" s="176" t="s">
        <v>973</v>
      </c>
      <c r="AK668" s="173" t="s">
        <v>976</v>
      </c>
      <c r="AL668" s="176" t="s">
        <v>973</v>
      </c>
      <c r="AM668" s="181">
        <v>3.2</v>
      </c>
      <c r="AN668" s="182" t="s">
        <v>977</v>
      </c>
      <c r="AO668" s="141" t="s">
        <v>973</v>
      </c>
      <c r="AP668" s="183">
        <v>3080</v>
      </c>
      <c r="AQ668" s="141" t="s">
        <v>973</v>
      </c>
      <c r="AR668" s="184">
        <v>30</v>
      </c>
      <c r="AS668" s="185" t="s">
        <v>974</v>
      </c>
      <c r="AT668" s="186" t="s">
        <v>975</v>
      </c>
      <c r="AU668" s="187" t="s">
        <v>973</v>
      </c>
      <c r="AV668" s="188" t="s">
        <v>976</v>
      </c>
      <c r="AW668" s="187" t="s">
        <v>973</v>
      </c>
      <c r="AX668" s="189">
        <v>3.7</v>
      </c>
      <c r="AY668" s="115"/>
      <c r="AZ668" s="126"/>
      <c r="BA668" s="126"/>
      <c r="BB668" s="190"/>
      <c r="BC668" s="130"/>
      <c r="BD668" s="126"/>
      <c r="BE668" s="130"/>
      <c r="BF668" s="126"/>
      <c r="BG668" s="130"/>
      <c r="BH668" s="126"/>
      <c r="BI668" s="1119"/>
      <c r="BJ668" s="115"/>
      <c r="BK668" s="259"/>
      <c r="BL668" s="1118"/>
      <c r="BM668" s="202"/>
      <c r="BN668" s="195"/>
      <c r="BO668" s="195"/>
      <c r="BP668" s="195"/>
      <c r="BQ668" s="195"/>
      <c r="BR668" s="195"/>
      <c r="BS668" s="225"/>
      <c r="BT668" s="195"/>
      <c r="BU668" s="1149"/>
      <c r="BV668" s="226"/>
      <c r="BW668" s="1118"/>
      <c r="BX668" s="232"/>
      <c r="BY668" s="232"/>
      <c r="BZ668" s="1119"/>
      <c r="CA668" s="271"/>
      <c r="CB668" s="268"/>
      <c r="CC668" s="269"/>
      <c r="CD668" s="268"/>
      <c r="CE668" s="269"/>
      <c r="CF668" s="268"/>
      <c r="CG668" s="269"/>
      <c r="CH668" s="1096" t="s">
        <v>973</v>
      </c>
      <c r="CI668" s="1120">
        <v>2800</v>
      </c>
      <c r="CJ668" s="1107">
        <v>3100</v>
      </c>
      <c r="CK668" s="1093" t="s">
        <v>973</v>
      </c>
      <c r="CL668" s="198" t="s">
        <v>980</v>
      </c>
      <c r="CM668" s="199">
        <v>4800</v>
      </c>
      <c r="CN668" s="200">
        <v>5400</v>
      </c>
      <c r="CO668" s="1100" t="s">
        <v>973</v>
      </c>
      <c r="CP668" s="1110">
        <v>2890</v>
      </c>
      <c r="CQ668" s="1100" t="s">
        <v>973</v>
      </c>
      <c r="CR668" s="1082">
        <v>20</v>
      </c>
      <c r="CS668" s="1101" t="s">
        <v>974</v>
      </c>
      <c r="CT668" s="1085" t="s">
        <v>975</v>
      </c>
      <c r="CU668" s="1085" t="s">
        <v>973</v>
      </c>
      <c r="CV668" s="1088" t="s">
        <v>979</v>
      </c>
      <c r="CW668" s="1101" t="s">
        <v>973</v>
      </c>
      <c r="CX668" s="1104">
        <v>4.5</v>
      </c>
      <c r="CY668" s="1091" t="s">
        <v>981</v>
      </c>
      <c r="CZ668" s="1093" t="s">
        <v>973</v>
      </c>
      <c r="DA668" s="1094">
        <v>4900</v>
      </c>
      <c r="DB668" s="1096"/>
      <c r="DC668" s="266"/>
      <c r="DD668" s="1096" t="s">
        <v>982</v>
      </c>
      <c r="DE668" s="1097">
        <v>3130</v>
      </c>
      <c r="DF668" s="1100" t="s">
        <v>973</v>
      </c>
      <c r="DG668" s="1082">
        <v>30</v>
      </c>
      <c r="DH668" s="1085" t="s">
        <v>974</v>
      </c>
      <c r="DI668" s="1085" t="s">
        <v>975</v>
      </c>
      <c r="DJ668" s="1085" t="s">
        <v>973</v>
      </c>
      <c r="DK668" s="1088" t="s">
        <v>979</v>
      </c>
      <c r="DL668" s="1085" t="s">
        <v>973</v>
      </c>
      <c r="DM668" s="1066">
        <v>2.2999999999999998</v>
      </c>
      <c r="DN668" s="1069" t="s">
        <v>982</v>
      </c>
      <c r="DO668" s="1070" t="s">
        <v>912</v>
      </c>
      <c r="DP668" s="1072" t="s">
        <v>912</v>
      </c>
      <c r="DQ668" s="1072" t="s">
        <v>912</v>
      </c>
      <c r="DR668" s="1074" t="s">
        <v>912</v>
      </c>
      <c r="DS668" s="202"/>
      <c r="DT668" s="1143"/>
      <c r="DU668" s="160"/>
      <c r="DV668" s="160"/>
    </row>
    <row r="669" spans="1:126" s="263" customFormat="1" ht="18.600000000000001" customHeight="1">
      <c r="A669" s="263" t="s">
        <v>842</v>
      </c>
      <c r="B669" s="1147"/>
      <c r="C669" s="1114"/>
      <c r="D669" s="1117"/>
      <c r="E669" s="203" t="s">
        <v>53</v>
      </c>
      <c r="F669" s="165"/>
      <c r="G669" s="204">
        <v>40150</v>
      </c>
      <c r="H669" s="205">
        <v>103010</v>
      </c>
      <c r="I669" s="204">
        <v>36900</v>
      </c>
      <c r="J669" s="205">
        <v>99760</v>
      </c>
      <c r="K669" s="141" t="s">
        <v>973</v>
      </c>
      <c r="L669" s="206">
        <v>370</v>
      </c>
      <c r="M669" s="207">
        <v>900</v>
      </c>
      <c r="N669" s="208" t="s">
        <v>974</v>
      </c>
      <c r="O669" s="209" t="s">
        <v>975</v>
      </c>
      <c r="P669" s="209" t="s">
        <v>910</v>
      </c>
      <c r="Q669" s="209" t="s">
        <v>976</v>
      </c>
      <c r="R669" s="209" t="s">
        <v>973</v>
      </c>
      <c r="S669" s="210">
        <v>3.4</v>
      </c>
      <c r="T669" s="211">
        <v>3.2</v>
      </c>
      <c r="U669" s="206">
        <v>340</v>
      </c>
      <c r="V669" s="207">
        <v>870</v>
      </c>
      <c r="W669" s="212" t="s">
        <v>974</v>
      </c>
      <c r="X669" s="209" t="s">
        <v>975</v>
      </c>
      <c r="Y669" s="212" t="s">
        <v>910</v>
      </c>
      <c r="Z669" s="209" t="s">
        <v>976</v>
      </c>
      <c r="AA669" s="212" t="s">
        <v>973</v>
      </c>
      <c r="AB669" s="210">
        <v>3.3</v>
      </c>
      <c r="AC669" s="213">
        <v>3.2</v>
      </c>
      <c r="AD669" s="141" t="s">
        <v>973</v>
      </c>
      <c r="AE669" s="214">
        <v>7710</v>
      </c>
      <c r="AF669" s="141" t="s">
        <v>973</v>
      </c>
      <c r="AG669" s="215">
        <v>70</v>
      </c>
      <c r="AH669" s="216" t="s">
        <v>974</v>
      </c>
      <c r="AI669" s="158" t="s">
        <v>975</v>
      </c>
      <c r="AJ669" s="159" t="s">
        <v>973</v>
      </c>
      <c r="AK669" s="217" t="s">
        <v>976</v>
      </c>
      <c r="AL669" s="218" t="s">
        <v>973</v>
      </c>
      <c r="AM669" s="219">
        <v>3.2</v>
      </c>
      <c r="AN669" s="220"/>
      <c r="AO669" s="115"/>
      <c r="AP669" s="221"/>
      <c r="AQ669" s="115"/>
      <c r="AR669" s="222"/>
      <c r="AS669" s="223"/>
      <c r="AT669" s="221"/>
      <c r="AU669" s="223"/>
      <c r="AV669" s="221"/>
      <c r="AW669" s="223"/>
      <c r="AX669" s="221"/>
      <c r="AY669" s="115"/>
      <c r="AZ669" s="126"/>
      <c r="BA669" s="126"/>
      <c r="BB669" s="190"/>
      <c r="BC669" s="130"/>
      <c r="BD669" s="126"/>
      <c r="BE669" s="130"/>
      <c r="BF669" s="126"/>
      <c r="BG669" s="130"/>
      <c r="BH669" s="126"/>
      <c r="BI669" s="1119"/>
      <c r="BJ669" s="115"/>
      <c r="BK669" s="259"/>
      <c r="BL669" s="1118"/>
      <c r="BM669" s="202"/>
      <c r="BN669" s="195"/>
      <c r="BO669" s="195"/>
      <c r="BP669" s="195"/>
      <c r="BQ669" s="195"/>
      <c r="BR669" s="195"/>
      <c r="BS669" s="225"/>
      <c r="BT669" s="195"/>
      <c r="BU669" s="1149"/>
      <c r="BV669" s="226"/>
      <c r="BW669" s="1118"/>
      <c r="BX669" s="232"/>
      <c r="BY669" s="232"/>
      <c r="BZ669" s="1119"/>
      <c r="CA669" s="271"/>
      <c r="CB669" s="268"/>
      <c r="CC669" s="269"/>
      <c r="CD669" s="268"/>
      <c r="CE669" s="269"/>
      <c r="CF669" s="268"/>
      <c r="CG669" s="269"/>
      <c r="CH669" s="1096"/>
      <c r="CI669" s="1121" t="e">
        <v>#REF!</v>
      </c>
      <c r="CJ669" s="1108" t="e">
        <v>#REF!</v>
      </c>
      <c r="CK669" s="1093"/>
      <c r="CL669" s="123" t="s">
        <v>985</v>
      </c>
      <c r="CM669" s="228">
        <v>2600</v>
      </c>
      <c r="CN669" s="229">
        <v>2900</v>
      </c>
      <c r="CO669" s="1100"/>
      <c r="CP669" s="1111"/>
      <c r="CQ669" s="1100"/>
      <c r="CR669" s="1083"/>
      <c r="CS669" s="1102"/>
      <c r="CT669" s="1086"/>
      <c r="CU669" s="1086"/>
      <c r="CV669" s="1089"/>
      <c r="CW669" s="1102"/>
      <c r="CX669" s="1105"/>
      <c r="CY669" s="1091"/>
      <c r="CZ669" s="1093"/>
      <c r="DA669" s="1095"/>
      <c r="DB669" s="1096"/>
      <c r="DC669" s="266"/>
      <c r="DD669" s="1096"/>
      <c r="DE669" s="1098"/>
      <c r="DF669" s="1100"/>
      <c r="DG669" s="1083"/>
      <c r="DH669" s="1086"/>
      <c r="DI669" s="1086"/>
      <c r="DJ669" s="1086"/>
      <c r="DK669" s="1089"/>
      <c r="DL669" s="1086"/>
      <c r="DM669" s="1067"/>
      <c r="DN669" s="1069"/>
      <c r="DO669" s="1071"/>
      <c r="DP669" s="1073"/>
      <c r="DQ669" s="1073"/>
      <c r="DR669" s="1075"/>
      <c r="DS669" s="202"/>
      <c r="DT669" s="1143"/>
      <c r="DU669" s="160"/>
      <c r="DV669" s="160"/>
    </row>
    <row r="670" spans="1:126" s="263" customFormat="1" ht="18.600000000000001" customHeight="1">
      <c r="A670" s="263" t="s">
        <v>843</v>
      </c>
      <c r="B670" s="1147"/>
      <c r="C670" s="1114"/>
      <c r="D670" s="1123" t="s">
        <v>986</v>
      </c>
      <c r="E670" s="203" t="s">
        <v>54</v>
      </c>
      <c r="F670" s="165"/>
      <c r="G670" s="204">
        <v>103010</v>
      </c>
      <c r="H670" s="205">
        <v>180200</v>
      </c>
      <c r="I670" s="204">
        <v>99760</v>
      </c>
      <c r="J670" s="205">
        <v>176950</v>
      </c>
      <c r="K670" s="141" t="s">
        <v>973</v>
      </c>
      <c r="L670" s="206">
        <v>900</v>
      </c>
      <c r="M670" s="207">
        <v>1670</v>
      </c>
      <c r="N670" s="208" t="s">
        <v>974</v>
      </c>
      <c r="O670" s="209" t="s">
        <v>975</v>
      </c>
      <c r="P670" s="209" t="s">
        <v>910</v>
      </c>
      <c r="Q670" s="209" t="s">
        <v>976</v>
      </c>
      <c r="R670" s="209" t="s">
        <v>973</v>
      </c>
      <c r="S670" s="210">
        <v>3.2</v>
      </c>
      <c r="T670" s="211">
        <v>3.2</v>
      </c>
      <c r="U670" s="206">
        <v>870</v>
      </c>
      <c r="V670" s="207">
        <v>1640</v>
      </c>
      <c r="W670" s="212" t="s">
        <v>974</v>
      </c>
      <c r="X670" s="209" t="s">
        <v>975</v>
      </c>
      <c r="Y670" s="212" t="s">
        <v>910</v>
      </c>
      <c r="Z670" s="209" t="s">
        <v>976</v>
      </c>
      <c r="AA670" s="212" t="s">
        <v>973</v>
      </c>
      <c r="AB670" s="210">
        <v>3.2</v>
      </c>
      <c r="AC670" s="213">
        <v>3.2</v>
      </c>
      <c r="AD670" s="231"/>
      <c r="AE670" s="232"/>
      <c r="AF670" s="233"/>
      <c r="AG670" s="234"/>
      <c r="AH670" s="235"/>
      <c r="AI670" s="195"/>
      <c r="AJ670" s="235"/>
      <c r="AK670" s="195"/>
      <c r="AL670" s="235"/>
      <c r="AM670" s="195"/>
      <c r="AN670" s="195"/>
      <c r="AO670" s="231"/>
      <c r="AP670" s="232"/>
      <c r="AQ670" s="233"/>
      <c r="AR670" s="234"/>
      <c r="AS670" s="235"/>
      <c r="AT670" s="195"/>
      <c r="AU670" s="235"/>
      <c r="AV670" s="195"/>
      <c r="AW670" s="235"/>
      <c r="AX670" s="195"/>
      <c r="AY670" s="141" t="s">
        <v>973</v>
      </c>
      <c r="AZ670" s="236">
        <v>15430</v>
      </c>
      <c r="BA670" s="141" t="s">
        <v>973</v>
      </c>
      <c r="BB670" s="184">
        <v>150</v>
      </c>
      <c r="BC670" s="185" t="s">
        <v>974</v>
      </c>
      <c r="BD670" s="186" t="s">
        <v>975</v>
      </c>
      <c r="BE670" s="187" t="s">
        <v>973</v>
      </c>
      <c r="BF670" s="188" t="s">
        <v>976</v>
      </c>
      <c r="BG670" s="185" t="s">
        <v>973</v>
      </c>
      <c r="BH670" s="189">
        <v>2.9</v>
      </c>
      <c r="BI670" s="1119"/>
      <c r="BJ670" s="115"/>
      <c r="BK670" s="259"/>
      <c r="BL670" s="1118"/>
      <c r="BM670" s="202"/>
      <c r="BN670" s="195"/>
      <c r="BO670" s="195"/>
      <c r="BP670" s="195"/>
      <c r="BQ670" s="195"/>
      <c r="BR670" s="195"/>
      <c r="BS670" s="225"/>
      <c r="BT670" s="195"/>
      <c r="BU670" s="1149"/>
      <c r="BV670" s="226"/>
      <c r="BW670" s="1118"/>
      <c r="BX670" s="232"/>
      <c r="BY670" s="232"/>
      <c r="BZ670" s="1119"/>
      <c r="CA670" s="271"/>
      <c r="CB670" s="268"/>
      <c r="CC670" s="269"/>
      <c r="CD670" s="268"/>
      <c r="CE670" s="269"/>
      <c r="CF670" s="268"/>
      <c r="CG670" s="269"/>
      <c r="CH670" s="1096"/>
      <c r="CI670" s="1121" t="e">
        <v>#REF!</v>
      </c>
      <c r="CJ670" s="1108" t="e">
        <v>#REF!</v>
      </c>
      <c r="CK670" s="1093"/>
      <c r="CL670" s="123" t="s">
        <v>987</v>
      </c>
      <c r="CM670" s="228">
        <v>2300</v>
      </c>
      <c r="CN670" s="229">
        <v>2500</v>
      </c>
      <c r="CO670" s="1100"/>
      <c r="CP670" s="1111"/>
      <c r="CQ670" s="1100"/>
      <c r="CR670" s="1083"/>
      <c r="CS670" s="1102"/>
      <c r="CT670" s="1086"/>
      <c r="CU670" s="1086"/>
      <c r="CV670" s="1089"/>
      <c r="CW670" s="1102"/>
      <c r="CX670" s="1105"/>
      <c r="CY670" s="1091"/>
      <c r="CZ670" s="202"/>
      <c r="DA670" s="127"/>
      <c r="DB670" s="1096"/>
      <c r="DC670" s="266"/>
      <c r="DD670" s="1096"/>
      <c r="DE670" s="1098"/>
      <c r="DF670" s="1100"/>
      <c r="DG670" s="1083"/>
      <c r="DH670" s="1086"/>
      <c r="DI670" s="1086"/>
      <c r="DJ670" s="1086"/>
      <c r="DK670" s="1089"/>
      <c r="DL670" s="1086"/>
      <c r="DM670" s="1067"/>
      <c r="DN670" s="1069"/>
      <c r="DO670" s="1076">
        <v>0.02</v>
      </c>
      <c r="DP670" s="1078">
        <v>0.03</v>
      </c>
      <c r="DQ670" s="1078">
        <v>0.05</v>
      </c>
      <c r="DR670" s="1080">
        <v>0.06</v>
      </c>
      <c r="DS670" s="202"/>
      <c r="DT670" s="1143"/>
      <c r="DU670" s="160"/>
      <c r="DV670" s="160"/>
    </row>
    <row r="671" spans="1:126" s="263" customFormat="1" ht="18.600000000000001" customHeight="1">
      <c r="A671" s="263" t="s">
        <v>844</v>
      </c>
      <c r="B671" s="1147"/>
      <c r="C671" s="1114"/>
      <c r="D671" s="1124"/>
      <c r="E671" s="238" t="s">
        <v>55</v>
      </c>
      <c r="F671" s="165"/>
      <c r="G671" s="239">
        <v>180200</v>
      </c>
      <c r="H671" s="240"/>
      <c r="I671" s="239">
        <v>176950</v>
      </c>
      <c r="J671" s="240"/>
      <c r="K671" s="141" t="s">
        <v>973</v>
      </c>
      <c r="L671" s="241">
        <v>1670</v>
      </c>
      <c r="M671" s="242"/>
      <c r="N671" s="243" t="s">
        <v>974</v>
      </c>
      <c r="O671" s="244" t="s">
        <v>975</v>
      </c>
      <c r="P671" s="244" t="s">
        <v>910</v>
      </c>
      <c r="Q671" s="244" t="s">
        <v>976</v>
      </c>
      <c r="R671" s="244" t="s">
        <v>973</v>
      </c>
      <c r="S671" s="245">
        <v>3.2</v>
      </c>
      <c r="T671" s="246"/>
      <c r="U671" s="241">
        <v>1640</v>
      </c>
      <c r="V671" s="242"/>
      <c r="W671" s="247" t="s">
        <v>974</v>
      </c>
      <c r="X671" s="244" t="s">
        <v>975</v>
      </c>
      <c r="Y671" s="248" t="s">
        <v>910</v>
      </c>
      <c r="Z671" s="244" t="s">
        <v>976</v>
      </c>
      <c r="AA671" s="248" t="s">
        <v>973</v>
      </c>
      <c r="AB671" s="245">
        <v>3.2</v>
      </c>
      <c r="AC671" s="249"/>
      <c r="AD671" s="231"/>
      <c r="AE671" s="232"/>
      <c r="AF671" s="233"/>
      <c r="AG671" s="250"/>
      <c r="AH671" s="235"/>
      <c r="AI671" s="195"/>
      <c r="AJ671" s="235"/>
      <c r="AK671" s="195"/>
      <c r="AL671" s="235"/>
      <c r="AM671" s="195"/>
      <c r="AN671" s="195"/>
      <c r="AO671" s="231"/>
      <c r="AP671" s="232"/>
      <c r="AQ671" s="233"/>
      <c r="AR671" s="250"/>
      <c r="AS671" s="235"/>
      <c r="AT671" s="195"/>
      <c r="AU671" s="235"/>
      <c r="AV671" s="195"/>
      <c r="AW671" s="235"/>
      <c r="AX671" s="195"/>
      <c r="AY671" s="231"/>
      <c r="AZ671" s="232"/>
      <c r="BA671" s="232"/>
      <c r="BB671" s="234"/>
      <c r="BC671" s="235"/>
      <c r="BD671" s="195"/>
      <c r="BE671" s="235"/>
      <c r="BF671" s="195"/>
      <c r="BG671" s="235"/>
      <c r="BH671" s="195"/>
      <c r="BI671" s="1119"/>
      <c r="BJ671" s="115"/>
      <c r="BK671" s="259"/>
      <c r="BL671" s="1118"/>
      <c r="BM671" s="202"/>
      <c r="BN671" s="195"/>
      <c r="BO671" s="195"/>
      <c r="BP671" s="195"/>
      <c r="BQ671" s="195"/>
      <c r="BR671" s="195"/>
      <c r="BS671" s="225"/>
      <c r="BT671" s="195"/>
      <c r="BU671" s="1149"/>
      <c r="BV671" s="226"/>
      <c r="BW671" s="1118"/>
      <c r="BX671" s="232"/>
      <c r="BY671" s="232"/>
      <c r="BZ671" s="1119"/>
      <c r="CA671" s="271"/>
      <c r="CB671" s="268"/>
      <c r="CC671" s="269"/>
      <c r="CD671" s="268"/>
      <c r="CE671" s="269"/>
      <c r="CF671" s="268"/>
      <c r="CG671" s="269"/>
      <c r="CH671" s="1096"/>
      <c r="CI671" s="1122" t="e">
        <v>#REF!</v>
      </c>
      <c r="CJ671" s="1109" t="e">
        <v>#REF!</v>
      </c>
      <c r="CK671" s="1093"/>
      <c r="CL671" s="252" t="s">
        <v>988</v>
      </c>
      <c r="CM671" s="253">
        <v>2000</v>
      </c>
      <c r="CN671" s="254">
        <v>2300</v>
      </c>
      <c r="CO671" s="1100"/>
      <c r="CP671" s="1112"/>
      <c r="CQ671" s="1100"/>
      <c r="CR671" s="1084"/>
      <c r="CS671" s="1103"/>
      <c r="CT671" s="1087"/>
      <c r="CU671" s="1087"/>
      <c r="CV671" s="1090"/>
      <c r="CW671" s="1103"/>
      <c r="CX671" s="1106"/>
      <c r="CY671" s="1092"/>
      <c r="CZ671" s="202"/>
      <c r="DA671" s="127"/>
      <c r="DB671" s="1096"/>
      <c r="DC671" s="266"/>
      <c r="DD671" s="1096"/>
      <c r="DE671" s="1099"/>
      <c r="DF671" s="1100"/>
      <c r="DG671" s="1084"/>
      <c r="DH671" s="1087"/>
      <c r="DI671" s="1087"/>
      <c r="DJ671" s="1087"/>
      <c r="DK671" s="1090"/>
      <c r="DL671" s="1087"/>
      <c r="DM671" s="1068"/>
      <c r="DN671" s="1069"/>
      <c r="DO671" s="1077"/>
      <c r="DP671" s="1079"/>
      <c r="DQ671" s="1079"/>
      <c r="DR671" s="1081"/>
      <c r="DS671" s="202"/>
      <c r="DT671" s="1143"/>
      <c r="DU671" s="160"/>
      <c r="DV671" s="160"/>
    </row>
    <row r="672" spans="1:126" s="263" customFormat="1" ht="18.600000000000001" customHeight="1">
      <c r="A672" s="263" t="s">
        <v>845</v>
      </c>
      <c r="B672" s="1147"/>
      <c r="C672" s="1125" t="s">
        <v>1025</v>
      </c>
      <c r="D672" s="1116" t="s">
        <v>972</v>
      </c>
      <c r="E672" s="164" t="s">
        <v>52</v>
      </c>
      <c r="F672" s="165"/>
      <c r="G672" s="166">
        <v>31620</v>
      </c>
      <c r="H672" s="167">
        <v>39330</v>
      </c>
      <c r="I672" s="166">
        <v>28560</v>
      </c>
      <c r="J672" s="167">
        <v>36270</v>
      </c>
      <c r="K672" s="141" t="s">
        <v>973</v>
      </c>
      <c r="L672" s="168">
        <v>290</v>
      </c>
      <c r="M672" s="169">
        <v>360</v>
      </c>
      <c r="N672" s="170" t="s">
        <v>974</v>
      </c>
      <c r="O672" s="171" t="s">
        <v>975</v>
      </c>
      <c r="P672" s="172" t="s">
        <v>973</v>
      </c>
      <c r="Q672" s="173" t="s">
        <v>976</v>
      </c>
      <c r="R672" s="172" t="s">
        <v>973</v>
      </c>
      <c r="S672" s="174">
        <v>3.4</v>
      </c>
      <c r="T672" s="175">
        <v>3.4</v>
      </c>
      <c r="U672" s="168">
        <v>260</v>
      </c>
      <c r="V672" s="169">
        <v>330</v>
      </c>
      <c r="W672" s="176" t="s">
        <v>974</v>
      </c>
      <c r="X672" s="171" t="s">
        <v>975</v>
      </c>
      <c r="Y672" s="176" t="s">
        <v>973</v>
      </c>
      <c r="Z672" s="173" t="s">
        <v>976</v>
      </c>
      <c r="AA672" s="176" t="s">
        <v>973</v>
      </c>
      <c r="AB672" s="174">
        <v>3.4</v>
      </c>
      <c r="AC672" s="177">
        <v>3.4</v>
      </c>
      <c r="AD672" s="141" t="s">
        <v>973</v>
      </c>
      <c r="AE672" s="178">
        <v>7710</v>
      </c>
      <c r="AF672" s="141" t="s">
        <v>973</v>
      </c>
      <c r="AG672" s="179">
        <v>70</v>
      </c>
      <c r="AH672" s="180" t="s">
        <v>974</v>
      </c>
      <c r="AI672" s="171" t="s">
        <v>975</v>
      </c>
      <c r="AJ672" s="176" t="s">
        <v>973</v>
      </c>
      <c r="AK672" s="173" t="s">
        <v>976</v>
      </c>
      <c r="AL672" s="176" t="s">
        <v>973</v>
      </c>
      <c r="AM672" s="181">
        <v>3.2</v>
      </c>
      <c r="AN672" s="182" t="s">
        <v>977</v>
      </c>
      <c r="AO672" s="141" t="s">
        <v>973</v>
      </c>
      <c r="AP672" s="183">
        <v>3080</v>
      </c>
      <c r="AQ672" s="141" t="s">
        <v>973</v>
      </c>
      <c r="AR672" s="184">
        <v>30</v>
      </c>
      <c r="AS672" s="185" t="s">
        <v>974</v>
      </c>
      <c r="AT672" s="186" t="s">
        <v>975</v>
      </c>
      <c r="AU672" s="187" t="s">
        <v>973</v>
      </c>
      <c r="AV672" s="188" t="s">
        <v>976</v>
      </c>
      <c r="AW672" s="187" t="s">
        <v>973</v>
      </c>
      <c r="AX672" s="189">
        <v>3.7</v>
      </c>
      <c r="AY672" s="115"/>
      <c r="AZ672" s="126"/>
      <c r="BA672" s="126"/>
      <c r="BB672" s="190"/>
      <c r="BC672" s="130"/>
      <c r="BD672" s="126"/>
      <c r="BE672" s="130"/>
      <c r="BF672" s="126"/>
      <c r="BG672" s="130"/>
      <c r="BH672" s="126"/>
      <c r="BI672" s="1119"/>
      <c r="BJ672" s="115"/>
      <c r="BK672" s="259"/>
      <c r="BL672" s="1118"/>
      <c r="BM672" s="202"/>
      <c r="BN672" s="195"/>
      <c r="BO672" s="195"/>
      <c r="BP672" s="195"/>
      <c r="BQ672" s="195"/>
      <c r="BR672" s="195"/>
      <c r="BS672" s="225"/>
      <c r="BT672" s="195"/>
      <c r="BU672" s="1149"/>
      <c r="BV672" s="226"/>
      <c r="BW672" s="1118"/>
      <c r="BX672" s="232"/>
      <c r="BY672" s="232"/>
      <c r="BZ672" s="1119"/>
      <c r="CA672" s="271"/>
      <c r="CB672" s="268"/>
      <c r="CC672" s="269"/>
      <c r="CD672" s="268"/>
      <c r="CE672" s="269"/>
      <c r="CF672" s="268"/>
      <c r="CG672" s="269"/>
      <c r="CH672" s="1096" t="s">
        <v>973</v>
      </c>
      <c r="CI672" s="1120">
        <v>3000</v>
      </c>
      <c r="CJ672" s="1107">
        <v>3300</v>
      </c>
      <c r="CK672" s="1093" t="s">
        <v>973</v>
      </c>
      <c r="CL672" s="198" t="s">
        <v>980</v>
      </c>
      <c r="CM672" s="199">
        <v>5400</v>
      </c>
      <c r="CN672" s="200">
        <v>6000</v>
      </c>
      <c r="CO672" s="1100" t="s">
        <v>973</v>
      </c>
      <c r="CP672" s="1110">
        <v>2720</v>
      </c>
      <c r="CQ672" s="1100" t="s">
        <v>973</v>
      </c>
      <c r="CR672" s="1082">
        <v>20</v>
      </c>
      <c r="CS672" s="1101" t="s">
        <v>974</v>
      </c>
      <c r="CT672" s="1085" t="s">
        <v>975</v>
      </c>
      <c r="CU672" s="1085" t="s">
        <v>973</v>
      </c>
      <c r="CV672" s="1088" t="s">
        <v>979</v>
      </c>
      <c r="CW672" s="1101" t="s">
        <v>973</v>
      </c>
      <c r="CX672" s="1104">
        <v>4.2</v>
      </c>
      <c r="CY672" s="1091" t="s">
        <v>981</v>
      </c>
      <c r="CZ672" s="1093" t="s">
        <v>973</v>
      </c>
      <c r="DA672" s="1094">
        <v>4900</v>
      </c>
      <c r="DB672" s="1096"/>
      <c r="DC672" s="266"/>
      <c r="DD672" s="1096" t="s">
        <v>982</v>
      </c>
      <c r="DE672" s="1097">
        <v>2950</v>
      </c>
      <c r="DF672" s="1100" t="s">
        <v>973</v>
      </c>
      <c r="DG672" s="1082">
        <v>20</v>
      </c>
      <c r="DH672" s="1085" t="s">
        <v>974</v>
      </c>
      <c r="DI672" s="1085" t="s">
        <v>975</v>
      </c>
      <c r="DJ672" s="1085" t="s">
        <v>973</v>
      </c>
      <c r="DK672" s="1088" t="s">
        <v>979</v>
      </c>
      <c r="DL672" s="1085" t="s">
        <v>973</v>
      </c>
      <c r="DM672" s="1066">
        <v>3.2</v>
      </c>
      <c r="DN672" s="1069" t="s">
        <v>982</v>
      </c>
      <c r="DO672" s="1070" t="s">
        <v>912</v>
      </c>
      <c r="DP672" s="1072" t="s">
        <v>912</v>
      </c>
      <c r="DQ672" s="1072" t="s">
        <v>912</v>
      </c>
      <c r="DR672" s="1074" t="s">
        <v>912</v>
      </c>
      <c r="DS672" s="202"/>
      <c r="DT672" s="1143"/>
      <c r="DU672" s="160"/>
      <c r="DV672" s="160"/>
    </row>
    <row r="673" spans="1:126" s="263" customFormat="1" ht="18.600000000000001" customHeight="1">
      <c r="A673" s="263" t="s">
        <v>846</v>
      </c>
      <c r="B673" s="1147"/>
      <c r="C673" s="1126"/>
      <c r="D673" s="1117"/>
      <c r="E673" s="203" t="s">
        <v>53</v>
      </c>
      <c r="F673" s="165"/>
      <c r="G673" s="204">
        <v>39330</v>
      </c>
      <c r="H673" s="205">
        <v>102190</v>
      </c>
      <c r="I673" s="204">
        <v>36270</v>
      </c>
      <c r="J673" s="205">
        <v>99130</v>
      </c>
      <c r="K673" s="141" t="s">
        <v>973</v>
      </c>
      <c r="L673" s="206">
        <v>360</v>
      </c>
      <c r="M673" s="207">
        <v>890</v>
      </c>
      <c r="N673" s="208" t="s">
        <v>974</v>
      </c>
      <c r="O673" s="209" t="s">
        <v>975</v>
      </c>
      <c r="P673" s="209" t="s">
        <v>910</v>
      </c>
      <c r="Q673" s="209" t="s">
        <v>976</v>
      </c>
      <c r="R673" s="209" t="s">
        <v>973</v>
      </c>
      <c r="S673" s="210">
        <v>3.4</v>
      </c>
      <c r="T673" s="211">
        <v>3.2</v>
      </c>
      <c r="U673" s="206">
        <v>330</v>
      </c>
      <c r="V673" s="207">
        <v>860</v>
      </c>
      <c r="W673" s="212" t="s">
        <v>974</v>
      </c>
      <c r="X673" s="209" t="s">
        <v>975</v>
      </c>
      <c r="Y673" s="212" t="s">
        <v>910</v>
      </c>
      <c r="Z673" s="209" t="s">
        <v>976</v>
      </c>
      <c r="AA673" s="212" t="s">
        <v>973</v>
      </c>
      <c r="AB673" s="210">
        <v>3.4</v>
      </c>
      <c r="AC673" s="213">
        <v>3.2</v>
      </c>
      <c r="AD673" s="141" t="s">
        <v>973</v>
      </c>
      <c r="AE673" s="214">
        <v>7710</v>
      </c>
      <c r="AF673" s="141" t="s">
        <v>973</v>
      </c>
      <c r="AG673" s="215">
        <v>70</v>
      </c>
      <c r="AH673" s="216" t="s">
        <v>974</v>
      </c>
      <c r="AI673" s="158" t="s">
        <v>975</v>
      </c>
      <c r="AJ673" s="159" t="s">
        <v>973</v>
      </c>
      <c r="AK673" s="217" t="s">
        <v>976</v>
      </c>
      <c r="AL673" s="218" t="s">
        <v>973</v>
      </c>
      <c r="AM673" s="219">
        <v>3.2</v>
      </c>
      <c r="AN673" s="220"/>
      <c r="AO673" s="115"/>
      <c r="AP673" s="221"/>
      <c r="AQ673" s="115"/>
      <c r="AR673" s="222"/>
      <c r="AS673" s="223"/>
      <c r="AT673" s="221"/>
      <c r="AU673" s="223"/>
      <c r="AV673" s="221"/>
      <c r="AW673" s="223"/>
      <c r="AX673" s="221"/>
      <c r="AY673" s="115"/>
      <c r="AZ673" s="126"/>
      <c r="BA673" s="126"/>
      <c r="BB673" s="190"/>
      <c r="BC673" s="130"/>
      <c r="BD673" s="126"/>
      <c r="BE673" s="130"/>
      <c r="BF673" s="126"/>
      <c r="BG673" s="130"/>
      <c r="BH673" s="126"/>
      <c r="BI673" s="1119"/>
      <c r="BJ673" s="115"/>
      <c r="BK673" s="259"/>
      <c r="BL673" s="1118"/>
      <c r="BM673" s="202"/>
      <c r="BN673" s="195"/>
      <c r="BO673" s="195"/>
      <c r="BP673" s="195"/>
      <c r="BQ673" s="195"/>
      <c r="BR673" s="195"/>
      <c r="BS673" s="225"/>
      <c r="BT673" s="195"/>
      <c r="BU673" s="1149"/>
      <c r="BV673" s="226"/>
      <c r="BW673" s="1118"/>
      <c r="BX673" s="232"/>
      <c r="BY673" s="232"/>
      <c r="BZ673" s="1119"/>
      <c r="CA673" s="271"/>
      <c r="CB673" s="268"/>
      <c r="CC673" s="269"/>
      <c r="CD673" s="268"/>
      <c r="CE673" s="269"/>
      <c r="CF673" s="268"/>
      <c r="CG673" s="269"/>
      <c r="CH673" s="1096"/>
      <c r="CI673" s="1121" t="e">
        <v>#REF!</v>
      </c>
      <c r="CJ673" s="1108" t="e">
        <v>#REF!</v>
      </c>
      <c r="CK673" s="1093"/>
      <c r="CL673" s="123" t="s">
        <v>985</v>
      </c>
      <c r="CM673" s="228">
        <v>2900</v>
      </c>
      <c r="CN673" s="229">
        <v>3300</v>
      </c>
      <c r="CO673" s="1100"/>
      <c r="CP673" s="1111"/>
      <c r="CQ673" s="1100"/>
      <c r="CR673" s="1083"/>
      <c r="CS673" s="1102"/>
      <c r="CT673" s="1086"/>
      <c r="CU673" s="1086"/>
      <c r="CV673" s="1089"/>
      <c r="CW673" s="1102"/>
      <c r="CX673" s="1105"/>
      <c r="CY673" s="1091"/>
      <c r="CZ673" s="1093"/>
      <c r="DA673" s="1095"/>
      <c r="DB673" s="1096"/>
      <c r="DC673" s="266"/>
      <c r="DD673" s="1096"/>
      <c r="DE673" s="1098"/>
      <c r="DF673" s="1100"/>
      <c r="DG673" s="1083"/>
      <c r="DH673" s="1086"/>
      <c r="DI673" s="1086"/>
      <c r="DJ673" s="1086"/>
      <c r="DK673" s="1089"/>
      <c r="DL673" s="1086"/>
      <c r="DM673" s="1067"/>
      <c r="DN673" s="1069"/>
      <c r="DO673" s="1071"/>
      <c r="DP673" s="1073"/>
      <c r="DQ673" s="1073"/>
      <c r="DR673" s="1075"/>
      <c r="DS673" s="202"/>
      <c r="DT673" s="1143"/>
      <c r="DU673" s="160"/>
      <c r="DV673" s="160"/>
    </row>
    <row r="674" spans="1:126" s="263" customFormat="1" ht="18.600000000000001" customHeight="1">
      <c r="A674" s="263" t="s">
        <v>847</v>
      </c>
      <c r="B674" s="1147"/>
      <c r="C674" s="1126"/>
      <c r="D674" s="1123" t="s">
        <v>986</v>
      </c>
      <c r="E674" s="203" t="s">
        <v>54</v>
      </c>
      <c r="F674" s="165"/>
      <c r="G674" s="204">
        <v>102190</v>
      </c>
      <c r="H674" s="205">
        <v>179380</v>
      </c>
      <c r="I674" s="204">
        <v>99130</v>
      </c>
      <c r="J674" s="205">
        <v>176320</v>
      </c>
      <c r="K674" s="141" t="s">
        <v>973</v>
      </c>
      <c r="L674" s="206">
        <v>890</v>
      </c>
      <c r="M674" s="207">
        <v>1660</v>
      </c>
      <c r="N674" s="208" t="s">
        <v>974</v>
      </c>
      <c r="O674" s="209" t="s">
        <v>975</v>
      </c>
      <c r="P674" s="209" t="s">
        <v>910</v>
      </c>
      <c r="Q674" s="209" t="s">
        <v>976</v>
      </c>
      <c r="R674" s="209" t="s">
        <v>973</v>
      </c>
      <c r="S674" s="210">
        <v>3.2</v>
      </c>
      <c r="T674" s="211">
        <v>3.2</v>
      </c>
      <c r="U674" s="206">
        <v>860</v>
      </c>
      <c r="V674" s="207">
        <v>1630</v>
      </c>
      <c r="W674" s="212" t="s">
        <v>974</v>
      </c>
      <c r="X674" s="209" t="s">
        <v>975</v>
      </c>
      <c r="Y674" s="212" t="s">
        <v>910</v>
      </c>
      <c r="Z674" s="209" t="s">
        <v>976</v>
      </c>
      <c r="AA674" s="212" t="s">
        <v>973</v>
      </c>
      <c r="AB674" s="210">
        <v>3.2</v>
      </c>
      <c r="AC674" s="213">
        <v>3.2</v>
      </c>
      <c r="AD674" s="231"/>
      <c r="AE674" s="232"/>
      <c r="AF674" s="233"/>
      <c r="AG674" s="234"/>
      <c r="AH674" s="235"/>
      <c r="AI674" s="195"/>
      <c r="AJ674" s="235"/>
      <c r="AK674" s="195"/>
      <c r="AL674" s="235"/>
      <c r="AM674" s="195"/>
      <c r="AN674" s="195"/>
      <c r="AO674" s="231"/>
      <c r="AP674" s="232"/>
      <c r="AQ674" s="233"/>
      <c r="AR674" s="234"/>
      <c r="AS674" s="235"/>
      <c r="AT674" s="195"/>
      <c r="AU674" s="235"/>
      <c r="AV674" s="195"/>
      <c r="AW674" s="235"/>
      <c r="AX674" s="195"/>
      <c r="AY674" s="141" t="s">
        <v>973</v>
      </c>
      <c r="AZ674" s="236">
        <v>15430</v>
      </c>
      <c r="BA674" s="141" t="s">
        <v>973</v>
      </c>
      <c r="BB674" s="184">
        <v>150</v>
      </c>
      <c r="BC674" s="185" t="s">
        <v>974</v>
      </c>
      <c r="BD674" s="186" t="s">
        <v>975</v>
      </c>
      <c r="BE674" s="187" t="s">
        <v>973</v>
      </c>
      <c r="BF674" s="188" t="s">
        <v>976</v>
      </c>
      <c r="BG674" s="185" t="s">
        <v>973</v>
      </c>
      <c r="BH674" s="189">
        <v>2.9</v>
      </c>
      <c r="BI674" s="1119"/>
      <c r="BJ674" s="115"/>
      <c r="BK674" s="224"/>
      <c r="BL674" s="1118"/>
      <c r="BM674" s="202"/>
      <c r="BN674" s="195"/>
      <c r="BO674" s="195"/>
      <c r="BP674" s="195"/>
      <c r="BQ674" s="195"/>
      <c r="BR674" s="195"/>
      <c r="BS674" s="225"/>
      <c r="BT674" s="195"/>
      <c r="BU674" s="1149"/>
      <c r="BV674" s="226"/>
      <c r="BW674" s="1118"/>
      <c r="BX674" s="232"/>
      <c r="BY674" s="232"/>
      <c r="BZ674" s="1119"/>
      <c r="CA674" s="271"/>
      <c r="CB674" s="268"/>
      <c r="CC674" s="269"/>
      <c r="CD674" s="268"/>
      <c r="CE674" s="269"/>
      <c r="CF674" s="268"/>
      <c r="CG674" s="269"/>
      <c r="CH674" s="1096"/>
      <c r="CI674" s="1121" t="e">
        <v>#REF!</v>
      </c>
      <c r="CJ674" s="1108" t="e">
        <v>#REF!</v>
      </c>
      <c r="CK674" s="1093"/>
      <c r="CL674" s="123" t="s">
        <v>987</v>
      </c>
      <c r="CM674" s="228">
        <v>2500</v>
      </c>
      <c r="CN674" s="229">
        <v>2800</v>
      </c>
      <c r="CO674" s="1100"/>
      <c r="CP674" s="1111"/>
      <c r="CQ674" s="1100"/>
      <c r="CR674" s="1083"/>
      <c r="CS674" s="1102"/>
      <c r="CT674" s="1086"/>
      <c r="CU674" s="1086"/>
      <c r="CV674" s="1089"/>
      <c r="CW674" s="1102"/>
      <c r="CX674" s="1105"/>
      <c r="CY674" s="1091"/>
      <c r="CZ674" s="202"/>
      <c r="DA674" s="127"/>
      <c r="DB674" s="1096"/>
      <c r="DC674" s="266"/>
      <c r="DD674" s="1096"/>
      <c r="DE674" s="1098"/>
      <c r="DF674" s="1100"/>
      <c r="DG674" s="1083"/>
      <c r="DH674" s="1086"/>
      <c r="DI674" s="1086"/>
      <c r="DJ674" s="1086"/>
      <c r="DK674" s="1089"/>
      <c r="DL674" s="1086"/>
      <c r="DM674" s="1067"/>
      <c r="DN674" s="1069"/>
      <c r="DO674" s="1076">
        <v>0.02</v>
      </c>
      <c r="DP674" s="1078">
        <v>0.03</v>
      </c>
      <c r="DQ674" s="1078">
        <v>0.05</v>
      </c>
      <c r="DR674" s="1080">
        <v>0.06</v>
      </c>
      <c r="DS674" s="202"/>
      <c r="DT674" s="1143"/>
      <c r="DU674" s="160"/>
      <c r="DV674" s="160"/>
    </row>
    <row r="675" spans="1:126" s="263" customFormat="1" ht="18.600000000000001" customHeight="1">
      <c r="A675" s="263" t="s">
        <v>848</v>
      </c>
      <c r="B675" s="1147"/>
      <c r="C675" s="1127"/>
      <c r="D675" s="1124"/>
      <c r="E675" s="238" t="s">
        <v>55</v>
      </c>
      <c r="F675" s="165"/>
      <c r="G675" s="239">
        <v>179380</v>
      </c>
      <c r="H675" s="240"/>
      <c r="I675" s="239">
        <v>176320</v>
      </c>
      <c r="J675" s="240"/>
      <c r="K675" s="141" t="s">
        <v>973</v>
      </c>
      <c r="L675" s="241">
        <v>1660</v>
      </c>
      <c r="M675" s="242"/>
      <c r="N675" s="243" t="s">
        <v>974</v>
      </c>
      <c r="O675" s="244" t="s">
        <v>975</v>
      </c>
      <c r="P675" s="244" t="s">
        <v>910</v>
      </c>
      <c r="Q675" s="244" t="s">
        <v>976</v>
      </c>
      <c r="R675" s="244" t="s">
        <v>973</v>
      </c>
      <c r="S675" s="245">
        <v>3.2</v>
      </c>
      <c r="T675" s="246"/>
      <c r="U675" s="241">
        <v>1630</v>
      </c>
      <c r="V675" s="242"/>
      <c r="W675" s="247" t="s">
        <v>974</v>
      </c>
      <c r="X675" s="244" t="s">
        <v>975</v>
      </c>
      <c r="Y675" s="248" t="s">
        <v>910</v>
      </c>
      <c r="Z675" s="244" t="s">
        <v>976</v>
      </c>
      <c r="AA675" s="248" t="s">
        <v>973</v>
      </c>
      <c r="AB675" s="245">
        <v>3.2</v>
      </c>
      <c r="AC675" s="249"/>
      <c r="AD675" s="231"/>
      <c r="AE675" s="232"/>
      <c r="AF675" s="233"/>
      <c r="AG675" s="250"/>
      <c r="AH675" s="235"/>
      <c r="AI675" s="195"/>
      <c r="AJ675" s="235"/>
      <c r="AK675" s="195"/>
      <c r="AL675" s="235"/>
      <c r="AM675" s="195"/>
      <c r="AN675" s="195"/>
      <c r="AO675" s="231"/>
      <c r="AP675" s="232"/>
      <c r="AQ675" s="233"/>
      <c r="AR675" s="250"/>
      <c r="AS675" s="235"/>
      <c r="AT675" s="195"/>
      <c r="AU675" s="235"/>
      <c r="AV675" s="195"/>
      <c r="AW675" s="235"/>
      <c r="AX675" s="195"/>
      <c r="AY675" s="231"/>
      <c r="AZ675" s="232"/>
      <c r="BA675" s="232"/>
      <c r="BB675" s="234"/>
      <c r="BC675" s="235"/>
      <c r="BD675" s="195"/>
      <c r="BE675" s="235"/>
      <c r="BF675" s="195"/>
      <c r="BG675" s="235"/>
      <c r="BH675" s="195"/>
      <c r="BI675" s="1119"/>
      <c r="BJ675" s="115"/>
      <c r="BK675" s="224"/>
      <c r="BL675" s="1118"/>
      <c r="BM675" s="202"/>
      <c r="BN675" s="195"/>
      <c r="BO675" s="195"/>
      <c r="BP675" s="195"/>
      <c r="BQ675" s="195"/>
      <c r="BR675" s="195"/>
      <c r="BS675" s="225"/>
      <c r="BT675" s="195"/>
      <c r="BU675" s="1149"/>
      <c r="BV675" s="226"/>
      <c r="BW675" s="1118"/>
      <c r="BX675" s="232"/>
      <c r="BY675" s="232"/>
      <c r="BZ675" s="1119"/>
      <c r="CA675" s="271"/>
      <c r="CB675" s="268"/>
      <c r="CC675" s="269"/>
      <c r="CD675" s="268"/>
      <c r="CE675" s="269"/>
      <c r="CF675" s="268"/>
      <c r="CG675" s="269"/>
      <c r="CH675" s="1096"/>
      <c r="CI675" s="1122" t="e">
        <v>#REF!</v>
      </c>
      <c r="CJ675" s="1109" t="e">
        <v>#REF!</v>
      </c>
      <c r="CK675" s="1093"/>
      <c r="CL675" s="252" t="s">
        <v>988</v>
      </c>
      <c r="CM675" s="253">
        <v>2300</v>
      </c>
      <c r="CN675" s="254">
        <v>2500</v>
      </c>
      <c r="CO675" s="1100"/>
      <c r="CP675" s="1112"/>
      <c r="CQ675" s="1100"/>
      <c r="CR675" s="1084"/>
      <c r="CS675" s="1103"/>
      <c r="CT675" s="1087"/>
      <c r="CU675" s="1087"/>
      <c r="CV675" s="1090"/>
      <c r="CW675" s="1103"/>
      <c r="CX675" s="1106"/>
      <c r="CY675" s="1092"/>
      <c r="CZ675" s="202"/>
      <c r="DA675" s="127"/>
      <c r="DB675" s="1096"/>
      <c r="DC675" s="266"/>
      <c r="DD675" s="1096"/>
      <c r="DE675" s="1099"/>
      <c r="DF675" s="1100"/>
      <c r="DG675" s="1084"/>
      <c r="DH675" s="1087"/>
      <c r="DI675" s="1087"/>
      <c r="DJ675" s="1087"/>
      <c r="DK675" s="1090"/>
      <c r="DL675" s="1087"/>
      <c r="DM675" s="1068"/>
      <c r="DN675" s="1069"/>
      <c r="DO675" s="1077"/>
      <c r="DP675" s="1079"/>
      <c r="DQ675" s="1079"/>
      <c r="DR675" s="1081"/>
      <c r="DS675" s="202"/>
      <c r="DT675" s="1143"/>
      <c r="DU675" s="160"/>
      <c r="DV675" s="160"/>
    </row>
    <row r="676" spans="1:126" s="263" customFormat="1" ht="18.600000000000001" customHeight="1">
      <c r="A676" s="263" t="s">
        <v>849</v>
      </c>
      <c r="B676" s="1147"/>
      <c r="C676" s="1113" t="s">
        <v>1026</v>
      </c>
      <c r="D676" s="1116" t="s">
        <v>972</v>
      </c>
      <c r="E676" s="164" t="s">
        <v>52</v>
      </c>
      <c r="F676" s="165"/>
      <c r="G676" s="166">
        <v>30880</v>
      </c>
      <c r="H676" s="167">
        <v>38590</v>
      </c>
      <c r="I676" s="166">
        <v>27990</v>
      </c>
      <c r="J676" s="167">
        <v>35700</v>
      </c>
      <c r="K676" s="141" t="s">
        <v>973</v>
      </c>
      <c r="L676" s="168">
        <v>280</v>
      </c>
      <c r="M676" s="169">
        <v>350</v>
      </c>
      <c r="N676" s="170" t="s">
        <v>974</v>
      </c>
      <c r="O676" s="171" t="s">
        <v>975</v>
      </c>
      <c r="P676" s="172" t="s">
        <v>973</v>
      </c>
      <c r="Q676" s="173" t="s">
        <v>976</v>
      </c>
      <c r="R676" s="172" t="s">
        <v>973</v>
      </c>
      <c r="S676" s="174">
        <v>3.5</v>
      </c>
      <c r="T676" s="175">
        <v>3.4</v>
      </c>
      <c r="U676" s="168">
        <v>260</v>
      </c>
      <c r="V676" s="169">
        <v>330</v>
      </c>
      <c r="W676" s="176" t="s">
        <v>974</v>
      </c>
      <c r="X676" s="171" t="s">
        <v>975</v>
      </c>
      <c r="Y676" s="176" t="s">
        <v>973</v>
      </c>
      <c r="Z676" s="173" t="s">
        <v>976</v>
      </c>
      <c r="AA676" s="176" t="s">
        <v>973</v>
      </c>
      <c r="AB676" s="174">
        <v>3.3</v>
      </c>
      <c r="AC676" s="177">
        <v>3.3</v>
      </c>
      <c r="AD676" s="141" t="s">
        <v>973</v>
      </c>
      <c r="AE676" s="178">
        <v>7710</v>
      </c>
      <c r="AF676" s="141" t="s">
        <v>973</v>
      </c>
      <c r="AG676" s="179">
        <v>70</v>
      </c>
      <c r="AH676" s="180" t="s">
        <v>974</v>
      </c>
      <c r="AI676" s="171" t="s">
        <v>975</v>
      </c>
      <c r="AJ676" s="176" t="s">
        <v>973</v>
      </c>
      <c r="AK676" s="173" t="s">
        <v>976</v>
      </c>
      <c r="AL676" s="176" t="s">
        <v>973</v>
      </c>
      <c r="AM676" s="181">
        <v>3.2</v>
      </c>
      <c r="AN676" s="182" t="s">
        <v>977</v>
      </c>
      <c r="AO676" s="141" t="s">
        <v>973</v>
      </c>
      <c r="AP676" s="183">
        <v>3080</v>
      </c>
      <c r="AQ676" s="141" t="s">
        <v>973</v>
      </c>
      <c r="AR676" s="184">
        <v>30</v>
      </c>
      <c r="AS676" s="185" t="s">
        <v>974</v>
      </c>
      <c r="AT676" s="186" t="s">
        <v>975</v>
      </c>
      <c r="AU676" s="187" t="s">
        <v>973</v>
      </c>
      <c r="AV676" s="188" t="s">
        <v>976</v>
      </c>
      <c r="AW676" s="187" t="s">
        <v>973</v>
      </c>
      <c r="AX676" s="189">
        <v>3.7</v>
      </c>
      <c r="AY676" s="115"/>
      <c r="AZ676" s="126"/>
      <c r="BA676" s="126"/>
      <c r="BB676" s="190"/>
      <c r="BC676" s="130"/>
      <c r="BD676" s="126"/>
      <c r="BE676" s="130"/>
      <c r="BF676" s="126"/>
      <c r="BG676" s="130"/>
      <c r="BH676" s="126"/>
      <c r="BI676" s="1119"/>
      <c r="BJ676" s="115"/>
      <c r="BK676" s="224"/>
      <c r="BL676" s="1118"/>
      <c r="BM676" s="202"/>
      <c r="BN676" s="195"/>
      <c r="BO676" s="195"/>
      <c r="BP676" s="195"/>
      <c r="BQ676" s="195"/>
      <c r="BR676" s="195"/>
      <c r="BS676" s="225"/>
      <c r="BT676" s="195"/>
      <c r="BU676" s="1149"/>
      <c r="BV676" s="226"/>
      <c r="BW676" s="1118"/>
      <c r="BX676" s="232"/>
      <c r="BY676" s="232"/>
      <c r="BZ676" s="1119"/>
      <c r="CA676" s="271"/>
      <c r="CB676" s="268"/>
      <c r="CC676" s="269"/>
      <c r="CD676" s="268"/>
      <c r="CE676" s="269"/>
      <c r="CF676" s="268"/>
      <c r="CG676" s="269"/>
      <c r="CH676" s="1096" t="s">
        <v>973</v>
      </c>
      <c r="CI676" s="1120">
        <v>2800</v>
      </c>
      <c r="CJ676" s="1107">
        <v>3100</v>
      </c>
      <c r="CK676" s="1093" t="s">
        <v>973</v>
      </c>
      <c r="CL676" s="198" t="s">
        <v>980</v>
      </c>
      <c r="CM676" s="199">
        <v>4800</v>
      </c>
      <c r="CN676" s="200">
        <v>5400</v>
      </c>
      <c r="CO676" s="1100" t="s">
        <v>973</v>
      </c>
      <c r="CP676" s="1110">
        <v>2570</v>
      </c>
      <c r="CQ676" s="1100" t="s">
        <v>973</v>
      </c>
      <c r="CR676" s="1082">
        <v>20</v>
      </c>
      <c r="CS676" s="1101" t="s">
        <v>974</v>
      </c>
      <c r="CT676" s="1085" t="s">
        <v>975</v>
      </c>
      <c r="CU676" s="1085" t="s">
        <v>973</v>
      </c>
      <c r="CV676" s="1088" t="s">
        <v>979</v>
      </c>
      <c r="CW676" s="1101" t="s">
        <v>973</v>
      </c>
      <c r="CX676" s="1104">
        <v>4</v>
      </c>
      <c r="CY676" s="1091" t="s">
        <v>981</v>
      </c>
      <c r="CZ676" s="1093" t="s">
        <v>973</v>
      </c>
      <c r="DA676" s="1094">
        <v>4900</v>
      </c>
      <c r="DB676" s="1096"/>
      <c r="DC676" s="266"/>
      <c r="DD676" s="1096" t="s">
        <v>982</v>
      </c>
      <c r="DE676" s="1097">
        <v>2780</v>
      </c>
      <c r="DF676" s="1100" t="s">
        <v>973</v>
      </c>
      <c r="DG676" s="1082">
        <v>20</v>
      </c>
      <c r="DH676" s="1085" t="s">
        <v>974</v>
      </c>
      <c r="DI676" s="1085" t="s">
        <v>975</v>
      </c>
      <c r="DJ676" s="1085" t="s">
        <v>973</v>
      </c>
      <c r="DK676" s="1088" t="s">
        <v>979</v>
      </c>
      <c r="DL676" s="1085" t="s">
        <v>973</v>
      </c>
      <c r="DM676" s="1066">
        <v>3.1</v>
      </c>
      <c r="DN676" s="1069" t="s">
        <v>982</v>
      </c>
      <c r="DO676" s="1070" t="s">
        <v>912</v>
      </c>
      <c r="DP676" s="1072" t="s">
        <v>912</v>
      </c>
      <c r="DQ676" s="1072" t="s">
        <v>912</v>
      </c>
      <c r="DR676" s="1074" t="s">
        <v>912</v>
      </c>
      <c r="DS676" s="202"/>
      <c r="DT676" s="1143"/>
      <c r="DU676" s="160"/>
      <c r="DV676" s="160"/>
    </row>
    <row r="677" spans="1:126" s="263" customFormat="1" ht="18.600000000000001" customHeight="1">
      <c r="A677" s="263" t="s">
        <v>850</v>
      </c>
      <c r="B677" s="1147"/>
      <c r="C677" s="1114"/>
      <c r="D677" s="1117"/>
      <c r="E677" s="203" t="s">
        <v>53</v>
      </c>
      <c r="F677" s="165"/>
      <c r="G677" s="204">
        <v>38590</v>
      </c>
      <c r="H677" s="205">
        <v>101450</v>
      </c>
      <c r="I677" s="204">
        <v>35700</v>
      </c>
      <c r="J677" s="205">
        <v>98560</v>
      </c>
      <c r="K677" s="141" t="s">
        <v>973</v>
      </c>
      <c r="L677" s="206">
        <v>350</v>
      </c>
      <c r="M677" s="207">
        <v>890</v>
      </c>
      <c r="N677" s="208" t="s">
        <v>974</v>
      </c>
      <c r="O677" s="209" t="s">
        <v>975</v>
      </c>
      <c r="P677" s="209" t="s">
        <v>910</v>
      </c>
      <c r="Q677" s="209" t="s">
        <v>976</v>
      </c>
      <c r="R677" s="209" t="s">
        <v>973</v>
      </c>
      <c r="S677" s="210">
        <v>3.4</v>
      </c>
      <c r="T677" s="211">
        <v>3.2</v>
      </c>
      <c r="U677" s="206">
        <v>330</v>
      </c>
      <c r="V677" s="207">
        <v>860</v>
      </c>
      <c r="W677" s="212" t="s">
        <v>974</v>
      </c>
      <c r="X677" s="209" t="s">
        <v>975</v>
      </c>
      <c r="Y677" s="212" t="s">
        <v>910</v>
      </c>
      <c r="Z677" s="209" t="s">
        <v>976</v>
      </c>
      <c r="AA677" s="212" t="s">
        <v>973</v>
      </c>
      <c r="AB677" s="210">
        <v>3.3</v>
      </c>
      <c r="AC677" s="213">
        <v>3.2</v>
      </c>
      <c r="AD677" s="141" t="s">
        <v>973</v>
      </c>
      <c r="AE677" s="214">
        <v>7710</v>
      </c>
      <c r="AF677" s="141" t="s">
        <v>973</v>
      </c>
      <c r="AG677" s="215">
        <v>70</v>
      </c>
      <c r="AH677" s="216" t="s">
        <v>974</v>
      </c>
      <c r="AI677" s="158" t="s">
        <v>975</v>
      </c>
      <c r="AJ677" s="159" t="s">
        <v>973</v>
      </c>
      <c r="AK677" s="217" t="s">
        <v>976</v>
      </c>
      <c r="AL677" s="218" t="s">
        <v>973</v>
      </c>
      <c r="AM677" s="219">
        <v>3.2</v>
      </c>
      <c r="AN677" s="220"/>
      <c r="AO677" s="115"/>
      <c r="AP677" s="221"/>
      <c r="AQ677" s="115"/>
      <c r="AR677" s="222"/>
      <c r="AS677" s="223"/>
      <c r="AT677" s="221"/>
      <c r="AU677" s="223"/>
      <c r="AV677" s="221"/>
      <c r="AW677" s="223"/>
      <c r="AX677" s="221"/>
      <c r="AY677" s="115"/>
      <c r="AZ677" s="126"/>
      <c r="BA677" s="126"/>
      <c r="BB677" s="190"/>
      <c r="BC677" s="130"/>
      <c r="BD677" s="126"/>
      <c r="BE677" s="130"/>
      <c r="BF677" s="126"/>
      <c r="BG677" s="130"/>
      <c r="BH677" s="126"/>
      <c r="BI677" s="1119"/>
      <c r="BJ677" s="115"/>
      <c r="BK677" s="224"/>
      <c r="BL677" s="1118"/>
      <c r="BM677" s="202"/>
      <c r="BN677" s="195"/>
      <c r="BO677" s="195"/>
      <c r="BP677" s="195"/>
      <c r="BQ677" s="195"/>
      <c r="BR677" s="195"/>
      <c r="BS677" s="225"/>
      <c r="BT677" s="195"/>
      <c r="BU677" s="1149"/>
      <c r="BV677" s="226"/>
      <c r="BW677" s="1118"/>
      <c r="BX677" s="232"/>
      <c r="BY677" s="232"/>
      <c r="BZ677" s="1119"/>
      <c r="CA677" s="271"/>
      <c r="CB677" s="268"/>
      <c r="CC677" s="269"/>
      <c r="CD677" s="268"/>
      <c r="CE677" s="269"/>
      <c r="CF677" s="268"/>
      <c r="CG677" s="269"/>
      <c r="CH677" s="1096"/>
      <c r="CI677" s="1121" t="e">
        <v>#REF!</v>
      </c>
      <c r="CJ677" s="1108" t="e">
        <v>#REF!</v>
      </c>
      <c r="CK677" s="1093"/>
      <c r="CL677" s="123" t="s">
        <v>985</v>
      </c>
      <c r="CM677" s="228">
        <v>2600</v>
      </c>
      <c r="CN677" s="229">
        <v>2900</v>
      </c>
      <c r="CO677" s="1100"/>
      <c r="CP677" s="1111"/>
      <c r="CQ677" s="1100"/>
      <c r="CR677" s="1083"/>
      <c r="CS677" s="1102"/>
      <c r="CT677" s="1086"/>
      <c r="CU677" s="1086"/>
      <c r="CV677" s="1089"/>
      <c r="CW677" s="1102"/>
      <c r="CX677" s="1105"/>
      <c r="CY677" s="1091"/>
      <c r="CZ677" s="1093"/>
      <c r="DA677" s="1095"/>
      <c r="DB677" s="1096"/>
      <c r="DC677" s="266"/>
      <c r="DD677" s="1096"/>
      <c r="DE677" s="1098"/>
      <c r="DF677" s="1100"/>
      <c r="DG677" s="1083"/>
      <c r="DH677" s="1086"/>
      <c r="DI677" s="1086"/>
      <c r="DJ677" s="1086"/>
      <c r="DK677" s="1089"/>
      <c r="DL677" s="1086"/>
      <c r="DM677" s="1067"/>
      <c r="DN677" s="1069"/>
      <c r="DO677" s="1071"/>
      <c r="DP677" s="1073"/>
      <c r="DQ677" s="1073"/>
      <c r="DR677" s="1075"/>
      <c r="DS677" s="202"/>
      <c r="DT677" s="1143"/>
      <c r="DU677" s="160"/>
      <c r="DV677" s="160"/>
    </row>
    <row r="678" spans="1:126" s="263" customFormat="1" ht="18.600000000000001" customHeight="1">
      <c r="A678" s="263" t="s">
        <v>851</v>
      </c>
      <c r="B678" s="1147"/>
      <c r="C678" s="1114"/>
      <c r="D678" s="1123" t="s">
        <v>986</v>
      </c>
      <c r="E678" s="203" t="s">
        <v>54</v>
      </c>
      <c r="F678" s="165"/>
      <c r="G678" s="204">
        <v>101450</v>
      </c>
      <c r="H678" s="205">
        <v>178640</v>
      </c>
      <c r="I678" s="204">
        <v>98560</v>
      </c>
      <c r="J678" s="205">
        <v>175750</v>
      </c>
      <c r="K678" s="141" t="s">
        <v>973</v>
      </c>
      <c r="L678" s="206">
        <v>890</v>
      </c>
      <c r="M678" s="207">
        <v>1660</v>
      </c>
      <c r="N678" s="208" t="s">
        <v>974</v>
      </c>
      <c r="O678" s="209" t="s">
        <v>975</v>
      </c>
      <c r="P678" s="209" t="s">
        <v>910</v>
      </c>
      <c r="Q678" s="209" t="s">
        <v>976</v>
      </c>
      <c r="R678" s="209" t="s">
        <v>973</v>
      </c>
      <c r="S678" s="210">
        <v>3.2</v>
      </c>
      <c r="T678" s="211">
        <v>3.2</v>
      </c>
      <c r="U678" s="206">
        <v>860</v>
      </c>
      <c r="V678" s="207">
        <v>1630</v>
      </c>
      <c r="W678" s="212" t="s">
        <v>974</v>
      </c>
      <c r="X678" s="209" t="s">
        <v>975</v>
      </c>
      <c r="Y678" s="212" t="s">
        <v>910</v>
      </c>
      <c r="Z678" s="209" t="s">
        <v>976</v>
      </c>
      <c r="AA678" s="212" t="s">
        <v>973</v>
      </c>
      <c r="AB678" s="210">
        <v>3.2</v>
      </c>
      <c r="AC678" s="213">
        <v>3.2</v>
      </c>
      <c r="AD678" s="231"/>
      <c r="AE678" s="232"/>
      <c r="AF678" s="233"/>
      <c r="AG678" s="234"/>
      <c r="AH678" s="235"/>
      <c r="AI678" s="195"/>
      <c r="AJ678" s="235"/>
      <c r="AK678" s="195"/>
      <c r="AL678" s="235"/>
      <c r="AM678" s="195"/>
      <c r="AN678" s="195"/>
      <c r="AO678" s="231"/>
      <c r="AP678" s="232"/>
      <c r="AQ678" s="233"/>
      <c r="AR678" s="234"/>
      <c r="AS678" s="235"/>
      <c r="AT678" s="195"/>
      <c r="AU678" s="235"/>
      <c r="AV678" s="195"/>
      <c r="AW678" s="235"/>
      <c r="AX678" s="195"/>
      <c r="AY678" s="141" t="s">
        <v>973</v>
      </c>
      <c r="AZ678" s="236">
        <v>15430</v>
      </c>
      <c r="BA678" s="141" t="s">
        <v>973</v>
      </c>
      <c r="BB678" s="184">
        <v>150</v>
      </c>
      <c r="BC678" s="185" t="s">
        <v>974</v>
      </c>
      <c r="BD678" s="186" t="s">
        <v>975</v>
      </c>
      <c r="BE678" s="187" t="s">
        <v>973</v>
      </c>
      <c r="BF678" s="188" t="s">
        <v>976</v>
      </c>
      <c r="BG678" s="185" t="s">
        <v>973</v>
      </c>
      <c r="BH678" s="189">
        <v>2.9</v>
      </c>
      <c r="BI678" s="1119"/>
      <c r="BJ678" s="115"/>
      <c r="BK678" s="224"/>
      <c r="BL678" s="1118"/>
      <c r="BM678" s="202"/>
      <c r="BN678" s="195"/>
      <c r="BO678" s="195"/>
      <c r="BP678" s="195"/>
      <c r="BQ678" s="195"/>
      <c r="BR678" s="195"/>
      <c r="BS678" s="225"/>
      <c r="BT678" s="195"/>
      <c r="BU678" s="1149"/>
      <c r="BV678" s="226"/>
      <c r="BW678" s="1118"/>
      <c r="BX678" s="232"/>
      <c r="BY678" s="232"/>
      <c r="BZ678" s="1119"/>
      <c r="CA678" s="271"/>
      <c r="CB678" s="268"/>
      <c r="CC678" s="269"/>
      <c r="CD678" s="268"/>
      <c r="CE678" s="269"/>
      <c r="CF678" s="268"/>
      <c r="CG678" s="269"/>
      <c r="CH678" s="1096"/>
      <c r="CI678" s="1121" t="e">
        <v>#REF!</v>
      </c>
      <c r="CJ678" s="1108" t="e">
        <v>#REF!</v>
      </c>
      <c r="CK678" s="1093"/>
      <c r="CL678" s="123" t="s">
        <v>987</v>
      </c>
      <c r="CM678" s="228">
        <v>2300</v>
      </c>
      <c r="CN678" s="229">
        <v>2500</v>
      </c>
      <c r="CO678" s="1100"/>
      <c r="CP678" s="1111"/>
      <c r="CQ678" s="1100"/>
      <c r="CR678" s="1083"/>
      <c r="CS678" s="1102"/>
      <c r="CT678" s="1086"/>
      <c r="CU678" s="1086"/>
      <c r="CV678" s="1089"/>
      <c r="CW678" s="1102"/>
      <c r="CX678" s="1105"/>
      <c r="CY678" s="1091"/>
      <c r="CZ678" s="202"/>
      <c r="DA678" s="127"/>
      <c r="DB678" s="1096"/>
      <c r="DC678" s="266"/>
      <c r="DD678" s="1096"/>
      <c r="DE678" s="1098"/>
      <c r="DF678" s="1100"/>
      <c r="DG678" s="1083"/>
      <c r="DH678" s="1086"/>
      <c r="DI678" s="1086"/>
      <c r="DJ678" s="1086"/>
      <c r="DK678" s="1089"/>
      <c r="DL678" s="1086"/>
      <c r="DM678" s="1067"/>
      <c r="DN678" s="1069"/>
      <c r="DO678" s="1076">
        <v>0.02</v>
      </c>
      <c r="DP678" s="1078">
        <v>0.03</v>
      </c>
      <c r="DQ678" s="1078">
        <v>0.05</v>
      </c>
      <c r="DR678" s="1080">
        <v>0.06</v>
      </c>
      <c r="DS678" s="202"/>
      <c r="DT678" s="1143"/>
      <c r="DU678" s="160"/>
      <c r="DV678" s="232"/>
    </row>
    <row r="679" spans="1:126" s="263" customFormat="1" ht="18.600000000000001" customHeight="1">
      <c r="A679" s="263" t="s">
        <v>852</v>
      </c>
      <c r="B679" s="1148"/>
      <c r="C679" s="1115"/>
      <c r="D679" s="1124"/>
      <c r="E679" s="238" t="s">
        <v>55</v>
      </c>
      <c r="F679" s="165"/>
      <c r="G679" s="239">
        <v>178640</v>
      </c>
      <c r="H679" s="240"/>
      <c r="I679" s="239">
        <v>175750</v>
      </c>
      <c r="J679" s="240"/>
      <c r="K679" s="141" t="s">
        <v>973</v>
      </c>
      <c r="L679" s="241">
        <v>1660</v>
      </c>
      <c r="M679" s="242"/>
      <c r="N679" s="243" t="s">
        <v>974</v>
      </c>
      <c r="O679" s="244" t="s">
        <v>975</v>
      </c>
      <c r="P679" s="244" t="s">
        <v>910</v>
      </c>
      <c r="Q679" s="244" t="s">
        <v>976</v>
      </c>
      <c r="R679" s="244" t="s">
        <v>973</v>
      </c>
      <c r="S679" s="245">
        <v>3.2</v>
      </c>
      <c r="T679" s="246"/>
      <c r="U679" s="241">
        <v>1630</v>
      </c>
      <c r="V679" s="242"/>
      <c r="W679" s="247" t="s">
        <v>974</v>
      </c>
      <c r="X679" s="244" t="s">
        <v>975</v>
      </c>
      <c r="Y679" s="248" t="s">
        <v>910</v>
      </c>
      <c r="Z679" s="244" t="s">
        <v>976</v>
      </c>
      <c r="AA679" s="248" t="s">
        <v>973</v>
      </c>
      <c r="AB679" s="245">
        <v>3.2</v>
      </c>
      <c r="AC679" s="249"/>
      <c r="AD679" s="221"/>
      <c r="AE679" s="221"/>
      <c r="AF679" s="221"/>
      <c r="AG679" s="221"/>
      <c r="AH679" s="221"/>
      <c r="AI679" s="221"/>
      <c r="AJ679" s="221"/>
      <c r="AK679" s="221"/>
      <c r="AL679" s="221"/>
      <c r="AM679" s="195"/>
      <c r="AN679" s="221"/>
      <c r="AO679" s="221"/>
      <c r="AP679" s="221"/>
      <c r="AQ679" s="221"/>
      <c r="AR679" s="221"/>
      <c r="AS679" s="221"/>
      <c r="AT679" s="221"/>
      <c r="AU679" s="221"/>
      <c r="AV679" s="221"/>
      <c r="AW679" s="221"/>
      <c r="AX679" s="221"/>
      <c r="AY679" s="221"/>
      <c r="AZ679" s="221"/>
      <c r="BA679" s="221"/>
      <c r="BB679" s="221"/>
      <c r="BC679" s="221"/>
      <c r="BD679" s="221"/>
      <c r="BE679" s="221"/>
      <c r="BF679" s="221"/>
      <c r="BG679" s="221"/>
      <c r="BH679" s="221"/>
      <c r="BI679" s="1119"/>
      <c r="BJ679" s="115"/>
      <c r="BK679" s="273"/>
      <c r="BL679" s="1118"/>
      <c r="BM679" s="274"/>
      <c r="BN679" s="275"/>
      <c r="BO679" s="275"/>
      <c r="BP679" s="275"/>
      <c r="BQ679" s="275"/>
      <c r="BR679" s="275"/>
      <c r="BS679" s="276"/>
      <c r="BT679" s="195"/>
      <c r="BU679" s="1149"/>
      <c r="BV679" s="277"/>
      <c r="BW679" s="1118"/>
      <c r="BX679" s="232"/>
      <c r="BY679" s="232"/>
      <c r="BZ679" s="1119"/>
      <c r="CA679" s="271"/>
      <c r="CB679" s="268"/>
      <c r="CC679" s="269"/>
      <c r="CD679" s="268"/>
      <c r="CE679" s="269"/>
      <c r="CF679" s="268"/>
      <c r="CG679" s="269"/>
      <c r="CH679" s="1096"/>
      <c r="CI679" s="1122" t="e">
        <v>#REF!</v>
      </c>
      <c r="CJ679" s="1109" t="e">
        <v>#REF!</v>
      </c>
      <c r="CK679" s="1093"/>
      <c r="CL679" s="252" t="s">
        <v>988</v>
      </c>
      <c r="CM679" s="253">
        <v>2000</v>
      </c>
      <c r="CN679" s="254">
        <v>2300</v>
      </c>
      <c r="CO679" s="1100"/>
      <c r="CP679" s="1112"/>
      <c r="CQ679" s="1100"/>
      <c r="CR679" s="1084"/>
      <c r="CS679" s="1103"/>
      <c r="CT679" s="1087"/>
      <c r="CU679" s="1087"/>
      <c r="CV679" s="1090"/>
      <c r="CW679" s="1103"/>
      <c r="CX679" s="1106"/>
      <c r="CY679" s="1092"/>
      <c r="CZ679" s="202"/>
      <c r="DA679" s="127"/>
      <c r="DB679" s="1096"/>
      <c r="DC679" s="155"/>
      <c r="DD679" s="1096"/>
      <c r="DE679" s="1099"/>
      <c r="DF679" s="1100"/>
      <c r="DG679" s="1084"/>
      <c r="DH679" s="1087"/>
      <c r="DI679" s="1087"/>
      <c r="DJ679" s="1087"/>
      <c r="DK679" s="1090"/>
      <c r="DL679" s="1087"/>
      <c r="DM679" s="1068"/>
      <c r="DN679" s="1069"/>
      <c r="DO679" s="1077"/>
      <c r="DP679" s="1079"/>
      <c r="DQ679" s="1079"/>
      <c r="DR679" s="1081"/>
      <c r="DS679" s="202"/>
      <c r="DT679" s="1144"/>
      <c r="DU679" s="160"/>
      <c r="DV679" s="232"/>
    </row>
    <row r="680" spans="1:126" s="263" customFormat="1">
      <c r="B680" s="157"/>
      <c r="C680" s="157"/>
      <c r="D680" s="157"/>
      <c r="E680" s="157"/>
      <c r="F680" s="157"/>
      <c r="G680" s="232"/>
      <c r="H680" s="231"/>
      <c r="I680" s="278"/>
      <c r="J680" s="231"/>
      <c r="K680" s="115"/>
      <c r="L680" s="232"/>
      <c r="M680" s="231"/>
      <c r="N680" s="231"/>
      <c r="O680" s="115"/>
      <c r="P680" s="115"/>
      <c r="Q680" s="115"/>
      <c r="R680" s="115"/>
      <c r="S680" s="115"/>
      <c r="T680" s="279"/>
      <c r="U680" s="278"/>
      <c r="V680" s="231"/>
      <c r="W680" s="231"/>
      <c r="X680" s="115"/>
      <c r="Y680" s="231"/>
      <c r="Z680" s="115"/>
      <c r="AA680" s="231"/>
      <c r="AB680" s="279"/>
      <c r="AC680" s="279"/>
      <c r="AD680" s="115"/>
      <c r="AE680" s="232"/>
      <c r="AF680" s="232"/>
      <c r="AG680" s="234"/>
      <c r="AH680" s="235"/>
      <c r="AI680" s="195"/>
      <c r="AJ680" s="235"/>
      <c r="AK680" s="195"/>
      <c r="AL680" s="235"/>
      <c r="AM680" s="195"/>
      <c r="AN680" s="195"/>
      <c r="AO680" s="115"/>
      <c r="AP680" s="232"/>
      <c r="AQ680" s="232"/>
      <c r="AR680" s="234"/>
      <c r="AS680" s="235"/>
      <c r="AT680" s="195"/>
      <c r="AU680" s="235"/>
      <c r="AV680" s="195"/>
      <c r="AW680" s="235"/>
      <c r="AX680" s="195"/>
      <c r="AY680" s="115"/>
      <c r="AZ680" s="232"/>
      <c r="BA680" s="232"/>
      <c r="BB680" s="234"/>
      <c r="BC680" s="235"/>
      <c r="BD680" s="195"/>
      <c r="BE680" s="235"/>
      <c r="BF680" s="195"/>
      <c r="BG680" s="235"/>
      <c r="BH680" s="195"/>
      <c r="BI680" s="115"/>
      <c r="BJ680" s="115"/>
      <c r="BK680" s="278"/>
      <c r="BL680" s="115"/>
      <c r="BM680" s="195"/>
      <c r="BN680" s="195"/>
      <c r="BO680" s="195"/>
      <c r="BP680" s="195"/>
      <c r="BQ680" s="195"/>
      <c r="BR680" s="195"/>
      <c r="BS680" s="195"/>
      <c r="BT680" s="195"/>
      <c r="BU680" s="115"/>
      <c r="BV680" s="195"/>
      <c r="BW680" s="115"/>
      <c r="BX680" s="278"/>
      <c r="BY680" s="278"/>
      <c r="BZ680" s="115"/>
      <c r="CA680" s="161"/>
      <c r="CB680" s="162"/>
      <c r="CC680" s="163"/>
      <c r="CD680" s="162"/>
      <c r="CE680" s="163"/>
      <c r="CF680" s="162"/>
      <c r="CG680" s="163"/>
      <c r="CH680" s="232"/>
      <c r="CI680" s="232"/>
      <c r="CJ680" s="232"/>
      <c r="CK680" s="232"/>
      <c r="CL680" s="233"/>
      <c r="CM680" s="232"/>
      <c r="CN680" s="232"/>
      <c r="CO680" s="115"/>
      <c r="CP680" s="280"/>
      <c r="CQ680" s="115"/>
      <c r="CR680" s="281"/>
      <c r="CS680" s="162"/>
      <c r="CT680" s="163"/>
      <c r="CU680" s="162"/>
      <c r="CV680" s="163"/>
      <c r="CW680" s="162"/>
      <c r="CX680" s="163"/>
      <c r="CY680" s="232"/>
      <c r="CZ680" s="232"/>
      <c r="DA680" s="233"/>
      <c r="DB680" s="232"/>
      <c r="DC680" s="282"/>
      <c r="DD680" s="115"/>
      <c r="DE680" s="278"/>
      <c r="DF680" s="115"/>
      <c r="DG680" s="281"/>
      <c r="DH680" s="163"/>
      <c r="DI680" s="163"/>
      <c r="DJ680" s="163"/>
      <c r="DK680" s="163"/>
      <c r="DL680" s="163"/>
      <c r="DM680" s="163"/>
      <c r="DN680" s="232"/>
      <c r="DO680" s="232"/>
      <c r="DP680" s="232"/>
      <c r="DQ680" s="232"/>
      <c r="DR680" s="233"/>
      <c r="DS680" s="232"/>
      <c r="DT680" s="233"/>
      <c r="DU680" s="232"/>
      <c r="DV680" s="232"/>
    </row>
  </sheetData>
  <sheetProtection algorithmName="SHA-512" hashValue="FuQQ7L1ab5dc/giFRDIPE8lTJcIhn277kelUix5HQIv02/DkzgwIrdunHno7cApdGFQN1jf3Gc1GfUILBkwsUw==" saltValue="oNeKy611o/pssLve9Fc9rQ==" spinCount="100000" sheet="1" objects="1" scenarios="1"/>
  <mergeCells count="7996">
    <mergeCell ref="B1:B5"/>
    <mergeCell ref="C1:C5"/>
    <mergeCell ref="D1:D5"/>
    <mergeCell ref="E1:E5"/>
    <mergeCell ref="G1:J1"/>
    <mergeCell ref="L1:AC1"/>
    <mergeCell ref="I3:J3"/>
    <mergeCell ref="O3:T3"/>
    <mergeCell ref="X3:AC3"/>
    <mergeCell ref="DT1:DT5"/>
    <mergeCell ref="G2:H2"/>
    <mergeCell ref="I2:J2"/>
    <mergeCell ref="L2:T2"/>
    <mergeCell ref="U2:AC2"/>
    <mergeCell ref="DO2:DO5"/>
    <mergeCell ref="DP2:DP5"/>
    <mergeCell ref="DQ2:DQ5"/>
    <mergeCell ref="DR2:DR5"/>
    <mergeCell ref="G3:H3"/>
    <mergeCell ref="CL1:CN2"/>
    <mergeCell ref="CP1:CY2"/>
    <mergeCell ref="DA1:DA5"/>
    <mergeCell ref="DC1:DC5"/>
    <mergeCell ref="DE1:DM2"/>
    <mergeCell ref="DO1:DR1"/>
    <mergeCell ref="AE1:AN2"/>
    <mergeCell ref="AP1:AX2"/>
    <mergeCell ref="AZ1:BH2"/>
    <mergeCell ref="BK1:BV2"/>
    <mergeCell ref="BX1:CG2"/>
    <mergeCell ref="CI1:CJ2"/>
    <mergeCell ref="CC4:CG4"/>
    <mergeCell ref="CT4:CX4"/>
    <mergeCell ref="DI4:DM4"/>
    <mergeCell ref="G6:H6"/>
    <mergeCell ref="I6:J6"/>
    <mergeCell ref="L6:T6"/>
    <mergeCell ref="U6:AC6"/>
    <mergeCell ref="AE6:AN6"/>
    <mergeCell ref="AP6:AX6"/>
    <mergeCell ref="AZ6:BH6"/>
    <mergeCell ref="CI3:CJ3"/>
    <mergeCell ref="CM3:CN3"/>
    <mergeCell ref="CR3:CY3"/>
    <mergeCell ref="DG3:DM3"/>
    <mergeCell ref="O4:O5"/>
    <mergeCell ref="Q4:Q5"/>
    <mergeCell ref="S4:T4"/>
    <mergeCell ref="X4:X5"/>
    <mergeCell ref="Z4:Z5"/>
    <mergeCell ref="AB4:AC4"/>
    <mergeCell ref="AG3:AN3"/>
    <mergeCell ref="AR3:AX3"/>
    <mergeCell ref="BB3:BH3"/>
    <mergeCell ref="BM3:BS3"/>
    <mergeCell ref="BV3:BV5"/>
    <mergeCell ref="CA3:CG3"/>
    <mergeCell ref="AI4:AM4"/>
    <mergeCell ref="AT4:AX4"/>
    <mergeCell ref="BD4:BH4"/>
    <mergeCell ref="BO4:BS4"/>
    <mergeCell ref="DO6:DR6"/>
    <mergeCell ref="B8:B91"/>
    <mergeCell ref="C8:C11"/>
    <mergeCell ref="D8:D9"/>
    <mergeCell ref="BI8:BI91"/>
    <mergeCell ref="BL8:BL91"/>
    <mergeCell ref="BU8:BU91"/>
    <mergeCell ref="BW8:BW9"/>
    <mergeCell ref="BX8:BX9"/>
    <mergeCell ref="BZ8:BZ11"/>
    <mergeCell ref="BK6:BV6"/>
    <mergeCell ref="BX6:CG6"/>
    <mergeCell ref="CI6:CJ6"/>
    <mergeCell ref="CL6:CN6"/>
    <mergeCell ref="CP6:CY6"/>
    <mergeCell ref="DE6:DM6"/>
    <mergeCell ref="CD12:CD15"/>
    <mergeCell ref="CE12:CE15"/>
    <mergeCell ref="CF12:CF15"/>
    <mergeCell ref="CG12:CG15"/>
    <mergeCell ref="CH12:CH15"/>
    <mergeCell ref="CI12:CI15"/>
    <mergeCell ref="DQ10:DQ11"/>
    <mergeCell ref="DR10:DR11"/>
    <mergeCell ref="C12:C15"/>
    <mergeCell ref="D12:D13"/>
    <mergeCell ref="BW12:BW13"/>
    <mergeCell ref="BX12:BX13"/>
    <mergeCell ref="BZ12:BZ15"/>
    <mergeCell ref="CA12:CA15"/>
    <mergeCell ref="DO8:DO9"/>
    <mergeCell ref="DP8:DP9"/>
    <mergeCell ref="D10:D11"/>
    <mergeCell ref="BW10:BW11"/>
    <mergeCell ref="BX10:BX11"/>
    <mergeCell ref="DO10:DO11"/>
    <mergeCell ref="DP10:DP11"/>
    <mergeCell ref="DI8:DI11"/>
    <mergeCell ref="DJ8:DJ11"/>
    <mergeCell ref="DK8:DK11"/>
    <mergeCell ref="DL8:DL11"/>
    <mergeCell ref="DM8:DM11"/>
    <mergeCell ref="DN8:DN11"/>
    <mergeCell ref="DB8:DB91"/>
    <mergeCell ref="DD8:DD11"/>
    <mergeCell ref="DE8:DE11"/>
    <mergeCell ref="DF8:DF11"/>
    <mergeCell ref="DG8:DG11"/>
    <mergeCell ref="DH8:DH11"/>
    <mergeCell ref="DG12:DG15"/>
    <mergeCell ref="DH12:DH15"/>
    <mergeCell ref="DH16:DH19"/>
    <mergeCell ref="DH20:DH23"/>
    <mergeCell ref="CV8:CV11"/>
    <mergeCell ref="CW8:CW11"/>
    <mergeCell ref="CX8:CX11"/>
    <mergeCell ref="CY8:CY11"/>
    <mergeCell ref="CZ8:CZ9"/>
    <mergeCell ref="DA8:DA9"/>
    <mergeCell ref="CP8:CP11"/>
    <mergeCell ref="CQ8:CQ11"/>
    <mergeCell ref="CR8:CR11"/>
    <mergeCell ref="CS8:CS11"/>
    <mergeCell ref="DA12:DA13"/>
    <mergeCell ref="CV12:CV15"/>
    <mergeCell ref="CW12:CW15"/>
    <mergeCell ref="CX12:CX15"/>
    <mergeCell ref="CJ12:CJ15"/>
    <mergeCell ref="CK12:CK15"/>
    <mergeCell ref="CE8:CE11"/>
    <mergeCell ref="CF8:CF11"/>
    <mergeCell ref="DM12:DM15"/>
    <mergeCell ref="DN12:DN15"/>
    <mergeCell ref="DT8:DT91"/>
    <mergeCell ref="DO12:DO13"/>
    <mergeCell ref="DP12:DP13"/>
    <mergeCell ref="DQ12:DQ13"/>
    <mergeCell ref="DR12:DR13"/>
    <mergeCell ref="CX16:CX19"/>
    <mergeCell ref="CY16:CY19"/>
    <mergeCell ref="CK16:CK19"/>
    <mergeCell ref="CO16:CO19"/>
    <mergeCell ref="CP16:CP19"/>
    <mergeCell ref="CQ16:CQ19"/>
    <mergeCell ref="CR16:CR19"/>
    <mergeCell ref="CS16:CS19"/>
    <mergeCell ref="CE16:CE19"/>
    <mergeCell ref="CF16:CF19"/>
    <mergeCell ref="CG16:CG19"/>
    <mergeCell ref="CH16:CH19"/>
    <mergeCell ref="DR14:DR15"/>
    <mergeCell ref="DR18:DR19"/>
    <mergeCell ref="DO16:DO17"/>
    <mergeCell ref="DP16:DP17"/>
    <mergeCell ref="DQ16:DQ17"/>
    <mergeCell ref="DR16:DR17"/>
    <mergeCell ref="BX14:BX15"/>
    <mergeCell ref="DO14:DO15"/>
    <mergeCell ref="DP14:DP15"/>
    <mergeCell ref="DQ14:DQ15"/>
    <mergeCell ref="DI12:DI15"/>
    <mergeCell ref="DJ12:DJ15"/>
    <mergeCell ref="CB12:CB15"/>
    <mergeCell ref="CC12:CC15"/>
    <mergeCell ref="DK12:DK15"/>
    <mergeCell ref="DL12:DL15"/>
    <mergeCell ref="DQ8:DQ9"/>
    <mergeCell ref="DR8:DR9"/>
    <mergeCell ref="CT8:CT11"/>
    <mergeCell ref="CU8:CU11"/>
    <mergeCell ref="CG8:CG11"/>
    <mergeCell ref="CH8:CH11"/>
    <mergeCell ref="CI8:CI11"/>
    <mergeCell ref="CJ8:CJ11"/>
    <mergeCell ref="CK8:CK11"/>
    <mergeCell ref="CO8:CO11"/>
    <mergeCell ref="CA8:CA11"/>
    <mergeCell ref="CB8:CB11"/>
    <mergeCell ref="CC8:CC11"/>
    <mergeCell ref="CD8:CD11"/>
    <mergeCell ref="CY12:CY15"/>
    <mergeCell ref="CZ12:CZ13"/>
    <mergeCell ref="DD12:DD15"/>
    <mergeCell ref="DE12:DE15"/>
    <mergeCell ref="DF12:DF15"/>
    <mergeCell ref="CS12:CS15"/>
    <mergeCell ref="CT12:CT15"/>
    <mergeCell ref="CU12:CU15"/>
    <mergeCell ref="C16:C19"/>
    <mergeCell ref="D16:D17"/>
    <mergeCell ref="BW16:BW17"/>
    <mergeCell ref="BX16:BX17"/>
    <mergeCell ref="BZ16:BZ19"/>
    <mergeCell ref="CA16:CA19"/>
    <mergeCell ref="CB16:CB19"/>
    <mergeCell ref="CC16:CC19"/>
    <mergeCell ref="CD16:CD19"/>
    <mergeCell ref="CO12:CO15"/>
    <mergeCell ref="CP12:CP15"/>
    <mergeCell ref="CQ12:CQ15"/>
    <mergeCell ref="CR12:CR15"/>
    <mergeCell ref="CE20:CE23"/>
    <mergeCell ref="CF20:CF23"/>
    <mergeCell ref="CG20:CG23"/>
    <mergeCell ref="CH20:CH23"/>
    <mergeCell ref="CI20:CI23"/>
    <mergeCell ref="CJ20:CJ23"/>
    <mergeCell ref="C20:C23"/>
    <mergeCell ref="D20:D21"/>
    <mergeCell ref="BW20:BW21"/>
    <mergeCell ref="BX20:BX21"/>
    <mergeCell ref="BZ20:BZ23"/>
    <mergeCell ref="CA20:CA23"/>
    <mergeCell ref="CB20:CB23"/>
    <mergeCell ref="CC20:CC23"/>
    <mergeCell ref="CD20:CD23"/>
    <mergeCell ref="D14:D15"/>
    <mergeCell ref="BW14:BW15"/>
    <mergeCell ref="D18:D19"/>
    <mergeCell ref="BW18:BW19"/>
    <mergeCell ref="BX18:BX19"/>
    <mergeCell ref="DO18:DO19"/>
    <mergeCell ref="DP18:DP19"/>
    <mergeCell ref="DQ18:DQ19"/>
    <mergeCell ref="DI16:DI19"/>
    <mergeCell ref="DJ16:DJ19"/>
    <mergeCell ref="DK16:DK19"/>
    <mergeCell ref="DL16:DL19"/>
    <mergeCell ref="DM16:DM19"/>
    <mergeCell ref="DN16:DN19"/>
    <mergeCell ref="CZ20:CZ21"/>
    <mergeCell ref="DA20:DA21"/>
    <mergeCell ref="DD20:DD23"/>
    <mergeCell ref="DE20:DE23"/>
    <mergeCell ref="DF20:DF23"/>
    <mergeCell ref="DG20:DG23"/>
    <mergeCell ref="CT20:CT23"/>
    <mergeCell ref="CU20:CU23"/>
    <mergeCell ref="CV20:CV23"/>
    <mergeCell ref="CW20:CW23"/>
    <mergeCell ref="CX20:CX23"/>
    <mergeCell ref="CY20:CY23"/>
    <mergeCell ref="CK20:CK23"/>
    <mergeCell ref="CO20:CO23"/>
    <mergeCell ref="CP20:CP23"/>
    <mergeCell ref="CQ20:CQ23"/>
    <mergeCell ref="CR20:CR23"/>
    <mergeCell ref="CS20:CS23"/>
    <mergeCell ref="CZ16:CZ17"/>
    <mergeCell ref="DA16:DA17"/>
    <mergeCell ref="DD16:DD19"/>
    <mergeCell ref="DE16:DE19"/>
    <mergeCell ref="DF16:DF19"/>
    <mergeCell ref="DG16:DG19"/>
    <mergeCell ref="CT16:CT19"/>
    <mergeCell ref="CU16:CU19"/>
    <mergeCell ref="CV16:CV19"/>
    <mergeCell ref="CW16:CW19"/>
    <mergeCell ref="CE24:CE27"/>
    <mergeCell ref="CF24:CF27"/>
    <mergeCell ref="CG24:CG27"/>
    <mergeCell ref="CH24:CH27"/>
    <mergeCell ref="CI24:CI27"/>
    <mergeCell ref="CJ24:CJ27"/>
    <mergeCell ref="CT24:CT27"/>
    <mergeCell ref="CU24:CU27"/>
    <mergeCell ref="CV24:CV27"/>
    <mergeCell ref="CW24:CW27"/>
    <mergeCell ref="CX24:CX27"/>
    <mergeCell ref="CY24:CY27"/>
    <mergeCell ref="CK24:CK27"/>
    <mergeCell ref="CO24:CO27"/>
    <mergeCell ref="CP24:CP27"/>
    <mergeCell ref="CQ24:CQ27"/>
    <mergeCell ref="CR24:CR27"/>
    <mergeCell ref="CS24:CS27"/>
    <mergeCell ref="CI16:CI19"/>
    <mergeCell ref="CJ16:CJ19"/>
    <mergeCell ref="DR22:DR23"/>
    <mergeCell ref="C24:C27"/>
    <mergeCell ref="D24:D25"/>
    <mergeCell ref="BW24:BW25"/>
    <mergeCell ref="BX24:BX25"/>
    <mergeCell ref="BZ24:BZ27"/>
    <mergeCell ref="CA24:CA27"/>
    <mergeCell ref="CB24:CB27"/>
    <mergeCell ref="CC24:CC27"/>
    <mergeCell ref="CD24:CD27"/>
    <mergeCell ref="DO20:DO21"/>
    <mergeCell ref="DP20:DP21"/>
    <mergeCell ref="DQ20:DQ21"/>
    <mergeCell ref="DR20:DR21"/>
    <mergeCell ref="D22:D23"/>
    <mergeCell ref="BW22:BW23"/>
    <mergeCell ref="BX22:BX23"/>
    <mergeCell ref="DO22:DO23"/>
    <mergeCell ref="DP22:DP23"/>
    <mergeCell ref="DQ22:DQ23"/>
    <mergeCell ref="DI20:DI23"/>
    <mergeCell ref="DJ20:DJ23"/>
    <mergeCell ref="DK20:DK23"/>
    <mergeCell ref="DL20:DL23"/>
    <mergeCell ref="DM20:DM23"/>
    <mergeCell ref="DN20:DN23"/>
    <mergeCell ref="CZ24:CZ25"/>
    <mergeCell ref="DA24:DA25"/>
    <mergeCell ref="DD24:DD27"/>
    <mergeCell ref="DE24:DE27"/>
    <mergeCell ref="DF24:DF27"/>
    <mergeCell ref="DG24:DG27"/>
    <mergeCell ref="CB28:CB31"/>
    <mergeCell ref="CC28:CC31"/>
    <mergeCell ref="CD28:CD31"/>
    <mergeCell ref="CE28:CE31"/>
    <mergeCell ref="CF28:CF31"/>
    <mergeCell ref="CG28:CG31"/>
    <mergeCell ref="DO26:DO27"/>
    <mergeCell ref="DP26:DP27"/>
    <mergeCell ref="DQ26:DQ27"/>
    <mergeCell ref="DR26:DR27"/>
    <mergeCell ref="C28:C31"/>
    <mergeCell ref="D28:D29"/>
    <mergeCell ref="BW28:BW29"/>
    <mergeCell ref="BX28:BX29"/>
    <mergeCell ref="BZ28:BZ31"/>
    <mergeCell ref="CA28:CA31"/>
    <mergeCell ref="DN24:DN27"/>
    <mergeCell ref="DO24:DO25"/>
    <mergeCell ref="DP24:DP25"/>
    <mergeCell ref="DQ24:DQ25"/>
    <mergeCell ref="DR24:DR25"/>
    <mergeCell ref="D26:D27"/>
    <mergeCell ref="BK26:BK28"/>
    <mergeCell ref="BM26:BS28"/>
    <mergeCell ref="BW26:BW27"/>
    <mergeCell ref="BX26:BX27"/>
    <mergeCell ref="DH24:DH27"/>
    <mergeCell ref="DI24:DI27"/>
    <mergeCell ref="DJ24:DJ27"/>
    <mergeCell ref="DK24:DK27"/>
    <mergeCell ref="DL24:DL27"/>
    <mergeCell ref="DM24:DM27"/>
    <mergeCell ref="DJ28:DJ31"/>
    <mergeCell ref="CW28:CW31"/>
    <mergeCell ref="CX28:CX31"/>
    <mergeCell ref="CY28:CY31"/>
    <mergeCell ref="CZ28:CZ29"/>
    <mergeCell ref="DA28:DA29"/>
    <mergeCell ref="DD28:DD31"/>
    <mergeCell ref="CQ28:CQ31"/>
    <mergeCell ref="CR28:CR31"/>
    <mergeCell ref="CS28:CS31"/>
    <mergeCell ref="CT28:CT31"/>
    <mergeCell ref="CU28:CU31"/>
    <mergeCell ref="CV28:CV31"/>
    <mergeCell ref="CH28:CH31"/>
    <mergeCell ref="CI28:CI31"/>
    <mergeCell ref="CJ28:CJ31"/>
    <mergeCell ref="CK28:CK31"/>
    <mergeCell ref="CO28:CO31"/>
    <mergeCell ref="CP28:CP31"/>
    <mergeCell ref="CB32:CB35"/>
    <mergeCell ref="CC32:CC35"/>
    <mergeCell ref="CD32:CD35"/>
    <mergeCell ref="CE32:CE35"/>
    <mergeCell ref="CF32:CF35"/>
    <mergeCell ref="CG32:CG35"/>
    <mergeCell ref="C32:C35"/>
    <mergeCell ref="D32:D33"/>
    <mergeCell ref="BW32:BW33"/>
    <mergeCell ref="BX32:BX33"/>
    <mergeCell ref="BZ32:BZ35"/>
    <mergeCell ref="CA32:CA35"/>
    <mergeCell ref="DQ28:DQ29"/>
    <mergeCell ref="DR28:DR29"/>
    <mergeCell ref="D30:D31"/>
    <mergeCell ref="BW30:BW31"/>
    <mergeCell ref="BX30:BX31"/>
    <mergeCell ref="DO30:DO31"/>
    <mergeCell ref="DP30:DP31"/>
    <mergeCell ref="DQ30:DQ31"/>
    <mergeCell ref="DR30:DR31"/>
    <mergeCell ref="DK28:DK31"/>
    <mergeCell ref="DL28:DL31"/>
    <mergeCell ref="DM28:DM31"/>
    <mergeCell ref="DN28:DN31"/>
    <mergeCell ref="DO28:DO29"/>
    <mergeCell ref="DP28:DP29"/>
    <mergeCell ref="DE28:DE31"/>
    <mergeCell ref="DF28:DF31"/>
    <mergeCell ref="DG28:DG31"/>
    <mergeCell ref="DH28:DH31"/>
    <mergeCell ref="DI28:DI31"/>
    <mergeCell ref="DJ32:DJ35"/>
    <mergeCell ref="CW32:CW35"/>
    <mergeCell ref="CX32:CX35"/>
    <mergeCell ref="CY32:CY35"/>
    <mergeCell ref="CZ32:CZ33"/>
    <mergeCell ref="DA32:DA33"/>
    <mergeCell ref="DD32:DD35"/>
    <mergeCell ref="CQ32:CQ35"/>
    <mergeCell ref="CR32:CR35"/>
    <mergeCell ref="CS32:CS35"/>
    <mergeCell ref="CT32:CT35"/>
    <mergeCell ref="CU32:CU35"/>
    <mergeCell ref="CV32:CV35"/>
    <mergeCell ref="CH32:CH35"/>
    <mergeCell ref="CI32:CI35"/>
    <mergeCell ref="CJ32:CJ35"/>
    <mergeCell ref="CK32:CK35"/>
    <mergeCell ref="CO32:CO35"/>
    <mergeCell ref="CP32:CP35"/>
    <mergeCell ref="CB36:CB39"/>
    <mergeCell ref="CC36:CC39"/>
    <mergeCell ref="CD36:CD39"/>
    <mergeCell ref="CE36:CE39"/>
    <mergeCell ref="CF36:CF39"/>
    <mergeCell ref="CG36:CG39"/>
    <mergeCell ref="C36:C39"/>
    <mergeCell ref="D36:D37"/>
    <mergeCell ref="BW36:BW37"/>
    <mergeCell ref="BX36:BX37"/>
    <mergeCell ref="BZ36:BZ39"/>
    <mergeCell ref="CA36:CA39"/>
    <mergeCell ref="DQ32:DQ33"/>
    <mergeCell ref="DR32:DR33"/>
    <mergeCell ref="D34:D35"/>
    <mergeCell ref="BW34:BW35"/>
    <mergeCell ref="BX34:BX35"/>
    <mergeCell ref="DO34:DO35"/>
    <mergeCell ref="DP34:DP35"/>
    <mergeCell ref="DQ34:DQ35"/>
    <mergeCell ref="DR34:DR35"/>
    <mergeCell ref="DK32:DK35"/>
    <mergeCell ref="DL32:DL35"/>
    <mergeCell ref="DM32:DM35"/>
    <mergeCell ref="DN32:DN35"/>
    <mergeCell ref="DO32:DO33"/>
    <mergeCell ref="DP32:DP33"/>
    <mergeCell ref="DE32:DE35"/>
    <mergeCell ref="DF32:DF35"/>
    <mergeCell ref="DG32:DG35"/>
    <mergeCell ref="DH32:DH35"/>
    <mergeCell ref="DI32:DI35"/>
    <mergeCell ref="DJ36:DJ39"/>
    <mergeCell ref="CW36:CW39"/>
    <mergeCell ref="CX36:CX39"/>
    <mergeCell ref="CY36:CY39"/>
    <mergeCell ref="CZ36:CZ37"/>
    <mergeCell ref="DA36:DA37"/>
    <mergeCell ref="DD36:DD39"/>
    <mergeCell ref="CQ36:CQ39"/>
    <mergeCell ref="CR36:CR39"/>
    <mergeCell ref="CS36:CS39"/>
    <mergeCell ref="CT36:CT39"/>
    <mergeCell ref="CU36:CU39"/>
    <mergeCell ref="CV36:CV39"/>
    <mergeCell ref="CH36:CH39"/>
    <mergeCell ref="CI36:CI39"/>
    <mergeCell ref="CJ36:CJ39"/>
    <mergeCell ref="CK36:CK39"/>
    <mergeCell ref="CO36:CO39"/>
    <mergeCell ref="CP36:CP39"/>
    <mergeCell ref="CB40:CB43"/>
    <mergeCell ref="CC40:CC43"/>
    <mergeCell ref="CD40:CD43"/>
    <mergeCell ref="CE40:CE43"/>
    <mergeCell ref="CF40:CF43"/>
    <mergeCell ref="CG40:CG43"/>
    <mergeCell ref="C40:C43"/>
    <mergeCell ref="D40:D41"/>
    <mergeCell ref="BW40:BW41"/>
    <mergeCell ref="BX40:BX41"/>
    <mergeCell ref="BZ40:BZ43"/>
    <mergeCell ref="CA40:CA43"/>
    <mergeCell ref="DQ36:DQ37"/>
    <mergeCell ref="DR36:DR37"/>
    <mergeCell ref="D38:D39"/>
    <mergeCell ref="BW38:BW39"/>
    <mergeCell ref="BX38:BX39"/>
    <mergeCell ref="DO38:DO39"/>
    <mergeCell ref="DP38:DP39"/>
    <mergeCell ref="DQ38:DQ39"/>
    <mergeCell ref="DR38:DR39"/>
    <mergeCell ref="DK36:DK39"/>
    <mergeCell ref="DL36:DL39"/>
    <mergeCell ref="DM36:DM39"/>
    <mergeCell ref="DN36:DN39"/>
    <mergeCell ref="DO36:DO37"/>
    <mergeCell ref="DP36:DP37"/>
    <mergeCell ref="DE36:DE39"/>
    <mergeCell ref="DF36:DF39"/>
    <mergeCell ref="DG36:DG39"/>
    <mergeCell ref="DH36:DH39"/>
    <mergeCell ref="DI36:DI39"/>
    <mergeCell ref="DJ40:DJ43"/>
    <mergeCell ref="CW40:CW43"/>
    <mergeCell ref="CX40:CX43"/>
    <mergeCell ref="CY40:CY43"/>
    <mergeCell ref="CZ40:CZ41"/>
    <mergeCell ref="DA40:DA41"/>
    <mergeCell ref="DD40:DD43"/>
    <mergeCell ref="CQ40:CQ43"/>
    <mergeCell ref="CR40:CR43"/>
    <mergeCell ref="CS40:CS43"/>
    <mergeCell ref="CT40:CT43"/>
    <mergeCell ref="CU40:CU43"/>
    <mergeCell ref="CV40:CV43"/>
    <mergeCell ref="CH40:CH43"/>
    <mergeCell ref="CI40:CI43"/>
    <mergeCell ref="CJ40:CJ43"/>
    <mergeCell ref="CK40:CK43"/>
    <mergeCell ref="CO40:CO43"/>
    <mergeCell ref="CP40:CP43"/>
    <mergeCell ref="CB44:CB47"/>
    <mergeCell ref="CC44:CC47"/>
    <mergeCell ref="CD44:CD47"/>
    <mergeCell ref="CE44:CE47"/>
    <mergeCell ref="CF44:CF47"/>
    <mergeCell ref="CG44:CG47"/>
    <mergeCell ref="C44:C47"/>
    <mergeCell ref="D44:D45"/>
    <mergeCell ref="BW44:BW45"/>
    <mergeCell ref="BX44:BX45"/>
    <mergeCell ref="BZ44:BZ47"/>
    <mergeCell ref="CA44:CA47"/>
    <mergeCell ref="DQ40:DQ41"/>
    <mergeCell ref="DR40:DR41"/>
    <mergeCell ref="D42:D43"/>
    <mergeCell ref="BW42:BW43"/>
    <mergeCell ref="BX42:BX43"/>
    <mergeCell ref="DO42:DO43"/>
    <mergeCell ref="DP42:DP43"/>
    <mergeCell ref="DQ42:DQ43"/>
    <mergeCell ref="DR42:DR43"/>
    <mergeCell ref="DK40:DK43"/>
    <mergeCell ref="DL40:DL43"/>
    <mergeCell ref="DM40:DM43"/>
    <mergeCell ref="DN40:DN43"/>
    <mergeCell ref="DO40:DO41"/>
    <mergeCell ref="DP40:DP41"/>
    <mergeCell ref="DE40:DE43"/>
    <mergeCell ref="DF40:DF43"/>
    <mergeCell ref="DG40:DG43"/>
    <mergeCell ref="DH40:DH43"/>
    <mergeCell ref="DI40:DI43"/>
    <mergeCell ref="DJ44:DJ47"/>
    <mergeCell ref="CW44:CW47"/>
    <mergeCell ref="CX44:CX47"/>
    <mergeCell ref="CY44:CY47"/>
    <mergeCell ref="CZ44:CZ45"/>
    <mergeCell ref="DA44:DA45"/>
    <mergeCell ref="DD44:DD47"/>
    <mergeCell ref="CQ44:CQ47"/>
    <mergeCell ref="CR44:CR47"/>
    <mergeCell ref="CS44:CS47"/>
    <mergeCell ref="CT44:CT47"/>
    <mergeCell ref="CU44:CU47"/>
    <mergeCell ref="CV44:CV47"/>
    <mergeCell ref="CH44:CH47"/>
    <mergeCell ref="CI44:CI47"/>
    <mergeCell ref="CJ44:CJ47"/>
    <mergeCell ref="CK44:CK47"/>
    <mergeCell ref="CO44:CO47"/>
    <mergeCell ref="CP44:CP47"/>
    <mergeCell ref="CB48:CB51"/>
    <mergeCell ref="CC48:CC51"/>
    <mergeCell ref="CD48:CD51"/>
    <mergeCell ref="CE48:CE51"/>
    <mergeCell ref="CF48:CF51"/>
    <mergeCell ref="CG48:CG51"/>
    <mergeCell ref="C48:C51"/>
    <mergeCell ref="D48:D49"/>
    <mergeCell ref="BW48:BW49"/>
    <mergeCell ref="BX48:BX49"/>
    <mergeCell ref="BZ48:BZ51"/>
    <mergeCell ref="CA48:CA51"/>
    <mergeCell ref="DQ44:DQ45"/>
    <mergeCell ref="DR44:DR45"/>
    <mergeCell ref="D46:D47"/>
    <mergeCell ref="BW46:BW47"/>
    <mergeCell ref="BX46:BX47"/>
    <mergeCell ref="DO46:DO47"/>
    <mergeCell ref="DP46:DP47"/>
    <mergeCell ref="DQ46:DQ47"/>
    <mergeCell ref="DR46:DR47"/>
    <mergeCell ref="DK44:DK47"/>
    <mergeCell ref="DL44:DL47"/>
    <mergeCell ref="DM44:DM47"/>
    <mergeCell ref="DN44:DN47"/>
    <mergeCell ref="DO44:DO45"/>
    <mergeCell ref="DP44:DP45"/>
    <mergeCell ref="DE44:DE47"/>
    <mergeCell ref="DF44:DF47"/>
    <mergeCell ref="DG44:DG47"/>
    <mergeCell ref="DH44:DH47"/>
    <mergeCell ref="DI44:DI47"/>
    <mergeCell ref="CW48:CW51"/>
    <mergeCell ref="CX48:CX51"/>
    <mergeCell ref="CY48:CY51"/>
    <mergeCell ref="CZ48:CZ49"/>
    <mergeCell ref="DA48:DA49"/>
    <mergeCell ref="DC48:DC49"/>
    <mergeCell ref="CQ48:CQ51"/>
    <mergeCell ref="CR48:CR51"/>
    <mergeCell ref="CS48:CS51"/>
    <mergeCell ref="CT48:CT51"/>
    <mergeCell ref="CU48:CU51"/>
    <mergeCell ref="CV48:CV51"/>
    <mergeCell ref="CH48:CH51"/>
    <mergeCell ref="CI48:CI51"/>
    <mergeCell ref="CJ48:CJ51"/>
    <mergeCell ref="CK48:CK51"/>
    <mergeCell ref="CO48:CO51"/>
    <mergeCell ref="CP48:CP51"/>
    <mergeCell ref="DR50:DR51"/>
    <mergeCell ref="C52:C55"/>
    <mergeCell ref="D52:D53"/>
    <mergeCell ref="BW52:BW53"/>
    <mergeCell ref="BX52:BX53"/>
    <mergeCell ref="BZ52:BZ55"/>
    <mergeCell ref="CA52:CA55"/>
    <mergeCell ref="CB52:CB55"/>
    <mergeCell ref="CC52:CC55"/>
    <mergeCell ref="CD52:CD55"/>
    <mergeCell ref="DP48:DP49"/>
    <mergeCell ref="DQ48:DQ49"/>
    <mergeCell ref="DR48:DR49"/>
    <mergeCell ref="D50:D51"/>
    <mergeCell ref="BW50:BW51"/>
    <mergeCell ref="BX50:BX51"/>
    <mergeCell ref="DC50:DC51"/>
    <mergeCell ref="DO50:DO51"/>
    <mergeCell ref="DP50:DP51"/>
    <mergeCell ref="DQ50:DQ51"/>
    <mergeCell ref="DJ48:DJ51"/>
    <mergeCell ref="DK48:DK51"/>
    <mergeCell ref="DL48:DL51"/>
    <mergeCell ref="DM48:DM51"/>
    <mergeCell ref="DN48:DN51"/>
    <mergeCell ref="DO48:DO49"/>
    <mergeCell ref="DD48:DD51"/>
    <mergeCell ref="DE48:DE51"/>
    <mergeCell ref="DF48:DF51"/>
    <mergeCell ref="DG48:DG51"/>
    <mergeCell ref="DH48:DH51"/>
    <mergeCell ref="DI48:DI51"/>
    <mergeCell ref="DG52:DG55"/>
    <mergeCell ref="CT52:CT55"/>
    <mergeCell ref="CU52:CU55"/>
    <mergeCell ref="CV52:CV55"/>
    <mergeCell ref="CW52:CW55"/>
    <mergeCell ref="CX52:CX55"/>
    <mergeCell ref="CY52:CY55"/>
    <mergeCell ref="CK52:CK55"/>
    <mergeCell ref="CO52:CO55"/>
    <mergeCell ref="CP52:CP55"/>
    <mergeCell ref="CQ52:CQ55"/>
    <mergeCell ref="CR52:CR55"/>
    <mergeCell ref="CS52:CS55"/>
    <mergeCell ref="CE52:CE55"/>
    <mergeCell ref="CF52:CF55"/>
    <mergeCell ref="CG52:CG55"/>
    <mergeCell ref="CH52:CH55"/>
    <mergeCell ref="CI52:CI55"/>
    <mergeCell ref="CJ52:CJ55"/>
    <mergeCell ref="CT56:CT59"/>
    <mergeCell ref="DQ54:DQ55"/>
    <mergeCell ref="DR54:DR55"/>
    <mergeCell ref="C56:C59"/>
    <mergeCell ref="D56:D57"/>
    <mergeCell ref="BW56:BW59"/>
    <mergeCell ref="BZ56:BZ59"/>
    <mergeCell ref="CH56:CH59"/>
    <mergeCell ref="CI56:CI59"/>
    <mergeCell ref="CJ56:CJ59"/>
    <mergeCell ref="CK56:CK59"/>
    <mergeCell ref="DN52:DN55"/>
    <mergeCell ref="DO52:DO53"/>
    <mergeCell ref="DP52:DP53"/>
    <mergeCell ref="DQ52:DQ53"/>
    <mergeCell ref="DR52:DR53"/>
    <mergeCell ref="D54:D55"/>
    <mergeCell ref="BW54:BW55"/>
    <mergeCell ref="BX54:BX55"/>
    <mergeCell ref="DO54:DO55"/>
    <mergeCell ref="DP54:DP55"/>
    <mergeCell ref="DH52:DH55"/>
    <mergeCell ref="DI52:DI55"/>
    <mergeCell ref="DJ52:DJ55"/>
    <mergeCell ref="DK52:DK55"/>
    <mergeCell ref="DL52:DL55"/>
    <mergeCell ref="DM52:DM55"/>
    <mergeCell ref="CZ52:CZ53"/>
    <mergeCell ref="DA52:DA53"/>
    <mergeCell ref="DD52:DD55"/>
    <mergeCell ref="DE52:DE55"/>
    <mergeCell ref="DF52:DF55"/>
    <mergeCell ref="DO56:DO57"/>
    <mergeCell ref="DP56:DP57"/>
    <mergeCell ref="DQ56:DQ57"/>
    <mergeCell ref="DR56:DR57"/>
    <mergeCell ref="D58:D59"/>
    <mergeCell ref="DO58:DO59"/>
    <mergeCell ref="DP58:DP59"/>
    <mergeCell ref="DQ58:DQ59"/>
    <mergeCell ref="DR58:DR59"/>
    <mergeCell ref="DI56:DI59"/>
    <mergeCell ref="DJ56:DJ59"/>
    <mergeCell ref="DK56:DK59"/>
    <mergeCell ref="DL56:DL59"/>
    <mergeCell ref="DM56:DM59"/>
    <mergeCell ref="DN56:DN59"/>
    <mergeCell ref="DA56:DA57"/>
    <mergeCell ref="DD56:DD59"/>
    <mergeCell ref="DE56:DE59"/>
    <mergeCell ref="DF56:DF59"/>
    <mergeCell ref="DG56:DG59"/>
    <mergeCell ref="DH56:DH59"/>
    <mergeCell ref="CU56:CU59"/>
    <mergeCell ref="CV56:CV59"/>
    <mergeCell ref="CW56:CW59"/>
    <mergeCell ref="CX56:CX59"/>
    <mergeCell ref="CY56:CY59"/>
    <mergeCell ref="CZ56:CZ57"/>
    <mergeCell ref="CO56:CO59"/>
    <mergeCell ref="CP56:CP59"/>
    <mergeCell ref="CQ56:CQ59"/>
    <mergeCell ref="CR56:CR59"/>
    <mergeCell ref="CS56:CS59"/>
    <mergeCell ref="CS60:CS63"/>
    <mergeCell ref="CT60:CT63"/>
    <mergeCell ref="CU60:CU63"/>
    <mergeCell ref="CV60:CV63"/>
    <mergeCell ref="CW60:CW63"/>
    <mergeCell ref="CX60:CX63"/>
    <mergeCell ref="CJ60:CJ63"/>
    <mergeCell ref="CK60:CK63"/>
    <mergeCell ref="CO60:CO63"/>
    <mergeCell ref="CP60:CP63"/>
    <mergeCell ref="CQ60:CQ63"/>
    <mergeCell ref="CR60:CR63"/>
    <mergeCell ref="C60:C63"/>
    <mergeCell ref="D60:D61"/>
    <mergeCell ref="BW60:BW63"/>
    <mergeCell ref="BZ60:BZ63"/>
    <mergeCell ref="CH60:CH63"/>
    <mergeCell ref="CI60:CI63"/>
    <mergeCell ref="D62:D63"/>
    <mergeCell ref="DM60:DM63"/>
    <mergeCell ref="DN60:DN63"/>
    <mergeCell ref="DO60:DO61"/>
    <mergeCell ref="DP60:DP61"/>
    <mergeCell ref="DQ60:DQ61"/>
    <mergeCell ref="DR60:DR61"/>
    <mergeCell ref="DO62:DO63"/>
    <mergeCell ref="DP62:DP63"/>
    <mergeCell ref="DQ62:DQ63"/>
    <mergeCell ref="DR62:DR63"/>
    <mergeCell ref="DG60:DG63"/>
    <mergeCell ref="DH60:DH63"/>
    <mergeCell ref="DI60:DI63"/>
    <mergeCell ref="DJ60:DJ63"/>
    <mergeCell ref="DK60:DK63"/>
    <mergeCell ref="DL60:DL63"/>
    <mergeCell ref="CY60:CY63"/>
    <mergeCell ref="CZ60:CZ61"/>
    <mergeCell ref="DA60:DA61"/>
    <mergeCell ref="DD60:DD63"/>
    <mergeCell ref="DE60:DE63"/>
    <mergeCell ref="DF60:DF63"/>
    <mergeCell ref="CS64:CS67"/>
    <mergeCell ref="CT64:CT67"/>
    <mergeCell ref="CU64:CU67"/>
    <mergeCell ref="CV64:CV67"/>
    <mergeCell ref="CW64:CW67"/>
    <mergeCell ref="CX64:CX67"/>
    <mergeCell ref="CJ64:CJ67"/>
    <mergeCell ref="CK64:CK67"/>
    <mergeCell ref="CO64:CO67"/>
    <mergeCell ref="CP64:CP67"/>
    <mergeCell ref="CQ64:CQ67"/>
    <mergeCell ref="CR64:CR67"/>
    <mergeCell ref="C64:C67"/>
    <mergeCell ref="D64:D65"/>
    <mergeCell ref="BW64:BW67"/>
    <mergeCell ref="BZ64:BZ67"/>
    <mergeCell ref="CH64:CH67"/>
    <mergeCell ref="CI64:CI67"/>
    <mergeCell ref="D66:D67"/>
    <mergeCell ref="DM64:DM67"/>
    <mergeCell ref="DN64:DN67"/>
    <mergeCell ref="DO64:DO65"/>
    <mergeCell ref="DP64:DP65"/>
    <mergeCell ref="DQ64:DQ65"/>
    <mergeCell ref="DR64:DR65"/>
    <mergeCell ref="DO66:DO67"/>
    <mergeCell ref="DP66:DP67"/>
    <mergeCell ref="DQ66:DQ67"/>
    <mergeCell ref="DR66:DR67"/>
    <mergeCell ref="DG64:DG67"/>
    <mergeCell ref="DH64:DH67"/>
    <mergeCell ref="DI64:DI67"/>
    <mergeCell ref="DJ64:DJ67"/>
    <mergeCell ref="DK64:DK67"/>
    <mergeCell ref="DL64:DL67"/>
    <mergeCell ref="CY64:CY67"/>
    <mergeCell ref="CZ64:CZ65"/>
    <mergeCell ref="DA64:DA65"/>
    <mergeCell ref="DD64:DD67"/>
    <mergeCell ref="DE64:DE67"/>
    <mergeCell ref="DF64:DF67"/>
    <mergeCell ref="CS68:CS71"/>
    <mergeCell ref="CT68:CT71"/>
    <mergeCell ref="CU68:CU71"/>
    <mergeCell ref="CV68:CV71"/>
    <mergeCell ref="CW68:CW71"/>
    <mergeCell ref="CX68:CX71"/>
    <mergeCell ref="CJ68:CJ71"/>
    <mergeCell ref="CK68:CK71"/>
    <mergeCell ref="CO68:CO71"/>
    <mergeCell ref="CP68:CP71"/>
    <mergeCell ref="CQ68:CQ71"/>
    <mergeCell ref="CR68:CR71"/>
    <mergeCell ref="C68:C71"/>
    <mergeCell ref="D68:D69"/>
    <mergeCell ref="BW68:BW71"/>
    <mergeCell ref="BZ68:BZ71"/>
    <mergeCell ref="CH68:CH71"/>
    <mergeCell ref="CI68:CI71"/>
    <mergeCell ref="D70:D71"/>
    <mergeCell ref="DM68:DM71"/>
    <mergeCell ref="DN68:DN71"/>
    <mergeCell ref="DO68:DO69"/>
    <mergeCell ref="DP68:DP69"/>
    <mergeCell ref="DQ68:DQ69"/>
    <mergeCell ref="DR68:DR69"/>
    <mergeCell ref="DO70:DO71"/>
    <mergeCell ref="DP70:DP71"/>
    <mergeCell ref="DQ70:DQ71"/>
    <mergeCell ref="DR70:DR71"/>
    <mergeCell ref="DG68:DG71"/>
    <mergeCell ref="DH68:DH71"/>
    <mergeCell ref="DI68:DI71"/>
    <mergeCell ref="DJ68:DJ71"/>
    <mergeCell ref="DK68:DK71"/>
    <mergeCell ref="DL68:DL71"/>
    <mergeCell ref="CY68:CY71"/>
    <mergeCell ref="CZ68:CZ69"/>
    <mergeCell ref="DA68:DA69"/>
    <mergeCell ref="DD68:DD71"/>
    <mergeCell ref="DE68:DE71"/>
    <mergeCell ref="DF68:DF71"/>
    <mergeCell ref="CS72:CS75"/>
    <mergeCell ref="CT72:CT75"/>
    <mergeCell ref="CU72:CU75"/>
    <mergeCell ref="CV72:CV75"/>
    <mergeCell ref="CW72:CW75"/>
    <mergeCell ref="CX72:CX75"/>
    <mergeCell ref="CJ72:CJ75"/>
    <mergeCell ref="CK72:CK75"/>
    <mergeCell ref="CO72:CO75"/>
    <mergeCell ref="CP72:CP75"/>
    <mergeCell ref="CQ72:CQ75"/>
    <mergeCell ref="CR72:CR75"/>
    <mergeCell ref="C72:C75"/>
    <mergeCell ref="D72:D73"/>
    <mergeCell ref="BW72:BW75"/>
    <mergeCell ref="BZ72:BZ75"/>
    <mergeCell ref="CH72:CH75"/>
    <mergeCell ref="CI72:CI75"/>
    <mergeCell ref="D74:D75"/>
    <mergeCell ref="DM72:DM75"/>
    <mergeCell ref="DN72:DN75"/>
    <mergeCell ref="DO72:DO73"/>
    <mergeCell ref="DP72:DP73"/>
    <mergeCell ref="DQ72:DQ73"/>
    <mergeCell ref="DR72:DR73"/>
    <mergeCell ref="DO74:DO75"/>
    <mergeCell ref="DP74:DP75"/>
    <mergeCell ref="DQ74:DQ75"/>
    <mergeCell ref="DR74:DR75"/>
    <mergeCell ref="DG72:DG75"/>
    <mergeCell ref="DH72:DH75"/>
    <mergeCell ref="DI72:DI75"/>
    <mergeCell ref="DJ72:DJ75"/>
    <mergeCell ref="DK72:DK75"/>
    <mergeCell ref="DL72:DL75"/>
    <mergeCell ref="CY72:CY75"/>
    <mergeCell ref="CZ72:CZ73"/>
    <mergeCell ref="DA72:DA73"/>
    <mergeCell ref="DD72:DD75"/>
    <mergeCell ref="DE72:DE75"/>
    <mergeCell ref="DF72:DF75"/>
    <mergeCell ref="CS76:CS79"/>
    <mergeCell ref="CT76:CT79"/>
    <mergeCell ref="CU76:CU79"/>
    <mergeCell ref="CV76:CV79"/>
    <mergeCell ref="CW76:CW79"/>
    <mergeCell ref="CX76:CX79"/>
    <mergeCell ref="CJ76:CJ79"/>
    <mergeCell ref="CK76:CK79"/>
    <mergeCell ref="CO76:CO79"/>
    <mergeCell ref="CP76:CP79"/>
    <mergeCell ref="CQ76:CQ79"/>
    <mergeCell ref="CR76:CR79"/>
    <mergeCell ref="C76:C79"/>
    <mergeCell ref="D76:D77"/>
    <mergeCell ref="BW76:BW79"/>
    <mergeCell ref="BZ76:BZ79"/>
    <mergeCell ref="CH76:CH79"/>
    <mergeCell ref="CI76:CI79"/>
    <mergeCell ref="D78:D79"/>
    <mergeCell ref="DM76:DM79"/>
    <mergeCell ref="DN76:DN79"/>
    <mergeCell ref="DO76:DO77"/>
    <mergeCell ref="DP76:DP77"/>
    <mergeCell ref="DQ76:DQ77"/>
    <mergeCell ref="DR76:DR77"/>
    <mergeCell ref="DO78:DO79"/>
    <mergeCell ref="DP78:DP79"/>
    <mergeCell ref="DQ78:DQ79"/>
    <mergeCell ref="DR78:DR79"/>
    <mergeCell ref="DG76:DG79"/>
    <mergeCell ref="DH76:DH79"/>
    <mergeCell ref="DI76:DI79"/>
    <mergeCell ref="DJ76:DJ79"/>
    <mergeCell ref="DK76:DK79"/>
    <mergeCell ref="DL76:DL79"/>
    <mergeCell ref="CY76:CY79"/>
    <mergeCell ref="CZ76:CZ77"/>
    <mergeCell ref="DA76:DA77"/>
    <mergeCell ref="DD76:DD79"/>
    <mergeCell ref="DE76:DE79"/>
    <mergeCell ref="DF76:DF79"/>
    <mergeCell ref="CS80:CS83"/>
    <mergeCell ref="CT80:CT83"/>
    <mergeCell ref="CU80:CU83"/>
    <mergeCell ref="CV80:CV83"/>
    <mergeCell ref="CW80:CW83"/>
    <mergeCell ref="CX80:CX83"/>
    <mergeCell ref="CJ80:CJ83"/>
    <mergeCell ref="CK80:CK83"/>
    <mergeCell ref="CO80:CO83"/>
    <mergeCell ref="CP80:CP83"/>
    <mergeCell ref="CQ80:CQ83"/>
    <mergeCell ref="CR80:CR83"/>
    <mergeCell ref="C80:C83"/>
    <mergeCell ref="D80:D81"/>
    <mergeCell ref="BW80:BW83"/>
    <mergeCell ref="BZ80:BZ83"/>
    <mergeCell ref="CH80:CH83"/>
    <mergeCell ref="CI80:CI83"/>
    <mergeCell ref="D82:D83"/>
    <mergeCell ref="DM80:DM83"/>
    <mergeCell ref="DN80:DN83"/>
    <mergeCell ref="DO80:DO81"/>
    <mergeCell ref="DP80:DP81"/>
    <mergeCell ref="DQ80:DQ81"/>
    <mergeCell ref="DR80:DR81"/>
    <mergeCell ref="DO82:DO83"/>
    <mergeCell ref="DP82:DP83"/>
    <mergeCell ref="DQ82:DQ83"/>
    <mergeCell ref="DR82:DR83"/>
    <mergeCell ref="DG80:DG83"/>
    <mergeCell ref="DH80:DH83"/>
    <mergeCell ref="DI80:DI83"/>
    <mergeCell ref="DJ80:DJ83"/>
    <mergeCell ref="DK80:DK83"/>
    <mergeCell ref="DL80:DL83"/>
    <mergeCell ref="CY80:CY83"/>
    <mergeCell ref="CZ80:CZ81"/>
    <mergeCell ref="DA80:DA81"/>
    <mergeCell ref="DD80:DD83"/>
    <mergeCell ref="DE80:DE83"/>
    <mergeCell ref="DF80:DF83"/>
    <mergeCell ref="CS84:CS87"/>
    <mergeCell ref="CT84:CT87"/>
    <mergeCell ref="CU84:CU87"/>
    <mergeCell ref="CV84:CV87"/>
    <mergeCell ref="CW84:CW87"/>
    <mergeCell ref="CX84:CX87"/>
    <mergeCell ref="CJ84:CJ87"/>
    <mergeCell ref="CK84:CK87"/>
    <mergeCell ref="CO84:CO87"/>
    <mergeCell ref="CP84:CP87"/>
    <mergeCell ref="CQ84:CQ87"/>
    <mergeCell ref="CR84:CR87"/>
    <mergeCell ref="C84:C87"/>
    <mergeCell ref="D84:D85"/>
    <mergeCell ref="BW84:BW87"/>
    <mergeCell ref="BZ84:BZ87"/>
    <mergeCell ref="CH84:CH87"/>
    <mergeCell ref="CI84:CI87"/>
    <mergeCell ref="D86:D87"/>
    <mergeCell ref="DM84:DM87"/>
    <mergeCell ref="DN84:DN87"/>
    <mergeCell ref="DO84:DO85"/>
    <mergeCell ref="DP84:DP85"/>
    <mergeCell ref="DQ84:DQ85"/>
    <mergeCell ref="DR84:DR85"/>
    <mergeCell ref="DO86:DO87"/>
    <mergeCell ref="DP86:DP87"/>
    <mergeCell ref="DQ86:DQ87"/>
    <mergeCell ref="DR86:DR87"/>
    <mergeCell ref="DG84:DG87"/>
    <mergeCell ref="DH84:DH87"/>
    <mergeCell ref="DI84:DI87"/>
    <mergeCell ref="DJ84:DJ87"/>
    <mergeCell ref="DK84:DK87"/>
    <mergeCell ref="DL84:DL87"/>
    <mergeCell ref="CY84:CY87"/>
    <mergeCell ref="CZ84:CZ85"/>
    <mergeCell ref="DA84:DA85"/>
    <mergeCell ref="DD84:DD87"/>
    <mergeCell ref="DE84:DE87"/>
    <mergeCell ref="DF84:DF87"/>
    <mergeCell ref="CS88:CS91"/>
    <mergeCell ref="CT88:CT91"/>
    <mergeCell ref="CU88:CU91"/>
    <mergeCell ref="CV88:CV91"/>
    <mergeCell ref="CW88:CW91"/>
    <mergeCell ref="CX88:CX91"/>
    <mergeCell ref="CJ88:CJ91"/>
    <mergeCell ref="CK88:CK91"/>
    <mergeCell ref="CO88:CO91"/>
    <mergeCell ref="CP88:CP91"/>
    <mergeCell ref="CQ88:CQ91"/>
    <mergeCell ref="CR88:CR91"/>
    <mergeCell ref="C88:C91"/>
    <mergeCell ref="D88:D89"/>
    <mergeCell ref="BW88:BW91"/>
    <mergeCell ref="BZ88:BZ91"/>
    <mergeCell ref="CH88:CH91"/>
    <mergeCell ref="CI88:CI91"/>
    <mergeCell ref="D90:D91"/>
    <mergeCell ref="DM88:DM91"/>
    <mergeCell ref="DN88:DN91"/>
    <mergeCell ref="DO88:DO89"/>
    <mergeCell ref="DP88:DP89"/>
    <mergeCell ref="DQ88:DQ89"/>
    <mergeCell ref="DR88:DR89"/>
    <mergeCell ref="DO90:DO91"/>
    <mergeCell ref="DP90:DP91"/>
    <mergeCell ref="DQ90:DQ91"/>
    <mergeCell ref="DR90:DR91"/>
    <mergeCell ref="DG88:DG91"/>
    <mergeCell ref="DH88:DH91"/>
    <mergeCell ref="DI88:DI91"/>
    <mergeCell ref="DJ88:DJ91"/>
    <mergeCell ref="DK88:DK91"/>
    <mergeCell ref="DL88:DL91"/>
    <mergeCell ref="CY88:CY91"/>
    <mergeCell ref="CZ88:CZ89"/>
    <mergeCell ref="DA88:DA89"/>
    <mergeCell ref="DD88:DD91"/>
    <mergeCell ref="DE88:DE91"/>
    <mergeCell ref="DF88:DF91"/>
    <mergeCell ref="CD92:CD95"/>
    <mergeCell ref="CE92:CE95"/>
    <mergeCell ref="CF92:CF95"/>
    <mergeCell ref="CG92:CG95"/>
    <mergeCell ref="CH92:CH95"/>
    <mergeCell ref="CI92:CI95"/>
    <mergeCell ref="BW92:BW93"/>
    <mergeCell ref="BX92:BX93"/>
    <mergeCell ref="BZ92:BZ95"/>
    <mergeCell ref="CA92:CA95"/>
    <mergeCell ref="CB92:CB95"/>
    <mergeCell ref="CC92:CC95"/>
    <mergeCell ref="B92:B175"/>
    <mergeCell ref="C92:C95"/>
    <mergeCell ref="D92:D93"/>
    <mergeCell ref="BI92:BI175"/>
    <mergeCell ref="BL92:BL175"/>
    <mergeCell ref="BU92:BU175"/>
    <mergeCell ref="C96:C99"/>
    <mergeCell ref="C100:C103"/>
    <mergeCell ref="D100:D101"/>
    <mergeCell ref="D102:D103"/>
    <mergeCell ref="BW96:BW97"/>
    <mergeCell ref="BX96:BX97"/>
    <mergeCell ref="BZ96:BZ99"/>
    <mergeCell ref="CA96:CA99"/>
    <mergeCell ref="CB96:CB99"/>
    <mergeCell ref="CC96:CC99"/>
    <mergeCell ref="CD96:CD99"/>
    <mergeCell ref="CE96:CE99"/>
    <mergeCell ref="CF96:CF99"/>
    <mergeCell ref="CG96:CG99"/>
    <mergeCell ref="DD92:DD95"/>
    <mergeCell ref="DE92:DE95"/>
    <mergeCell ref="CY96:CY99"/>
    <mergeCell ref="CZ96:CZ97"/>
    <mergeCell ref="DA96:DA97"/>
    <mergeCell ref="DD96:DD99"/>
    <mergeCell ref="CS92:CS95"/>
    <mergeCell ref="CT92:CT95"/>
    <mergeCell ref="CU92:CU95"/>
    <mergeCell ref="CV92:CV95"/>
    <mergeCell ref="CW92:CW95"/>
    <mergeCell ref="CX92:CX95"/>
    <mergeCell ref="CJ92:CJ95"/>
    <mergeCell ref="CK92:CK95"/>
    <mergeCell ref="CO92:CO95"/>
    <mergeCell ref="CP92:CP95"/>
    <mergeCell ref="CQ92:CQ95"/>
    <mergeCell ref="CR92:CR95"/>
    <mergeCell ref="CJ96:CJ99"/>
    <mergeCell ref="CK96:CK99"/>
    <mergeCell ref="CO96:CO99"/>
    <mergeCell ref="CP96:CP99"/>
    <mergeCell ref="CQ96:CQ99"/>
    <mergeCell ref="CR96:CR99"/>
    <mergeCell ref="DR92:DR93"/>
    <mergeCell ref="DT92:DT175"/>
    <mergeCell ref="D94:D95"/>
    <mergeCell ref="BW94:BW95"/>
    <mergeCell ref="BX94:BX95"/>
    <mergeCell ref="DO94:DO95"/>
    <mergeCell ref="DP94:DP95"/>
    <mergeCell ref="DQ94:DQ95"/>
    <mergeCell ref="DR94:DR95"/>
    <mergeCell ref="D96:D97"/>
    <mergeCell ref="DL92:DL95"/>
    <mergeCell ref="DM92:DM95"/>
    <mergeCell ref="DN92:DN95"/>
    <mergeCell ref="DO92:DO93"/>
    <mergeCell ref="DP92:DP93"/>
    <mergeCell ref="DQ92:DQ93"/>
    <mergeCell ref="DF92:DF95"/>
    <mergeCell ref="DG92:DG95"/>
    <mergeCell ref="DH92:DH95"/>
    <mergeCell ref="DI92:DI95"/>
    <mergeCell ref="DJ92:DJ95"/>
    <mergeCell ref="DK92:DK95"/>
    <mergeCell ref="CY92:CY95"/>
    <mergeCell ref="CZ92:CZ93"/>
    <mergeCell ref="DA92:DA93"/>
    <mergeCell ref="DB92:DB175"/>
    <mergeCell ref="CS96:CS99"/>
    <mergeCell ref="CT96:CT99"/>
    <mergeCell ref="CU96:CU99"/>
    <mergeCell ref="CV96:CV99"/>
    <mergeCell ref="CW96:CW99"/>
    <mergeCell ref="CX96:CX99"/>
    <mergeCell ref="CH96:CH99"/>
    <mergeCell ref="CI96:CI99"/>
    <mergeCell ref="CG100:CG103"/>
    <mergeCell ref="CH100:CH103"/>
    <mergeCell ref="CI100:CI103"/>
    <mergeCell ref="BW100:BW101"/>
    <mergeCell ref="BX100:BX101"/>
    <mergeCell ref="BZ100:BZ103"/>
    <mergeCell ref="CA100:CA103"/>
    <mergeCell ref="CB100:CB103"/>
    <mergeCell ref="CC100:CC103"/>
    <mergeCell ref="BW102:BW103"/>
    <mergeCell ref="BX102:BX103"/>
    <mergeCell ref="DQ96:DQ97"/>
    <mergeCell ref="DR96:DR97"/>
    <mergeCell ref="D98:D99"/>
    <mergeCell ref="BW98:BW99"/>
    <mergeCell ref="BX98:BX99"/>
    <mergeCell ref="DO98:DO99"/>
    <mergeCell ref="DP98:DP99"/>
    <mergeCell ref="DQ98:DQ99"/>
    <mergeCell ref="DR98:DR99"/>
    <mergeCell ref="DK96:DK99"/>
    <mergeCell ref="DL96:DL99"/>
    <mergeCell ref="DM96:DM99"/>
    <mergeCell ref="DN96:DN99"/>
    <mergeCell ref="DO96:DO97"/>
    <mergeCell ref="DP96:DP97"/>
    <mergeCell ref="DE96:DE99"/>
    <mergeCell ref="DF96:DF99"/>
    <mergeCell ref="DG96:DG99"/>
    <mergeCell ref="DH96:DH99"/>
    <mergeCell ref="DI96:DI99"/>
    <mergeCell ref="DJ96:DJ99"/>
    <mergeCell ref="DR100:DR101"/>
    <mergeCell ref="DO102:DO103"/>
    <mergeCell ref="DP102:DP103"/>
    <mergeCell ref="DQ102:DQ103"/>
    <mergeCell ref="DR102:DR103"/>
    <mergeCell ref="DG100:DG103"/>
    <mergeCell ref="DH100:DH103"/>
    <mergeCell ref="DI100:DI103"/>
    <mergeCell ref="DJ100:DJ103"/>
    <mergeCell ref="DK100:DK103"/>
    <mergeCell ref="DL100:DL103"/>
    <mergeCell ref="CY100:CY103"/>
    <mergeCell ref="CZ100:CZ101"/>
    <mergeCell ref="DA100:DA101"/>
    <mergeCell ref="DD100:DD103"/>
    <mergeCell ref="DE100:DE103"/>
    <mergeCell ref="DF100:DF103"/>
    <mergeCell ref="CB104:CB107"/>
    <mergeCell ref="CC104:CC107"/>
    <mergeCell ref="CD104:CD107"/>
    <mergeCell ref="CE104:CE107"/>
    <mergeCell ref="CF104:CF107"/>
    <mergeCell ref="CG104:CG107"/>
    <mergeCell ref="C104:C107"/>
    <mergeCell ref="D104:D105"/>
    <mergeCell ref="BW104:BW105"/>
    <mergeCell ref="BX104:BX105"/>
    <mergeCell ref="BZ104:BZ107"/>
    <mergeCell ref="CA104:CA107"/>
    <mergeCell ref="DM100:DM103"/>
    <mergeCell ref="DN100:DN103"/>
    <mergeCell ref="DO100:DO101"/>
    <mergeCell ref="DP100:DP101"/>
    <mergeCell ref="DQ100:DQ101"/>
    <mergeCell ref="CS100:CS103"/>
    <mergeCell ref="CT100:CT103"/>
    <mergeCell ref="CU100:CU103"/>
    <mergeCell ref="CV100:CV103"/>
    <mergeCell ref="CW100:CW103"/>
    <mergeCell ref="CX100:CX103"/>
    <mergeCell ref="CJ100:CJ103"/>
    <mergeCell ref="CK100:CK103"/>
    <mergeCell ref="CO100:CO103"/>
    <mergeCell ref="CP100:CP103"/>
    <mergeCell ref="CQ100:CQ103"/>
    <mergeCell ref="CR100:CR103"/>
    <mergeCell ref="CD100:CD103"/>
    <mergeCell ref="CE100:CE103"/>
    <mergeCell ref="CF100:CF103"/>
    <mergeCell ref="DJ104:DJ107"/>
    <mergeCell ref="CW104:CW107"/>
    <mergeCell ref="CX104:CX107"/>
    <mergeCell ref="CY104:CY107"/>
    <mergeCell ref="CZ104:CZ105"/>
    <mergeCell ref="DA104:DA105"/>
    <mergeCell ref="DD104:DD107"/>
    <mergeCell ref="CQ104:CQ107"/>
    <mergeCell ref="CR104:CR107"/>
    <mergeCell ref="CS104:CS107"/>
    <mergeCell ref="CT104:CT107"/>
    <mergeCell ref="CU104:CU107"/>
    <mergeCell ref="CV104:CV107"/>
    <mergeCell ref="CH104:CH107"/>
    <mergeCell ref="CI104:CI107"/>
    <mergeCell ref="CJ104:CJ107"/>
    <mergeCell ref="CK104:CK107"/>
    <mergeCell ref="CO104:CO107"/>
    <mergeCell ref="CP104:CP107"/>
    <mergeCell ref="CB108:CB111"/>
    <mergeCell ref="CC108:CC111"/>
    <mergeCell ref="CD108:CD111"/>
    <mergeCell ref="CE108:CE111"/>
    <mergeCell ref="CF108:CF111"/>
    <mergeCell ref="CG108:CG111"/>
    <mergeCell ref="C108:C111"/>
    <mergeCell ref="D108:D109"/>
    <mergeCell ref="BW108:BW109"/>
    <mergeCell ref="BX108:BX109"/>
    <mergeCell ref="BZ108:BZ111"/>
    <mergeCell ref="CA108:CA111"/>
    <mergeCell ref="DQ104:DQ105"/>
    <mergeCell ref="DR104:DR105"/>
    <mergeCell ref="D106:D107"/>
    <mergeCell ref="BW106:BW107"/>
    <mergeCell ref="BX106:BX107"/>
    <mergeCell ref="DO106:DO107"/>
    <mergeCell ref="DP106:DP107"/>
    <mergeCell ref="DQ106:DQ107"/>
    <mergeCell ref="DR106:DR107"/>
    <mergeCell ref="DK104:DK107"/>
    <mergeCell ref="DL104:DL107"/>
    <mergeCell ref="DM104:DM107"/>
    <mergeCell ref="DN104:DN107"/>
    <mergeCell ref="DO104:DO105"/>
    <mergeCell ref="DP104:DP105"/>
    <mergeCell ref="DE104:DE107"/>
    <mergeCell ref="DF104:DF107"/>
    <mergeCell ref="DG104:DG107"/>
    <mergeCell ref="DH104:DH107"/>
    <mergeCell ref="DI104:DI107"/>
    <mergeCell ref="CW108:CW111"/>
    <mergeCell ref="CX108:CX111"/>
    <mergeCell ref="CY108:CY111"/>
    <mergeCell ref="CZ108:CZ109"/>
    <mergeCell ref="DA108:DA109"/>
    <mergeCell ref="DD108:DD111"/>
    <mergeCell ref="CQ108:CQ111"/>
    <mergeCell ref="CR108:CR111"/>
    <mergeCell ref="CS108:CS111"/>
    <mergeCell ref="CT108:CT111"/>
    <mergeCell ref="CU108:CU111"/>
    <mergeCell ref="CV108:CV111"/>
    <mergeCell ref="CH108:CH111"/>
    <mergeCell ref="CI108:CI111"/>
    <mergeCell ref="CJ108:CJ111"/>
    <mergeCell ref="CK108:CK111"/>
    <mergeCell ref="CO108:CO111"/>
    <mergeCell ref="CP108:CP111"/>
    <mergeCell ref="DR110:DR111"/>
    <mergeCell ref="C112:C115"/>
    <mergeCell ref="D112:D113"/>
    <mergeCell ref="BW112:BW113"/>
    <mergeCell ref="BX112:BX113"/>
    <mergeCell ref="BZ112:BZ115"/>
    <mergeCell ref="CA112:CA115"/>
    <mergeCell ref="CB112:CB115"/>
    <mergeCell ref="CC112:CC115"/>
    <mergeCell ref="CD112:CD115"/>
    <mergeCell ref="DQ108:DQ109"/>
    <mergeCell ref="DR108:DR109"/>
    <mergeCell ref="D110:D111"/>
    <mergeCell ref="BK110:BK112"/>
    <mergeCell ref="BM110:BS112"/>
    <mergeCell ref="BW110:BW111"/>
    <mergeCell ref="BX110:BX111"/>
    <mergeCell ref="DO110:DO111"/>
    <mergeCell ref="DP110:DP111"/>
    <mergeCell ref="DQ110:DQ111"/>
    <mergeCell ref="DK108:DK111"/>
    <mergeCell ref="DL108:DL111"/>
    <mergeCell ref="DM108:DM111"/>
    <mergeCell ref="DN108:DN111"/>
    <mergeCell ref="DO108:DO109"/>
    <mergeCell ref="DP108:DP109"/>
    <mergeCell ref="DE108:DE111"/>
    <mergeCell ref="DF108:DF111"/>
    <mergeCell ref="DG108:DG111"/>
    <mergeCell ref="DH108:DH111"/>
    <mergeCell ref="DI108:DI111"/>
    <mergeCell ref="DJ108:DJ111"/>
    <mergeCell ref="DE112:DE115"/>
    <mergeCell ref="DF112:DF115"/>
    <mergeCell ref="DG112:DG115"/>
    <mergeCell ref="CT112:CT115"/>
    <mergeCell ref="CU112:CU115"/>
    <mergeCell ref="CV112:CV115"/>
    <mergeCell ref="CW112:CW115"/>
    <mergeCell ref="CX112:CX115"/>
    <mergeCell ref="CY112:CY115"/>
    <mergeCell ref="CK112:CK115"/>
    <mergeCell ref="CO112:CO115"/>
    <mergeCell ref="CP112:CP115"/>
    <mergeCell ref="CQ112:CQ115"/>
    <mergeCell ref="CR112:CR115"/>
    <mergeCell ref="CS112:CS115"/>
    <mergeCell ref="CE112:CE115"/>
    <mergeCell ref="CF112:CF115"/>
    <mergeCell ref="CG112:CG115"/>
    <mergeCell ref="CH112:CH115"/>
    <mergeCell ref="CI112:CI115"/>
    <mergeCell ref="CJ112:CJ115"/>
    <mergeCell ref="CG116:CG119"/>
    <mergeCell ref="CH116:CH119"/>
    <mergeCell ref="CI116:CI119"/>
    <mergeCell ref="DQ114:DQ115"/>
    <mergeCell ref="DR114:DR115"/>
    <mergeCell ref="C116:C119"/>
    <mergeCell ref="D116:D117"/>
    <mergeCell ref="BW116:BW117"/>
    <mergeCell ref="BX116:BX117"/>
    <mergeCell ref="BZ116:BZ119"/>
    <mergeCell ref="CA116:CA119"/>
    <mergeCell ref="CB116:CB119"/>
    <mergeCell ref="CC116:CC119"/>
    <mergeCell ref="DN112:DN115"/>
    <mergeCell ref="DO112:DO113"/>
    <mergeCell ref="DP112:DP113"/>
    <mergeCell ref="DQ112:DQ113"/>
    <mergeCell ref="DR112:DR113"/>
    <mergeCell ref="D114:D115"/>
    <mergeCell ref="BW114:BW115"/>
    <mergeCell ref="BX114:BX115"/>
    <mergeCell ref="DO114:DO115"/>
    <mergeCell ref="DP114:DP115"/>
    <mergeCell ref="DH112:DH115"/>
    <mergeCell ref="DI112:DI115"/>
    <mergeCell ref="DJ112:DJ115"/>
    <mergeCell ref="DK112:DK115"/>
    <mergeCell ref="DL112:DL115"/>
    <mergeCell ref="DM112:DM115"/>
    <mergeCell ref="CZ112:CZ113"/>
    <mergeCell ref="DA112:DA113"/>
    <mergeCell ref="DD112:DD115"/>
    <mergeCell ref="DQ118:DQ119"/>
    <mergeCell ref="DM116:DM119"/>
    <mergeCell ref="DN116:DN119"/>
    <mergeCell ref="DO116:DO117"/>
    <mergeCell ref="DP116:DP117"/>
    <mergeCell ref="DQ116:DQ117"/>
    <mergeCell ref="DR116:DR117"/>
    <mergeCell ref="DR118:DR119"/>
    <mergeCell ref="DG116:DG119"/>
    <mergeCell ref="DH116:DH119"/>
    <mergeCell ref="DI116:DI119"/>
    <mergeCell ref="DJ116:DJ119"/>
    <mergeCell ref="DK116:DK119"/>
    <mergeCell ref="DL116:DL119"/>
    <mergeCell ref="CY116:CY119"/>
    <mergeCell ref="CZ116:CZ117"/>
    <mergeCell ref="DA116:DA117"/>
    <mergeCell ref="DD116:DD119"/>
    <mergeCell ref="DE116:DE119"/>
    <mergeCell ref="DF116:DF119"/>
    <mergeCell ref="CB120:CB123"/>
    <mergeCell ref="CC120:CC123"/>
    <mergeCell ref="CD120:CD123"/>
    <mergeCell ref="CE120:CE123"/>
    <mergeCell ref="CF120:CF123"/>
    <mergeCell ref="CG120:CG123"/>
    <mergeCell ref="C120:C123"/>
    <mergeCell ref="D120:D121"/>
    <mergeCell ref="BW120:BW121"/>
    <mergeCell ref="BX120:BX121"/>
    <mergeCell ref="BZ120:BZ123"/>
    <mergeCell ref="CA120:CA123"/>
    <mergeCell ref="D118:D119"/>
    <mergeCell ref="BW118:BW119"/>
    <mergeCell ref="BX118:BX119"/>
    <mergeCell ref="DO118:DO119"/>
    <mergeCell ref="DP118:DP119"/>
    <mergeCell ref="CS116:CS119"/>
    <mergeCell ref="CT116:CT119"/>
    <mergeCell ref="CU116:CU119"/>
    <mergeCell ref="CV116:CV119"/>
    <mergeCell ref="CW116:CW119"/>
    <mergeCell ref="CX116:CX119"/>
    <mergeCell ref="CJ116:CJ119"/>
    <mergeCell ref="CK116:CK119"/>
    <mergeCell ref="CO116:CO119"/>
    <mergeCell ref="CP116:CP119"/>
    <mergeCell ref="CQ116:CQ119"/>
    <mergeCell ref="CR116:CR119"/>
    <mergeCell ref="CD116:CD119"/>
    <mergeCell ref="CE116:CE119"/>
    <mergeCell ref="CF116:CF119"/>
    <mergeCell ref="DJ120:DJ123"/>
    <mergeCell ref="CW120:CW123"/>
    <mergeCell ref="CX120:CX123"/>
    <mergeCell ref="CY120:CY123"/>
    <mergeCell ref="CZ120:CZ121"/>
    <mergeCell ref="DA120:DA121"/>
    <mergeCell ref="DD120:DD123"/>
    <mergeCell ref="CQ120:CQ123"/>
    <mergeCell ref="CR120:CR123"/>
    <mergeCell ref="CS120:CS123"/>
    <mergeCell ref="CT120:CT123"/>
    <mergeCell ref="CU120:CU123"/>
    <mergeCell ref="CV120:CV123"/>
    <mergeCell ref="CH120:CH123"/>
    <mergeCell ref="CI120:CI123"/>
    <mergeCell ref="CJ120:CJ123"/>
    <mergeCell ref="CK120:CK123"/>
    <mergeCell ref="CO120:CO123"/>
    <mergeCell ref="CP120:CP123"/>
    <mergeCell ref="CB124:CB127"/>
    <mergeCell ref="CC124:CC127"/>
    <mergeCell ref="CD124:CD127"/>
    <mergeCell ref="CE124:CE127"/>
    <mergeCell ref="CF124:CF127"/>
    <mergeCell ref="CG124:CG127"/>
    <mergeCell ref="C124:C127"/>
    <mergeCell ref="D124:D125"/>
    <mergeCell ref="BW124:BW125"/>
    <mergeCell ref="BX124:BX125"/>
    <mergeCell ref="BZ124:BZ127"/>
    <mergeCell ref="CA124:CA127"/>
    <mergeCell ref="DQ120:DQ121"/>
    <mergeCell ref="DR120:DR121"/>
    <mergeCell ref="D122:D123"/>
    <mergeCell ref="BW122:BW123"/>
    <mergeCell ref="BX122:BX123"/>
    <mergeCell ref="DO122:DO123"/>
    <mergeCell ref="DP122:DP123"/>
    <mergeCell ref="DQ122:DQ123"/>
    <mergeCell ref="DR122:DR123"/>
    <mergeCell ref="DK120:DK123"/>
    <mergeCell ref="DL120:DL123"/>
    <mergeCell ref="DM120:DM123"/>
    <mergeCell ref="DN120:DN123"/>
    <mergeCell ref="DO120:DO121"/>
    <mergeCell ref="DP120:DP121"/>
    <mergeCell ref="DE120:DE123"/>
    <mergeCell ref="DF120:DF123"/>
    <mergeCell ref="DG120:DG123"/>
    <mergeCell ref="DH120:DH123"/>
    <mergeCell ref="DI120:DI123"/>
    <mergeCell ref="DJ124:DJ127"/>
    <mergeCell ref="CW124:CW127"/>
    <mergeCell ref="CX124:CX127"/>
    <mergeCell ref="CY124:CY127"/>
    <mergeCell ref="CZ124:CZ125"/>
    <mergeCell ref="DA124:DA125"/>
    <mergeCell ref="DD124:DD127"/>
    <mergeCell ref="CQ124:CQ127"/>
    <mergeCell ref="CR124:CR127"/>
    <mergeCell ref="CS124:CS127"/>
    <mergeCell ref="CT124:CT127"/>
    <mergeCell ref="CU124:CU127"/>
    <mergeCell ref="CV124:CV127"/>
    <mergeCell ref="CH124:CH127"/>
    <mergeCell ref="CI124:CI127"/>
    <mergeCell ref="CJ124:CJ127"/>
    <mergeCell ref="CK124:CK127"/>
    <mergeCell ref="CO124:CO127"/>
    <mergeCell ref="CP124:CP127"/>
    <mergeCell ref="CB128:CB131"/>
    <mergeCell ref="CC128:CC131"/>
    <mergeCell ref="CD128:CD131"/>
    <mergeCell ref="CE128:CE131"/>
    <mergeCell ref="CF128:CF131"/>
    <mergeCell ref="CG128:CG131"/>
    <mergeCell ref="C128:C131"/>
    <mergeCell ref="D128:D129"/>
    <mergeCell ref="BW128:BW129"/>
    <mergeCell ref="BX128:BX129"/>
    <mergeCell ref="BZ128:BZ131"/>
    <mergeCell ref="CA128:CA131"/>
    <mergeCell ref="DQ124:DQ125"/>
    <mergeCell ref="DR124:DR125"/>
    <mergeCell ref="D126:D127"/>
    <mergeCell ref="BW126:BW127"/>
    <mergeCell ref="BX126:BX127"/>
    <mergeCell ref="DO126:DO127"/>
    <mergeCell ref="DP126:DP127"/>
    <mergeCell ref="DQ126:DQ127"/>
    <mergeCell ref="DR126:DR127"/>
    <mergeCell ref="DK124:DK127"/>
    <mergeCell ref="DL124:DL127"/>
    <mergeCell ref="DM124:DM127"/>
    <mergeCell ref="DN124:DN127"/>
    <mergeCell ref="DO124:DO125"/>
    <mergeCell ref="DP124:DP125"/>
    <mergeCell ref="DE124:DE127"/>
    <mergeCell ref="DF124:DF127"/>
    <mergeCell ref="DG124:DG127"/>
    <mergeCell ref="DH124:DH127"/>
    <mergeCell ref="DI124:DI127"/>
    <mergeCell ref="DJ128:DJ131"/>
    <mergeCell ref="CW128:CW131"/>
    <mergeCell ref="CX128:CX131"/>
    <mergeCell ref="CY128:CY131"/>
    <mergeCell ref="CZ128:CZ129"/>
    <mergeCell ref="DA128:DA129"/>
    <mergeCell ref="DD128:DD131"/>
    <mergeCell ref="CQ128:CQ131"/>
    <mergeCell ref="CR128:CR131"/>
    <mergeCell ref="CS128:CS131"/>
    <mergeCell ref="CT128:CT131"/>
    <mergeCell ref="CU128:CU131"/>
    <mergeCell ref="CV128:CV131"/>
    <mergeCell ref="CH128:CH131"/>
    <mergeCell ref="CI128:CI131"/>
    <mergeCell ref="CJ128:CJ131"/>
    <mergeCell ref="CK128:CK131"/>
    <mergeCell ref="CO128:CO131"/>
    <mergeCell ref="CP128:CP131"/>
    <mergeCell ref="CB132:CB135"/>
    <mergeCell ref="CC132:CC135"/>
    <mergeCell ref="CD132:CD135"/>
    <mergeCell ref="CE132:CE135"/>
    <mergeCell ref="CF132:CF135"/>
    <mergeCell ref="CG132:CG135"/>
    <mergeCell ref="C132:C135"/>
    <mergeCell ref="D132:D133"/>
    <mergeCell ref="BW132:BW133"/>
    <mergeCell ref="BX132:BX133"/>
    <mergeCell ref="BZ132:BZ135"/>
    <mergeCell ref="CA132:CA135"/>
    <mergeCell ref="DQ128:DQ129"/>
    <mergeCell ref="DR128:DR129"/>
    <mergeCell ref="D130:D131"/>
    <mergeCell ref="BW130:BW131"/>
    <mergeCell ref="BX130:BX131"/>
    <mergeCell ref="DO130:DO131"/>
    <mergeCell ref="DP130:DP131"/>
    <mergeCell ref="DQ130:DQ131"/>
    <mergeCell ref="DR130:DR131"/>
    <mergeCell ref="DK128:DK131"/>
    <mergeCell ref="DL128:DL131"/>
    <mergeCell ref="DM128:DM131"/>
    <mergeCell ref="DN128:DN131"/>
    <mergeCell ref="DO128:DO129"/>
    <mergeCell ref="DP128:DP129"/>
    <mergeCell ref="DE128:DE131"/>
    <mergeCell ref="DF128:DF131"/>
    <mergeCell ref="DG128:DG131"/>
    <mergeCell ref="DH128:DH131"/>
    <mergeCell ref="DI128:DI131"/>
    <mergeCell ref="CW132:CW135"/>
    <mergeCell ref="CX132:CX135"/>
    <mergeCell ref="CY132:CY135"/>
    <mergeCell ref="CZ132:CZ133"/>
    <mergeCell ref="DA132:DA133"/>
    <mergeCell ref="DC132:DC133"/>
    <mergeCell ref="CQ132:CQ135"/>
    <mergeCell ref="CR132:CR135"/>
    <mergeCell ref="CS132:CS135"/>
    <mergeCell ref="CT132:CT135"/>
    <mergeCell ref="CU132:CU135"/>
    <mergeCell ref="CV132:CV135"/>
    <mergeCell ref="CH132:CH135"/>
    <mergeCell ref="CI132:CI135"/>
    <mergeCell ref="CJ132:CJ135"/>
    <mergeCell ref="CK132:CK135"/>
    <mergeCell ref="CO132:CO135"/>
    <mergeCell ref="CP132:CP135"/>
    <mergeCell ref="DR134:DR135"/>
    <mergeCell ref="C136:C139"/>
    <mergeCell ref="D136:D137"/>
    <mergeCell ref="BW136:BW137"/>
    <mergeCell ref="BX136:BX137"/>
    <mergeCell ref="BZ136:BZ139"/>
    <mergeCell ref="CA136:CA139"/>
    <mergeCell ref="CB136:CB139"/>
    <mergeCell ref="CC136:CC139"/>
    <mergeCell ref="CD136:CD139"/>
    <mergeCell ref="DP132:DP133"/>
    <mergeCell ref="DQ132:DQ133"/>
    <mergeCell ref="DR132:DR133"/>
    <mergeCell ref="D134:D135"/>
    <mergeCell ref="BW134:BW135"/>
    <mergeCell ref="BX134:BX135"/>
    <mergeCell ref="DC134:DC135"/>
    <mergeCell ref="DO134:DO135"/>
    <mergeCell ref="DP134:DP135"/>
    <mergeCell ref="DQ134:DQ135"/>
    <mergeCell ref="DJ132:DJ135"/>
    <mergeCell ref="DK132:DK135"/>
    <mergeCell ref="DL132:DL135"/>
    <mergeCell ref="DM132:DM135"/>
    <mergeCell ref="DN132:DN135"/>
    <mergeCell ref="DO132:DO133"/>
    <mergeCell ref="DD132:DD135"/>
    <mergeCell ref="DE132:DE135"/>
    <mergeCell ref="DF132:DF135"/>
    <mergeCell ref="DG132:DG135"/>
    <mergeCell ref="DH132:DH135"/>
    <mergeCell ref="DI132:DI135"/>
    <mergeCell ref="DG136:DG139"/>
    <mergeCell ref="CT136:CT139"/>
    <mergeCell ref="CU136:CU139"/>
    <mergeCell ref="CV136:CV139"/>
    <mergeCell ref="CW136:CW139"/>
    <mergeCell ref="CX136:CX139"/>
    <mergeCell ref="CY136:CY139"/>
    <mergeCell ref="CK136:CK139"/>
    <mergeCell ref="CO136:CO139"/>
    <mergeCell ref="CP136:CP139"/>
    <mergeCell ref="CQ136:CQ139"/>
    <mergeCell ref="CR136:CR139"/>
    <mergeCell ref="CS136:CS139"/>
    <mergeCell ref="CE136:CE139"/>
    <mergeCell ref="CF136:CF139"/>
    <mergeCell ref="CG136:CG139"/>
    <mergeCell ref="CH136:CH139"/>
    <mergeCell ref="CI136:CI139"/>
    <mergeCell ref="CJ136:CJ139"/>
    <mergeCell ref="CT140:CT143"/>
    <mergeCell ref="DQ138:DQ139"/>
    <mergeCell ref="DR138:DR139"/>
    <mergeCell ref="C140:C143"/>
    <mergeCell ref="D140:D141"/>
    <mergeCell ref="BW140:BW143"/>
    <mergeCell ref="BZ140:BZ143"/>
    <mergeCell ref="CH140:CH143"/>
    <mergeCell ref="CI140:CI143"/>
    <mergeCell ref="CJ140:CJ143"/>
    <mergeCell ref="CK140:CK143"/>
    <mergeCell ref="DN136:DN139"/>
    <mergeCell ref="DO136:DO137"/>
    <mergeCell ref="DP136:DP137"/>
    <mergeCell ref="DQ136:DQ137"/>
    <mergeCell ref="DR136:DR137"/>
    <mergeCell ref="D138:D139"/>
    <mergeCell ref="BW138:BW139"/>
    <mergeCell ref="BX138:BX139"/>
    <mergeCell ref="DO138:DO139"/>
    <mergeCell ref="DP138:DP139"/>
    <mergeCell ref="DH136:DH139"/>
    <mergeCell ref="DI136:DI139"/>
    <mergeCell ref="DJ136:DJ139"/>
    <mergeCell ref="DK136:DK139"/>
    <mergeCell ref="DL136:DL139"/>
    <mergeCell ref="DM136:DM139"/>
    <mergeCell ref="CZ136:CZ137"/>
    <mergeCell ref="DA136:DA137"/>
    <mergeCell ref="DD136:DD139"/>
    <mergeCell ref="DE136:DE139"/>
    <mergeCell ref="DF136:DF139"/>
    <mergeCell ref="DO140:DO141"/>
    <mergeCell ref="DP140:DP141"/>
    <mergeCell ref="DQ140:DQ141"/>
    <mergeCell ref="DR140:DR141"/>
    <mergeCell ref="D142:D143"/>
    <mergeCell ref="DO142:DO143"/>
    <mergeCell ref="DP142:DP143"/>
    <mergeCell ref="DQ142:DQ143"/>
    <mergeCell ref="DR142:DR143"/>
    <mergeCell ref="DI140:DI143"/>
    <mergeCell ref="DJ140:DJ143"/>
    <mergeCell ref="DK140:DK143"/>
    <mergeCell ref="DL140:DL143"/>
    <mergeCell ref="DM140:DM143"/>
    <mergeCell ref="DN140:DN143"/>
    <mergeCell ref="DA140:DA141"/>
    <mergeCell ref="DD140:DD143"/>
    <mergeCell ref="DE140:DE143"/>
    <mergeCell ref="DF140:DF143"/>
    <mergeCell ref="DG140:DG143"/>
    <mergeCell ref="DH140:DH143"/>
    <mergeCell ref="CU140:CU143"/>
    <mergeCell ref="CV140:CV143"/>
    <mergeCell ref="CW140:CW143"/>
    <mergeCell ref="CX140:CX143"/>
    <mergeCell ref="CY140:CY143"/>
    <mergeCell ref="CZ140:CZ141"/>
    <mergeCell ref="CO140:CO143"/>
    <mergeCell ref="CP140:CP143"/>
    <mergeCell ref="CQ140:CQ143"/>
    <mergeCell ref="CR140:CR143"/>
    <mergeCell ref="CS140:CS143"/>
    <mergeCell ref="CS144:CS147"/>
    <mergeCell ref="CT144:CT147"/>
    <mergeCell ref="CU144:CU147"/>
    <mergeCell ref="CV144:CV147"/>
    <mergeCell ref="CW144:CW147"/>
    <mergeCell ref="CX144:CX147"/>
    <mergeCell ref="CJ144:CJ147"/>
    <mergeCell ref="CK144:CK147"/>
    <mergeCell ref="CO144:CO147"/>
    <mergeCell ref="CP144:CP147"/>
    <mergeCell ref="CQ144:CQ147"/>
    <mergeCell ref="CR144:CR147"/>
    <mergeCell ref="C144:C147"/>
    <mergeCell ref="D144:D145"/>
    <mergeCell ref="BW144:BW147"/>
    <mergeCell ref="BZ144:BZ147"/>
    <mergeCell ref="CH144:CH147"/>
    <mergeCell ref="CI144:CI147"/>
    <mergeCell ref="D146:D147"/>
    <mergeCell ref="DM144:DM147"/>
    <mergeCell ref="DN144:DN147"/>
    <mergeCell ref="DO144:DO145"/>
    <mergeCell ref="DP144:DP145"/>
    <mergeCell ref="DQ144:DQ145"/>
    <mergeCell ref="DR144:DR145"/>
    <mergeCell ref="DO146:DO147"/>
    <mergeCell ref="DP146:DP147"/>
    <mergeCell ref="DQ146:DQ147"/>
    <mergeCell ref="DR146:DR147"/>
    <mergeCell ref="DG144:DG147"/>
    <mergeCell ref="DH144:DH147"/>
    <mergeCell ref="DI144:DI147"/>
    <mergeCell ref="DJ144:DJ147"/>
    <mergeCell ref="DK144:DK147"/>
    <mergeCell ref="DL144:DL147"/>
    <mergeCell ref="CY144:CY147"/>
    <mergeCell ref="CZ144:CZ145"/>
    <mergeCell ref="DA144:DA145"/>
    <mergeCell ref="DD144:DD147"/>
    <mergeCell ref="DE144:DE147"/>
    <mergeCell ref="DF144:DF147"/>
    <mergeCell ref="CS148:CS151"/>
    <mergeCell ref="CT148:CT151"/>
    <mergeCell ref="CU148:CU151"/>
    <mergeCell ref="CV148:CV151"/>
    <mergeCell ref="CW148:CW151"/>
    <mergeCell ref="CX148:CX151"/>
    <mergeCell ref="CJ148:CJ151"/>
    <mergeCell ref="CK148:CK151"/>
    <mergeCell ref="CO148:CO151"/>
    <mergeCell ref="CP148:CP151"/>
    <mergeCell ref="CQ148:CQ151"/>
    <mergeCell ref="CR148:CR151"/>
    <mergeCell ref="C148:C151"/>
    <mergeCell ref="D148:D149"/>
    <mergeCell ref="BW148:BW151"/>
    <mergeCell ref="BZ148:BZ151"/>
    <mergeCell ref="CH148:CH151"/>
    <mergeCell ref="CI148:CI151"/>
    <mergeCell ref="D150:D151"/>
    <mergeCell ref="DM148:DM151"/>
    <mergeCell ref="DN148:DN151"/>
    <mergeCell ref="DO148:DO149"/>
    <mergeCell ref="DP148:DP149"/>
    <mergeCell ref="DQ148:DQ149"/>
    <mergeCell ref="DR148:DR149"/>
    <mergeCell ref="DO150:DO151"/>
    <mergeCell ref="DP150:DP151"/>
    <mergeCell ref="DQ150:DQ151"/>
    <mergeCell ref="DR150:DR151"/>
    <mergeCell ref="DG148:DG151"/>
    <mergeCell ref="DH148:DH151"/>
    <mergeCell ref="DI148:DI151"/>
    <mergeCell ref="DJ148:DJ151"/>
    <mergeCell ref="DK148:DK151"/>
    <mergeCell ref="DL148:DL151"/>
    <mergeCell ref="CY148:CY151"/>
    <mergeCell ref="CZ148:CZ149"/>
    <mergeCell ref="DA148:DA149"/>
    <mergeCell ref="DD148:DD151"/>
    <mergeCell ref="DE148:DE151"/>
    <mergeCell ref="DF148:DF151"/>
    <mergeCell ref="CS152:CS155"/>
    <mergeCell ref="CT152:CT155"/>
    <mergeCell ref="CU152:CU155"/>
    <mergeCell ref="CV152:CV155"/>
    <mergeCell ref="CW152:CW155"/>
    <mergeCell ref="CX152:CX155"/>
    <mergeCell ref="CJ152:CJ155"/>
    <mergeCell ref="CK152:CK155"/>
    <mergeCell ref="CO152:CO155"/>
    <mergeCell ref="CP152:CP155"/>
    <mergeCell ref="CQ152:CQ155"/>
    <mergeCell ref="CR152:CR155"/>
    <mergeCell ref="C152:C155"/>
    <mergeCell ref="D152:D153"/>
    <mergeCell ref="BW152:BW155"/>
    <mergeCell ref="BZ152:BZ155"/>
    <mergeCell ref="CH152:CH155"/>
    <mergeCell ref="CI152:CI155"/>
    <mergeCell ref="D154:D155"/>
    <mergeCell ref="DM152:DM155"/>
    <mergeCell ref="DN152:DN155"/>
    <mergeCell ref="DO152:DO153"/>
    <mergeCell ref="DP152:DP153"/>
    <mergeCell ref="DQ152:DQ153"/>
    <mergeCell ref="DR152:DR153"/>
    <mergeCell ref="DO154:DO155"/>
    <mergeCell ref="DP154:DP155"/>
    <mergeCell ref="DQ154:DQ155"/>
    <mergeCell ref="DR154:DR155"/>
    <mergeCell ref="DG152:DG155"/>
    <mergeCell ref="DH152:DH155"/>
    <mergeCell ref="DI152:DI155"/>
    <mergeCell ref="DJ152:DJ155"/>
    <mergeCell ref="DK152:DK155"/>
    <mergeCell ref="DL152:DL155"/>
    <mergeCell ref="CY152:CY155"/>
    <mergeCell ref="CZ152:CZ153"/>
    <mergeCell ref="DA152:DA153"/>
    <mergeCell ref="DD152:DD155"/>
    <mergeCell ref="DE152:DE155"/>
    <mergeCell ref="DF152:DF155"/>
    <mergeCell ref="CS156:CS159"/>
    <mergeCell ref="CT156:CT159"/>
    <mergeCell ref="CU156:CU159"/>
    <mergeCell ref="CV156:CV159"/>
    <mergeCell ref="CW156:CW159"/>
    <mergeCell ref="CX156:CX159"/>
    <mergeCell ref="CJ156:CJ159"/>
    <mergeCell ref="CK156:CK159"/>
    <mergeCell ref="CO156:CO159"/>
    <mergeCell ref="CP156:CP159"/>
    <mergeCell ref="CQ156:CQ159"/>
    <mergeCell ref="CR156:CR159"/>
    <mergeCell ref="C156:C159"/>
    <mergeCell ref="D156:D157"/>
    <mergeCell ref="BW156:BW159"/>
    <mergeCell ref="BZ156:BZ159"/>
    <mergeCell ref="CH156:CH159"/>
    <mergeCell ref="CI156:CI159"/>
    <mergeCell ref="D158:D159"/>
    <mergeCell ref="DM156:DM159"/>
    <mergeCell ref="DN156:DN159"/>
    <mergeCell ref="DO156:DO157"/>
    <mergeCell ref="DP156:DP157"/>
    <mergeCell ref="DQ156:DQ157"/>
    <mergeCell ref="DR156:DR157"/>
    <mergeCell ref="DO158:DO159"/>
    <mergeCell ref="DP158:DP159"/>
    <mergeCell ref="DQ158:DQ159"/>
    <mergeCell ref="DR158:DR159"/>
    <mergeCell ref="DG156:DG159"/>
    <mergeCell ref="DH156:DH159"/>
    <mergeCell ref="DI156:DI159"/>
    <mergeCell ref="DJ156:DJ159"/>
    <mergeCell ref="DK156:DK159"/>
    <mergeCell ref="DL156:DL159"/>
    <mergeCell ref="CY156:CY159"/>
    <mergeCell ref="CZ156:CZ157"/>
    <mergeCell ref="DA156:DA157"/>
    <mergeCell ref="DD156:DD159"/>
    <mergeCell ref="DE156:DE159"/>
    <mergeCell ref="DF156:DF159"/>
    <mergeCell ref="CS160:CS163"/>
    <mergeCell ref="CT160:CT163"/>
    <mergeCell ref="CU160:CU163"/>
    <mergeCell ref="CV160:CV163"/>
    <mergeCell ref="CW160:CW163"/>
    <mergeCell ref="CX160:CX163"/>
    <mergeCell ref="CJ160:CJ163"/>
    <mergeCell ref="CK160:CK163"/>
    <mergeCell ref="CO160:CO163"/>
    <mergeCell ref="CP160:CP163"/>
    <mergeCell ref="CQ160:CQ163"/>
    <mergeCell ref="CR160:CR163"/>
    <mergeCell ref="C160:C163"/>
    <mergeCell ref="D160:D161"/>
    <mergeCell ref="BW160:BW163"/>
    <mergeCell ref="BZ160:BZ163"/>
    <mergeCell ref="CH160:CH163"/>
    <mergeCell ref="CI160:CI163"/>
    <mergeCell ref="D162:D163"/>
    <mergeCell ref="DM160:DM163"/>
    <mergeCell ref="DN160:DN163"/>
    <mergeCell ref="DO160:DO161"/>
    <mergeCell ref="DP160:DP161"/>
    <mergeCell ref="DQ160:DQ161"/>
    <mergeCell ref="DR160:DR161"/>
    <mergeCell ref="DO162:DO163"/>
    <mergeCell ref="DP162:DP163"/>
    <mergeCell ref="DQ162:DQ163"/>
    <mergeCell ref="DR162:DR163"/>
    <mergeCell ref="DG160:DG163"/>
    <mergeCell ref="DH160:DH163"/>
    <mergeCell ref="DI160:DI163"/>
    <mergeCell ref="DJ160:DJ163"/>
    <mergeCell ref="DK160:DK163"/>
    <mergeCell ref="DL160:DL163"/>
    <mergeCell ref="CY160:CY163"/>
    <mergeCell ref="CZ160:CZ161"/>
    <mergeCell ref="DA160:DA161"/>
    <mergeCell ref="DD160:DD163"/>
    <mergeCell ref="DE160:DE163"/>
    <mergeCell ref="DF160:DF163"/>
    <mergeCell ref="CS164:CS167"/>
    <mergeCell ref="CT164:CT167"/>
    <mergeCell ref="CU164:CU167"/>
    <mergeCell ref="CV164:CV167"/>
    <mergeCell ref="CW164:CW167"/>
    <mergeCell ref="CX164:CX167"/>
    <mergeCell ref="CJ164:CJ167"/>
    <mergeCell ref="CK164:CK167"/>
    <mergeCell ref="CO164:CO167"/>
    <mergeCell ref="CP164:CP167"/>
    <mergeCell ref="CQ164:CQ167"/>
    <mergeCell ref="CR164:CR167"/>
    <mergeCell ref="C164:C167"/>
    <mergeCell ref="D164:D165"/>
    <mergeCell ref="BW164:BW167"/>
    <mergeCell ref="BZ164:BZ167"/>
    <mergeCell ref="CH164:CH167"/>
    <mergeCell ref="CI164:CI167"/>
    <mergeCell ref="D166:D167"/>
    <mergeCell ref="DM164:DM167"/>
    <mergeCell ref="DN164:DN167"/>
    <mergeCell ref="DO164:DO165"/>
    <mergeCell ref="DP164:DP165"/>
    <mergeCell ref="DQ164:DQ165"/>
    <mergeCell ref="DR164:DR165"/>
    <mergeCell ref="DO166:DO167"/>
    <mergeCell ref="DP166:DP167"/>
    <mergeCell ref="DQ166:DQ167"/>
    <mergeCell ref="DR166:DR167"/>
    <mergeCell ref="DG164:DG167"/>
    <mergeCell ref="DH164:DH167"/>
    <mergeCell ref="DI164:DI167"/>
    <mergeCell ref="DJ164:DJ167"/>
    <mergeCell ref="DK164:DK167"/>
    <mergeCell ref="DL164:DL167"/>
    <mergeCell ref="CY164:CY167"/>
    <mergeCell ref="CZ164:CZ165"/>
    <mergeCell ref="DA164:DA165"/>
    <mergeCell ref="DD164:DD167"/>
    <mergeCell ref="DE164:DE167"/>
    <mergeCell ref="DF164:DF167"/>
    <mergeCell ref="CS168:CS171"/>
    <mergeCell ref="CT168:CT171"/>
    <mergeCell ref="CU168:CU171"/>
    <mergeCell ref="CV168:CV171"/>
    <mergeCell ref="CW168:CW171"/>
    <mergeCell ref="CX168:CX171"/>
    <mergeCell ref="CJ168:CJ171"/>
    <mergeCell ref="CK168:CK171"/>
    <mergeCell ref="CO168:CO171"/>
    <mergeCell ref="CP168:CP171"/>
    <mergeCell ref="CQ168:CQ171"/>
    <mergeCell ref="CR168:CR171"/>
    <mergeCell ref="C168:C171"/>
    <mergeCell ref="D168:D169"/>
    <mergeCell ref="BW168:BW171"/>
    <mergeCell ref="BZ168:BZ171"/>
    <mergeCell ref="CH168:CH171"/>
    <mergeCell ref="CI168:CI171"/>
    <mergeCell ref="D170:D171"/>
    <mergeCell ref="DM168:DM171"/>
    <mergeCell ref="DN168:DN171"/>
    <mergeCell ref="DO168:DO169"/>
    <mergeCell ref="DP168:DP169"/>
    <mergeCell ref="DQ168:DQ169"/>
    <mergeCell ref="DR168:DR169"/>
    <mergeCell ref="DO170:DO171"/>
    <mergeCell ref="DP170:DP171"/>
    <mergeCell ref="DQ170:DQ171"/>
    <mergeCell ref="DR170:DR171"/>
    <mergeCell ref="DG168:DG171"/>
    <mergeCell ref="DH168:DH171"/>
    <mergeCell ref="DI168:DI171"/>
    <mergeCell ref="DJ168:DJ171"/>
    <mergeCell ref="DK168:DK171"/>
    <mergeCell ref="DL168:DL171"/>
    <mergeCell ref="CY168:CY171"/>
    <mergeCell ref="CZ168:CZ169"/>
    <mergeCell ref="DA168:DA169"/>
    <mergeCell ref="DD168:DD171"/>
    <mergeCell ref="DE168:DE171"/>
    <mergeCell ref="DF168:DF171"/>
    <mergeCell ref="CS172:CS175"/>
    <mergeCell ref="CT172:CT175"/>
    <mergeCell ref="CU172:CU175"/>
    <mergeCell ref="CV172:CV175"/>
    <mergeCell ref="CW172:CW175"/>
    <mergeCell ref="CX172:CX175"/>
    <mergeCell ref="CJ172:CJ175"/>
    <mergeCell ref="CK172:CK175"/>
    <mergeCell ref="CO172:CO175"/>
    <mergeCell ref="CP172:CP175"/>
    <mergeCell ref="CQ172:CQ175"/>
    <mergeCell ref="CR172:CR175"/>
    <mergeCell ref="C172:C175"/>
    <mergeCell ref="D172:D173"/>
    <mergeCell ref="BW172:BW175"/>
    <mergeCell ref="BZ172:BZ175"/>
    <mergeCell ref="CH172:CH175"/>
    <mergeCell ref="CI172:CI175"/>
    <mergeCell ref="D174:D175"/>
    <mergeCell ref="DM172:DM175"/>
    <mergeCell ref="DN172:DN175"/>
    <mergeCell ref="DO172:DO173"/>
    <mergeCell ref="DP172:DP173"/>
    <mergeCell ref="DQ172:DQ173"/>
    <mergeCell ref="DR172:DR173"/>
    <mergeCell ref="DO174:DO175"/>
    <mergeCell ref="DP174:DP175"/>
    <mergeCell ref="DQ174:DQ175"/>
    <mergeCell ref="DR174:DR175"/>
    <mergeCell ref="DG172:DG175"/>
    <mergeCell ref="DH172:DH175"/>
    <mergeCell ref="DI172:DI175"/>
    <mergeCell ref="DJ172:DJ175"/>
    <mergeCell ref="DK172:DK175"/>
    <mergeCell ref="DL172:DL175"/>
    <mergeCell ref="CY172:CY175"/>
    <mergeCell ref="CZ172:CZ173"/>
    <mergeCell ref="DA172:DA173"/>
    <mergeCell ref="DD172:DD175"/>
    <mergeCell ref="DE172:DE175"/>
    <mergeCell ref="DF172:DF175"/>
    <mergeCell ref="CD176:CD179"/>
    <mergeCell ref="CE176:CE179"/>
    <mergeCell ref="CF176:CF179"/>
    <mergeCell ref="CG176:CG179"/>
    <mergeCell ref="CH176:CH179"/>
    <mergeCell ref="CI176:CI179"/>
    <mergeCell ref="BW176:BW177"/>
    <mergeCell ref="BX176:BX177"/>
    <mergeCell ref="BZ176:BZ179"/>
    <mergeCell ref="CA176:CA179"/>
    <mergeCell ref="CB176:CB179"/>
    <mergeCell ref="CC176:CC179"/>
    <mergeCell ref="B176:B259"/>
    <mergeCell ref="C176:C179"/>
    <mergeCell ref="D176:D177"/>
    <mergeCell ref="BI176:BI259"/>
    <mergeCell ref="BL176:BL259"/>
    <mergeCell ref="BU176:BU259"/>
    <mergeCell ref="C180:C183"/>
    <mergeCell ref="C184:C187"/>
    <mergeCell ref="D184:D185"/>
    <mergeCell ref="D186:D187"/>
    <mergeCell ref="BW180:BW181"/>
    <mergeCell ref="BX180:BX181"/>
    <mergeCell ref="BZ180:BZ183"/>
    <mergeCell ref="CA180:CA183"/>
    <mergeCell ref="CB180:CB183"/>
    <mergeCell ref="CC180:CC183"/>
    <mergeCell ref="CD180:CD183"/>
    <mergeCell ref="CE180:CE183"/>
    <mergeCell ref="CF180:CF183"/>
    <mergeCell ref="CG180:CG183"/>
    <mergeCell ref="DD176:DD179"/>
    <mergeCell ref="DE176:DE179"/>
    <mergeCell ref="CY180:CY183"/>
    <mergeCell ref="CZ180:CZ181"/>
    <mergeCell ref="DA180:DA181"/>
    <mergeCell ref="DD180:DD183"/>
    <mergeCell ref="CS176:CS179"/>
    <mergeCell ref="CT176:CT179"/>
    <mergeCell ref="CU176:CU179"/>
    <mergeCell ref="CV176:CV179"/>
    <mergeCell ref="CW176:CW179"/>
    <mergeCell ref="CX176:CX179"/>
    <mergeCell ref="CJ176:CJ179"/>
    <mergeCell ref="CK176:CK179"/>
    <mergeCell ref="CO176:CO179"/>
    <mergeCell ref="CP176:CP179"/>
    <mergeCell ref="CQ176:CQ179"/>
    <mergeCell ref="CR176:CR179"/>
    <mergeCell ref="CJ180:CJ183"/>
    <mergeCell ref="CK180:CK183"/>
    <mergeCell ref="CO180:CO183"/>
    <mergeCell ref="CP180:CP183"/>
    <mergeCell ref="CQ180:CQ183"/>
    <mergeCell ref="CR180:CR183"/>
    <mergeCell ref="DR176:DR177"/>
    <mergeCell ref="DT176:DT259"/>
    <mergeCell ref="D178:D179"/>
    <mergeCell ref="BW178:BW179"/>
    <mergeCell ref="BX178:BX179"/>
    <mergeCell ref="DO178:DO179"/>
    <mergeCell ref="DP178:DP179"/>
    <mergeCell ref="DQ178:DQ179"/>
    <mergeCell ref="DR178:DR179"/>
    <mergeCell ref="D180:D181"/>
    <mergeCell ref="DL176:DL179"/>
    <mergeCell ref="DM176:DM179"/>
    <mergeCell ref="DN176:DN179"/>
    <mergeCell ref="DO176:DO177"/>
    <mergeCell ref="DP176:DP177"/>
    <mergeCell ref="DQ176:DQ177"/>
    <mergeCell ref="DF176:DF179"/>
    <mergeCell ref="DG176:DG179"/>
    <mergeCell ref="DH176:DH179"/>
    <mergeCell ref="DI176:DI179"/>
    <mergeCell ref="DJ176:DJ179"/>
    <mergeCell ref="DK176:DK179"/>
    <mergeCell ref="CY176:CY179"/>
    <mergeCell ref="CZ176:CZ177"/>
    <mergeCell ref="DA176:DA177"/>
    <mergeCell ref="DB176:DB259"/>
    <mergeCell ref="CS180:CS183"/>
    <mergeCell ref="CT180:CT183"/>
    <mergeCell ref="CU180:CU183"/>
    <mergeCell ref="CV180:CV183"/>
    <mergeCell ref="CW180:CW183"/>
    <mergeCell ref="CX180:CX183"/>
    <mergeCell ref="CH180:CH183"/>
    <mergeCell ref="CI180:CI183"/>
    <mergeCell ref="CG184:CG187"/>
    <mergeCell ref="CH184:CH187"/>
    <mergeCell ref="CI184:CI187"/>
    <mergeCell ref="BW184:BW185"/>
    <mergeCell ref="BX184:BX185"/>
    <mergeCell ref="BZ184:BZ187"/>
    <mergeCell ref="CA184:CA187"/>
    <mergeCell ref="CB184:CB187"/>
    <mergeCell ref="CC184:CC187"/>
    <mergeCell ref="BW186:BW187"/>
    <mergeCell ref="BX186:BX187"/>
    <mergeCell ref="DQ180:DQ181"/>
    <mergeCell ref="DR180:DR181"/>
    <mergeCell ref="D182:D183"/>
    <mergeCell ref="BW182:BW183"/>
    <mergeCell ref="BX182:BX183"/>
    <mergeCell ref="DO182:DO183"/>
    <mergeCell ref="DP182:DP183"/>
    <mergeCell ref="DQ182:DQ183"/>
    <mergeCell ref="DR182:DR183"/>
    <mergeCell ref="DK180:DK183"/>
    <mergeCell ref="DL180:DL183"/>
    <mergeCell ref="DM180:DM183"/>
    <mergeCell ref="DN180:DN183"/>
    <mergeCell ref="DO180:DO181"/>
    <mergeCell ref="DP180:DP181"/>
    <mergeCell ref="DE180:DE183"/>
    <mergeCell ref="DF180:DF183"/>
    <mergeCell ref="DG180:DG183"/>
    <mergeCell ref="DH180:DH183"/>
    <mergeCell ref="DI180:DI183"/>
    <mergeCell ref="DJ180:DJ183"/>
    <mergeCell ref="DR184:DR185"/>
    <mergeCell ref="DO186:DO187"/>
    <mergeCell ref="DP186:DP187"/>
    <mergeCell ref="DQ186:DQ187"/>
    <mergeCell ref="DR186:DR187"/>
    <mergeCell ref="DG184:DG187"/>
    <mergeCell ref="DH184:DH187"/>
    <mergeCell ref="DI184:DI187"/>
    <mergeCell ref="DJ184:DJ187"/>
    <mergeCell ref="DK184:DK187"/>
    <mergeCell ref="DL184:DL187"/>
    <mergeCell ref="CY184:CY187"/>
    <mergeCell ref="CZ184:CZ185"/>
    <mergeCell ref="DA184:DA185"/>
    <mergeCell ref="DD184:DD187"/>
    <mergeCell ref="DE184:DE187"/>
    <mergeCell ref="DF184:DF187"/>
    <mergeCell ref="CB188:CB191"/>
    <mergeCell ref="CC188:CC191"/>
    <mergeCell ref="CD188:CD191"/>
    <mergeCell ref="CE188:CE191"/>
    <mergeCell ref="CF188:CF191"/>
    <mergeCell ref="CG188:CG191"/>
    <mergeCell ref="C188:C191"/>
    <mergeCell ref="D188:D189"/>
    <mergeCell ref="BW188:BW189"/>
    <mergeCell ref="BX188:BX189"/>
    <mergeCell ref="BZ188:BZ191"/>
    <mergeCell ref="CA188:CA191"/>
    <mergeCell ref="DM184:DM187"/>
    <mergeCell ref="DN184:DN187"/>
    <mergeCell ref="DO184:DO185"/>
    <mergeCell ref="DP184:DP185"/>
    <mergeCell ref="DQ184:DQ185"/>
    <mergeCell ref="CS184:CS187"/>
    <mergeCell ref="CT184:CT187"/>
    <mergeCell ref="CU184:CU187"/>
    <mergeCell ref="CV184:CV187"/>
    <mergeCell ref="CW184:CW187"/>
    <mergeCell ref="CX184:CX187"/>
    <mergeCell ref="CJ184:CJ187"/>
    <mergeCell ref="CK184:CK187"/>
    <mergeCell ref="CO184:CO187"/>
    <mergeCell ref="CP184:CP187"/>
    <mergeCell ref="CQ184:CQ187"/>
    <mergeCell ref="CR184:CR187"/>
    <mergeCell ref="CD184:CD187"/>
    <mergeCell ref="CE184:CE187"/>
    <mergeCell ref="CF184:CF187"/>
    <mergeCell ref="DJ188:DJ191"/>
    <mergeCell ref="CW188:CW191"/>
    <mergeCell ref="CX188:CX191"/>
    <mergeCell ref="CY188:CY191"/>
    <mergeCell ref="CZ188:CZ189"/>
    <mergeCell ref="DA188:DA189"/>
    <mergeCell ref="DD188:DD191"/>
    <mergeCell ref="CQ188:CQ191"/>
    <mergeCell ref="CR188:CR191"/>
    <mergeCell ref="CS188:CS191"/>
    <mergeCell ref="CT188:CT191"/>
    <mergeCell ref="CU188:CU191"/>
    <mergeCell ref="CV188:CV191"/>
    <mergeCell ref="CH188:CH191"/>
    <mergeCell ref="CI188:CI191"/>
    <mergeCell ref="CJ188:CJ191"/>
    <mergeCell ref="CK188:CK191"/>
    <mergeCell ref="CO188:CO191"/>
    <mergeCell ref="CP188:CP191"/>
    <mergeCell ref="CB192:CB195"/>
    <mergeCell ref="CC192:CC195"/>
    <mergeCell ref="CD192:CD195"/>
    <mergeCell ref="CE192:CE195"/>
    <mergeCell ref="CF192:CF195"/>
    <mergeCell ref="CG192:CG195"/>
    <mergeCell ref="C192:C195"/>
    <mergeCell ref="D192:D193"/>
    <mergeCell ref="BW192:BW193"/>
    <mergeCell ref="BX192:BX193"/>
    <mergeCell ref="BZ192:BZ195"/>
    <mergeCell ref="CA192:CA195"/>
    <mergeCell ref="DQ188:DQ189"/>
    <mergeCell ref="DR188:DR189"/>
    <mergeCell ref="D190:D191"/>
    <mergeCell ref="BW190:BW191"/>
    <mergeCell ref="BX190:BX191"/>
    <mergeCell ref="DO190:DO191"/>
    <mergeCell ref="DP190:DP191"/>
    <mergeCell ref="DQ190:DQ191"/>
    <mergeCell ref="DR190:DR191"/>
    <mergeCell ref="DK188:DK191"/>
    <mergeCell ref="DL188:DL191"/>
    <mergeCell ref="DM188:DM191"/>
    <mergeCell ref="DN188:DN191"/>
    <mergeCell ref="DO188:DO189"/>
    <mergeCell ref="DP188:DP189"/>
    <mergeCell ref="DE188:DE191"/>
    <mergeCell ref="DF188:DF191"/>
    <mergeCell ref="DG188:DG191"/>
    <mergeCell ref="DH188:DH191"/>
    <mergeCell ref="DI188:DI191"/>
    <mergeCell ref="CW192:CW195"/>
    <mergeCell ref="CX192:CX195"/>
    <mergeCell ref="CY192:CY195"/>
    <mergeCell ref="CZ192:CZ193"/>
    <mergeCell ref="DA192:DA193"/>
    <mergeCell ref="DD192:DD195"/>
    <mergeCell ref="CQ192:CQ195"/>
    <mergeCell ref="CR192:CR195"/>
    <mergeCell ref="CS192:CS195"/>
    <mergeCell ref="CT192:CT195"/>
    <mergeCell ref="CU192:CU195"/>
    <mergeCell ref="CV192:CV195"/>
    <mergeCell ref="CH192:CH195"/>
    <mergeCell ref="CI192:CI195"/>
    <mergeCell ref="CJ192:CJ195"/>
    <mergeCell ref="CK192:CK195"/>
    <mergeCell ref="CO192:CO195"/>
    <mergeCell ref="CP192:CP195"/>
    <mergeCell ref="DR194:DR195"/>
    <mergeCell ref="C196:C199"/>
    <mergeCell ref="D196:D197"/>
    <mergeCell ref="BW196:BW197"/>
    <mergeCell ref="BX196:BX197"/>
    <mergeCell ref="BZ196:BZ199"/>
    <mergeCell ref="CA196:CA199"/>
    <mergeCell ref="CB196:CB199"/>
    <mergeCell ref="CC196:CC199"/>
    <mergeCell ref="CD196:CD199"/>
    <mergeCell ref="DQ192:DQ193"/>
    <mergeCell ref="DR192:DR193"/>
    <mergeCell ref="D194:D195"/>
    <mergeCell ref="BK194:BK196"/>
    <mergeCell ref="BM194:BS196"/>
    <mergeCell ref="BW194:BW195"/>
    <mergeCell ref="BX194:BX195"/>
    <mergeCell ref="DO194:DO195"/>
    <mergeCell ref="DP194:DP195"/>
    <mergeCell ref="DQ194:DQ195"/>
    <mergeCell ref="DK192:DK195"/>
    <mergeCell ref="DL192:DL195"/>
    <mergeCell ref="DM192:DM195"/>
    <mergeCell ref="DN192:DN195"/>
    <mergeCell ref="DO192:DO193"/>
    <mergeCell ref="DP192:DP193"/>
    <mergeCell ref="DE192:DE195"/>
    <mergeCell ref="DF192:DF195"/>
    <mergeCell ref="DG192:DG195"/>
    <mergeCell ref="DH192:DH195"/>
    <mergeCell ref="DI192:DI195"/>
    <mergeCell ref="DJ192:DJ195"/>
    <mergeCell ref="DE196:DE199"/>
    <mergeCell ref="DF196:DF199"/>
    <mergeCell ref="DG196:DG199"/>
    <mergeCell ref="CT196:CT199"/>
    <mergeCell ref="CU196:CU199"/>
    <mergeCell ref="CV196:CV199"/>
    <mergeCell ref="CW196:CW199"/>
    <mergeCell ref="CX196:CX199"/>
    <mergeCell ref="CY196:CY199"/>
    <mergeCell ref="CK196:CK199"/>
    <mergeCell ref="CO196:CO199"/>
    <mergeCell ref="CP196:CP199"/>
    <mergeCell ref="CQ196:CQ199"/>
    <mergeCell ref="CR196:CR199"/>
    <mergeCell ref="CS196:CS199"/>
    <mergeCell ref="CE196:CE199"/>
    <mergeCell ref="CF196:CF199"/>
    <mergeCell ref="CG196:CG199"/>
    <mergeCell ref="CH196:CH199"/>
    <mergeCell ref="CI196:CI199"/>
    <mergeCell ref="CJ196:CJ199"/>
    <mergeCell ref="CG200:CG203"/>
    <mergeCell ref="CH200:CH203"/>
    <mergeCell ref="CI200:CI203"/>
    <mergeCell ref="DQ198:DQ199"/>
    <mergeCell ref="DR198:DR199"/>
    <mergeCell ref="C200:C203"/>
    <mergeCell ref="D200:D201"/>
    <mergeCell ref="BW200:BW201"/>
    <mergeCell ref="BX200:BX201"/>
    <mergeCell ref="BZ200:BZ203"/>
    <mergeCell ref="CA200:CA203"/>
    <mergeCell ref="CB200:CB203"/>
    <mergeCell ref="CC200:CC203"/>
    <mergeCell ref="DN196:DN199"/>
    <mergeCell ref="DO196:DO197"/>
    <mergeCell ref="DP196:DP197"/>
    <mergeCell ref="DQ196:DQ197"/>
    <mergeCell ref="DR196:DR197"/>
    <mergeCell ref="D198:D199"/>
    <mergeCell ref="BW198:BW199"/>
    <mergeCell ref="BX198:BX199"/>
    <mergeCell ref="DO198:DO199"/>
    <mergeCell ref="DP198:DP199"/>
    <mergeCell ref="DH196:DH199"/>
    <mergeCell ref="DI196:DI199"/>
    <mergeCell ref="DJ196:DJ199"/>
    <mergeCell ref="DK196:DK199"/>
    <mergeCell ref="DL196:DL199"/>
    <mergeCell ref="DM196:DM199"/>
    <mergeCell ref="CZ196:CZ197"/>
    <mergeCell ref="DA196:DA197"/>
    <mergeCell ref="DD196:DD199"/>
    <mergeCell ref="DQ202:DQ203"/>
    <mergeCell ref="DM200:DM203"/>
    <mergeCell ref="DN200:DN203"/>
    <mergeCell ref="DO200:DO201"/>
    <mergeCell ref="DP200:DP201"/>
    <mergeCell ref="DQ200:DQ201"/>
    <mergeCell ref="DR200:DR201"/>
    <mergeCell ref="DR202:DR203"/>
    <mergeCell ref="DG200:DG203"/>
    <mergeCell ref="DH200:DH203"/>
    <mergeCell ref="DI200:DI203"/>
    <mergeCell ref="DJ200:DJ203"/>
    <mergeCell ref="DK200:DK203"/>
    <mergeCell ref="DL200:DL203"/>
    <mergeCell ref="CY200:CY203"/>
    <mergeCell ref="CZ200:CZ201"/>
    <mergeCell ref="DA200:DA201"/>
    <mergeCell ref="DD200:DD203"/>
    <mergeCell ref="DE200:DE203"/>
    <mergeCell ref="DF200:DF203"/>
    <mergeCell ref="CB204:CB207"/>
    <mergeCell ref="CC204:CC207"/>
    <mergeCell ref="CD204:CD207"/>
    <mergeCell ref="CE204:CE207"/>
    <mergeCell ref="CF204:CF207"/>
    <mergeCell ref="CG204:CG207"/>
    <mergeCell ref="C204:C207"/>
    <mergeCell ref="D204:D205"/>
    <mergeCell ref="BW204:BW205"/>
    <mergeCell ref="BX204:BX205"/>
    <mergeCell ref="BZ204:BZ207"/>
    <mergeCell ref="CA204:CA207"/>
    <mergeCell ref="D202:D203"/>
    <mergeCell ref="BW202:BW203"/>
    <mergeCell ref="BX202:BX203"/>
    <mergeCell ref="DO202:DO203"/>
    <mergeCell ref="DP202:DP203"/>
    <mergeCell ref="CS200:CS203"/>
    <mergeCell ref="CT200:CT203"/>
    <mergeCell ref="CU200:CU203"/>
    <mergeCell ref="CV200:CV203"/>
    <mergeCell ref="CW200:CW203"/>
    <mergeCell ref="CX200:CX203"/>
    <mergeCell ref="CJ200:CJ203"/>
    <mergeCell ref="CK200:CK203"/>
    <mergeCell ref="CO200:CO203"/>
    <mergeCell ref="CP200:CP203"/>
    <mergeCell ref="CQ200:CQ203"/>
    <mergeCell ref="CR200:CR203"/>
    <mergeCell ref="CD200:CD203"/>
    <mergeCell ref="CE200:CE203"/>
    <mergeCell ref="CF200:CF203"/>
    <mergeCell ref="DJ204:DJ207"/>
    <mergeCell ref="CW204:CW207"/>
    <mergeCell ref="CX204:CX207"/>
    <mergeCell ref="CY204:CY207"/>
    <mergeCell ref="CZ204:CZ205"/>
    <mergeCell ref="DA204:DA205"/>
    <mergeCell ref="DD204:DD207"/>
    <mergeCell ref="CQ204:CQ207"/>
    <mergeCell ref="CR204:CR207"/>
    <mergeCell ref="CS204:CS207"/>
    <mergeCell ref="CT204:CT207"/>
    <mergeCell ref="CU204:CU207"/>
    <mergeCell ref="CV204:CV207"/>
    <mergeCell ref="CH204:CH207"/>
    <mergeCell ref="CI204:CI207"/>
    <mergeCell ref="CJ204:CJ207"/>
    <mergeCell ref="CK204:CK207"/>
    <mergeCell ref="CO204:CO207"/>
    <mergeCell ref="CP204:CP207"/>
    <mergeCell ref="CB208:CB211"/>
    <mergeCell ref="CC208:CC211"/>
    <mergeCell ref="CD208:CD211"/>
    <mergeCell ref="CE208:CE211"/>
    <mergeCell ref="CF208:CF211"/>
    <mergeCell ref="CG208:CG211"/>
    <mergeCell ref="C208:C211"/>
    <mergeCell ref="D208:D209"/>
    <mergeCell ref="BW208:BW209"/>
    <mergeCell ref="BX208:BX209"/>
    <mergeCell ref="BZ208:BZ211"/>
    <mergeCell ref="CA208:CA211"/>
    <mergeCell ref="DQ204:DQ205"/>
    <mergeCell ref="DR204:DR205"/>
    <mergeCell ref="D206:D207"/>
    <mergeCell ref="BW206:BW207"/>
    <mergeCell ref="BX206:BX207"/>
    <mergeCell ref="DO206:DO207"/>
    <mergeCell ref="DP206:DP207"/>
    <mergeCell ref="DQ206:DQ207"/>
    <mergeCell ref="DR206:DR207"/>
    <mergeCell ref="DK204:DK207"/>
    <mergeCell ref="DL204:DL207"/>
    <mergeCell ref="DM204:DM207"/>
    <mergeCell ref="DN204:DN207"/>
    <mergeCell ref="DO204:DO205"/>
    <mergeCell ref="DP204:DP205"/>
    <mergeCell ref="DE204:DE207"/>
    <mergeCell ref="DF204:DF207"/>
    <mergeCell ref="DG204:DG207"/>
    <mergeCell ref="DH204:DH207"/>
    <mergeCell ref="DI204:DI207"/>
    <mergeCell ref="DJ208:DJ211"/>
    <mergeCell ref="CW208:CW211"/>
    <mergeCell ref="CX208:CX211"/>
    <mergeCell ref="CY208:CY211"/>
    <mergeCell ref="CZ208:CZ209"/>
    <mergeCell ref="DA208:DA209"/>
    <mergeCell ref="DD208:DD211"/>
    <mergeCell ref="CQ208:CQ211"/>
    <mergeCell ref="CR208:CR211"/>
    <mergeCell ref="CS208:CS211"/>
    <mergeCell ref="CT208:CT211"/>
    <mergeCell ref="CU208:CU211"/>
    <mergeCell ref="CV208:CV211"/>
    <mergeCell ref="CH208:CH211"/>
    <mergeCell ref="CI208:CI211"/>
    <mergeCell ref="CJ208:CJ211"/>
    <mergeCell ref="CK208:CK211"/>
    <mergeCell ref="CO208:CO211"/>
    <mergeCell ref="CP208:CP211"/>
    <mergeCell ref="CB212:CB215"/>
    <mergeCell ref="CC212:CC215"/>
    <mergeCell ref="CD212:CD215"/>
    <mergeCell ref="CE212:CE215"/>
    <mergeCell ref="CF212:CF215"/>
    <mergeCell ref="CG212:CG215"/>
    <mergeCell ref="C212:C215"/>
    <mergeCell ref="D212:D213"/>
    <mergeCell ref="BW212:BW213"/>
    <mergeCell ref="BX212:BX213"/>
    <mergeCell ref="BZ212:BZ215"/>
    <mergeCell ref="CA212:CA215"/>
    <mergeCell ref="DQ208:DQ209"/>
    <mergeCell ref="DR208:DR209"/>
    <mergeCell ref="D210:D211"/>
    <mergeCell ref="BW210:BW211"/>
    <mergeCell ref="BX210:BX211"/>
    <mergeCell ref="DO210:DO211"/>
    <mergeCell ref="DP210:DP211"/>
    <mergeCell ref="DQ210:DQ211"/>
    <mergeCell ref="DR210:DR211"/>
    <mergeCell ref="DK208:DK211"/>
    <mergeCell ref="DL208:DL211"/>
    <mergeCell ref="DM208:DM211"/>
    <mergeCell ref="DN208:DN211"/>
    <mergeCell ref="DO208:DO209"/>
    <mergeCell ref="DP208:DP209"/>
    <mergeCell ref="DE208:DE211"/>
    <mergeCell ref="DF208:DF211"/>
    <mergeCell ref="DG208:DG211"/>
    <mergeCell ref="DH208:DH211"/>
    <mergeCell ref="DI208:DI211"/>
    <mergeCell ref="DJ212:DJ215"/>
    <mergeCell ref="CW212:CW215"/>
    <mergeCell ref="CX212:CX215"/>
    <mergeCell ref="CY212:CY215"/>
    <mergeCell ref="CZ212:CZ213"/>
    <mergeCell ref="DA212:DA213"/>
    <mergeCell ref="DD212:DD215"/>
    <mergeCell ref="CQ212:CQ215"/>
    <mergeCell ref="CR212:CR215"/>
    <mergeCell ref="CS212:CS215"/>
    <mergeCell ref="CT212:CT215"/>
    <mergeCell ref="CU212:CU215"/>
    <mergeCell ref="CV212:CV215"/>
    <mergeCell ref="CH212:CH215"/>
    <mergeCell ref="CI212:CI215"/>
    <mergeCell ref="CJ212:CJ215"/>
    <mergeCell ref="CK212:CK215"/>
    <mergeCell ref="CO212:CO215"/>
    <mergeCell ref="CP212:CP215"/>
    <mergeCell ref="CB216:CB219"/>
    <mergeCell ref="CC216:CC219"/>
    <mergeCell ref="CD216:CD219"/>
    <mergeCell ref="CE216:CE219"/>
    <mergeCell ref="CF216:CF219"/>
    <mergeCell ref="CG216:CG219"/>
    <mergeCell ref="C216:C219"/>
    <mergeCell ref="D216:D217"/>
    <mergeCell ref="BW216:BW217"/>
    <mergeCell ref="BX216:BX217"/>
    <mergeCell ref="BZ216:BZ219"/>
    <mergeCell ref="CA216:CA219"/>
    <mergeCell ref="DQ212:DQ213"/>
    <mergeCell ref="DR212:DR213"/>
    <mergeCell ref="D214:D215"/>
    <mergeCell ref="BW214:BW215"/>
    <mergeCell ref="BX214:BX215"/>
    <mergeCell ref="DO214:DO215"/>
    <mergeCell ref="DP214:DP215"/>
    <mergeCell ref="DQ214:DQ215"/>
    <mergeCell ref="DR214:DR215"/>
    <mergeCell ref="DK212:DK215"/>
    <mergeCell ref="DL212:DL215"/>
    <mergeCell ref="DM212:DM215"/>
    <mergeCell ref="DN212:DN215"/>
    <mergeCell ref="DO212:DO213"/>
    <mergeCell ref="DP212:DP213"/>
    <mergeCell ref="DE212:DE215"/>
    <mergeCell ref="DF212:DF215"/>
    <mergeCell ref="DG212:DG215"/>
    <mergeCell ref="DH212:DH215"/>
    <mergeCell ref="DI212:DI215"/>
    <mergeCell ref="CW216:CW219"/>
    <mergeCell ref="CX216:CX219"/>
    <mergeCell ref="CY216:CY219"/>
    <mergeCell ref="CZ216:CZ217"/>
    <mergeCell ref="DA216:DA217"/>
    <mergeCell ref="DC216:DC217"/>
    <mergeCell ref="CQ216:CQ219"/>
    <mergeCell ref="CR216:CR219"/>
    <mergeCell ref="CS216:CS219"/>
    <mergeCell ref="CT216:CT219"/>
    <mergeCell ref="CU216:CU219"/>
    <mergeCell ref="CV216:CV219"/>
    <mergeCell ref="CH216:CH219"/>
    <mergeCell ref="CI216:CI219"/>
    <mergeCell ref="CJ216:CJ219"/>
    <mergeCell ref="CK216:CK219"/>
    <mergeCell ref="CO216:CO219"/>
    <mergeCell ref="CP216:CP219"/>
    <mergeCell ref="DR218:DR219"/>
    <mergeCell ref="C220:C223"/>
    <mergeCell ref="D220:D221"/>
    <mergeCell ref="BW220:BW221"/>
    <mergeCell ref="BX220:BX221"/>
    <mergeCell ref="BZ220:BZ223"/>
    <mergeCell ref="CA220:CA223"/>
    <mergeCell ref="CB220:CB223"/>
    <mergeCell ref="CC220:CC223"/>
    <mergeCell ref="CD220:CD223"/>
    <mergeCell ref="DP216:DP217"/>
    <mergeCell ref="DQ216:DQ217"/>
    <mergeCell ref="DR216:DR217"/>
    <mergeCell ref="D218:D219"/>
    <mergeCell ref="BW218:BW219"/>
    <mergeCell ref="BX218:BX219"/>
    <mergeCell ref="DC218:DC219"/>
    <mergeCell ref="DO218:DO219"/>
    <mergeCell ref="DP218:DP219"/>
    <mergeCell ref="DQ218:DQ219"/>
    <mergeCell ref="DJ216:DJ219"/>
    <mergeCell ref="DK216:DK219"/>
    <mergeCell ref="DL216:DL219"/>
    <mergeCell ref="DM216:DM219"/>
    <mergeCell ref="DN216:DN219"/>
    <mergeCell ref="DO216:DO217"/>
    <mergeCell ref="DD216:DD219"/>
    <mergeCell ref="DE216:DE219"/>
    <mergeCell ref="DF216:DF219"/>
    <mergeCell ref="DG216:DG219"/>
    <mergeCell ref="DH216:DH219"/>
    <mergeCell ref="DI216:DI219"/>
    <mergeCell ref="DG220:DG223"/>
    <mergeCell ref="CT220:CT223"/>
    <mergeCell ref="CU220:CU223"/>
    <mergeCell ref="CV220:CV223"/>
    <mergeCell ref="CW220:CW223"/>
    <mergeCell ref="CX220:CX223"/>
    <mergeCell ref="CY220:CY223"/>
    <mergeCell ref="CK220:CK223"/>
    <mergeCell ref="CO220:CO223"/>
    <mergeCell ref="CP220:CP223"/>
    <mergeCell ref="CQ220:CQ223"/>
    <mergeCell ref="CR220:CR223"/>
    <mergeCell ref="CS220:CS223"/>
    <mergeCell ref="CE220:CE223"/>
    <mergeCell ref="CF220:CF223"/>
    <mergeCell ref="CG220:CG223"/>
    <mergeCell ref="CH220:CH223"/>
    <mergeCell ref="CI220:CI223"/>
    <mergeCell ref="CJ220:CJ223"/>
    <mergeCell ref="CT224:CT227"/>
    <mergeCell ref="DQ222:DQ223"/>
    <mergeCell ref="DR222:DR223"/>
    <mergeCell ref="C224:C227"/>
    <mergeCell ref="D224:D225"/>
    <mergeCell ref="BW224:BW227"/>
    <mergeCell ref="BZ224:BZ227"/>
    <mergeCell ref="CH224:CH227"/>
    <mergeCell ref="CI224:CI227"/>
    <mergeCell ref="CJ224:CJ227"/>
    <mergeCell ref="CK224:CK227"/>
    <mergeCell ref="DN220:DN223"/>
    <mergeCell ref="DO220:DO221"/>
    <mergeCell ref="DP220:DP221"/>
    <mergeCell ref="DQ220:DQ221"/>
    <mergeCell ref="DR220:DR221"/>
    <mergeCell ref="D222:D223"/>
    <mergeCell ref="BW222:BW223"/>
    <mergeCell ref="BX222:BX223"/>
    <mergeCell ref="DO222:DO223"/>
    <mergeCell ref="DP222:DP223"/>
    <mergeCell ref="DH220:DH223"/>
    <mergeCell ref="DI220:DI223"/>
    <mergeCell ref="DJ220:DJ223"/>
    <mergeCell ref="DK220:DK223"/>
    <mergeCell ref="DL220:DL223"/>
    <mergeCell ref="DM220:DM223"/>
    <mergeCell ref="CZ220:CZ221"/>
    <mergeCell ref="DA220:DA221"/>
    <mergeCell ref="DD220:DD223"/>
    <mergeCell ref="DE220:DE223"/>
    <mergeCell ref="DF220:DF223"/>
    <mergeCell ref="DO224:DO225"/>
    <mergeCell ref="DP224:DP225"/>
    <mergeCell ref="DQ224:DQ225"/>
    <mergeCell ref="DR224:DR225"/>
    <mergeCell ref="D226:D227"/>
    <mergeCell ref="DO226:DO227"/>
    <mergeCell ref="DP226:DP227"/>
    <mergeCell ref="DQ226:DQ227"/>
    <mergeCell ref="DR226:DR227"/>
    <mergeCell ref="DI224:DI227"/>
    <mergeCell ref="DJ224:DJ227"/>
    <mergeCell ref="DK224:DK227"/>
    <mergeCell ref="DL224:DL227"/>
    <mergeCell ref="DM224:DM227"/>
    <mergeCell ref="DN224:DN227"/>
    <mergeCell ref="DA224:DA225"/>
    <mergeCell ref="DD224:DD227"/>
    <mergeCell ref="DE224:DE227"/>
    <mergeCell ref="DF224:DF227"/>
    <mergeCell ref="DG224:DG227"/>
    <mergeCell ref="DH224:DH227"/>
    <mergeCell ref="CU224:CU227"/>
    <mergeCell ref="CV224:CV227"/>
    <mergeCell ref="CW224:CW227"/>
    <mergeCell ref="CX224:CX227"/>
    <mergeCell ref="CY224:CY227"/>
    <mergeCell ref="CZ224:CZ225"/>
    <mergeCell ref="CO224:CO227"/>
    <mergeCell ref="CP224:CP227"/>
    <mergeCell ref="CQ224:CQ227"/>
    <mergeCell ref="CR224:CR227"/>
    <mergeCell ref="CS224:CS227"/>
    <mergeCell ref="CS228:CS231"/>
    <mergeCell ref="CT228:CT231"/>
    <mergeCell ref="CU228:CU231"/>
    <mergeCell ref="CV228:CV231"/>
    <mergeCell ref="CW228:CW231"/>
    <mergeCell ref="CX228:CX231"/>
    <mergeCell ref="CJ228:CJ231"/>
    <mergeCell ref="CK228:CK231"/>
    <mergeCell ref="CO228:CO231"/>
    <mergeCell ref="CP228:CP231"/>
    <mergeCell ref="CQ228:CQ231"/>
    <mergeCell ref="CR228:CR231"/>
    <mergeCell ref="C228:C231"/>
    <mergeCell ref="D228:D229"/>
    <mergeCell ref="BW228:BW231"/>
    <mergeCell ref="BZ228:BZ231"/>
    <mergeCell ref="CH228:CH231"/>
    <mergeCell ref="CI228:CI231"/>
    <mergeCell ref="D230:D231"/>
    <mergeCell ref="DM228:DM231"/>
    <mergeCell ref="DN228:DN231"/>
    <mergeCell ref="DO228:DO229"/>
    <mergeCell ref="DP228:DP229"/>
    <mergeCell ref="DQ228:DQ229"/>
    <mergeCell ref="DR228:DR229"/>
    <mergeCell ref="DO230:DO231"/>
    <mergeCell ref="DP230:DP231"/>
    <mergeCell ref="DQ230:DQ231"/>
    <mergeCell ref="DR230:DR231"/>
    <mergeCell ref="DG228:DG231"/>
    <mergeCell ref="DH228:DH231"/>
    <mergeCell ref="DI228:DI231"/>
    <mergeCell ref="DJ228:DJ231"/>
    <mergeCell ref="DK228:DK231"/>
    <mergeCell ref="DL228:DL231"/>
    <mergeCell ref="CY228:CY231"/>
    <mergeCell ref="CZ228:CZ229"/>
    <mergeCell ref="DA228:DA229"/>
    <mergeCell ref="DD228:DD231"/>
    <mergeCell ref="DE228:DE231"/>
    <mergeCell ref="DF228:DF231"/>
    <mergeCell ref="CS232:CS235"/>
    <mergeCell ref="CT232:CT235"/>
    <mergeCell ref="CU232:CU235"/>
    <mergeCell ref="CV232:CV235"/>
    <mergeCell ref="CW232:CW235"/>
    <mergeCell ref="CX232:CX235"/>
    <mergeCell ref="CJ232:CJ235"/>
    <mergeCell ref="CK232:CK235"/>
    <mergeCell ref="CO232:CO235"/>
    <mergeCell ref="CP232:CP235"/>
    <mergeCell ref="CQ232:CQ235"/>
    <mergeCell ref="CR232:CR235"/>
    <mergeCell ref="C232:C235"/>
    <mergeCell ref="D232:D233"/>
    <mergeCell ref="BW232:BW235"/>
    <mergeCell ref="BZ232:BZ235"/>
    <mergeCell ref="CH232:CH235"/>
    <mergeCell ref="CI232:CI235"/>
    <mergeCell ref="D234:D235"/>
    <mergeCell ref="DM232:DM235"/>
    <mergeCell ref="DN232:DN235"/>
    <mergeCell ref="DO232:DO233"/>
    <mergeCell ref="DP232:DP233"/>
    <mergeCell ref="DQ232:DQ233"/>
    <mergeCell ref="DR232:DR233"/>
    <mergeCell ref="DO234:DO235"/>
    <mergeCell ref="DP234:DP235"/>
    <mergeCell ref="DQ234:DQ235"/>
    <mergeCell ref="DR234:DR235"/>
    <mergeCell ref="DG232:DG235"/>
    <mergeCell ref="DH232:DH235"/>
    <mergeCell ref="DI232:DI235"/>
    <mergeCell ref="DJ232:DJ235"/>
    <mergeCell ref="DK232:DK235"/>
    <mergeCell ref="DL232:DL235"/>
    <mergeCell ref="CY232:CY235"/>
    <mergeCell ref="CZ232:CZ233"/>
    <mergeCell ref="DA232:DA233"/>
    <mergeCell ref="DD232:DD235"/>
    <mergeCell ref="DE232:DE235"/>
    <mergeCell ref="DF232:DF235"/>
    <mergeCell ref="CS236:CS239"/>
    <mergeCell ref="CT236:CT239"/>
    <mergeCell ref="CU236:CU239"/>
    <mergeCell ref="CV236:CV239"/>
    <mergeCell ref="CW236:CW239"/>
    <mergeCell ref="CX236:CX239"/>
    <mergeCell ref="CJ236:CJ239"/>
    <mergeCell ref="CK236:CK239"/>
    <mergeCell ref="CO236:CO239"/>
    <mergeCell ref="CP236:CP239"/>
    <mergeCell ref="CQ236:CQ239"/>
    <mergeCell ref="CR236:CR239"/>
    <mergeCell ref="C236:C239"/>
    <mergeCell ref="D236:D237"/>
    <mergeCell ref="BW236:BW239"/>
    <mergeCell ref="BZ236:BZ239"/>
    <mergeCell ref="CH236:CH239"/>
    <mergeCell ref="CI236:CI239"/>
    <mergeCell ref="D238:D239"/>
    <mergeCell ref="DM236:DM239"/>
    <mergeCell ref="DN236:DN239"/>
    <mergeCell ref="DO236:DO237"/>
    <mergeCell ref="DP236:DP237"/>
    <mergeCell ref="DQ236:DQ237"/>
    <mergeCell ref="DR236:DR237"/>
    <mergeCell ref="DO238:DO239"/>
    <mergeCell ref="DP238:DP239"/>
    <mergeCell ref="DQ238:DQ239"/>
    <mergeCell ref="DR238:DR239"/>
    <mergeCell ref="DG236:DG239"/>
    <mergeCell ref="DH236:DH239"/>
    <mergeCell ref="DI236:DI239"/>
    <mergeCell ref="DJ236:DJ239"/>
    <mergeCell ref="DK236:DK239"/>
    <mergeCell ref="DL236:DL239"/>
    <mergeCell ref="CY236:CY239"/>
    <mergeCell ref="CZ236:CZ237"/>
    <mergeCell ref="DA236:DA237"/>
    <mergeCell ref="DD236:DD239"/>
    <mergeCell ref="DE236:DE239"/>
    <mergeCell ref="DF236:DF239"/>
    <mergeCell ref="CS240:CS243"/>
    <mergeCell ref="CT240:CT243"/>
    <mergeCell ref="CU240:CU243"/>
    <mergeCell ref="CV240:CV243"/>
    <mergeCell ref="CW240:CW243"/>
    <mergeCell ref="CX240:CX243"/>
    <mergeCell ref="CJ240:CJ243"/>
    <mergeCell ref="CK240:CK243"/>
    <mergeCell ref="CO240:CO243"/>
    <mergeCell ref="CP240:CP243"/>
    <mergeCell ref="CQ240:CQ243"/>
    <mergeCell ref="CR240:CR243"/>
    <mergeCell ref="C240:C243"/>
    <mergeCell ref="D240:D241"/>
    <mergeCell ref="BW240:BW243"/>
    <mergeCell ref="BZ240:BZ243"/>
    <mergeCell ref="CH240:CH243"/>
    <mergeCell ref="CI240:CI243"/>
    <mergeCell ref="D242:D243"/>
    <mergeCell ref="DM240:DM243"/>
    <mergeCell ref="DN240:DN243"/>
    <mergeCell ref="DO240:DO241"/>
    <mergeCell ref="DP240:DP241"/>
    <mergeCell ref="DQ240:DQ241"/>
    <mergeCell ref="DR240:DR241"/>
    <mergeCell ref="DO242:DO243"/>
    <mergeCell ref="DP242:DP243"/>
    <mergeCell ref="DQ242:DQ243"/>
    <mergeCell ref="DR242:DR243"/>
    <mergeCell ref="DG240:DG243"/>
    <mergeCell ref="DH240:DH243"/>
    <mergeCell ref="DI240:DI243"/>
    <mergeCell ref="DJ240:DJ243"/>
    <mergeCell ref="DK240:DK243"/>
    <mergeCell ref="DL240:DL243"/>
    <mergeCell ref="CY240:CY243"/>
    <mergeCell ref="CZ240:CZ241"/>
    <mergeCell ref="DA240:DA241"/>
    <mergeCell ref="DD240:DD243"/>
    <mergeCell ref="DE240:DE243"/>
    <mergeCell ref="DF240:DF243"/>
    <mergeCell ref="CS244:CS247"/>
    <mergeCell ref="CT244:CT247"/>
    <mergeCell ref="CU244:CU247"/>
    <mergeCell ref="CV244:CV247"/>
    <mergeCell ref="CW244:CW247"/>
    <mergeCell ref="CX244:CX247"/>
    <mergeCell ref="CJ244:CJ247"/>
    <mergeCell ref="CK244:CK247"/>
    <mergeCell ref="CO244:CO247"/>
    <mergeCell ref="CP244:CP247"/>
    <mergeCell ref="CQ244:CQ247"/>
    <mergeCell ref="CR244:CR247"/>
    <mergeCell ref="C244:C247"/>
    <mergeCell ref="D244:D245"/>
    <mergeCell ref="BW244:BW247"/>
    <mergeCell ref="BZ244:BZ247"/>
    <mergeCell ref="CH244:CH247"/>
    <mergeCell ref="CI244:CI247"/>
    <mergeCell ref="D246:D247"/>
    <mergeCell ref="DM244:DM247"/>
    <mergeCell ref="DN244:DN247"/>
    <mergeCell ref="DO244:DO245"/>
    <mergeCell ref="DP244:DP245"/>
    <mergeCell ref="DQ244:DQ245"/>
    <mergeCell ref="DR244:DR245"/>
    <mergeCell ref="DO246:DO247"/>
    <mergeCell ref="DP246:DP247"/>
    <mergeCell ref="DQ246:DQ247"/>
    <mergeCell ref="DR246:DR247"/>
    <mergeCell ref="DG244:DG247"/>
    <mergeCell ref="DH244:DH247"/>
    <mergeCell ref="DI244:DI247"/>
    <mergeCell ref="DJ244:DJ247"/>
    <mergeCell ref="DK244:DK247"/>
    <mergeCell ref="DL244:DL247"/>
    <mergeCell ref="CY244:CY247"/>
    <mergeCell ref="CZ244:CZ245"/>
    <mergeCell ref="DA244:DA245"/>
    <mergeCell ref="DD244:DD247"/>
    <mergeCell ref="DE244:DE247"/>
    <mergeCell ref="DF244:DF247"/>
    <mergeCell ref="CS248:CS251"/>
    <mergeCell ref="CT248:CT251"/>
    <mergeCell ref="CU248:CU251"/>
    <mergeCell ref="CV248:CV251"/>
    <mergeCell ref="CW248:CW251"/>
    <mergeCell ref="CX248:CX251"/>
    <mergeCell ref="CJ248:CJ251"/>
    <mergeCell ref="CK248:CK251"/>
    <mergeCell ref="CO248:CO251"/>
    <mergeCell ref="CP248:CP251"/>
    <mergeCell ref="CQ248:CQ251"/>
    <mergeCell ref="CR248:CR251"/>
    <mergeCell ref="C248:C251"/>
    <mergeCell ref="D248:D249"/>
    <mergeCell ref="BW248:BW251"/>
    <mergeCell ref="BZ248:BZ251"/>
    <mergeCell ref="CH248:CH251"/>
    <mergeCell ref="CI248:CI251"/>
    <mergeCell ref="D250:D251"/>
    <mergeCell ref="DM248:DM251"/>
    <mergeCell ref="DN248:DN251"/>
    <mergeCell ref="DO248:DO249"/>
    <mergeCell ref="DP248:DP249"/>
    <mergeCell ref="DQ248:DQ249"/>
    <mergeCell ref="DR248:DR249"/>
    <mergeCell ref="DO250:DO251"/>
    <mergeCell ref="DP250:DP251"/>
    <mergeCell ref="DQ250:DQ251"/>
    <mergeCell ref="DR250:DR251"/>
    <mergeCell ref="DG248:DG251"/>
    <mergeCell ref="DH248:DH251"/>
    <mergeCell ref="DI248:DI251"/>
    <mergeCell ref="DJ248:DJ251"/>
    <mergeCell ref="DK248:DK251"/>
    <mergeCell ref="DL248:DL251"/>
    <mergeCell ref="CY248:CY251"/>
    <mergeCell ref="CZ248:CZ249"/>
    <mergeCell ref="DA248:DA249"/>
    <mergeCell ref="DD248:DD251"/>
    <mergeCell ref="DE248:DE251"/>
    <mergeCell ref="DF248:DF251"/>
    <mergeCell ref="CS252:CS255"/>
    <mergeCell ref="CT252:CT255"/>
    <mergeCell ref="CU252:CU255"/>
    <mergeCell ref="CV252:CV255"/>
    <mergeCell ref="CW252:CW255"/>
    <mergeCell ref="CX252:CX255"/>
    <mergeCell ref="CJ252:CJ255"/>
    <mergeCell ref="CK252:CK255"/>
    <mergeCell ref="CO252:CO255"/>
    <mergeCell ref="CP252:CP255"/>
    <mergeCell ref="CQ252:CQ255"/>
    <mergeCell ref="CR252:CR255"/>
    <mergeCell ref="C252:C255"/>
    <mergeCell ref="D252:D253"/>
    <mergeCell ref="BW252:BW255"/>
    <mergeCell ref="BZ252:BZ255"/>
    <mergeCell ref="CH252:CH255"/>
    <mergeCell ref="CI252:CI255"/>
    <mergeCell ref="D254:D255"/>
    <mergeCell ref="DM252:DM255"/>
    <mergeCell ref="DN252:DN255"/>
    <mergeCell ref="DO252:DO253"/>
    <mergeCell ref="DP252:DP253"/>
    <mergeCell ref="DQ252:DQ253"/>
    <mergeCell ref="DR252:DR253"/>
    <mergeCell ref="DO254:DO255"/>
    <mergeCell ref="DP254:DP255"/>
    <mergeCell ref="DQ254:DQ255"/>
    <mergeCell ref="DR254:DR255"/>
    <mergeCell ref="DG252:DG255"/>
    <mergeCell ref="DH252:DH255"/>
    <mergeCell ref="DI252:DI255"/>
    <mergeCell ref="DJ252:DJ255"/>
    <mergeCell ref="DK252:DK255"/>
    <mergeCell ref="DL252:DL255"/>
    <mergeCell ref="CY252:CY255"/>
    <mergeCell ref="CZ252:CZ253"/>
    <mergeCell ref="DA252:DA253"/>
    <mergeCell ref="DD252:DD255"/>
    <mergeCell ref="DE252:DE255"/>
    <mergeCell ref="DF252:DF255"/>
    <mergeCell ref="CS256:CS259"/>
    <mergeCell ref="CT256:CT259"/>
    <mergeCell ref="CU256:CU259"/>
    <mergeCell ref="CV256:CV259"/>
    <mergeCell ref="CW256:CW259"/>
    <mergeCell ref="CX256:CX259"/>
    <mergeCell ref="CJ256:CJ259"/>
    <mergeCell ref="CK256:CK259"/>
    <mergeCell ref="CO256:CO259"/>
    <mergeCell ref="CP256:CP259"/>
    <mergeCell ref="CQ256:CQ259"/>
    <mergeCell ref="CR256:CR259"/>
    <mergeCell ref="C256:C259"/>
    <mergeCell ref="D256:D257"/>
    <mergeCell ref="BW256:BW259"/>
    <mergeCell ref="BZ256:BZ259"/>
    <mergeCell ref="CH256:CH259"/>
    <mergeCell ref="CI256:CI259"/>
    <mergeCell ref="D258:D259"/>
    <mergeCell ref="DM256:DM259"/>
    <mergeCell ref="DN256:DN259"/>
    <mergeCell ref="DO256:DO257"/>
    <mergeCell ref="DP256:DP257"/>
    <mergeCell ref="DQ256:DQ257"/>
    <mergeCell ref="DR256:DR257"/>
    <mergeCell ref="DO258:DO259"/>
    <mergeCell ref="DP258:DP259"/>
    <mergeCell ref="DQ258:DQ259"/>
    <mergeCell ref="DR258:DR259"/>
    <mergeCell ref="DG256:DG259"/>
    <mergeCell ref="DH256:DH259"/>
    <mergeCell ref="DI256:DI259"/>
    <mergeCell ref="DJ256:DJ259"/>
    <mergeCell ref="DK256:DK259"/>
    <mergeCell ref="DL256:DL259"/>
    <mergeCell ref="CY256:CY259"/>
    <mergeCell ref="CZ256:CZ257"/>
    <mergeCell ref="DA256:DA257"/>
    <mergeCell ref="DD256:DD259"/>
    <mergeCell ref="DE256:DE259"/>
    <mergeCell ref="DF256:DF259"/>
    <mergeCell ref="CD260:CD263"/>
    <mergeCell ref="CE260:CE263"/>
    <mergeCell ref="CF260:CF263"/>
    <mergeCell ref="CG260:CG263"/>
    <mergeCell ref="CH260:CH263"/>
    <mergeCell ref="CI260:CI263"/>
    <mergeCell ref="BW260:BW261"/>
    <mergeCell ref="BX260:BX261"/>
    <mergeCell ref="BZ260:BZ263"/>
    <mergeCell ref="CA260:CA263"/>
    <mergeCell ref="CB260:CB263"/>
    <mergeCell ref="CC260:CC263"/>
    <mergeCell ref="B260:B343"/>
    <mergeCell ref="C260:C263"/>
    <mergeCell ref="D260:D261"/>
    <mergeCell ref="BI260:BI343"/>
    <mergeCell ref="BL260:BL343"/>
    <mergeCell ref="BU260:BU343"/>
    <mergeCell ref="C264:C267"/>
    <mergeCell ref="C268:C271"/>
    <mergeCell ref="D268:D269"/>
    <mergeCell ref="D270:D271"/>
    <mergeCell ref="BW264:BW265"/>
    <mergeCell ref="BX264:BX265"/>
    <mergeCell ref="BZ264:BZ267"/>
    <mergeCell ref="CA264:CA267"/>
    <mergeCell ref="CB264:CB267"/>
    <mergeCell ref="CC264:CC267"/>
    <mergeCell ref="CD264:CD267"/>
    <mergeCell ref="CE264:CE267"/>
    <mergeCell ref="CF264:CF267"/>
    <mergeCell ref="CG264:CG267"/>
    <mergeCell ref="DD260:DD263"/>
    <mergeCell ref="DE260:DE263"/>
    <mergeCell ref="CY264:CY267"/>
    <mergeCell ref="CZ264:CZ265"/>
    <mergeCell ref="DA264:DA265"/>
    <mergeCell ref="DD264:DD267"/>
    <mergeCell ref="CS260:CS263"/>
    <mergeCell ref="CT260:CT263"/>
    <mergeCell ref="CU260:CU263"/>
    <mergeCell ref="CV260:CV263"/>
    <mergeCell ref="CW260:CW263"/>
    <mergeCell ref="CX260:CX263"/>
    <mergeCell ref="CJ260:CJ263"/>
    <mergeCell ref="CK260:CK263"/>
    <mergeCell ref="CO260:CO263"/>
    <mergeCell ref="CP260:CP263"/>
    <mergeCell ref="CQ260:CQ263"/>
    <mergeCell ref="CR260:CR263"/>
    <mergeCell ref="CJ264:CJ267"/>
    <mergeCell ref="CK264:CK267"/>
    <mergeCell ref="CO264:CO267"/>
    <mergeCell ref="CP264:CP267"/>
    <mergeCell ref="CQ264:CQ267"/>
    <mergeCell ref="CR264:CR267"/>
    <mergeCell ref="DR260:DR261"/>
    <mergeCell ref="DT260:DT343"/>
    <mergeCell ref="D262:D263"/>
    <mergeCell ref="BW262:BW263"/>
    <mergeCell ref="BX262:BX263"/>
    <mergeCell ref="DO262:DO263"/>
    <mergeCell ref="DP262:DP263"/>
    <mergeCell ref="DQ262:DQ263"/>
    <mergeCell ref="DR262:DR263"/>
    <mergeCell ref="D264:D265"/>
    <mergeCell ref="DL260:DL263"/>
    <mergeCell ref="DM260:DM263"/>
    <mergeCell ref="DN260:DN263"/>
    <mergeCell ref="DO260:DO261"/>
    <mergeCell ref="DP260:DP261"/>
    <mergeCell ref="DQ260:DQ261"/>
    <mergeCell ref="DF260:DF263"/>
    <mergeCell ref="DG260:DG263"/>
    <mergeCell ref="DH260:DH263"/>
    <mergeCell ref="DI260:DI263"/>
    <mergeCell ref="DJ260:DJ263"/>
    <mergeCell ref="DK260:DK263"/>
    <mergeCell ref="CY260:CY263"/>
    <mergeCell ref="CZ260:CZ261"/>
    <mergeCell ref="DA260:DA261"/>
    <mergeCell ref="DB260:DB343"/>
    <mergeCell ref="CS264:CS267"/>
    <mergeCell ref="CT264:CT267"/>
    <mergeCell ref="CU264:CU267"/>
    <mergeCell ref="CV264:CV267"/>
    <mergeCell ref="CW264:CW267"/>
    <mergeCell ref="CX264:CX267"/>
    <mergeCell ref="CH264:CH267"/>
    <mergeCell ref="CI264:CI267"/>
    <mergeCell ref="CG268:CG271"/>
    <mergeCell ref="CH268:CH271"/>
    <mergeCell ref="CI268:CI271"/>
    <mergeCell ref="BW268:BW269"/>
    <mergeCell ref="BX268:BX269"/>
    <mergeCell ref="BZ268:BZ271"/>
    <mergeCell ref="CA268:CA271"/>
    <mergeCell ref="CB268:CB271"/>
    <mergeCell ref="CC268:CC271"/>
    <mergeCell ref="BW270:BW271"/>
    <mergeCell ref="BX270:BX271"/>
    <mergeCell ref="DQ264:DQ265"/>
    <mergeCell ref="DR264:DR265"/>
    <mergeCell ref="D266:D267"/>
    <mergeCell ref="BW266:BW267"/>
    <mergeCell ref="BX266:BX267"/>
    <mergeCell ref="DO266:DO267"/>
    <mergeCell ref="DP266:DP267"/>
    <mergeCell ref="DQ266:DQ267"/>
    <mergeCell ref="DR266:DR267"/>
    <mergeCell ref="DK264:DK267"/>
    <mergeCell ref="DL264:DL267"/>
    <mergeCell ref="DM264:DM267"/>
    <mergeCell ref="DN264:DN267"/>
    <mergeCell ref="DO264:DO265"/>
    <mergeCell ref="DP264:DP265"/>
    <mergeCell ref="DE264:DE267"/>
    <mergeCell ref="DF264:DF267"/>
    <mergeCell ref="DG264:DG267"/>
    <mergeCell ref="DH264:DH267"/>
    <mergeCell ref="DI264:DI267"/>
    <mergeCell ref="DJ264:DJ267"/>
    <mergeCell ref="DR268:DR269"/>
    <mergeCell ref="DO270:DO271"/>
    <mergeCell ref="DP270:DP271"/>
    <mergeCell ref="DQ270:DQ271"/>
    <mergeCell ref="DR270:DR271"/>
    <mergeCell ref="DG268:DG271"/>
    <mergeCell ref="DH268:DH271"/>
    <mergeCell ref="DI268:DI271"/>
    <mergeCell ref="DJ268:DJ271"/>
    <mergeCell ref="DK268:DK271"/>
    <mergeCell ref="DL268:DL271"/>
    <mergeCell ref="CY268:CY271"/>
    <mergeCell ref="CZ268:CZ269"/>
    <mergeCell ref="DA268:DA269"/>
    <mergeCell ref="DD268:DD271"/>
    <mergeCell ref="DE268:DE271"/>
    <mergeCell ref="DF268:DF271"/>
    <mergeCell ref="CB272:CB275"/>
    <mergeCell ref="CC272:CC275"/>
    <mergeCell ref="CD272:CD275"/>
    <mergeCell ref="CE272:CE275"/>
    <mergeCell ref="CF272:CF275"/>
    <mergeCell ref="CG272:CG275"/>
    <mergeCell ref="C272:C275"/>
    <mergeCell ref="D272:D273"/>
    <mergeCell ref="BW272:BW273"/>
    <mergeCell ref="BX272:BX273"/>
    <mergeCell ref="BZ272:BZ275"/>
    <mergeCell ref="CA272:CA275"/>
    <mergeCell ref="DM268:DM271"/>
    <mergeCell ref="DN268:DN271"/>
    <mergeCell ref="DO268:DO269"/>
    <mergeCell ref="DP268:DP269"/>
    <mergeCell ref="DQ268:DQ269"/>
    <mergeCell ref="CS268:CS271"/>
    <mergeCell ref="CT268:CT271"/>
    <mergeCell ref="CU268:CU271"/>
    <mergeCell ref="CV268:CV271"/>
    <mergeCell ref="CW268:CW271"/>
    <mergeCell ref="CX268:CX271"/>
    <mergeCell ref="CJ268:CJ271"/>
    <mergeCell ref="CK268:CK271"/>
    <mergeCell ref="CO268:CO271"/>
    <mergeCell ref="CP268:CP271"/>
    <mergeCell ref="CQ268:CQ271"/>
    <mergeCell ref="CR268:CR271"/>
    <mergeCell ref="CD268:CD271"/>
    <mergeCell ref="CE268:CE271"/>
    <mergeCell ref="CF268:CF271"/>
    <mergeCell ref="DJ272:DJ275"/>
    <mergeCell ref="CW272:CW275"/>
    <mergeCell ref="CX272:CX275"/>
    <mergeCell ref="CY272:CY275"/>
    <mergeCell ref="CZ272:CZ273"/>
    <mergeCell ref="DA272:DA273"/>
    <mergeCell ref="DD272:DD275"/>
    <mergeCell ref="CQ272:CQ275"/>
    <mergeCell ref="CR272:CR275"/>
    <mergeCell ref="CS272:CS275"/>
    <mergeCell ref="CT272:CT275"/>
    <mergeCell ref="CU272:CU275"/>
    <mergeCell ref="CV272:CV275"/>
    <mergeCell ref="CH272:CH275"/>
    <mergeCell ref="CI272:CI275"/>
    <mergeCell ref="CJ272:CJ275"/>
    <mergeCell ref="CK272:CK275"/>
    <mergeCell ref="CO272:CO275"/>
    <mergeCell ref="CP272:CP275"/>
    <mergeCell ref="CB276:CB279"/>
    <mergeCell ref="CC276:CC279"/>
    <mergeCell ref="CD276:CD279"/>
    <mergeCell ref="CE276:CE279"/>
    <mergeCell ref="CF276:CF279"/>
    <mergeCell ref="CG276:CG279"/>
    <mergeCell ref="C276:C279"/>
    <mergeCell ref="D276:D277"/>
    <mergeCell ref="BW276:BW277"/>
    <mergeCell ref="BX276:BX277"/>
    <mergeCell ref="BZ276:BZ279"/>
    <mergeCell ref="CA276:CA279"/>
    <mergeCell ref="DQ272:DQ273"/>
    <mergeCell ref="DR272:DR273"/>
    <mergeCell ref="D274:D275"/>
    <mergeCell ref="BW274:BW275"/>
    <mergeCell ref="BX274:BX275"/>
    <mergeCell ref="DO274:DO275"/>
    <mergeCell ref="DP274:DP275"/>
    <mergeCell ref="DQ274:DQ275"/>
    <mergeCell ref="DR274:DR275"/>
    <mergeCell ref="DK272:DK275"/>
    <mergeCell ref="DL272:DL275"/>
    <mergeCell ref="DM272:DM275"/>
    <mergeCell ref="DN272:DN275"/>
    <mergeCell ref="DO272:DO273"/>
    <mergeCell ref="DP272:DP273"/>
    <mergeCell ref="DE272:DE275"/>
    <mergeCell ref="DF272:DF275"/>
    <mergeCell ref="DG272:DG275"/>
    <mergeCell ref="DH272:DH275"/>
    <mergeCell ref="DI272:DI275"/>
    <mergeCell ref="CW276:CW279"/>
    <mergeCell ref="CX276:CX279"/>
    <mergeCell ref="CY276:CY279"/>
    <mergeCell ref="CZ276:CZ277"/>
    <mergeCell ref="DA276:DA277"/>
    <mergeCell ref="DD276:DD279"/>
    <mergeCell ref="CQ276:CQ279"/>
    <mergeCell ref="CR276:CR279"/>
    <mergeCell ref="CS276:CS279"/>
    <mergeCell ref="CT276:CT279"/>
    <mergeCell ref="CU276:CU279"/>
    <mergeCell ref="CV276:CV279"/>
    <mergeCell ref="CH276:CH279"/>
    <mergeCell ref="CI276:CI279"/>
    <mergeCell ref="CJ276:CJ279"/>
    <mergeCell ref="CK276:CK279"/>
    <mergeCell ref="CO276:CO279"/>
    <mergeCell ref="CP276:CP279"/>
    <mergeCell ref="DR278:DR279"/>
    <mergeCell ref="C280:C283"/>
    <mergeCell ref="D280:D281"/>
    <mergeCell ref="BW280:BW281"/>
    <mergeCell ref="BX280:BX281"/>
    <mergeCell ref="BZ280:BZ283"/>
    <mergeCell ref="CA280:CA283"/>
    <mergeCell ref="CB280:CB283"/>
    <mergeCell ref="CC280:CC283"/>
    <mergeCell ref="CD280:CD283"/>
    <mergeCell ref="DQ276:DQ277"/>
    <mergeCell ref="DR276:DR277"/>
    <mergeCell ref="D278:D279"/>
    <mergeCell ref="BK278:BK280"/>
    <mergeCell ref="BM278:BS280"/>
    <mergeCell ref="BW278:BW279"/>
    <mergeCell ref="BX278:BX279"/>
    <mergeCell ref="DO278:DO279"/>
    <mergeCell ref="DP278:DP279"/>
    <mergeCell ref="DQ278:DQ279"/>
    <mergeCell ref="DK276:DK279"/>
    <mergeCell ref="DL276:DL279"/>
    <mergeCell ref="DM276:DM279"/>
    <mergeCell ref="DN276:DN279"/>
    <mergeCell ref="DO276:DO277"/>
    <mergeCell ref="DP276:DP277"/>
    <mergeCell ref="DE276:DE279"/>
    <mergeCell ref="DF276:DF279"/>
    <mergeCell ref="DG276:DG279"/>
    <mergeCell ref="DH276:DH279"/>
    <mergeCell ref="DI276:DI279"/>
    <mergeCell ref="DJ276:DJ279"/>
    <mergeCell ref="DE280:DE283"/>
    <mergeCell ref="DF280:DF283"/>
    <mergeCell ref="DG280:DG283"/>
    <mergeCell ref="CT280:CT283"/>
    <mergeCell ref="CU280:CU283"/>
    <mergeCell ref="CV280:CV283"/>
    <mergeCell ref="CW280:CW283"/>
    <mergeCell ref="CX280:CX283"/>
    <mergeCell ref="CY280:CY283"/>
    <mergeCell ref="CK280:CK283"/>
    <mergeCell ref="CO280:CO283"/>
    <mergeCell ref="CP280:CP283"/>
    <mergeCell ref="CQ280:CQ283"/>
    <mergeCell ref="CR280:CR283"/>
    <mergeCell ref="CS280:CS283"/>
    <mergeCell ref="CE280:CE283"/>
    <mergeCell ref="CF280:CF283"/>
    <mergeCell ref="CG280:CG283"/>
    <mergeCell ref="CH280:CH283"/>
    <mergeCell ref="CI280:CI283"/>
    <mergeCell ref="CJ280:CJ283"/>
    <mergeCell ref="CG284:CG287"/>
    <mergeCell ref="CH284:CH287"/>
    <mergeCell ref="CI284:CI287"/>
    <mergeCell ref="DQ282:DQ283"/>
    <mergeCell ref="DR282:DR283"/>
    <mergeCell ref="C284:C287"/>
    <mergeCell ref="D284:D285"/>
    <mergeCell ref="BW284:BW285"/>
    <mergeCell ref="BX284:BX285"/>
    <mergeCell ref="BZ284:BZ287"/>
    <mergeCell ref="CA284:CA287"/>
    <mergeCell ref="CB284:CB287"/>
    <mergeCell ref="CC284:CC287"/>
    <mergeCell ref="DN280:DN283"/>
    <mergeCell ref="DO280:DO281"/>
    <mergeCell ref="DP280:DP281"/>
    <mergeCell ref="DQ280:DQ281"/>
    <mergeCell ref="DR280:DR281"/>
    <mergeCell ref="D282:D283"/>
    <mergeCell ref="BW282:BW283"/>
    <mergeCell ref="BX282:BX283"/>
    <mergeCell ref="DO282:DO283"/>
    <mergeCell ref="DP282:DP283"/>
    <mergeCell ref="DH280:DH283"/>
    <mergeCell ref="DI280:DI283"/>
    <mergeCell ref="DJ280:DJ283"/>
    <mergeCell ref="DK280:DK283"/>
    <mergeCell ref="DL280:DL283"/>
    <mergeCell ref="DM280:DM283"/>
    <mergeCell ref="CZ280:CZ281"/>
    <mergeCell ref="DA280:DA281"/>
    <mergeCell ref="DD280:DD283"/>
    <mergeCell ref="DQ286:DQ287"/>
    <mergeCell ref="DM284:DM287"/>
    <mergeCell ref="DN284:DN287"/>
    <mergeCell ref="DO284:DO285"/>
    <mergeCell ref="DP284:DP285"/>
    <mergeCell ref="DQ284:DQ285"/>
    <mergeCell ref="DR284:DR285"/>
    <mergeCell ref="DR286:DR287"/>
    <mergeCell ref="DG284:DG287"/>
    <mergeCell ref="DH284:DH287"/>
    <mergeCell ref="DI284:DI287"/>
    <mergeCell ref="DJ284:DJ287"/>
    <mergeCell ref="DK284:DK287"/>
    <mergeCell ref="DL284:DL287"/>
    <mergeCell ref="CY284:CY287"/>
    <mergeCell ref="CZ284:CZ285"/>
    <mergeCell ref="DA284:DA285"/>
    <mergeCell ref="DD284:DD287"/>
    <mergeCell ref="DE284:DE287"/>
    <mergeCell ref="DF284:DF287"/>
    <mergeCell ref="CB288:CB291"/>
    <mergeCell ref="CC288:CC291"/>
    <mergeCell ref="CD288:CD291"/>
    <mergeCell ref="CE288:CE291"/>
    <mergeCell ref="CF288:CF291"/>
    <mergeCell ref="CG288:CG291"/>
    <mergeCell ref="C288:C291"/>
    <mergeCell ref="D288:D289"/>
    <mergeCell ref="BW288:BW289"/>
    <mergeCell ref="BX288:BX289"/>
    <mergeCell ref="BZ288:BZ291"/>
    <mergeCell ref="CA288:CA291"/>
    <mergeCell ref="D286:D287"/>
    <mergeCell ref="BW286:BW287"/>
    <mergeCell ref="BX286:BX287"/>
    <mergeCell ref="DO286:DO287"/>
    <mergeCell ref="DP286:DP287"/>
    <mergeCell ref="CS284:CS287"/>
    <mergeCell ref="CT284:CT287"/>
    <mergeCell ref="CU284:CU287"/>
    <mergeCell ref="CV284:CV287"/>
    <mergeCell ref="CW284:CW287"/>
    <mergeCell ref="CX284:CX287"/>
    <mergeCell ref="CJ284:CJ287"/>
    <mergeCell ref="CK284:CK287"/>
    <mergeCell ref="CO284:CO287"/>
    <mergeCell ref="CP284:CP287"/>
    <mergeCell ref="CQ284:CQ287"/>
    <mergeCell ref="CR284:CR287"/>
    <mergeCell ref="CD284:CD287"/>
    <mergeCell ref="CE284:CE287"/>
    <mergeCell ref="CF284:CF287"/>
    <mergeCell ref="DJ288:DJ291"/>
    <mergeCell ref="CW288:CW291"/>
    <mergeCell ref="CX288:CX291"/>
    <mergeCell ref="CY288:CY291"/>
    <mergeCell ref="CZ288:CZ289"/>
    <mergeCell ref="DA288:DA289"/>
    <mergeCell ref="DD288:DD291"/>
    <mergeCell ref="CQ288:CQ291"/>
    <mergeCell ref="CR288:CR291"/>
    <mergeCell ref="CS288:CS291"/>
    <mergeCell ref="CT288:CT291"/>
    <mergeCell ref="CU288:CU291"/>
    <mergeCell ref="CV288:CV291"/>
    <mergeCell ref="CH288:CH291"/>
    <mergeCell ref="CI288:CI291"/>
    <mergeCell ref="CJ288:CJ291"/>
    <mergeCell ref="CK288:CK291"/>
    <mergeCell ref="CO288:CO291"/>
    <mergeCell ref="CP288:CP291"/>
    <mergeCell ref="CB292:CB295"/>
    <mergeCell ref="CC292:CC295"/>
    <mergeCell ref="CD292:CD295"/>
    <mergeCell ref="CE292:CE295"/>
    <mergeCell ref="CF292:CF295"/>
    <mergeCell ref="CG292:CG295"/>
    <mergeCell ref="C292:C295"/>
    <mergeCell ref="D292:D293"/>
    <mergeCell ref="BW292:BW293"/>
    <mergeCell ref="BX292:BX293"/>
    <mergeCell ref="BZ292:BZ295"/>
    <mergeCell ref="CA292:CA295"/>
    <mergeCell ref="DQ288:DQ289"/>
    <mergeCell ref="DR288:DR289"/>
    <mergeCell ref="D290:D291"/>
    <mergeCell ref="BW290:BW291"/>
    <mergeCell ref="BX290:BX291"/>
    <mergeCell ref="DO290:DO291"/>
    <mergeCell ref="DP290:DP291"/>
    <mergeCell ref="DQ290:DQ291"/>
    <mergeCell ref="DR290:DR291"/>
    <mergeCell ref="DK288:DK291"/>
    <mergeCell ref="DL288:DL291"/>
    <mergeCell ref="DM288:DM291"/>
    <mergeCell ref="DN288:DN291"/>
    <mergeCell ref="DO288:DO289"/>
    <mergeCell ref="DP288:DP289"/>
    <mergeCell ref="DE288:DE291"/>
    <mergeCell ref="DF288:DF291"/>
    <mergeCell ref="DG288:DG291"/>
    <mergeCell ref="DH288:DH291"/>
    <mergeCell ref="DI288:DI291"/>
    <mergeCell ref="DJ292:DJ295"/>
    <mergeCell ref="CW292:CW295"/>
    <mergeCell ref="CX292:CX295"/>
    <mergeCell ref="CY292:CY295"/>
    <mergeCell ref="CZ292:CZ293"/>
    <mergeCell ref="DA292:DA293"/>
    <mergeCell ref="DD292:DD295"/>
    <mergeCell ref="CQ292:CQ295"/>
    <mergeCell ref="CR292:CR295"/>
    <mergeCell ref="CS292:CS295"/>
    <mergeCell ref="CT292:CT295"/>
    <mergeCell ref="CU292:CU295"/>
    <mergeCell ref="CV292:CV295"/>
    <mergeCell ref="CH292:CH295"/>
    <mergeCell ref="CI292:CI295"/>
    <mergeCell ref="CJ292:CJ295"/>
    <mergeCell ref="CK292:CK295"/>
    <mergeCell ref="CO292:CO295"/>
    <mergeCell ref="CP292:CP295"/>
    <mergeCell ref="CB296:CB299"/>
    <mergeCell ref="CC296:CC299"/>
    <mergeCell ref="CD296:CD299"/>
    <mergeCell ref="CE296:CE299"/>
    <mergeCell ref="CF296:CF299"/>
    <mergeCell ref="CG296:CG299"/>
    <mergeCell ref="C296:C299"/>
    <mergeCell ref="D296:D297"/>
    <mergeCell ref="BW296:BW297"/>
    <mergeCell ref="BX296:BX297"/>
    <mergeCell ref="BZ296:BZ299"/>
    <mergeCell ref="CA296:CA299"/>
    <mergeCell ref="DQ292:DQ293"/>
    <mergeCell ref="DR292:DR293"/>
    <mergeCell ref="D294:D295"/>
    <mergeCell ref="BW294:BW295"/>
    <mergeCell ref="BX294:BX295"/>
    <mergeCell ref="DO294:DO295"/>
    <mergeCell ref="DP294:DP295"/>
    <mergeCell ref="DQ294:DQ295"/>
    <mergeCell ref="DR294:DR295"/>
    <mergeCell ref="DK292:DK295"/>
    <mergeCell ref="DL292:DL295"/>
    <mergeCell ref="DM292:DM295"/>
    <mergeCell ref="DN292:DN295"/>
    <mergeCell ref="DO292:DO293"/>
    <mergeCell ref="DP292:DP293"/>
    <mergeCell ref="DE292:DE295"/>
    <mergeCell ref="DF292:DF295"/>
    <mergeCell ref="DG292:DG295"/>
    <mergeCell ref="DH292:DH295"/>
    <mergeCell ref="DI292:DI295"/>
    <mergeCell ref="DJ296:DJ299"/>
    <mergeCell ref="CW296:CW299"/>
    <mergeCell ref="CX296:CX299"/>
    <mergeCell ref="CY296:CY299"/>
    <mergeCell ref="CZ296:CZ297"/>
    <mergeCell ref="DA296:DA297"/>
    <mergeCell ref="DD296:DD299"/>
    <mergeCell ref="CQ296:CQ299"/>
    <mergeCell ref="CR296:CR299"/>
    <mergeCell ref="CS296:CS299"/>
    <mergeCell ref="CT296:CT299"/>
    <mergeCell ref="CU296:CU299"/>
    <mergeCell ref="CV296:CV299"/>
    <mergeCell ref="CH296:CH299"/>
    <mergeCell ref="CI296:CI299"/>
    <mergeCell ref="CJ296:CJ299"/>
    <mergeCell ref="CK296:CK299"/>
    <mergeCell ref="CO296:CO299"/>
    <mergeCell ref="CP296:CP299"/>
    <mergeCell ref="CB300:CB303"/>
    <mergeCell ref="CC300:CC303"/>
    <mergeCell ref="CD300:CD303"/>
    <mergeCell ref="CE300:CE303"/>
    <mergeCell ref="CF300:CF303"/>
    <mergeCell ref="CG300:CG303"/>
    <mergeCell ref="C300:C303"/>
    <mergeCell ref="D300:D301"/>
    <mergeCell ref="BW300:BW301"/>
    <mergeCell ref="BX300:BX301"/>
    <mergeCell ref="BZ300:BZ303"/>
    <mergeCell ref="CA300:CA303"/>
    <mergeCell ref="DQ296:DQ297"/>
    <mergeCell ref="DR296:DR297"/>
    <mergeCell ref="D298:D299"/>
    <mergeCell ref="BW298:BW299"/>
    <mergeCell ref="BX298:BX299"/>
    <mergeCell ref="DO298:DO299"/>
    <mergeCell ref="DP298:DP299"/>
    <mergeCell ref="DQ298:DQ299"/>
    <mergeCell ref="DR298:DR299"/>
    <mergeCell ref="DK296:DK299"/>
    <mergeCell ref="DL296:DL299"/>
    <mergeCell ref="DM296:DM299"/>
    <mergeCell ref="DN296:DN299"/>
    <mergeCell ref="DO296:DO297"/>
    <mergeCell ref="DP296:DP297"/>
    <mergeCell ref="DE296:DE299"/>
    <mergeCell ref="DF296:DF299"/>
    <mergeCell ref="DG296:DG299"/>
    <mergeCell ref="DH296:DH299"/>
    <mergeCell ref="DI296:DI299"/>
    <mergeCell ref="CW300:CW303"/>
    <mergeCell ref="CX300:CX303"/>
    <mergeCell ref="CY300:CY303"/>
    <mergeCell ref="CZ300:CZ301"/>
    <mergeCell ref="DA300:DA301"/>
    <mergeCell ref="DC300:DC301"/>
    <mergeCell ref="CQ300:CQ303"/>
    <mergeCell ref="CR300:CR303"/>
    <mergeCell ref="CS300:CS303"/>
    <mergeCell ref="CT300:CT303"/>
    <mergeCell ref="CU300:CU303"/>
    <mergeCell ref="CV300:CV303"/>
    <mergeCell ref="CH300:CH303"/>
    <mergeCell ref="CI300:CI303"/>
    <mergeCell ref="CJ300:CJ303"/>
    <mergeCell ref="CK300:CK303"/>
    <mergeCell ref="CO300:CO303"/>
    <mergeCell ref="CP300:CP303"/>
    <mergeCell ref="DR302:DR303"/>
    <mergeCell ref="C304:C307"/>
    <mergeCell ref="D304:D305"/>
    <mergeCell ref="BW304:BW305"/>
    <mergeCell ref="BX304:BX305"/>
    <mergeCell ref="BZ304:BZ307"/>
    <mergeCell ref="CA304:CA307"/>
    <mergeCell ref="CB304:CB307"/>
    <mergeCell ref="CC304:CC307"/>
    <mergeCell ref="CD304:CD307"/>
    <mergeCell ref="DP300:DP301"/>
    <mergeCell ref="DQ300:DQ301"/>
    <mergeCell ref="DR300:DR301"/>
    <mergeCell ref="D302:D303"/>
    <mergeCell ref="BW302:BW303"/>
    <mergeCell ref="BX302:BX303"/>
    <mergeCell ref="DC302:DC303"/>
    <mergeCell ref="DO302:DO303"/>
    <mergeCell ref="DP302:DP303"/>
    <mergeCell ref="DQ302:DQ303"/>
    <mergeCell ref="DJ300:DJ303"/>
    <mergeCell ref="DK300:DK303"/>
    <mergeCell ref="DL300:DL303"/>
    <mergeCell ref="DM300:DM303"/>
    <mergeCell ref="DN300:DN303"/>
    <mergeCell ref="DO300:DO301"/>
    <mergeCell ref="DD300:DD303"/>
    <mergeCell ref="DE300:DE303"/>
    <mergeCell ref="DF300:DF303"/>
    <mergeCell ref="DG300:DG303"/>
    <mergeCell ref="DH300:DH303"/>
    <mergeCell ref="DI300:DI303"/>
    <mergeCell ref="DG304:DG307"/>
    <mergeCell ref="CT304:CT307"/>
    <mergeCell ref="CU304:CU307"/>
    <mergeCell ref="CV304:CV307"/>
    <mergeCell ref="CW304:CW307"/>
    <mergeCell ref="CX304:CX307"/>
    <mergeCell ref="CY304:CY307"/>
    <mergeCell ref="CK304:CK307"/>
    <mergeCell ref="CO304:CO307"/>
    <mergeCell ref="CP304:CP307"/>
    <mergeCell ref="CQ304:CQ307"/>
    <mergeCell ref="CR304:CR307"/>
    <mergeCell ref="CS304:CS307"/>
    <mergeCell ref="CE304:CE307"/>
    <mergeCell ref="CF304:CF307"/>
    <mergeCell ref="CG304:CG307"/>
    <mergeCell ref="CH304:CH307"/>
    <mergeCell ref="CI304:CI307"/>
    <mergeCell ref="CJ304:CJ307"/>
    <mergeCell ref="CT308:CT311"/>
    <mergeCell ref="DQ306:DQ307"/>
    <mergeCell ref="DR306:DR307"/>
    <mergeCell ref="C308:C311"/>
    <mergeCell ref="D308:D309"/>
    <mergeCell ref="BW308:BW311"/>
    <mergeCell ref="BZ308:BZ311"/>
    <mergeCell ref="CH308:CH311"/>
    <mergeCell ref="CI308:CI311"/>
    <mergeCell ref="CJ308:CJ311"/>
    <mergeCell ref="CK308:CK311"/>
    <mergeCell ref="DN304:DN307"/>
    <mergeCell ref="DO304:DO305"/>
    <mergeCell ref="DP304:DP305"/>
    <mergeCell ref="DQ304:DQ305"/>
    <mergeCell ref="DR304:DR305"/>
    <mergeCell ref="D306:D307"/>
    <mergeCell ref="BW306:BW307"/>
    <mergeCell ref="BX306:BX307"/>
    <mergeCell ref="DO306:DO307"/>
    <mergeCell ref="DP306:DP307"/>
    <mergeCell ref="DH304:DH307"/>
    <mergeCell ref="DI304:DI307"/>
    <mergeCell ref="DJ304:DJ307"/>
    <mergeCell ref="DK304:DK307"/>
    <mergeCell ref="DL304:DL307"/>
    <mergeCell ref="DM304:DM307"/>
    <mergeCell ref="CZ304:CZ305"/>
    <mergeCell ref="DA304:DA305"/>
    <mergeCell ref="DD304:DD307"/>
    <mergeCell ref="DE304:DE307"/>
    <mergeCell ref="DF304:DF307"/>
    <mergeCell ref="DO308:DO309"/>
    <mergeCell ref="DP308:DP309"/>
    <mergeCell ref="DQ308:DQ309"/>
    <mergeCell ref="DR308:DR309"/>
    <mergeCell ref="D310:D311"/>
    <mergeCell ref="DO310:DO311"/>
    <mergeCell ref="DP310:DP311"/>
    <mergeCell ref="DQ310:DQ311"/>
    <mergeCell ref="DR310:DR311"/>
    <mergeCell ref="DI308:DI311"/>
    <mergeCell ref="DJ308:DJ311"/>
    <mergeCell ref="DK308:DK311"/>
    <mergeCell ref="DL308:DL311"/>
    <mergeCell ref="DM308:DM311"/>
    <mergeCell ref="DN308:DN311"/>
    <mergeCell ref="DA308:DA309"/>
    <mergeCell ref="DD308:DD311"/>
    <mergeCell ref="DE308:DE311"/>
    <mergeCell ref="DF308:DF311"/>
    <mergeCell ref="DG308:DG311"/>
    <mergeCell ref="DH308:DH311"/>
    <mergeCell ref="CU308:CU311"/>
    <mergeCell ref="CV308:CV311"/>
    <mergeCell ref="CW308:CW311"/>
    <mergeCell ref="CX308:CX311"/>
    <mergeCell ref="CY308:CY311"/>
    <mergeCell ref="CZ308:CZ309"/>
    <mergeCell ref="CO308:CO311"/>
    <mergeCell ref="CP308:CP311"/>
    <mergeCell ref="CQ308:CQ311"/>
    <mergeCell ref="CR308:CR311"/>
    <mergeCell ref="CS308:CS311"/>
    <mergeCell ref="CS312:CS315"/>
    <mergeCell ref="CT312:CT315"/>
    <mergeCell ref="CU312:CU315"/>
    <mergeCell ref="CV312:CV315"/>
    <mergeCell ref="CW312:CW315"/>
    <mergeCell ref="CX312:CX315"/>
    <mergeCell ref="CJ312:CJ315"/>
    <mergeCell ref="CK312:CK315"/>
    <mergeCell ref="CO312:CO315"/>
    <mergeCell ref="CP312:CP315"/>
    <mergeCell ref="CQ312:CQ315"/>
    <mergeCell ref="CR312:CR315"/>
    <mergeCell ref="C312:C315"/>
    <mergeCell ref="D312:D313"/>
    <mergeCell ref="BW312:BW315"/>
    <mergeCell ref="BZ312:BZ315"/>
    <mergeCell ref="CH312:CH315"/>
    <mergeCell ref="CI312:CI315"/>
    <mergeCell ref="D314:D315"/>
    <mergeCell ref="DM312:DM315"/>
    <mergeCell ref="DN312:DN315"/>
    <mergeCell ref="DO312:DO313"/>
    <mergeCell ref="DP312:DP313"/>
    <mergeCell ref="DQ312:DQ313"/>
    <mergeCell ref="DR312:DR313"/>
    <mergeCell ref="DO314:DO315"/>
    <mergeCell ref="DP314:DP315"/>
    <mergeCell ref="DQ314:DQ315"/>
    <mergeCell ref="DR314:DR315"/>
    <mergeCell ref="DG312:DG315"/>
    <mergeCell ref="DH312:DH315"/>
    <mergeCell ref="DI312:DI315"/>
    <mergeCell ref="DJ312:DJ315"/>
    <mergeCell ref="DK312:DK315"/>
    <mergeCell ref="DL312:DL315"/>
    <mergeCell ref="CY312:CY315"/>
    <mergeCell ref="CZ312:CZ313"/>
    <mergeCell ref="DA312:DA313"/>
    <mergeCell ref="DD312:DD315"/>
    <mergeCell ref="DE312:DE315"/>
    <mergeCell ref="DF312:DF315"/>
    <mergeCell ref="CS316:CS319"/>
    <mergeCell ref="CT316:CT319"/>
    <mergeCell ref="CU316:CU319"/>
    <mergeCell ref="CV316:CV319"/>
    <mergeCell ref="CW316:CW319"/>
    <mergeCell ref="CX316:CX319"/>
    <mergeCell ref="CJ316:CJ319"/>
    <mergeCell ref="CK316:CK319"/>
    <mergeCell ref="CO316:CO319"/>
    <mergeCell ref="CP316:CP319"/>
    <mergeCell ref="CQ316:CQ319"/>
    <mergeCell ref="CR316:CR319"/>
    <mergeCell ref="C316:C319"/>
    <mergeCell ref="D316:D317"/>
    <mergeCell ref="BW316:BW319"/>
    <mergeCell ref="BZ316:BZ319"/>
    <mergeCell ref="CH316:CH319"/>
    <mergeCell ref="CI316:CI319"/>
    <mergeCell ref="D318:D319"/>
    <mergeCell ref="DM316:DM319"/>
    <mergeCell ref="DN316:DN319"/>
    <mergeCell ref="DO316:DO317"/>
    <mergeCell ref="DP316:DP317"/>
    <mergeCell ref="DQ316:DQ317"/>
    <mergeCell ref="DR316:DR317"/>
    <mergeCell ref="DO318:DO319"/>
    <mergeCell ref="DP318:DP319"/>
    <mergeCell ref="DQ318:DQ319"/>
    <mergeCell ref="DR318:DR319"/>
    <mergeCell ref="DG316:DG319"/>
    <mergeCell ref="DH316:DH319"/>
    <mergeCell ref="DI316:DI319"/>
    <mergeCell ref="DJ316:DJ319"/>
    <mergeCell ref="DK316:DK319"/>
    <mergeCell ref="DL316:DL319"/>
    <mergeCell ref="CY316:CY319"/>
    <mergeCell ref="CZ316:CZ317"/>
    <mergeCell ref="DA316:DA317"/>
    <mergeCell ref="DD316:DD319"/>
    <mergeCell ref="DE316:DE319"/>
    <mergeCell ref="DF316:DF319"/>
    <mergeCell ref="CS320:CS323"/>
    <mergeCell ref="CT320:CT323"/>
    <mergeCell ref="CU320:CU323"/>
    <mergeCell ref="CV320:CV323"/>
    <mergeCell ref="CW320:CW323"/>
    <mergeCell ref="CX320:CX323"/>
    <mergeCell ref="CJ320:CJ323"/>
    <mergeCell ref="CK320:CK323"/>
    <mergeCell ref="CO320:CO323"/>
    <mergeCell ref="CP320:CP323"/>
    <mergeCell ref="CQ320:CQ323"/>
    <mergeCell ref="CR320:CR323"/>
    <mergeCell ref="C320:C323"/>
    <mergeCell ref="D320:D321"/>
    <mergeCell ref="BW320:BW323"/>
    <mergeCell ref="BZ320:BZ323"/>
    <mergeCell ref="CH320:CH323"/>
    <mergeCell ref="CI320:CI323"/>
    <mergeCell ref="D322:D323"/>
    <mergeCell ref="DM320:DM323"/>
    <mergeCell ref="DN320:DN323"/>
    <mergeCell ref="DO320:DO321"/>
    <mergeCell ref="DP320:DP321"/>
    <mergeCell ref="DQ320:DQ321"/>
    <mergeCell ref="DR320:DR321"/>
    <mergeCell ref="DO322:DO323"/>
    <mergeCell ref="DP322:DP323"/>
    <mergeCell ref="DQ322:DQ323"/>
    <mergeCell ref="DR322:DR323"/>
    <mergeCell ref="DG320:DG323"/>
    <mergeCell ref="DH320:DH323"/>
    <mergeCell ref="DI320:DI323"/>
    <mergeCell ref="DJ320:DJ323"/>
    <mergeCell ref="DK320:DK323"/>
    <mergeCell ref="DL320:DL323"/>
    <mergeCell ref="CY320:CY323"/>
    <mergeCell ref="CZ320:CZ321"/>
    <mergeCell ref="DA320:DA321"/>
    <mergeCell ref="DD320:DD323"/>
    <mergeCell ref="DE320:DE323"/>
    <mergeCell ref="DF320:DF323"/>
    <mergeCell ref="CS324:CS327"/>
    <mergeCell ref="CT324:CT327"/>
    <mergeCell ref="CU324:CU327"/>
    <mergeCell ref="CV324:CV327"/>
    <mergeCell ref="CW324:CW327"/>
    <mergeCell ref="CX324:CX327"/>
    <mergeCell ref="CJ324:CJ327"/>
    <mergeCell ref="CK324:CK327"/>
    <mergeCell ref="CO324:CO327"/>
    <mergeCell ref="CP324:CP327"/>
    <mergeCell ref="CQ324:CQ327"/>
    <mergeCell ref="CR324:CR327"/>
    <mergeCell ref="C324:C327"/>
    <mergeCell ref="D324:D325"/>
    <mergeCell ref="BW324:BW327"/>
    <mergeCell ref="BZ324:BZ327"/>
    <mergeCell ref="CH324:CH327"/>
    <mergeCell ref="CI324:CI327"/>
    <mergeCell ref="D326:D327"/>
    <mergeCell ref="DM324:DM327"/>
    <mergeCell ref="DN324:DN327"/>
    <mergeCell ref="DO324:DO325"/>
    <mergeCell ref="DP324:DP325"/>
    <mergeCell ref="DQ324:DQ325"/>
    <mergeCell ref="DR324:DR325"/>
    <mergeCell ref="DO326:DO327"/>
    <mergeCell ref="DP326:DP327"/>
    <mergeCell ref="DQ326:DQ327"/>
    <mergeCell ref="DR326:DR327"/>
    <mergeCell ref="DG324:DG327"/>
    <mergeCell ref="DH324:DH327"/>
    <mergeCell ref="DI324:DI327"/>
    <mergeCell ref="DJ324:DJ327"/>
    <mergeCell ref="DK324:DK327"/>
    <mergeCell ref="DL324:DL327"/>
    <mergeCell ref="CY324:CY327"/>
    <mergeCell ref="CZ324:CZ325"/>
    <mergeCell ref="DA324:DA325"/>
    <mergeCell ref="DD324:DD327"/>
    <mergeCell ref="DE324:DE327"/>
    <mergeCell ref="DF324:DF327"/>
    <mergeCell ref="CS328:CS331"/>
    <mergeCell ref="CT328:CT331"/>
    <mergeCell ref="CU328:CU331"/>
    <mergeCell ref="CV328:CV331"/>
    <mergeCell ref="CW328:CW331"/>
    <mergeCell ref="CX328:CX331"/>
    <mergeCell ref="CJ328:CJ331"/>
    <mergeCell ref="CK328:CK331"/>
    <mergeCell ref="CO328:CO331"/>
    <mergeCell ref="CP328:CP331"/>
    <mergeCell ref="CQ328:CQ331"/>
    <mergeCell ref="CR328:CR331"/>
    <mergeCell ref="C328:C331"/>
    <mergeCell ref="D328:D329"/>
    <mergeCell ref="BW328:BW331"/>
    <mergeCell ref="BZ328:BZ331"/>
    <mergeCell ref="CH328:CH331"/>
    <mergeCell ref="CI328:CI331"/>
    <mergeCell ref="D330:D331"/>
    <mergeCell ref="DM328:DM331"/>
    <mergeCell ref="DN328:DN331"/>
    <mergeCell ref="DO328:DO329"/>
    <mergeCell ref="DP328:DP329"/>
    <mergeCell ref="DQ328:DQ329"/>
    <mergeCell ref="DR328:DR329"/>
    <mergeCell ref="DO330:DO331"/>
    <mergeCell ref="DP330:DP331"/>
    <mergeCell ref="DQ330:DQ331"/>
    <mergeCell ref="DR330:DR331"/>
    <mergeCell ref="DG328:DG331"/>
    <mergeCell ref="DH328:DH331"/>
    <mergeCell ref="DI328:DI331"/>
    <mergeCell ref="DJ328:DJ331"/>
    <mergeCell ref="DK328:DK331"/>
    <mergeCell ref="DL328:DL331"/>
    <mergeCell ref="CY328:CY331"/>
    <mergeCell ref="CZ328:CZ329"/>
    <mergeCell ref="DA328:DA329"/>
    <mergeCell ref="DD328:DD331"/>
    <mergeCell ref="DE328:DE331"/>
    <mergeCell ref="DF328:DF331"/>
    <mergeCell ref="CS332:CS335"/>
    <mergeCell ref="CT332:CT335"/>
    <mergeCell ref="CU332:CU335"/>
    <mergeCell ref="CV332:CV335"/>
    <mergeCell ref="CW332:CW335"/>
    <mergeCell ref="CX332:CX335"/>
    <mergeCell ref="CJ332:CJ335"/>
    <mergeCell ref="CK332:CK335"/>
    <mergeCell ref="CO332:CO335"/>
    <mergeCell ref="CP332:CP335"/>
    <mergeCell ref="CQ332:CQ335"/>
    <mergeCell ref="CR332:CR335"/>
    <mergeCell ref="C332:C335"/>
    <mergeCell ref="D332:D333"/>
    <mergeCell ref="BW332:BW335"/>
    <mergeCell ref="BZ332:BZ335"/>
    <mergeCell ref="CH332:CH335"/>
    <mergeCell ref="CI332:CI335"/>
    <mergeCell ref="D334:D335"/>
    <mergeCell ref="DM332:DM335"/>
    <mergeCell ref="DN332:DN335"/>
    <mergeCell ref="DO332:DO333"/>
    <mergeCell ref="DP332:DP333"/>
    <mergeCell ref="DQ332:DQ333"/>
    <mergeCell ref="DR332:DR333"/>
    <mergeCell ref="DO334:DO335"/>
    <mergeCell ref="DP334:DP335"/>
    <mergeCell ref="DQ334:DQ335"/>
    <mergeCell ref="DR334:DR335"/>
    <mergeCell ref="DG332:DG335"/>
    <mergeCell ref="DH332:DH335"/>
    <mergeCell ref="DI332:DI335"/>
    <mergeCell ref="DJ332:DJ335"/>
    <mergeCell ref="DK332:DK335"/>
    <mergeCell ref="DL332:DL335"/>
    <mergeCell ref="CY332:CY335"/>
    <mergeCell ref="CZ332:CZ333"/>
    <mergeCell ref="DA332:DA333"/>
    <mergeCell ref="DD332:DD335"/>
    <mergeCell ref="DE332:DE335"/>
    <mergeCell ref="DF332:DF335"/>
    <mergeCell ref="CS336:CS339"/>
    <mergeCell ref="CT336:CT339"/>
    <mergeCell ref="CU336:CU339"/>
    <mergeCell ref="CV336:CV339"/>
    <mergeCell ref="CW336:CW339"/>
    <mergeCell ref="CX336:CX339"/>
    <mergeCell ref="CJ336:CJ339"/>
    <mergeCell ref="CK336:CK339"/>
    <mergeCell ref="CO336:CO339"/>
    <mergeCell ref="CP336:CP339"/>
    <mergeCell ref="CQ336:CQ339"/>
    <mergeCell ref="CR336:CR339"/>
    <mergeCell ref="C336:C339"/>
    <mergeCell ref="D336:D337"/>
    <mergeCell ref="BW336:BW339"/>
    <mergeCell ref="BZ336:BZ339"/>
    <mergeCell ref="CH336:CH339"/>
    <mergeCell ref="CI336:CI339"/>
    <mergeCell ref="D338:D339"/>
    <mergeCell ref="DM336:DM339"/>
    <mergeCell ref="DN336:DN339"/>
    <mergeCell ref="DO336:DO337"/>
    <mergeCell ref="DP336:DP337"/>
    <mergeCell ref="DQ336:DQ337"/>
    <mergeCell ref="DR336:DR337"/>
    <mergeCell ref="DO338:DO339"/>
    <mergeCell ref="DP338:DP339"/>
    <mergeCell ref="DQ338:DQ339"/>
    <mergeCell ref="DR338:DR339"/>
    <mergeCell ref="DG336:DG339"/>
    <mergeCell ref="DH336:DH339"/>
    <mergeCell ref="DI336:DI339"/>
    <mergeCell ref="DJ336:DJ339"/>
    <mergeCell ref="DK336:DK339"/>
    <mergeCell ref="DL336:DL339"/>
    <mergeCell ref="CY336:CY339"/>
    <mergeCell ref="CZ336:CZ337"/>
    <mergeCell ref="DA336:DA337"/>
    <mergeCell ref="DD336:DD339"/>
    <mergeCell ref="DE336:DE339"/>
    <mergeCell ref="DF336:DF339"/>
    <mergeCell ref="CS340:CS343"/>
    <mergeCell ref="CT340:CT343"/>
    <mergeCell ref="CU340:CU343"/>
    <mergeCell ref="CV340:CV343"/>
    <mergeCell ref="CW340:CW343"/>
    <mergeCell ref="CX340:CX343"/>
    <mergeCell ref="CJ340:CJ343"/>
    <mergeCell ref="CK340:CK343"/>
    <mergeCell ref="CO340:CO343"/>
    <mergeCell ref="CP340:CP343"/>
    <mergeCell ref="CQ340:CQ343"/>
    <mergeCell ref="CR340:CR343"/>
    <mergeCell ref="C340:C343"/>
    <mergeCell ref="D340:D341"/>
    <mergeCell ref="BW340:BW343"/>
    <mergeCell ref="BZ340:BZ343"/>
    <mergeCell ref="CH340:CH343"/>
    <mergeCell ref="CI340:CI343"/>
    <mergeCell ref="D342:D343"/>
    <mergeCell ref="DM340:DM343"/>
    <mergeCell ref="DN340:DN343"/>
    <mergeCell ref="DO340:DO341"/>
    <mergeCell ref="DP340:DP341"/>
    <mergeCell ref="DQ340:DQ341"/>
    <mergeCell ref="DR340:DR341"/>
    <mergeCell ref="DO342:DO343"/>
    <mergeCell ref="DP342:DP343"/>
    <mergeCell ref="DQ342:DQ343"/>
    <mergeCell ref="DR342:DR343"/>
    <mergeCell ref="DG340:DG343"/>
    <mergeCell ref="DH340:DH343"/>
    <mergeCell ref="DI340:DI343"/>
    <mergeCell ref="DJ340:DJ343"/>
    <mergeCell ref="DK340:DK343"/>
    <mergeCell ref="DL340:DL343"/>
    <mergeCell ref="CY340:CY343"/>
    <mergeCell ref="CZ340:CZ341"/>
    <mergeCell ref="DA340:DA341"/>
    <mergeCell ref="DD340:DD343"/>
    <mergeCell ref="DE340:DE343"/>
    <mergeCell ref="DF340:DF343"/>
    <mergeCell ref="CD344:CD347"/>
    <mergeCell ref="CE344:CE347"/>
    <mergeCell ref="CF344:CF347"/>
    <mergeCell ref="CG344:CG347"/>
    <mergeCell ref="CH344:CH347"/>
    <mergeCell ref="CI344:CI347"/>
    <mergeCell ref="BW344:BW345"/>
    <mergeCell ref="BX344:BX345"/>
    <mergeCell ref="BZ344:BZ347"/>
    <mergeCell ref="CA344:CA347"/>
    <mergeCell ref="CB344:CB347"/>
    <mergeCell ref="CC344:CC347"/>
    <mergeCell ref="B344:B427"/>
    <mergeCell ref="C344:C347"/>
    <mergeCell ref="D344:D345"/>
    <mergeCell ref="BI344:BI427"/>
    <mergeCell ref="BL344:BL427"/>
    <mergeCell ref="BU344:BU427"/>
    <mergeCell ref="C348:C351"/>
    <mergeCell ref="C352:C355"/>
    <mergeCell ref="D352:D353"/>
    <mergeCell ref="D354:D355"/>
    <mergeCell ref="BW348:BW349"/>
    <mergeCell ref="BX348:BX349"/>
    <mergeCell ref="BZ348:BZ351"/>
    <mergeCell ref="CA348:CA351"/>
    <mergeCell ref="CB348:CB351"/>
    <mergeCell ref="CC348:CC351"/>
    <mergeCell ref="CD348:CD351"/>
    <mergeCell ref="CE348:CE351"/>
    <mergeCell ref="CF348:CF351"/>
    <mergeCell ref="CG348:CG351"/>
    <mergeCell ref="DD344:DD347"/>
    <mergeCell ref="DE344:DE347"/>
    <mergeCell ref="CY348:CY351"/>
    <mergeCell ref="CZ348:CZ349"/>
    <mergeCell ref="DA348:DA349"/>
    <mergeCell ref="DD348:DD351"/>
    <mergeCell ref="CS344:CS347"/>
    <mergeCell ref="CT344:CT347"/>
    <mergeCell ref="CU344:CU347"/>
    <mergeCell ref="CV344:CV347"/>
    <mergeCell ref="CW344:CW347"/>
    <mergeCell ref="CX344:CX347"/>
    <mergeCell ref="CJ344:CJ347"/>
    <mergeCell ref="CK344:CK347"/>
    <mergeCell ref="CO344:CO347"/>
    <mergeCell ref="CP344:CP347"/>
    <mergeCell ref="CQ344:CQ347"/>
    <mergeCell ref="CR344:CR347"/>
    <mergeCell ref="CJ348:CJ351"/>
    <mergeCell ref="CK348:CK351"/>
    <mergeCell ref="CO348:CO351"/>
    <mergeCell ref="CP348:CP351"/>
    <mergeCell ref="CQ348:CQ351"/>
    <mergeCell ref="CR348:CR351"/>
    <mergeCell ref="DR344:DR345"/>
    <mergeCell ref="DT344:DT427"/>
    <mergeCell ref="D346:D347"/>
    <mergeCell ref="BW346:BW347"/>
    <mergeCell ref="BX346:BX347"/>
    <mergeCell ref="DO346:DO347"/>
    <mergeCell ref="DP346:DP347"/>
    <mergeCell ref="DQ346:DQ347"/>
    <mergeCell ref="DR346:DR347"/>
    <mergeCell ref="D348:D349"/>
    <mergeCell ref="DL344:DL347"/>
    <mergeCell ref="DM344:DM347"/>
    <mergeCell ref="DN344:DN347"/>
    <mergeCell ref="DO344:DO345"/>
    <mergeCell ref="DP344:DP345"/>
    <mergeCell ref="DQ344:DQ345"/>
    <mergeCell ref="DF344:DF347"/>
    <mergeCell ref="DG344:DG347"/>
    <mergeCell ref="DH344:DH347"/>
    <mergeCell ref="DI344:DI347"/>
    <mergeCell ref="DJ344:DJ347"/>
    <mergeCell ref="DK344:DK347"/>
    <mergeCell ref="CY344:CY347"/>
    <mergeCell ref="CZ344:CZ345"/>
    <mergeCell ref="DA344:DA345"/>
    <mergeCell ref="DB344:DB427"/>
    <mergeCell ref="CS348:CS351"/>
    <mergeCell ref="CT348:CT351"/>
    <mergeCell ref="CU348:CU351"/>
    <mergeCell ref="CV348:CV351"/>
    <mergeCell ref="CW348:CW351"/>
    <mergeCell ref="CX348:CX351"/>
    <mergeCell ref="CH348:CH351"/>
    <mergeCell ref="CI348:CI351"/>
    <mergeCell ref="CG352:CG355"/>
    <mergeCell ref="CH352:CH355"/>
    <mergeCell ref="CI352:CI355"/>
    <mergeCell ref="BW352:BW353"/>
    <mergeCell ref="BX352:BX353"/>
    <mergeCell ref="BZ352:BZ355"/>
    <mergeCell ref="CA352:CA355"/>
    <mergeCell ref="CB352:CB355"/>
    <mergeCell ref="CC352:CC355"/>
    <mergeCell ref="BW354:BW355"/>
    <mergeCell ref="BX354:BX355"/>
    <mergeCell ref="DQ348:DQ349"/>
    <mergeCell ref="DR348:DR349"/>
    <mergeCell ref="D350:D351"/>
    <mergeCell ref="BW350:BW351"/>
    <mergeCell ref="BX350:BX351"/>
    <mergeCell ref="DO350:DO351"/>
    <mergeCell ref="DP350:DP351"/>
    <mergeCell ref="DQ350:DQ351"/>
    <mergeCell ref="DR350:DR351"/>
    <mergeCell ref="DK348:DK351"/>
    <mergeCell ref="DL348:DL351"/>
    <mergeCell ref="DM348:DM351"/>
    <mergeCell ref="DN348:DN351"/>
    <mergeCell ref="DO348:DO349"/>
    <mergeCell ref="DP348:DP349"/>
    <mergeCell ref="DE348:DE351"/>
    <mergeCell ref="DF348:DF351"/>
    <mergeCell ref="DG348:DG351"/>
    <mergeCell ref="DH348:DH351"/>
    <mergeCell ref="DI348:DI351"/>
    <mergeCell ref="DJ348:DJ351"/>
    <mergeCell ref="DR352:DR353"/>
    <mergeCell ref="DO354:DO355"/>
    <mergeCell ref="DP354:DP355"/>
    <mergeCell ref="DQ354:DQ355"/>
    <mergeCell ref="DR354:DR355"/>
    <mergeCell ref="DG352:DG355"/>
    <mergeCell ref="DH352:DH355"/>
    <mergeCell ref="DI352:DI355"/>
    <mergeCell ref="DJ352:DJ355"/>
    <mergeCell ref="DK352:DK355"/>
    <mergeCell ref="DL352:DL355"/>
    <mergeCell ref="CY352:CY355"/>
    <mergeCell ref="CZ352:CZ353"/>
    <mergeCell ref="DA352:DA353"/>
    <mergeCell ref="DD352:DD355"/>
    <mergeCell ref="DE352:DE355"/>
    <mergeCell ref="DF352:DF355"/>
    <mergeCell ref="CB356:CB359"/>
    <mergeCell ref="CC356:CC359"/>
    <mergeCell ref="CD356:CD359"/>
    <mergeCell ref="CE356:CE359"/>
    <mergeCell ref="CF356:CF359"/>
    <mergeCell ref="CG356:CG359"/>
    <mergeCell ref="C356:C359"/>
    <mergeCell ref="D356:D357"/>
    <mergeCell ref="BW356:BW357"/>
    <mergeCell ref="BX356:BX357"/>
    <mergeCell ref="BZ356:BZ359"/>
    <mergeCell ref="CA356:CA359"/>
    <mergeCell ref="DM352:DM355"/>
    <mergeCell ref="DN352:DN355"/>
    <mergeCell ref="DO352:DO353"/>
    <mergeCell ref="DP352:DP353"/>
    <mergeCell ref="DQ352:DQ353"/>
    <mergeCell ref="CS352:CS355"/>
    <mergeCell ref="CT352:CT355"/>
    <mergeCell ref="CU352:CU355"/>
    <mergeCell ref="CV352:CV355"/>
    <mergeCell ref="CW352:CW355"/>
    <mergeCell ref="CX352:CX355"/>
    <mergeCell ref="CJ352:CJ355"/>
    <mergeCell ref="CK352:CK355"/>
    <mergeCell ref="CO352:CO355"/>
    <mergeCell ref="CP352:CP355"/>
    <mergeCell ref="CQ352:CQ355"/>
    <mergeCell ref="CR352:CR355"/>
    <mergeCell ref="CD352:CD355"/>
    <mergeCell ref="CE352:CE355"/>
    <mergeCell ref="CF352:CF355"/>
    <mergeCell ref="DJ356:DJ359"/>
    <mergeCell ref="CW356:CW359"/>
    <mergeCell ref="CX356:CX359"/>
    <mergeCell ref="CY356:CY359"/>
    <mergeCell ref="CZ356:CZ357"/>
    <mergeCell ref="DA356:DA357"/>
    <mergeCell ref="DD356:DD359"/>
    <mergeCell ref="CQ356:CQ359"/>
    <mergeCell ref="CR356:CR359"/>
    <mergeCell ref="CS356:CS359"/>
    <mergeCell ref="CT356:CT359"/>
    <mergeCell ref="CU356:CU359"/>
    <mergeCell ref="CV356:CV359"/>
    <mergeCell ref="CH356:CH359"/>
    <mergeCell ref="CI356:CI359"/>
    <mergeCell ref="CJ356:CJ359"/>
    <mergeCell ref="CK356:CK359"/>
    <mergeCell ref="CO356:CO359"/>
    <mergeCell ref="CP356:CP359"/>
    <mergeCell ref="CB360:CB363"/>
    <mergeCell ref="CC360:CC363"/>
    <mergeCell ref="CD360:CD363"/>
    <mergeCell ref="CE360:CE363"/>
    <mergeCell ref="CF360:CF363"/>
    <mergeCell ref="CG360:CG363"/>
    <mergeCell ref="C360:C363"/>
    <mergeCell ref="D360:D361"/>
    <mergeCell ref="BW360:BW361"/>
    <mergeCell ref="BX360:BX361"/>
    <mergeCell ref="BZ360:BZ363"/>
    <mergeCell ref="CA360:CA363"/>
    <mergeCell ref="DQ356:DQ357"/>
    <mergeCell ref="DR356:DR357"/>
    <mergeCell ref="D358:D359"/>
    <mergeCell ref="BW358:BW359"/>
    <mergeCell ref="BX358:BX359"/>
    <mergeCell ref="DO358:DO359"/>
    <mergeCell ref="DP358:DP359"/>
    <mergeCell ref="DQ358:DQ359"/>
    <mergeCell ref="DR358:DR359"/>
    <mergeCell ref="DK356:DK359"/>
    <mergeCell ref="DL356:DL359"/>
    <mergeCell ref="DM356:DM359"/>
    <mergeCell ref="DN356:DN359"/>
    <mergeCell ref="DO356:DO357"/>
    <mergeCell ref="DP356:DP357"/>
    <mergeCell ref="DE356:DE359"/>
    <mergeCell ref="DF356:DF359"/>
    <mergeCell ref="DG356:DG359"/>
    <mergeCell ref="DH356:DH359"/>
    <mergeCell ref="DI356:DI359"/>
    <mergeCell ref="CW360:CW363"/>
    <mergeCell ref="CX360:CX363"/>
    <mergeCell ref="CY360:CY363"/>
    <mergeCell ref="CZ360:CZ361"/>
    <mergeCell ref="DA360:DA361"/>
    <mergeCell ref="DD360:DD363"/>
    <mergeCell ref="CQ360:CQ363"/>
    <mergeCell ref="CR360:CR363"/>
    <mergeCell ref="CS360:CS363"/>
    <mergeCell ref="CT360:CT363"/>
    <mergeCell ref="CU360:CU363"/>
    <mergeCell ref="CV360:CV363"/>
    <mergeCell ref="CH360:CH363"/>
    <mergeCell ref="CI360:CI363"/>
    <mergeCell ref="CJ360:CJ363"/>
    <mergeCell ref="CK360:CK363"/>
    <mergeCell ref="CO360:CO363"/>
    <mergeCell ref="CP360:CP363"/>
    <mergeCell ref="DR362:DR363"/>
    <mergeCell ref="C364:C367"/>
    <mergeCell ref="D364:D365"/>
    <mergeCell ref="BW364:BW365"/>
    <mergeCell ref="BX364:BX365"/>
    <mergeCell ref="BZ364:BZ367"/>
    <mergeCell ref="CA364:CA367"/>
    <mergeCell ref="CB364:CB367"/>
    <mergeCell ref="CC364:CC367"/>
    <mergeCell ref="CD364:CD367"/>
    <mergeCell ref="DQ360:DQ361"/>
    <mergeCell ref="DR360:DR361"/>
    <mergeCell ref="D362:D363"/>
    <mergeCell ref="BK362:BK364"/>
    <mergeCell ref="BM362:BS364"/>
    <mergeCell ref="BW362:BW363"/>
    <mergeCell ref="BX362:BX363"/>
    <mergeCell ref="DO362:DO363"/>
    <mergeCell ref="DP362:DP363"/>
    <mergeCell ref="DQ362:DQ363"/>
    <mergeCell ref="DK360:DK363"/>
    <mergeCell ref="DL360:DL363"/>
    <mergeCell ref="DM360:DM363"/>
    <mergeCell ref="DN360:DN363"/>
    <mergeCell ref="DO360:DO361"/>
    <mergeCell ref="DP360:DP361"/>
    <mergeCell ref="DE360:DE363"/>
    <mergeCell ref="DF360:DF363"/>
    <mergeCell ref="DG360:DG363"/>
    <mergeCell ref="DH360:DH363"/>
    <mergeCell ref="DI360:DI363"/>
    <mergeCell ref="DJ360:DJ363"/>
    <mergeCell ref="DE364:DE367"/>
    <mergeCell ref="DF364:DF367"/>
    <mergeCell ref="DG364:DG367"/>
    <mergeCell ref="CT364:CT367"/>
    <mergeCell ref="CU364:CU367"/>
    <mergeCell ref="CV364:CV367"/>
    <mergeCell ref="CW364:CW367"/>
    <mergeCell ref="CX364:CX367"/>
    <mergeCell ref="CY364:CY367"/>
    <mergeCell ref="CK364:CK367"/>
    <mergeCell ref="CO364:CO367"/>
    <mergeCell ref="CP364:CP367"/>
    <mergeCell ref="CQ364:CQ367"/>
    <mergeCell ref="CR364:CR367"/>
    <mergeCell ref="CS364:CS367"/>
    <mergeCell ref="CE364:CE367"/>
    <mergeCell ref="CF364:CF367"/>
    <mergeCell ref="CG364:CG367"/>
    <mergeCell ref="CH364:CH367"/>
    <mergeCell ref="CI364:CI367"/>
    <mergeCell ref="CJ364:CJ367"/>
    <mergeCell ref="CG368:CG371"/>
    <mergeCell ref="CH368:CH371"/>
    <mergeCell ref="CI368:CI371"/>
    <mergeCell ref="DQ366:DQ367"/>
    <mergeCell ref="DR366:DR367"/>
    <mergeCell ref="C368:C371"/>
    <mergeCell ref="D368:D369"/>
    <mergeCell ref="BW368:BW369"/>
    <mergeCell ref="BX368:BX369"/>
    <mergeCell ref="BZ368:BZ371"/>
    <mergeCell ref="CA368:CA371"/>
    <mergeCell ref="CB368:CB371"/>
    <mergeCell ref="CC368:CC371"/>
    <mergeCell ref="DN364:DN367"/>
    <mergeCell ref="DO364:DO365"/>
    <mergeCell ref="DP364:DP365"/>
    <mergeCell ref="DQ364:DQ365"/>
    <mergeCell ref="DR364:DR365"/>
    <mergeCell ref="D366:D367"/>
    <mergeCell ref="BW366:BW367"/>
    <mergeCell ref="BX366:BX367"/>
    <mergeCell ref="DO366:DO367"/>
    <mergeCell ref="DP366:DP367"/>
    <mergeCell ref="DH364:DH367"/>
    <mergeCell ref="DI364:DI367"/>
    <mergeCell ref="DJ364:DJ367"/>
    <mergeCell ref="DK364:DK367"/>
    <mergeCell ref="DL364:DL367"/>
    <mergeCell ref="DM364:DM367"/>
    <mergeCell ref="CZ364:CZ365"/>
    <mergeCell ref="DA364:DA365"/>
    <mergeCell ref="DD364:DD367"/>
    <mergeCell ref="DQ370:DQ371"/>
    <mergeCell ref="DM368:DM371"/>
    <mergeCell ref="DN368:DN371"/>
    <mergeCell ref="DO368:DO369"/>
    <mergeCell ref="DP368:DP369"/>
    <mergeCell ref="DQ368:DQ369"/>
    <mergeCell ref="DR368:DR369"/>
    <mergeCell ref="DR370:DR371"/>
    <mergeCell ref="DG368:DG371"/>
    <mergeCell ref="DH368:DH371"/>
    <mergeCell ref="DI368:DI371"/>
    <mergeCell ref="DJ368:DJ371"/>
    <mergeCell ref="DK368:DK371"/>
    <mergeCell ref="DL368:DL371"/>
    <mergeCell ref="CY368:CY371"/>
    <mergeCell ref="CZ368:CZ369"/>
    <mergeCell ref="DA368:DA369"/>
    <mergeCell ref="DD368:DD371"/>
    <mergeCell ref="DE368:DE371"/>
    <mergeCell ref="DF368:DF371"/>
    <mergeCell ref="CB372:CB375"/>
    <mergeCell ref="CC372:CC375"/>
    <mergeCell ref="CD372:CD375"/>
    <mergeCell ref="CE372:CE375"/>
    <mergeCell ref="CF372:CF375"/>
    <mergeCell ref="CG372:CG375"/>
    <mergeCell ref="C372:C375"/>
    <mergeCell ref="D372:D373"/>
    <mergeCell ref="BW372:BW373"/>
    <mergeCell ref="BX372:BX373"/>
    <mergeCell ref="BZ372:BZ375"/>
    <mergeCell ref="CA372:CA375"/>
    <mergeCell ref="D370:D371"/>
    <mergeCell ref="BW370:BW371"/>
    <mergeCell ref="BX370:BX371"/>
    <mergeCell ref="DO370:DO371"/>
    <mergeCell ref="DP370:DP371"/>
    <mergeCell ref="CS368:CS371"/>
    <mergeCell ref="CT368:CT371"/>
    <mergeCell ref="CU368:CU371"/>
    <mergeCell ref="CV368:CV371"/>
    <mergeCell ref="CW368:CW371"/>
    <mergeCell ref="CX368:CX371"/>
    <mergeCell ref="CJ368:CJ371"/>
    <mergeCell ref="CK368:CK371"/>
    <mergeCell ref="CO368:CO371"/>
    <mergeCell ref="CP368:CP371"/>
    <mergeCell ref="CQ368:CQ371"/>
    <mergeCell ref="CR368:CR371"/>
    <mergeCell ref="CD368:CD371"/>
    <mergeCell ref="CE368:CE371"/>
    <mergeCell ref="CF368:CF371"/>
    <mergeCell ref="DJ372:DJ375"/>
    <mergeCell ref="CW372:CW375"/>
    <mergeCell ref="CX372:CX375"/>
    <mergeCell ref="CY372:CY375"/>
    <mergeCell ref="CZ372:CZ373"/>
    <mergeCell ref="DA372:DA373"/>
    <mergeCell ref="DD372:DD375"/>
    <mergeCell ref="CQ372:CQ375"/>
    <mergeCell ref="CR372:CR375"/>
    <mergeCell ref="CS372:CS375"/>
    <mergeCell ref="CT372:CT375"/>
    <mergeCell ref="CU372:CU375"/>
    <mergeCell ref="CV372:CV375"/>
    <mergeCell ref="CH372:CH375"/>
    <mergeCell ref="CI372:CI375"/>
    <mergeCell ref="CJ372:CJ375"/>
    <mergeCell ref="CK372:CK375"/>
    <mergeCell ref="CO372:CO375"/>
    <mergeCell ref="CP372:CP375"/>
    <mergeCell ref="CB376:CB379"/>
    <mergeCell ref="CC376:CC379"/>
    <mergeCell ref="CD376:CD379"/>
    <mergeCell ref="CE376:CE379"/>
    <mergeCell ref="CF376:CF379"/>
    <mergeCell ref="CG376:CG379"/>
    <mergeCell ref="C376:C379"/>
    <mergeCell ref="D376:D377"/>
    <mergeCell ref="BW376:BW377"/>
    <mergeCell ref="BX376:BX377"/>
    <mergeCell ref="BZ376:BZ379"/>
    <mergeCell ref="CA376:CA379"/>
    <mergeCell ref="DQ372:DQ373"/>
    <mergeCell ref="DR372:DR373"/>
    <mergeCell ref="D374:D375"/>
    <mergeCell ref="BW374:BW375"/>
    <mergeCell ref="BX374:BX375"/>
    <mergeCell ref="DO374:DO375"/>
    <mergeCell ref="DP374:DP375"/>
    <mergeCell ref="DQ374:DQ375"/>
    <mergeCell ref="DR374:DR375"/>
    <mergeCell ref="DK372:DK375"/>
    <mergeCell ref="DL372:DL375"/>
    <mergeCell ref="DM372:DM375"/>
    <mergeCell ref="DN372:DN375"/>
    <mergeCell ref="DO372:DO373"/>
    <mergeCell ref="DP372:DP373"/>
    <mergeCell ref="DE372:DE375"/>
    <mergeCell ref="DF372:DF375"/>
    <mergeCell ref="DG372:DG375"/>
    <mergeCell ref="DH372:DH375"/>
    <mergeCell ref="DI372:DI375"/>
    <mergeCell ref="DJ376:DJ379"/>
    <mergeCell ref="CW376:CW379"/>
    <mergeCell ref="CX376:CX379"/>
    <mergeCell ref="CY376:CY379"/>
    <mergeCell ref="CZ376:CZ377"/>
    <mergeCell ref="DA376:DA377"/>
    <mergeCell ref="DD376:DD379"/>
    <mergeCell ref="CQ376:CQ379"/>
    <mergeCell ref="CR376:CR379"/>
    <mergeCell ref="CS376:CS379"/>
    <mergeCell ref="CT376:CT379"/>
    <mergeCell ref="CU376:CU379"/>
    <mergeCell ref="CV376:CV379"/>
    <mergeCell ref="CH376:CH379"/>
    <mergeCell ref="CI376:CI379"/>
    <mergeCell ref="CJ376:CJ379"/>
    <mergeCell ref="CK376:CK379"/>
    <mergeCell ref="CO376:CO379"/>
    <mergeCell ref="CP376:CP379"/>
    <mergeCell ref="CB380:CB383"/>
    <mergeCell ref="CC380:CC383"/>
    <mergeCell ref="CD380:CD383"/>
    <mergeCell ref="CE380:CE383"/>
    <mergeCell ref="CF380:CF383"/>
    <mergeCell ref="CG380:CG383"/>
    <mergeCell ref="C380:C383"/>
    <mergeCell ref="D380:D381"/>
    <mergeCell ref="BW380:BW381"/>
    <mergeCell ref="BX380:BX381"/>
    <mergeCell ref="BZ380:BZ383"/>
    <mergeCell ref="CA380:CA383"/>
    <mergeCell ref="DQ376:DQ377"/>
    <mergeCell ref="DR376:DR377"/>
    <mergeCell ref="D378:D379"/>
    <mergeCell ref="BW378:BW379"/>
    <mergeCell ref="BX378:BX379"/>
    <mergeCell ref="DO378:DO379"/>
    <mergeCell ref="DP378:DP379"/>
    <mergeCell ref="DQ378:DQ379"/>
    <mergeCell ref="DR378:DR379"/>
    <mergeCell ref="DK376:DK379"/>
    <mergeCell ref="DL376:DL379"/>
    <mergeCell ref="DM376:DM379"/>
    <mergeCell ref="DN376:DN379"/>
    <mergeCell ref="DO376:DO377"/>
    <mergeCell ref="DP376:DP377"/>
    <mergeCell ref="DE376:DE379"/>
    <mergeCell ref="DF376:DF379"/>
    <mergeCell ref="DG376:DG379"/>
    <mergeCell ref="DH376:DH379"/>
    <mergeCell ref="DI376:DI379"/>
    <mergeCell ref="DJ380:DJ383"/>
    <mergeCell ref="CW380:CW383"/>
    <mergeCell ref="CX380:CX383"/>
    <mergeCell ref="CY380:CY383"/>
    <mergeCell ref="CZ380:CZ381"/>
    <mergeCell ref="DA380:DA381"/>
    <mergeCell ref="DD380:DD383"/>
    <mergeCell ref="CQ380:CQ383"/>
    <mergeCell ref="CR380:CR383"/>
    <mergeCell ref="CS380:CS383"/>
    <mergeCell ref="CT380:CT383"/>
    <mergeCell ref="CU380:CU383"/>
    <mergeCell ref="CV380:CV383"/>
    <mergeCell ref="CH380:CH383"/>
    <mergeCell ref="CI380:CI383"/>
    <mergeCell ref="CJ380:CJ383"/>
    <mergeCell ref="CK380:CK383"/>
    <mergeCell ref="CO380:CO383"/>
    <mergeCell ref="CP380:CP383"/>
    <mergeCell ref="CB384:CB387"/>
    <mergeCell ref="CC384:CC387"/>
    <mergeCell ref="CD384:CD387"/>
    <mergeCell ref="CE384:CE387"/>
    <mergeCell ref="CF384:CF387"/>
    <mergeCell ref="CG384:CG387"/>
    <mergeCell ref="C384:C387"/>
    <mergeCell ref="D384:D385"/>
    <mergeCell ref="BW384:BW385"/>
    <mergeCell ref="BX384:BX385"/>
    <mergeCell ref="BZ384:BZ387"/>
    <mergeCell ref="CA384:CA387"/>
    <mergeCell ref="DQ380:DQ381"/>
    <mergeCell ref="DR380:DR381"/>
    <mergeCell ref="D382:D383"/>
    <mergeCell ref="BW382:BW383"/>
    <mergeCell ref="BX382:BX383"/>
    <mergeCell ref="DO382:DO383"/>
    <mergeCell ref="DP382:DP383"/>
    <mergeCell ref="DQ382:DQ383"/>
    <mergeCell ref="DR382:DR383"/>
    <mergeCell ref="DK380:DK383"/>
    <mergeCell ref="DL380:DL383"/>
    <mergeCell ref="DM380:DM383"/>
    <mergeCell ref="DN380:DN383"/>
    <mergeCell ref="DO380:DO381"/>
    <mergeCell ref="DP380:DP381"/>
    <mergeCell ref="DE380:DE383"/>
    <mergeCell ref="DF380:DF383"/>
    <mergeCell ref="DG380:DG383"/>
    <mergeCell ref="DH380:DH383"/>
    <mergeCell ref="DI380:DI383"/>
    <mergeCell ref="CW384:CW387"/>
    <mergeCell ref="CX384:CX387"/>
    <mergeCell ref="CY384:CY387"/>
    <mergeCell ref="CZ384:CZ385"/>
    <mergeCell ref="DA384:DA385"/>
    <mergeCell ref="DC384:DC385"/>
    <mergeCell ref="CQ384:CQ387"/>
    <mergeCell ref="CR384:CR387"/>
    <mergeCell ref="CS384:CS387"/>
    <mergeCell ref="CT384:CT387"/>
    <mergeCell ref="CU384:CU387"/>
    <mergeCell ref="CV384:CV387"/>
    <mergeCell ref="CH384:CH387"/>
    <mergeCell ref="CI384:CI387"/>
    <mergeCell ref="CJ384:CJ387"/>
    <mergeCell ref="CK384:CK387"/>
    <mergeCell ref="CO384:CO387"/>
    <mergeCell ref="CP384:CP387"/>
    <mergeCell ref="DR386:DR387"/>
    <mergeCell ref="C388:C391"/>
    <mergeCell ref="D388:D389"/>
    <mergeCell ref="BW388:BW389"/>
    <mergeCell ref="BX388:BX389"/>
    <mergeCell ref="BZ388:BZ391"/>
    <mergeCell ref="CA388:CA391"/>
    <mergeCell ref="CB388:CB391"/>
    <mergeCell ref="CC388:CC391"/>
    <mergeCell ref="CD388:CD391"/>
    <mergeCell ref="DP384:DP385"/>
    <mergeCell ref="DQ384:DQ385"/>
    <mergeCell ref="DR384:DR385"/>
    <mergeCell ref="D386:D387"/>
    <mergeCell ref="BW386:BW387"/>
    <mergeCell ref="BX386:BX387"/>
    <mergeCell ref="DC386:DC387"/>
    <mergeCell ref="DO386:DO387"/>
    <mergeCell ref="DP386:DP387"/>
    <mergeCell ref="DQ386:DQ387"/>
    <mergeCell ref="DJ384:DJ387"/>
    <mergeCell ref="DK384:DK387"/>
    <mergeCell ref="DL384:DL387"/>
    <mergeCell ref="DM384:DM387"/>
    <mergeCell ref="DN384:DN387"/>
    <mergeCell ref="DO384:DO385"/>
    <mergeCell ref="DD384:DD387"/>
    <mergeCell ref="DE384:DE387"/>
    <mergeCell ref="DF384:DF387"/>
    <mergeCell ref="DG384:DG387"/>
    <mergeCell ref="DH384:DH387"/>
    <mergeCell ref="DI384:DI387"/>
    <mergeCell ref="DG388:DG391"/>
    <mergeCell ref="CT388:CT391"/>
    <mergeCell ref="CU388:CU391"/>
    <mergeCell ref="CV388:CV391"/>
    <mergeCell ref="CW388:CW391"/>
    <mergeCell ref="CX388:CX391"/>
    <mergeCell ref="CY388:CY391"/>
    <mergeCell ref="CK388:CK391"/>
    <mergeCell ref="CO388:CO391"/>
    <mergeCell ref="CP388:CP391"/>
    <mergeCell ref="CQ388:CQ391"/>
    <mergeCell ref="CR388:CR391"/>
    <mergeCell ref="CS388:CS391"/>
    <mergeCell ref="CE388:CE391"/>
    <mergeCell ref="CF388:CF391"/>
    <mergeCell ref="CG388:CG391"/>
    <mergeCell ref="CH388:CH391"/>
    <mergeCell ref="CI388:CI391"/>
    <mergeCell ref="CJ388:CJ391"/>
    <mergeCell ref="CT392:CT395"/>
    <mergeCell ref="DQ390:DQ391"/>
    <mergeCell ref="DR390:DR391"/>
    <mergeCell ref="C392:C395"/>
    <mergeCell ref="D392:D393"/>
    <mergeCell ref="BW392:BW395"/>
    <mergeCell ref="BZ392:BZ395"/>
    <mergeCell ref="CH392:CH395"/>
    <mergeCell ref="CI392:CI395"/>
    <mergeCell ref="CJ392:CJ395"/>
    <mergeCell ref="CK392:CK395"/>
    <mergeCell ref="DN388:DN391"/>
    <mergeCell ref="DO388:DO389"/>
    <mergeCell ref="DP388:DP389"/>
    <mergeCell ref="DQ388:DQ389"/>
    <mergeCell ref="DR388:DR389"/>
    <mergeCell ref="D390:D391"/>
    <mergeCell ref="BW390:BW391"/>
    <mergeCell ref="BX390:BX391"/>
    <mergeCell ref="DO390:DO391"/>
    <mergeCell ref="DP390:DP391"/>
    <mergeCell ref="DH388:DH391"/>
    <mergeCell ref="DI388:DI391"/>
    <mergeCell ref="DJ388:DJ391"/>
    <mergeCell ref="DK388:DK391"/>
    <mergeCell ref="DL388:DL391"/>
    <mergeCell ref="DM388:DM391"/>
    <mergeCell ref="CZ388:CZ389"/>
    <mergeCell ref="DA388:DA389"/>
    <mergeCell ref="DD388:DD391"/>
    <mergeCell ref="DE388:DE391"/>
    <mergeCell ref="DF388:DF391"/>
    <mergeCell ref="DO392:DO393"/>
    <mergeCell ref="DP392:DP393"/>
    <mergeCell ref="DQ392:DQ393"/>
    <mergeCell ref="DR392:DR393"/>
    <mergeCell ref="D394:D395"/>
    <mergeCell ref="DO394:DO395"/>
    <mergeCell ref="DP394:DP395"/>
    <mergeCell ref="DQ394:DQ395"/>
    <mergeCell ref="DR394:DR395"/>
    <mergeCell ref="DI392:DI395"/>
    <mergeCell ref="DJ392:DJ395"/>
    <mergeCell ref="DK392:DK395"/>
    <mergeCell ref="DL392:DL395"/>
    <mergeCell ref="DM392:DM395"/>
    <mergeCell ref="DN392:DN395"/>
    <mergeCell ref="DA392:DA393"/>
    <mergeCell ref="DD392:DD395"/>
    <mergeCell ref="DE392:DE395"/>
    <mergeCell ref="DF392:DF395"/>
    <mergeCell ref="DG392:DG395"/>
    <mergeCell ref="DH392:DH395"/>
    <mergeCell ref="CU392:CU395"/>
    <mergeCell ref="CV392:CV395"/>
    <mergeCell ref="CW392:CW395"/>
    <mergeCell ref="CX392:CX395"/>
    <mergeCell ref="CY392:CY395"/>
    <mergeCell ref="CZ392:CZ393"/>
    <mergeCell ref="CO392:CO395"/>
    <mergeCell ref="CP392:CP395"/>
    <mergeCell ref="CQ392:CQ395"/>
    <mergeCell ref="CR392:CR395"/>
    <mergeCell ref="CS392:CS395"/>
    <mergeCell ref="CS396:CS399"/>
    <mergeCell ref="CT396:CT399"/>
    <mergeCell ref="CU396:CU399"/>
    <mergeCell ref="CV396:CV399"/>
    <mergeCell ref="CW396:CW399"/>
    <mergeCell ref="CX396:CX399"/>
    <mergeCell ref="CJ396:CJ399"/>
    <mergeCell ref="CK396:CK399"/>
    <mergeCell ref="CO396:CO399"/>
    <mergeCell ref="CP396:CP399"/>
    <mergeCell ref="CQ396:CQ399"/>
    <mergeCell ref="CR396:CR399"/>
    <mergeCell ref="C396:C399"/>
    <mergeCell ref="D396:D397"/>
    <mergeCell ref="BW396:BW399"/>
    <mergeCell ref="BZ396:BZ399"/>
    <mergeCell ref="CH396:CH399"/>
    <mergeCell ref="CI396:CI399"/>
    <mergeCell ref="D398:D399"/>
    <mergeCell ref="DM396:DM399"/>
    <mergeCell ref="DN396:DN399"/>
    <mergeCell ref="DO396:DO397"/>
    <mergeCell ref="DP396:DP397"/>
    <mergeCell ref="DQ396:DQ397"/>
    <mergeCell ref="DR396:DR397"/>
    <mergeCell ref="DO398:DO399"/>
    <mergeCell ref="DP398:DP399"/>
    <mergeCell ref="DQ398:DQ399"/>
    <mergeCell ref="DR398:DR399"/>
    <mergeCell ref="DG396:DG399"/>
    <mergeCell ref="DH396:DH399"/>
    <mergeCell ref="DI396:DI399"/>
    <mergeCell ref="DJ396:DJ399"/>
    <mergeCell ref="DK396:DK399"/>
    <mergeCell ref="DL396:DL399"/>
    <mergeCell ref="CY396:CY399"/>
    <mergeCell ref="CZ396:CZ397"/>
    <mergeCell ref="DA396:DA397"/>
    <mergeCell ref="DD396:DD399"/>
    <mergeCell ref="DE396:DE399"/>
    <mergeCell ref="DF396:DF399"/>
    <mergeCell ref="CS400:CS403"/>
    <mergeCell ref="CT400:CT403"/>
    <mergeCell ref="CU400:CU403"/>
    <mergeCell ref="CV400:CV403"/>
    <mergeCell ref="CW400:CW403"/>
    <mergeCell ref="CX400:CX403"/>
    <mergeCell ref="CJ400:CJ403"/>
    <mergeCell ref="CK400:CK403"/>
    <mergeCell ref="CO400:CO403"/>
    <mergeCell ref="CP400:CP403"/>
    <mergeCell ref="CQ400:CQ403"/>
    <mergeCell ref="CR400:CR403"/>
    <mergeCell ref="C400:C403"/>
    <mergeCell ref="D400:D401"/>
    <mergeCell ref="BW400:BW403"/>
    <mergeCell ref="BZ400:BZ403"/>
    <mergeCell ref="CH400:CH403"/>
    <mergeCell ref="CI400:CI403"/>
    <mergeCell ref="D402:D403"/>
    <mergeCell ref="DM400:DM403"/>
    <mergeCell ref="DN400:DN403"/>
    <mergeCell ref="DO400:DO401"/>
    <mergeCell ref="DP400:DP401"/>
    <mergeCell ref="DQ400:DQ401"/>
    <mergeCell ref="DR400:DR401"/>
    <mergeCell ref="DO402:DO403"/>
    <mergeCell ref="DP402:DP403"/>
    <mergeCell ref="DQ402:DQ403"/>
    <mergeCell ref="DR402:DR403"/>
    <mergeCell ref="DG400:DG403"/>
    <mergeCell ref="DH400:DH403"/>
    <mergeCell ref="DI400:DI403"/>
    <mergeCell ref="DJ400:DJ403"/>
    <mergeCell ref="DK400:DK403"/>
    <mergeCell ref="DL400:DL403"/>
    <mergeCell ref="CY400:CY403"/>
    <mergeCell ref="CZ400:CZ401"/>
    <mergeCell ref="DA400:DA401"/>
    <mergeCell ref="DD400:DD403"/>
    <mergeCell ref="DE400:DE403"/>
    <mergeCell ref="DF400:DF403"/>
    <mergeCell ref="CS404:CS407"/>
    <mergeCell ref="CT404:CT407"/>
    <mergeCell ref="CU404:CU407"/>
    <mergeCell ref="CV404:CV407"/>
    <mergeCell ref="CW404:CW407"/>
    <mergeCell ref="CX404:CX407"/>
    <mergeCell ref="CJ404:CJ407"/>
    <mergeCell ref="CK404:CK407"/>
    <mergeCell ref="CO404:CO407"/>
    <mergeCell ref="CP404:CP407"/>
    <mergeCell ref="CQ404:CQ407"/>
    <mergeCell ref="CR404:CR407"/>
    <mergeCell ref="C404:C407"/>
    <mergeCell ref="D404:D405"/>
    <mergeCell ref="BW404:BW407"/>
    <mergeCell ref="BZ404:BZ407"/>
    <mergeCell ref="CH404:CH407"/>
    <mergeCell ref="CI404:CI407"/>
    <mergeCell ref="D406:D407"/>
    <mergeCell ref="DM404:DM407"/>
    <mergeCell ref="DN404:DN407"/>
    <mergeCell ref="DO404:DO405"/>
    <mergeCell ref="DP404:DP405"/>
    <mergeCell ref="DQ404:DQ405"/>
    <mergeCell ref="DR404:DR405"/>
    <mergeCell ref="DO406:DO407"/>
    <mergeCell ref="DP406:DP407"/>
    <mergeCell ref="DQ406:DQ407"/>
    <mergeCell ref="DR406:DR407"/>
    <mergeCell ref="DG404:DG407"/>
    <mergeCell ref="DH404:DH407"/>
    <mergeCell ref="DI404:DI407"/>
    <mergeCell ref="DJ404:DJ407"/>
    <mergeCell ref="DK404:DK407"/>
    <mergeCell ref="DL404:DL407"/>
    <mergeCell ref="CY404:CY407"/>
    <mergeCell ref="CZ404:CZ405"/>
    <mergeCell ref="DA404:DA405"/>
    <mergeCell ref="DD404:DD407"/>
    <mergeCell ref="DE404:DE407"/>
    <mergeCell ref="DF404:DF407"/>
    <mergeCell ref="CS408:CS411"/>
    <mergeCell ref="CT408:CT411"/>
    <mergeCell ref="CU408:CU411"/>
    <mergeCell ref="CV408:CV411"/>
    <mergeCell ref="CW408:CW411"/>
    <mergeCell ref="CX408:CX411"/>
    <mergeCell ref="CJ408:CJ411"/>
    <mergeCell ref="CK408:CK411"/>
    <mergeCell ref="CO408:CO411"/>
    <mergeCell ref="CP408:CP411"/>
    <mergeCell ref="CQ408:CQ411"/>
    <mergeCell ref="CR408:CR411"/>
    <mergeCell ref="C408:C411"/>
    <mergeCell ref="D408:D409"/>
    <mergeCell ref="BW408:BW411"/>
    <mergeCell ref="BZ408:BZ411"/>
    <mergeCell ref="CH408:CH411"/>
    <mergeCell ref="CI408:CI411"/>
    <mergeCell ref="D410:D411"/>
    <mergeCell ref="DM408:DM411"/>
    <mergeCell ref="DN408:DN411"/>
    <mergeCell ref="DO408:DO409"/>
    <mergeCell ref="DP408:DP409"/>
    <mergeCell ref="DQ408:DQ409"/>
    <mergeCell ref="DR408:DR409"/>
    <mergeCell ref="DO410:DO411"/>
    <mergeCell ref="DP410:DP411"/>
    <mergeCell ref="DQ410:DQ411"/>
    <mergeCell ref="DR410:DR411"/>
    <mergeCell ref="DG408:DG411"/>
    <mergeCell ref="DH408:DH411"/>
    <mergeCell ref="DI408:DI411"/>
    <mergeCell ref="DJ408:DJ411"/>
    <mergeCell ref="DK408:DK411"/>
    <mergeCell ref="DL408:DL411"/>
    <mergeCell ref="CY408:CY411"/>
    <mergeCell ref="CZ408:CZ409"/>
    <mergeCell ref="DA408:DA409"/>
    <mergeCell ref="DD408:DD411"/>
    <mergeCell ref="DE408:DE411"/>
    <mergeCell ref="DF408:DF411"/>
    <mergeCell ref="CS412:CS415"/>
    <mergeCell ref="CT412:CT415"/>
    <mergeCell ref="CU412:CU415"/>
    <mergeCell ref="CV412:CV415"/>
    <mergeCell ref="CW412:CW415"/>
    <mergeCell ref="CX412:CX415"/>
    <mergeCell ref="CJ412:CJ415"/>
    <mergeCell ref="CK412:CK415"/>
    <mergeCell ref="CO412:CO415"/>
    <mergeCell ref="CP412:CP415"/>
    <mergeCell ref="CQ412:CQ415"/>
    <mergeCell ref="CR412:CR415"/>
    <mergeCell ref="C412:C415"/>
    <mergeCell ref="D412:D413"/>
    <mergeCell ref="BW412:BW415"/>
    <mergeCell ref="BZ412:BZ415"/>
    <mergeCell ref="CH412:CH415"/>
    <mergeCell ref="CI412:CI415"/>
    <mergeCell ref="D414:D415"/>
    <mergeCell ref="DM412:DM415"/>
    <mergeCell ref="DN412:DN415"/>
    <mergeCell ref="DO412:DO413"/>
    <mergeCell ref="DP412:DP413"/>
    <mergeCell ref="DQ412:DQ413"/>
    <mergeCell ref="DR412:DR413"/>
    <mergeCell ref="DO414:DO415"/>
    <mergeCell ref="DP414:DP415"/>
    <mergeCell ref="DQ414:DQ415"/>
    <mergeCell ref="DR414:DR415"/>
    <mergeCell ref="DG412:DG415"/>
    <mergeCell ref="DH412:DH415"/>
    <mergeCell ref="DI412:DI415"/>
    <mergeCell ref="DJ412:DJ415"/>
    <mergeCell ref="DK412:DK415"/>
    <mergeCell ref="DL412:DL415"/>
    <mergeCell ref="CY412:CY415"/>
    <mergeCell ref="CZ412:CZ413"/>
    <mergeCell ref="DA412:DA413"/>
    <mergeCell ref="DD412:DD415"/>
    <mergeCell ref="DE412:DE415"/>
    <mergeCell ref="DF412:DF415"/>
    <mergeCell ref="CS416:CS419"/>
    <mergeCell ref="CT416:CT419"/>
    <mergeCell ref="CU416:CU419"/>
    <mergeCell ref="CV416:CV419"/>
    <mergeCell ref="CW416:CW419"/>
    <mergeCell ref="CX416:CX419"/>
    <mergeCell ref="CJ416:CJ419"/>
    <mergeCell ref="CK416:CK419"/>
    <mergeCell ref="CO416:CO419"/>
    <mergeCell ref="CP416:CP419"/>
    <mergeCell ref="CQ416:CQ419"/>
    <mergeCell ref="CR416:CR419"/>
    <mergeCell ref="C416:C419"/>
    <mergeCell ref="D416:D417"/>
    <mergeCell ref="BW416:BW419"/>
    <mergeCell ref="BZ416:BZ419"/>
    <mergeCell ref="CH416:CH419"/>
    <mergeCell ref="CI416:CI419"/>
    <mergeCell ref="D418:D419"/>
    <mergeCell ref="DM416:DM419"/>
    <mergeCell ref="DN416:DN419"/>
    <mergeCell ref="DO416:DO417"/>
    <mergeCell ref="DP416:DP417"/>
    <mergeCell ref="DQ416:DQ417"/>
    <mergeCell ref="DR416:DR417"/>
    <mergeCell ref="DO418:DO419"/>
    <mergeCell ref="DP418:DP419"/>
    <mergeCell ref="DQ418:DQ419"/>
    <mergeCell ref="DR418:DR419"/>
    <mergeCell ref="DG416:DG419"/>
    <mergeCell ref="DH416:DH419"/>
    <mergeCell ref="DI416:DI419"/>
    <mergeCell ref="DJ416:DJ419"/>
    <mergeCell ref="DK416:DK419"/>
    <mergeCell ref="DL416:DL419"/>
    <mergeCell ref="CY416:CY419"/>
    <mergeCell ref="CZ416:CZ417"/>
    <mergeCell ref="DA416:DA417"/>
    <mergeCell ref="DD416:DD419"/>
    <mergeCell ref="DE416:DE419"/>
    <mergeCell ref="DF416:DF419"/>
    <mergeCell ref="CS420:CS423"/>
    <mergeCell ref="CT420:CT423"/>
    <mergeCell ref="CU420:CU423"/>
    <mergeCell ref="CV420:CV423"/>
    <mergeCell ref="CW420:CW423"/>
    <mergeCell ref="CX420:CX423"/>
    <mergeCell ref="CJ420:CJ423"/>
    <mergeCell ref="CK420:CK423"/>
    <mergeCell ref="CO420:CO423"/>
    <mergeCell ref="CP420:CP423"/>
    <mergeCell ref="CQ420:CQ423"/>
    <mergeCell ref="CR420:CR423"/>
    <mergeCell ref="C420:C423"/>
    <mergeCell ref="D420:D421"/>
    <mergeCell ref="BW420:BW423"/>
    <mergeCell ref="BZ420:BZ423"/>
    <mergeCell ref="CH420:CH423"/>
    <mergeCell ref="CI420:CI423"/>
    <mergeCell ref="D422:D423"/>
    <mergeCell ref="DM420:DM423"/>
    <mergeCell ref="DN420:DN423"/>
    <mergeCell ref="DO420:DO421"/>
    <mergeCell ref="DP420:DP421"/>
    <mergeCell ref="DQ420:DQ421"/>
    <mergeCell ref="DR420:DR421"/>
    <mergeCell ref="DO422:DO423"/>
    <mergeCell ref="DP422:DP423"/>
    <mergeCell ref="DQ422:DQ423"/>
    <mergeCell ref="DR422:DR423"/>
    <mergeCell ref="DG420:DG423"/>
    <mergeCell ref="DH420:DH423"/>
    <mergeCell ref="DI420:DI423"/>
    <mergeCell ref="DJ420:DJ423"/>
    <mergeCell ref="DK420:DK423"/>
    <mergeCell ref="DL420:DL423"/>
    <mergeCell ref="CY420:CY423"/>
    <mergeCell ref="CZ420:CZ421"/>
    <mergeCell ref="DA420:DA421"/>
    <mergeCell ref="DD420:DD423"/>
    <mergeCell ref="DE420:DE423"/>
    <mergeCell ref="DF420:DF423"/>
    <mergeCell ref="CS424:CS427"/>
    <mergeCell ref="CT424:CT427"/>
    <mergeCell ref="CU424:CU427"/>
    <mergeCell ref="CV424:CV427"/>
    <mergeCell ref="CW424:CW427"/>
    <mergeCell ref="CX424:CX427"/>
    <mergeCell ref="CJ424:CJ427"/>
    <mergeCell ref="CK424:CK427"/>
    <mergeCell ref="CO424:CO427"/>
    <mergeCell ref="CP424:CP427"/>
    <mergeCell ref="CQ424:CQ427"/>
    <mergeCell ref="CR424:CR427"/>
    <mergeCell ref="C424:C427"/>
    <mergeCell ref="D424:D425"/>
    <mergeCell ref="BW424:BW427"/>
    <mergeCell ref="BZ424:BZ427"/>
    <mergeCell ref="CH424:CH427"/>
    <mergeCell ref="CI424:CI427"/>
    <mergeCell ref="D426:D427"/>
    <mergeCell ref="DM424:DM427"/>
    <mergeCell ref="DN424:DN427"/>
    <mergeCell ref="DO424:DO425"/>
    <mergeCell ref="DP424:DP425"/>
    <mergeCell ref="DQ424:DQ425"/>
    <mergeCell ref="DR424:DR425"/>
    <mergeCell ref="DO426:DO427"/>
    <mergeCell ref="DP426:DP427"/>
    <mergeCell ref="DQ426:DQ427"/>
    <mergeCell ref="DR426:DR427"/>
    <mergeCell ref="DG424:DG427"/>
    <mergeCell ref="DH424:DH427"/>
    <mergeCell ref="DI424:DI427"/>
    <mergeCell ref="DJ424:DJ427"/>
    <mergeCell ref="DK424:DK427"/>
    <mergeCell ref="DL424:DL427"/>
    <mergeCell ref="CY424:CY427"/>
    <mergeCell ref="CZ424:CZ425"/>
    <mergeCell ref="DA424:DA425"/>
    <mergeCell ref="DD424:DD427"/>
    <mergeCell ref="DE424:DE427"/>
    <mergeCell ref="DF424:DF427"/>
    <mergeCell ref="CD428:CD431"/>
    <mergeCell ref="CE428:CE431"/>
    <mergeCell ref="CF428:CF431"/>
    <mergeCell ref="CG428:CG431"/>
    <mergeCell ref="CH428:CH431"/>
    <mergeCell ref="CI428:CI431"/>
    <mergeCell ref="BW428:BW429"/>
    <mergeCell ref="BX428:BX429"/>
    <mergeCell ref="BZ428:BZ431"/>
    <mergeCell ref="CA428:CA431"/>
    <mergeCell ref="CB428:CB431"/>
    <mergeCell ref="CC428:CC431"/>
    <mergeCell ref="B428:B511"/>
    <mergeCell ref="C428:C431"/>
    <mergeCell ref="D428:D429"/>
    <mergeCell ref="BI428:BI511"/>
    <mergeCell ref="BL428:BL511"/>
    <mergeCell ref="BU428:BU511"/>
    <mergeCell ref="C432:C435"/>
    <mergeCell ref="C436:C439"/>
    <mergeCell ref="D436:D437"/>
    <mergeCell ref="D438:D439"/>
    <mergeCell ref="BW432:BW433"/>
    <mergeCell ref="BX432:BX433"/>
    <mergeCell ref="BZ432:BZ435"/>
    <mergeCell ref="CA432:CA435"/>
    <mergeCell ref="CB432:CB435"/>
    <mergeCell ref="CC432:CC435"/>
    <mergeCell ref="CD432:CD435"/>
    <mergeCell ref="CE432:CE435"/>
    <mergeCell ref="CF432:CF435"/>
    <mergeCell ref="CG432:CG435"/>
    <mergeCell ref="DD428:DD431"/>
    <mergeCell ref="DE428:DE431"/>
    <mergeCell ref="CY432:CY435"/>
    <mergeCell ref="CZ432:CZ433"/>
    <mergeCell ref="DA432:DA433"/>
    <mergeCell ref="DD432:DD435"/>
    <mergeCell ref="CS428:CS431"/>
    <mergeCell ref="CT428:CT431"/>
    <mergeCell ref="CU428:CU431"/>
    <mergeCell ref="CV428:CV431"/>
    <mergeCell ref="CW428:CW431"/>
    <mergeCell ref="CX428:CX431"/>
    <mergeCell ref="CJ428:CJ431"/>
    <mergeCell ref="CK428:CK431"/>
    <mergeCell ref="CO428:CO431"/>
    <mergeCell ref="CP428:CP431"/>
    <mergeCell ref="CQ428:CQ431"/>
    <mergeCell ref="CR428:CR431"/>
    <mergeCell ref="CJ432:CJ435"/>
    <mergeCell ref="CK432:CK435"/>
    <mergeCell ref="CO432:CO435"/>
    <mergeCell ref="CP432:CP435"/>
    <mergeCell ref="CQ432:CQ435"/>
    <mergeCell ref="CR432:CR435"/>
    <mergeCell ref="DR428:DR429"/>
    <mergeCell ref="DT428:DT511"/>
    <mergeCell ref="D430:D431"/>
    <mergeCell ref="BW430:BW431"/>
    <mergeCell ref="BX430:BX431"/>
    <mergeCell ref="DO430:DO431"/>
    <mergeCell ref="DP430:DP431"/>
    <mergeCell ref="DQ430:DQ431"/>
    <mergeCell ref="DR430:DR431"/>
    <mergeCell ref="D432:D433"/>
    <mergeCell ref="DL428:DL431"/>
    <mergeCell ref="DM428:DM431"/>
    <mergeCell ref="DN428:DN431"/>
    <mergeCell ref="DO428:DO429"/>
    <mergeCell ref="DP428:DP429"/>
    <mergeCell ref="DQ428:DQ429"/>
    <mergeCell ref="DF428:DF431"/>
    <mergeCell ref="DG428:DG431"/>
    <mergeCell ref="DH428:DH431"/>
    <mergeCell ref="DI428:DI431"/>
    <mergeCell ref="DJ428:DJ431"/>
    <mergeCell ref="DK428:DK431"/>
    <mergeCell ref="CY428:CY431"/>
    <mergeCell ref="CZ428:CZ429"/>
    <mergeCell ref="DA428:DA429"/>
    <mergeCell ref="DB428:DB511"/>
    <mergeCell ref="CS432:CS435"/>
    <mergeCell ref="CT432:CT435"/>
    <mergeCell ref="CU432:CU435"/>
    <mergeCell ref="CV432:CV435"/>
    <mergeCell ref="CW432:CW435"/>
    <mergeCell ref="CX432:CX435"/>
    <mergeCell ref="CH432:CH435"/>
    <mergeCell ref="CI432:CI435"/>
    <mergeCell ref="CG436:CG439"/>
    <mergeCell ref="CH436:CH439"/>
    <mergeCell ref="CI436:CI439"/>
    <mergeCell ref="BW436:BW437"/>
    <mergeCell ref="BX436:BX437"/>
    <mergeCell ref="BZ436:BZ439"/>
    <mergeCell ref="CA436:CA439"/>
    <mergeCell ref="CB436:CB439"/>
    <mergeCell ref="CC436:CC439"/>
    <mergeCell ref="BW438:BW439"/>
    <mergeCell ref="BX438:BX439"/>
    <mergeCell ref="DQ432:DQ433"/>
    <mergeCell ref="DR432:DR433"/>
    <mergeCell ref="D434:D435"/>
    <mergeCell ref="BW434:BW435"/>
    <mergeCell ref="BX434:BX435"/>
    <mergeCell ref="DO434:DO435"/>
    <mergeCell ref="DP434:DP435"/>
    <mergeCell ref="DQ434:DQ435"/>
    <mergeCell ref="DR434:DR435"/>
    <mergeCell ref="DK432:DK435"/>
    <mergeCell ref="DL432:DL435"/>
    <mergeCell ref="DM432:DM435"/>
    <mergeCell ref="DN432:DN435"/>
    <mergeCell ref="DO432:DO433"/>
    <mergeCell ref="DP432:DP433"/>
    <mergeCell ref="DE432:DE435"/>
    <mergeCell ref="DF432:DF435"/>
    <mergeCell ref="DG432:DG435"/>
    <mergeCell ref="DH432:DH435"/>
    <mergeCell ref="DI432:DI435"/>
    <mergeCell ref="DJ432:DJ435"/>
    <mergeCell ref="DR436:DR437"/>
    <mergeCell ref="DO438:DO439"/>
    <mergeCell ref="DP438:DP439"/>
    <mergeCell ref="DQ438:DQ439"/>
    <mergeCell ref="DR438:DR439"/>
    <mergeCell ref="DG436:DG439"/>
    <mergeCell ref="DH436:DH439"/>
    <mergeCell ref="DI436:DI439"/>
    <mergeCell ref="DJ436:DJ439"/>
    <mergeCell ref="DK436:DK439"/>
    <mergeCell ref="DL436:DL439"/>
    <mergeCell ref="CY436:CY439"/>
    <mergeCell ref="CZ436:CZ437"/>
    <mergeCell ref="DA436:DA437"/>
    <mergeCell ref="DD436:DD439"/>
    <mergeCell ref="DE436:DE439"/>
    <mergeCell ref="DF436:DF439"/>
    <mergeCell ref="CB440:CB443"/>
    <mergeCell ref="CC440:CC443"/>
    <mergeCell ref="CD440:CD443"/>
    <mergeCell ref="CE440:CE443"/>
    <mergeCell ref="CF440:CF443"/>
    <mergeCell ref="CG440:CG443"/>
    <mergeCell ref="C440:C443"/>
    <mergeCell ref="D440:D441"/>
    <mergeCell ref="BW440:BW441"/>
    <mergeCell ref="BX440:BX441"/>
    <mergeCell ref="BZ440:BZ443"/>
    <mergeCell ref="CA440:CA443"/>
    <mergeCell ref="DM436:DM439"/>
    <mergeCell ref="DN436:DN439"/>
    <mergeCell ref="DO436:DO437"/>
    <mergeCell ref="DP436:DP437"/>
    <mergeCell ref="DQ436:DQ437"/>
    <mergeCell ref="CS436:CS439"/>
    <mergeCell ref="CT436:CT439"/>
    <mergeCell ref="CU436:CU439"/>
    <mergeCell ref="CV436:CV439"/>
    <mergeCell ref="CW436:CW439"/>
    <mergeCell ref="CX436:CX439"/>
    <mergeCell ref="CJ436:CJ439"/>
    <mergeCell ref="CK436:CK439"/>
    <mergeCell ref="CO436:CO439"/>
    <mergeCell ref="CP436:CP439"/>
    <mergeCell ref="CQ436:CQ439"/>
    <mergeCell ref="CR436:CR439"/>
    <mergeCell ref="CD436:CD439"/>
    <mergeCell ref="CE436:CE439"/>
    <mergeCell ref="CF436:CF439"/>
    <mergeCell ref="DJ440:DJ443"/>
    <mergeCell ref="CW440:CW443"/>
    <mergeCell ref="CX440:CX443"/>
    <mergeCell ref="CY440:CY443"/>
    <mergeCell ref="CZ440:CZ441"/>
    <mergeCell ref="DA440:DA441"/>
    <mergeCell ref="DD440:DD443"/>
    <mergeCell ref="CQ440:CQ443"/>
    <mergeCell ref="CR440:CR443"/>
    <mergeCell ref="CS440:CS443"/>
    <mergeCell ref="CT440:CT443"/>
    <mergeCell ref="CU440:CU443"/>
    <mergeCell ref="CV440:CV443"/>
    <mergeCell ref="CH440:CH443"/>
    <mergeCell ref="CI440:CI443"/>
    <mergeCell ref="CJ440:CJ443"/>
    <mergeCell ref="CK440:CK443"/>
    <mergeCell ref="CO440:CO443"/>
    <mergeCell ref="CP440:CP443"/>
    <mergeCell ref="CB444:CB447"/>
    <mergeCell ref="CC444:CC447"/>
    <mergeCell ref="CD444:CD447"/>
    <mergeCell ref="CE444:CE447"/>
    <mergeCell ref="CF444:CF447"/>
    <mergeCell ref="CG444:CG447"/>
    <mergeCell ref="C444:C447"/>
    <mergeCell ref="D444:D445"/>
    <mergeCell ref="BW444:BW445"/>
    <mergeCell ref="BX444:BX445"/>
    <mergeCell ref="BZ444:BZ447"/>
    <mergeCell ref="CA444:CA447"/>
    <mergeCell ref="DQ440:DQ441"/>
    <mergeCell ref="DR440:DR441"/>
    <mergeCell ref="D442:D443"/>
    <mergeCell ref="BW442:BW443"/>
    <mergeCell ref="BX442:BX443"/>
    <mergeCell ref="DO442:DO443"/>
    <mergeCell ref="DP442:DP443"/>
    <mergeCell ref="DQ442:DQ443"/>
    <mergeCell ref="DR442:DR443"/>
    <mergeCell ref="DK440:DK443"/>
    <mergeCell ref="DL440:DL443"/>
    <mergeCell ref="DM440:DM443"/>
    <mergeCell ref="DN440:DN443"/>
    <mergeCell ref="DO440:DO441"/>
    <mergeCell ref="DP440:DP441"/>
    <mergeCell ref="DE440:DE443"/>
    <mergeCell ref="DF440:DF443"/>
    <mergeCell ref="DG440:DG443"/>
    <mergeCell ref="DH440:DH443"/>
    <mergeCell ref="DI440:DI443"/>
    <mergeCell ref="CW444:CW447"/>
    <mergeCell ref="CX444:CX447"/>
    <mergeCell ref="CY444:CY447"/>
    <mergeCell ref="CZ444:CZ445"/>
    <mergeCell ref="DA444:DA445"/>
    <mergeCell ref="DD444:DD447"/>
    <mergeCell ref="CQ444:CQ447"/>
    <mergeCell ref="CR444:CR447"/>
    <mergeCell ref="CS444:CS447"/>
    <mergeCell ref="CT444:CT447"/>
    <mergeCell ref="CU444:CU447"/>
    <mergeCell ref="CV444:CV447"/>
    <mergeCell ref="CH444:CH447"/>
    <mergeCell ref="CI444:CI447"/>
    <mergeCell ref="CJ444:CJ447"/>
    <mergeCell ref="CK444:CK447"/>
    <mergeCell ref="CO444:CO447"/>
    <mergeCell ref="CP444:CP447"/>
    <mergeCell ref="DR446:DR447"/>
    <mergeCell ref="C448:C451"/>
    <mergeCell ref="D448:D449"/>
    <mergeCell ref="BW448:BW449"/>
    <mergeCell ref="BX448:BX449"/>
    <mergeCell ref="BZ448:BZ451"/>
    <mergeCell ref="CA448:CA451"/>
    <mergeCell ref="CB448:CB451"/>
    <mergeCell ref="CC448:CC451"/>
    <mergeCell ref="CD448:CD451"/>
    <mergeCell ref="DQ444:DQ445"/>
    <mergeCell ref="DR444:DR445"/>
    <mergeCell ref="D446:D447"/>
    <mergeCell ref="BK446:BK448"/>
    <mergeCell ref="BM446:BS448"/>
    <mergeCell ref="BW446:BW447"/>
    <mergeCell ref="BX446:BX447"/>
    <mergeCell ref="DO446:DO447"/>
    <mergeCell ref="DP446:DP447"/>
    <mergeCell ref="DQ446:DQ447"/>
    <mergeCell ref="DK444:DK447"/>
    <mergeCell ref="DL444:DL447"/>
    <mergeCell ref="DM444:DM447"/>
    <mergeCell ref="DN444:DN447"/>
    <mergeCell ref="DO444:DO445"/>
    <mergeCell ref="DP444:DP445"/>
    <mergeCell ref="DE444:DE447"/>
    <mergeCell ref="DF444:DF447"/>
    <mergeCell ref="DG444:DG447"/>
    <mergeCell ref="DH444:DH447"/>
    <mergeCell ref="DI444:DI447"/>
    <mergeCell ref="DJ444:DJ447"/>
    <mergeCell ref="DE448:DE451"/>
    <mergeCell ref="DF448:DF451"/>
    <mergeCell ref="DG448:DG451"/>
    <mergeCell ref="CT448:CT451"/>
    <mergeCell ref="CU448:CU451"/>
    <mergeCell ref="CV448:CV451"/>
    <mergeCell ref="CW448:CW451"/>
    <mergeCell ref="CX448:CX451"/>
    <mergeCell ref="CY448:CY451"/>
    <mergeCell ref="CK448:CK451"/>
    <mergeCell ref="CO448:CO451"/>
    <mergeCell ref="CP448:CP451"/>
    <mergeCell ref="CQ448:CQ451"/>
    <mergeCell ref="CR448:CR451"/>
    <mergeCell ref="CS448:CS451"/>
    <mergeCell ref="CE448:CE451"/>
    <mergeCell ref="CF448:CF451"/>
    <mergeCell ref="CG448:CG451"/>
    <mergeCell ref="CH448:CH451"/>
    <mergeCell ref="CI448:CI451"/>
    <mergeCell ref="CJ448:CJ451"/>
    <mergeCell ref="CG452:CG455"/>
    <mergeCell ref="CH452:CH455"/>
    <mergeCell ref="CI452:CI455"/>
    <mergeCell ref="DQ450:DQ451"/>
    <mergeCell ref="DR450:DR451"/>
    <mergeCell ref="C452:C455"/>
    <mergeCell ref="D452:D453"/>
    <mergeCell ref="BW452:BW453"/>
    <mergeCell ref="BX452:BX453"/>
    <mergeCell ref="BZ452:BZ455"/>
    <mergeCell ref="CA452:CA455"/>
    <mergeCell ref="CB452:CB455"/>
    <mergeCell ref="CC452:CC455"/>
    <mergeCell ref="DN448:DN451"/>
    <mergeCell ref="DO448:DO449"/>
    <mergeCell ref="DP448:DP449"/>
    <mergeCell ref="DQ448:DQ449"/>
    <mergeCell ref="DR448:DR449"/>
    <mergeCell ref="D450:D451"/>
    <mergeCell ref="BW450:BW451"/>
    <mergeCell ref="BX450:BX451"/>
    <mergeCell ref="DO450:DO451"/>
    <mergeCell ref="DP450:DP451"/>
    <mergeCell ref="DH448:DH451"/>
    <mergeCell ref="DI448:DI451"/>
    <mergeCell ref="DJ448:DJ451"/>
    <mergeCell ref="DK448:DK451"/>
    <mergeCell ref="DL448:DL451"/>
    <mergeCell ref="DM448:DM451"/>
    <mergeCell ref="CZ448:CZ449"/>
    <mergeCell ref="DA448:DA449"/>
    <mergeCell ref="DD448:DD451"/>
    <mergeCell ref="DQ454:DQ455"/>
    <mergeCell ref="DM452:DM455"/>
    <mergeCell ref="DN452:DN455"/>
    <mergeCell ref="DO452:DO453"/>
    <mergeCell ref="DP452:DP453"/>
    <mergeCell ref="DQ452:DQ453"/>
    <mergeCell ref="DR452:DR453"/>
    <mergeCell ref="DR454:DR455"/>
    <mergeCell ref="DG452:DG455"/>
    <mergeCell ref="DH452:DH455"/>
    <mergeCell ref="DI452:DI455"/>
    <mergeCell ref="DJ452:DJ455"/>
    <mergeCell ref="DK452:DK455"/>
    <mergeCell ref="DL452:DL455"/>
    <mergeCell ref="CY452:CY455"/>
    <mergeCell ref="CZ452:CZ453"/>
    <mergeCell ref="DA452:DA453"/>
    <mergeCell ref="DD452:DD455"/>
    <mergeCell ref="DE452:DE455"/>
    <mergeCell ref="DF452:DF455"/>
    <mergeCell ref="CB456:CB459"/>
    <mergeCell ref="CC456:CC459"/>
    <mergeCell ref="CD456:CD459"/>
    <mergeCell ref="CE456:CE459"/>
    <mergeCell ref="CF456:CF459"/>
    <mergeCell ref="CG456:CG459"/>
    <mergeCell ref="C456:C459"/>
    <mergeCell ref="D456:D457"/>
    <mergeCell ref="BW456:BW457"/>
    <mergeCell ref="BX456:BX457"/>
    <mergeCell ref="BZ456:BZ459"/>
    <mergeCell ref="CA456:CA459"/>
    <mergeCell ref="D454:D455"/>
    <mergeCell ref="BW454:BW455"/>
    <mergeCell ref="BX454:BX455"/>
    <mergeCell ref="DO454:DO455"/>
    <mergeCell ref="DP454:DP455"/>
    <mergeCell ref="CS452:CS455"/>
    <mergeCell ref="CT452:CT455"/>
    <mergeCell ref="CU452:CU455"/>
    <mergeCell ref="CV452:CV455"/>
    <mergeCell ref="CW452:CW455"/>
    <mergeCell ref="CX452:CX455"/>
    <mergeCell ref="CJ452:CJ455"/>
    <mergeCell ref="CK452:CK455"/>
    <mergeCell ref="CO452:CO455"/>
    <mergeCell ref="CP452:CP455"/>
    <mergeCell ref="CQ452:CQ455"/>
    <mergeCell ref="CR452:CR455"/>
    <mergeCell ref="CD452:CD455"/>
    <mergeCell ref="CE452:CE455"/>
    <mergeCell ref="CF452:CF455"/>
    <mergeCell ref="DJ456:DJ459"/>
    <mergeCell ref="CW456:CW459"/>
    <mergeCell ref="CX456:CX459"/>
    <mergeCell ref="CY456:CY459"/>
    <mergeCell ref="CZ456:CZ457"/>
    <mergeCell ref="DA456:DA457"/>
    <mergeCell ref="DD456:DD459"/>
    <mergeCell ref="CQ456:CQ459"/>
    <mergeCell ref="CR456:CR459"/>
    <mergeCell ref="CS456:CS459"/>
    <mergeCell ref="CT456:CT459"/>
    <mergeCell ref="CU456:CU459"/>
    <mergeCell ref="CV456:CV459"/>
    <mergeCell ref="CH456:CH459"/>
    <mergeCell ref="CI456:CI459"/>
    <mergeCell ref="CJ456:CJ459"/>
    <mergeCell ref="CK456:CK459"/>
    <mergeCell ref="CO456:CO459"/>
    <mergeCell ref="CP456:CP459"/>
    <mergeCell ref="CB460:CB463"/>
    <mergeCell ref="CC460:CC463"/>
    <mergeCell ref="CD460:CD463"/>
    <mergeCell ref="CE460:CE463"/>
    <mergeCell ref="CF460:CF463"/>
    <mergeCell ref="CG460:CG463"/>
    <mergeCell ref="C460:C463"/>
    <mergeCell ref="D460:D461"/>
    <mergeCell ref="BW460:BW461"/>
    <mergeCell ref="BX460:BX461"/>
    <mergeCell ref="BZ460:BZ463"/>
    <mergeCell ref="CA460:CA463"/>
    <mergeCell ref="DQ456:DQ457"/>
    <mergeCell ref="DR456:DR457"/>
    <mergeCell ref="D458:D459"/>
    <mergeCell ref="BW458:BW459"/>
    <mergeCell ref="BX458:BX459"/>
    <mergeCell ref="DO458:DO459"/>
    <mergeCell ref="DP458:DP459"/>
    <mergeCell ref="DQ458:DQ459"/>
    <mergeCell ref="DR458:DR459"/>
    <mergeCell ref="DK456:DK459"/>
    <mergeCell ref="DL456:DL459"/>
    <mergeCell ref="DM456:DM459"/>
    <mergeCell ref="DN456:DN459"/>
    <mergeCell ref="DO456:DO457"/>
    <mergeCell ref="DP456:DP457"/>
    <mergeCell ref="DE456:DE459"/>
    <mergeCell ref="DF456:DF459"/>
    <mergeCell ref="DG456:DG459"/>
    <mergeCell ref="DH456:DH459"/>
    <mergeCell ref="DI456:DI459"/>
    <mergeCell ref="DJ460:DJ463"/>
    <mergeCell ref="CW460:CW463"/>
    <mergeCell ref="CX460:CX463"/>
    <mergeCell ref="CY460:CY463"/>
    <mergeCell ref="CZ460:CZ461"/>
    <mergeCell ref="DA460:DA461"/>
    <mergeCell ref="DD460:DD463"/>
    <mergeCell ref="CQ460:CQ463"/>
    <mergeCell ref="CR460:CR463"/>
    <mergeCell ref="CS460:CS463"/>
    <mergeCell ref="CT460:CT463"/>
    <mergeCell ref="CU460:CU463"/>
    <mergeCell ref="CV460:CV463"/>
    <mergeCell ref="CH460:CH463"/>
    <mergeCell ref="CI460:CI463"/>
    <mergeCell ref="CJ460:CJ463"/>
    <mergeCell ref="CK460:CK463"/>
    <mergeCell ref="CO460:CO463"/>
    <mergeCell ref="CP460:CP463"/>
    <mergeCell ref="CB464:CB467"/>
    <mergeCell ref="CC464:CC467"/>
    <mergeCell ref="CD464:CD467"/>
    <mergeCell ref="CE464:CE467"/>
    <mergeCell ref="CF464:CF467"/>
    <mergeCell ref="CG464:CG467"/>
    <mergeCell ref="C464:C467"/>
    <mergeCell ref="D464:D465"/>
    <mergeCell ref="BW464:BW465"/>
    <mergeCell ref="BX464:BX465"/>
    <mergeCell ref="BZ464:BZ467"/>
    <mergeCell ref="CA464:CA467"/>
    <mergeCell ref="DQ460:DQ461"/>
    <mergeCell ref="DR460:DR461"/>
    <mergeCell ref="D462:D463"/>
    <mergeCell ref="BW462:BW463"/>
    <mergeCell ref="BX462:BX463"/>
    <mergeCell ref="DO462:DO463"/>
    <mergeCell ref="DP462:DP463"/>
    <mergeCell ref="DQ462:DQ463"/>
    <mergeCell ref="DR462:DR463"/>
    <mergeCell ref="DK460:DK463"/>
    <mergeCell ref="DL460:DL463"/>
    <mergeCell ref="DM460:DM463"/>
    <mergeCell ref="DN460:DN463"/>
    <mergeCell ref="DO460:DO461"/>
    <mergeCell ref="DP460:DP461"/>
    <mergeCell ref="DE460:DE463"/>
    <mergeCell ref="DF460:DF463"/>
    <mergeCell ref="DG460:DG463"/>
    <mergeCell ref="DH460:DH463"/>
    <mergeCell ref="DI460:DI463"/>
    <mergeCell ref="DJ464:DJ467"/>
    <mergeCell ref="CW464:CW467"/>
    <mergeCell ref="CX464:CX467"/>
    <mergeCell ref="CY464:CY467"/>
    <mergeCell ref="CZ464:CZ465"/>
    <mergeCell ref="DA464:DA465"/>
    <mergeCell ref="DD464:DD467"/>
    <mergeCell ref="CQ464:CQ467"/>
    <mergeCell ref="CR464:CR467"/>
    <mergeCell ref="CS464:CS467"/>
    <mergeCell ref="CT464:CT467"/>
    <mergeCell ref="CU464:CU467"/>
    <mergeCell ref="CV464:CV467"/>
    <mergeCell ref="CH464:CH467"/>
    <mergeCell ref="CI464:CI467"/>
    <mergeCell ref="CJ464:CJ467"/>
    <mergeCell ref="CK464:CK467"/>
    <mergeCell ref="CO464:CO467"/>
    <mergeCell ref="CP464:CP467"/>
    <mergeCell ref="CB468:CB471"/>
    <mergeCell ref="CC468:CC471"/>
    <mergeCell ref="CD468:CD471"/>
    <mergeCell ref="CE468:CE471"/>
    <mergeCell ref="CF468:CF471"/>
    <mergeCell ref="CG468:CG471"/>
    <mergeCell ref="C468:C471"/>
    <mergeCell ref="D468:D469"/>
    <mergeCell ref="BW468:BW469"/>
    <mergeCell ref="BX468:BX469"/>
    <mergeCell ref="BZ468:BZ471"/>
    <mergeCell ref="CA468:CA471"/>
    <mergeCell ref="DQ464:DQ465"/>
    <mergeCell ref="DR464:DR465"/>
    <mergeCell ref="D466:D467"/>
    <mergeCell ref="BW466:BW467"/>
    <mergeCell ref="BX466:BX467"/>
    <mergeCell ref="DO466:DO467"/>
    <mergeCell ref="DP466:DP467"/>
    <mergeCell ref="DQ466:DQ467"/>
    <mergeCell ref="DR466:DR467"/>
    <mergeCell ref="DK464:DK467"/>
    <mergeCell ref="DL464:DL467"/>
    <mergeCell ref="DM464:DM467"/>
    <mergeCell ref="DN464:DN467"/>
    <mergeCell ref="DO464:DO465"/>
    <mergeCell ref="DP464:DP465"/>
    <mergeCell ref="DE464:DE467"/>
    <mergeCell ref="DF464:DF467"/>
    <mergeCell ref="DG464:DG467"/>
    <mergeCell ref="DH464:DH467"/>
    <mergeCell ref="DI464:DI467"/>
    <mergeCell ref="CW468:CW471"/>
    <mergeCell ref="CX468:CX471"/>
    <mergeCell ref="CY468:CY471"/>
    <mergeCell ref="CZ468:CZ469"/>
    <mergeCell ref="DA468:DA469"/>
    <mergeCell ref="DC468:DC469"/>
    <mergeCell ref="CQ468:CQ471"/>
    <mergeCell ref="CR468:CR471"/>
    <mergeCell ref="CS468:CS471"/>
    <mergeCell ref="CT468:CT471"/>
    <mergeCell ref="CU468:CU471"/>
    <mergeCell ref="CV468:CV471"/>
    <mergeCell ref="CH468:CH471"/>
    <mergeCell ref="CI468:CI471"/>
    <mergeCell ref="CJ468:CJ471"/>
    <mergeCell ref="CK468:CK471"/>
    <mergeCell ref="CO468:CO471"/>
    <mergeCell ref="CP468:CP471"/>
    <mergeCell ref="DR470:DR471"/>
    <mergeCell ref="C472:C475"/>
    <mergeCell ref="D472:D473"/>
    <mergeCell ref="BW472:BW473"/>
    <mergeCell ref="BX472:BX473"/>
    <mergeCell ref="BZ472:BZ475"/>
    <mergeCell ref="CA472:CA475"/>
    <mergeCell ref="CB472:CB475"/>
    <mergeCell ref="CC472:CC475"/>
    <mergeCell ref="CD472:CD475"/>
    <mergeCell ref="DP468:DP469"/>
    <mergeCell ref="DQ468:DQ469"/>
    <mergeCell ref="DR468:DR469"/>
    <mergeCell ref="D470:D471"/>
    <mergeCell ref="BW470:BW471"/>
    <mergeCell ref="BX470:BX471"/>
    <mergeCell ref="DC470:DC471"/>
    <mergeCell ref="DO470:DO471"/>
    <mergeCell ref="DP470:DP471"/>
    <mergeCell ref="DQ470:DQ471"/>
    <mergeCell ref="DJ468:DJ471"/>
    <mergeCell ref="DK468:DK471"/>
    <mergeCell ref="DL468:DL471"/>
    <mergeCell ref="DM468:DM471"/>
    <mergeCell ref="DN468:DN471"/>
    <mergeCell ref="DO468:DO469"/>
    <mergeCell ref="DD468:DD471"/>
    <mergeCell ref="DE468:DE471"/>
    <mergeCell ref="DF468:DF471"/>
    <mergeCell ref="DG468:DG471"/>
    <mergeCell ref="DH468:DH471"/>
    <mergeCell ref="DI468:DI471"/>
    <mergeCell ref="DG472:DG475"/>
    <mergeCell ref="CT472:CT475"/>
    <mergeCell ref="CU472:CU475"/>
    <mergeCell ref="CV472:CV475"/>
    <mergeCell ref="CW472:CW475"/>
    <mergeCell ref="CX472:CX475"/>
    <mergeCell ref="CY472:CY475"/>
    <mergeCell ref="CK472:CK475"/>
    <mergeCell ref="CO472:CO475"/>
    <mergeCell ref="CP472:CP475"/>
    <mergeCell ref="CQ472:CQ475"/>
    <mergeCell ref="CR472:CR475"/>
    <mergeCell ref="CS472:CS475"/>
    <mergeCell ref="CE472:CE475"/>
    <mergeCell ref="CF472:CF475"/>
    <mergeCell ref="CG472:CG475"/>
    <mergeCell ref="CH472:CH475"/>
    <mergeCell ref="CI472:CI475"/>
    <mergeCell ref="CJ472:CJ475"/>
    <mergeCell ref="CT476:CT479"/>
    <mergeCell ref="DQ474:DQ475"/>
    <mergeCell ref="DR474:DR475"/>
    <mergeCell ref="C476:C479"/>
    <mergeCell ref="D476:D477"/>
    <mergeCell ref="BW476:BW479"/>
    <mergeCell ref="BZ476:BZ479"/>
    <mergeCell ref="CH476:CH479"/>
    <mergeCell ref="CI476:CI479"/>
    <mergeCell ref="CJ476:CJ479"/>
    <mergeCell ref="CK476:CK479"/>
    <mergeCell ref="DN472:DN475"/>
    <mergeCell ref="DO472:DO473"/>
    <mergeCell ref="DP472:DP473"/>
    <mergeCell ref="DQ472:DQ473"/>
    <mergeCell ref="DR472:DR473"/>
    <mergeCell ref="D474:D475"/>
    <mergeCell ref="BW474:BW475"/>
    <mergeCell ref="BX474:BX475"/>
    <mergeCell ref="DO474:DO475"/>
    <mergeCell ref="DP474:DP475"/>
    <mergeCell ref="DH472:DH475"/>
    <mergeCell ref="DI472:DI475"/>
    <mergeCell ref="DJ472:DJ475"/>
    <mergeCell ref="DK472:DK475"/>
    <mergeCell ref="DL472:DL475"/>
    <mergeCell ref="DM472:DM475"/>
    <mergeCell ref="CZ472:CZ473"/>
    <mergeCell ref="DA472:DA473"/>
    <mergeCell ref="DD472:DD475"/>
    <mergeCell ref="DE472:DE475"/>
    <mergeCell ref="DF472:DF475"/>
    <mergeCell ref="DO476:DO477"/>
    <mergeCell ref="DP476:DP477"/>
    <mergeCell ref="DQ476:DQ477"/>
    <mergeCell ref="DR476:DR477"/>
    <mergeCell ref="D478:D479"/>
    <mergeCell ref="DO478:DO479"/>
    <mergeCell ref="DP478:DP479"/>
    <mergeCell ref="DQ478:DQ479"/>
    <mergeCell ref="DR478:DR479"/>
    <mergeCell ref="DI476:DI479"/>
    <mergeCell ref="DJ476:DJ479"/>
    <mergeCell ref="DK476:DK479"/>
    <mergeCell ref="DL476:DL479"/>
    <mergeCell ref="DM476:DM479"/>
    <mergeCell ref="DN476:DN479"/>
    <mergeCell ref="DA476:DA477"/>
    <mergeCell ref="DD476:DD479"/>
    <mergeCell ref="DE476:DE479"/>
    <mergeCell ref="DF476:DF479"/>
    <mergeCell ref="DG476:DG479"/>
    <mergeCell ref="DH476:DH479"/>
    <mergeCell ref="CU476:CU479"/>
    <mergeCell ref="CV476:CV479"/>
    <mergeCell ref="CW476:CW479"/>
    <mergeCell ref="CX476:CX479"/>
    <mergeCell ref="CY476:CY479"/>
    <mergeCell ref="CZ476:CZ477"/>
    <mergeCell ref="CO476:CO479"/>
    <mergeCell ref="CP476:CP479"/>
    <mergeCell ref="CQ476:CQ479"/>
    <mergeCell ref="CR476:CR479"/>
    <mergeCell ref="CS476:CS479"/>
    <mergeCell ref="CS480:CS483"/>
    <mergeCell ref="CT480:CT483"/>
    <mergeCell ref="CU480:CU483"/>
    <mergeCell ref="CV480:CV483"/>
    <mergeCell ref="CW480:CW483"/>
    <mergeCell ref="CX480:CX483"/>
    <mergeCell ref="CJ480:CJ483"/>
    <mergeCell ref="CK480:CK483"/>
    <mergeCell ref="CO480:CO483"/>
    <mergeCell ref="CP480:CP483"/>
    <mergeCell ref="CQ480:CQ483"/>
    <mergeCell ref="CR480:CR483"/>
    <mergeCell ref="C480:C483"/>
    <mergeCell ref="D480:D481"/>
    <mergeCell ref="BW480:BW483"/>
    <mergeCell ref="BZ480:BZ483"/>
    <mergeCell ref="CH480:CH483"/>
    <mergeCell ref="CI480:CI483"/>
    <mergeCell ref="D482:D483"/>
    <mergeCell ref="DM480:DM483"/>
    <mergeCell ref="DN480:DN483"/>
    <mergeCell ref="DO480:DO481"/>
    <mergeCell ref="DP480:DP481"/>
    <mergeCell ref="DQ480:DQ481"/>
    <mergeCell ref="DR480:DR481"/>
    <mergeCell ref="DO482:DO483"/>
    <mergeCell ref="DP482:DP483"/>
    <mergeCell ref="DQ482:DQ483"/>
    <mergeCell ref="DR482:DR483"/>
    <mergeCell ref="DG480:DG483"/>
    <mergeCell ref="DH480:DH483"/>
    <mergeCell ref="DI480:DI483"/>
    <mergeCell ref="DJ480:DJ483"/>
    <mergeCell ref="DK480:DK483"/>
    <mergeCell ref="DL480:DL483"/>
    <mergeCell ref="CY480:CY483"/>
    <mergeCell ref="CZ480:CZ481"/>
    <mergeCell ref="DA480:DA481"/>
    <mergeCell ref="DD480:DD483"/>
    <mergeCell ref="DE480:DE483"/>
    <mergeCell ref="DF480:DF483"/>
    <mergeCell ref="CS484:CS487"/>
    <mergeCell ref="CT484:CT487"/>
    <mergeCell ref="CU484:CU487"/>
    <mergeCell ref="CV484:CV487"/>
    <mergeCell ref="CW484:CW487"/>
    <mergeCell ref="CX484:CX487"/>
    <mergeCell ref="CJ484:CJ487"/>
    <mergeCell ref="CK484:CK487"/>
    <mergeCell ref="CO484:CO487"/>
    <mergeCell ref="CP484:CP487"/>
    <mergeCell ref="CQ484:CQ487"/>
    <mergeCell ref="CR484:CR487"/>
    <mergeCell ref="C484:C487"/>
    <mergeCell ref="D484:D485"/>
    <mergeCell ref="BW484:BW487"/>
    <mergeCell ref="BZ484:BZ487"/>
    <mergeCell ref="CH484:CH487"/>
    <mergeCell ref="CI484:CI487"/>
    <mergeCell ref="D486:D487"/>
    <mergeCell ref="DM484:DM487"/>
    <mergeCell ref="DN484:DN487"/>
    <mergeCell ref="DO484:DO485"/>
    <mergeCell ref="DP484:DP485"/>
    <mergeCell ref="DQ484:DQ485"/>
    <mergeCell ref="DR484:DR485"/>
    <mergeCell ref="DO486:DO487"/>
    <mergeCell ref="DP486:DP487"/>
    <mergeCell ref="DQ486:DQ487"/>
    <mergeCell ref="DR486:DR487"/>
    <mergeCell ref="DG484:DG487"/>
    <mergeCell ref="DH484:DH487"/>
    <mergeCell ref="DI484:DI487"/>
    <mergeCell ref="DJ484:DJ487"/>
    <mergeCell ref="DK484:DK487"/>
    <mergeCell ref="DL484:DL487"/>
    <mergeCell ref="CY484:CY487"/>
    <mergeCell ref="CZ484:CZ485"/>
    <mergeCell ref="DA484:DA485"/>
    <mergeCell ref="DD484:DD487"/>
    <mergeCell ref="DE484:DE487"/>
    <mergeCell ref="DF484:DF487"/>
    <mergeCell ref="CS488:CS491"/>
    <mergeCell ref="CT488:CT491"/>
    <mergeCell ref="CU488:CU491"/>
    <mergeCell ref="CV488:CV491"/>
    <mergeCell ref="CW488:CW491"/>
    <mergeCell ref="CX488:CX491"/>
    <mergeCell ref="CJ488:CJ491"/>
    <mergeCell ref="CK488:CK491"/>
    <mergeCell ref="CO488:CO491"/>
    <mergeCell ref="CP488:CP491"/>
    <mergeCell ref="CQ488:CQ491"/>
    <mergeCell ref="CR488:CR491"/>
    <mergeCell ref="C488:C491"/>
    <mergeCell ref="D488:D489"/>
    <mergeCell ref="BW488:BW491"/>
    <mergeCell ref="BZ488:BZ491"/>
    <mergeCell ref="CH488:CH491"/>
    <mergeCell ref="CI488:CI491"/>
    <mergeCell ref="D490:D491"/>
    <mergeCell ref="DM488:DM491"/>
    <mergeCell ref="DN488:DN491"/>
    <mergeCell ref="DO488:DO489"/>
    <mergeCell ref="DP488:DP489"/>
    <mergeCell ref="DQ488:DQ489"/>
    <mergeCell ref="DR488:DR489"/>
    <mergeCell ref="DO490:DO491"/>
    <mergeCell ref="DP490:DP491"/>
    <mergeCell ref="DQ490:DQ491"/>
    <mergeCell ref="DR490:DR491"/>
    <mergeCell ref="DG488:DG491"/>
    <mergeCell ref="DH488:DH491"/>
    <mergeCell ref="DI488:DI491"/>
    <mergeCell ref="DJ488:DJ491"/>
    <mergeCell ref="DK488:DK491"/>
    <mergeCell ref="DL488:DL491"/>
    <mergeCell ref="CY488:CY491"/>
    <mergeCell ref="CZ488:CZ489"/>
    <mergeCell ref="DA488:DA489"/>
    <mergeCell ref="DD488:DD491"/>
    <mergeCell ref="DE488:DE491"/>
    <mergeCell ref="DF488:DF491"/>
    <mergeCell ref="CS492:CS495"/>
    <mergeCell ref="CT492:CT495"/>
    <mergeCell ref="CU492:CU495"/>
    <mergeCell ref="CV492:CV495"/>
    <mergeCell ref="CW492:CW495"/>
    <mergeCell ref="CX492:CX495"/>
    <mergeCell ref="CJ492:CJ495"/>
    <mergeCell ref="CK492:CK495"/>
    <mergeCell ref="CO492:CO495"/>
    <mergeCell ref="CP492:CP495"/>
    <mergeCell ref="CQ492:CQ495"/>
    <mergeCell ref="CR492:CR495"/>
    <mergeCell ref="C492:C495"/>
    <mergeCell ref="D492:D493"/>
    <mergeCell ref="BW492:BW495"/>
    <mergeCell ref="BZ492:BZ495"/>
    <mergeCell ref="CH492:CH495"/>
    <mergeCell ref="CI492:CI495"/>
    <mergeCell ref="D494:D495"/>
    <mergeCell ref="DM492:DM495"/>
    <mergeCell ref="DN492:DN495"/>
    <mergeCell ref="DO492:DO493"/>
    <mergeCell ref="DP492:DP493"/>
    <mergeCell ref="DQ492:DQ493"/>
    <mergeCell ref="DR492:DR493"/>
    <mergeCell ref="DO494:DO495"/>
    <mergeCell ref="DP494:DP495"/>
    <mergeCell ref="DQ494:DQ495"/>
    <mergeCell ref="DR494:DR495"/>
    <mergeCell ref="DG492:DG495"/>
    <mergeCell ref="DH492:DH495"/>
    <mergeCell ref="DI492:DI495"/>
    <mergeCell ref="DJ492:DJ495"/>
    <mergeCell ref="DK492:DK495"/>
    <mergeCell ref="DL492:DL495"/>
    <mergeCell ref="CY492:CY495"/>
    <mergeCell ref="CZ492:CZ493"/>
    <mergeCell ref="DA492:DA493"/>
    <mergeCell ref="DD492:DD495"/>
    <mergeCell ref="DE492:DE495"/>
    <mergeCell ref="DF492:DF495"/>
    <mergeCell ref="CS496:CS499"/>
    <mergeCell ref="CT496:CT499"/>
    <mergeCell ref="CU496:CU499"/>
    <mergeCell ref="CV496:CV499"/>
    <mergeCell ref="CW496:CW499"/>
    <mergeCell ref="CX496:CX499"/>
    <mergeCell ref="CJ496:CJ499"/>
    <mergeCell ref="CK496:CK499"/>
    <mergeCell ref="CO496:CO499"/>
    <mergeCell ref="CP496:CP499"/>
    <mergeCell ref="CQ496:CQ499"/>
    <mergeCell ref="CR496:CR499"/>
    <mergeCell ref="C496:C499"/>
    <mergeCell ref="D496:D497"/>
    <mergeCell ref="BW496:BW499"/>
    <mergeCell ref="BZ496:BZ499"/>
    <mergeCell ref="CH496:CH499"/>
    <mergeCell ref="CI496:CI499"/>
    <mergeCell ref="D498:D499"/>
    <mergeCell ref="DM496:DM499"/>
    <mergeCell ref="DN496:DN499"/>
    <mergeCell ref="DO496:DO497"/>
    <mergeCell ref="DP496:DP497"/>
    <mergeCell ref="DQ496:DQ497"/>
    <mergeCell ref="DR496:DR497"/>
    <mergeCell ref="DO498:DO499"/>
    <mergeCell ref="DP498:DP499"/>
    <mergeCell ref="DQ498:DQ499"/>
    <mergeCell ref="DR498:DR499"/>
    <mergeCell ref="DG496:DG499"/>
    <mergeCell ref="DH496:DH499"/>
    <mergeCell ref="DI496:DI499"/>
    <mergeCell ref="DJ496:DJ499"/>
    <mergeCell ref="DK496:DK499"/>
    <mergeCell ref="DL496:DL499"/>
    <mergeCell ref="CY496:CY499"/>
    <mergeCell ref="CZ496:CZ497"/>
    <mergeCell ref="DA496:DA497"/>
    <mergeCell ref="DD496:DD499"/>
    <mergeCell ref="DE496:DE499"/>
    <mergeCell ref="DF496:DF499"/>
    <mergeCell ref="CS500:CS503"/>
    <mergeCell ref="CT500:CT503"/>
    <mergeCell ref="CU500:CU503"/>
    <mergeCell ref="CV500:CV503"/>
    <mergeCell ref="CW500:CW503"/>
    <mergeCell ref="CX500:CX503"/>
    <mergeCell ref="CJ500:CJ503"/>
    <mergeCell ref="CK500:CK503"/>
    <mergeCell ref="CO500:CO503"/>
    <mergeCell ref="CP500:CP503"/>
    <mergeCell ref="CQ500:CQ503"/>
    <mergeCell ref="CR500:CR503"/>
    <mergeCell ref="C500:C503"/>
    <mergeCell ref="D500:D501"/>
    <mergeCell ref="BW500:BW503"/>
    <mergeCell ref="BZ500:BZ503"/>
    <mergeCell ref="CH500:CH503"/>
    <mergeCell ref="CI500:CI503"/>
    <mergeCell ref="D502:D503"/>
    <mergeCell ref="DM500:DM503"/>
    <mergeCell ref="DN500:DN503"/>
    <mergeCell ref="DO500:DO501"/>
    <mergeCell ref="DP500:DP501"/>
    <mergeCell ref="DQ500:DQ501"/>
    <mergeCell ref="DR500:DR501"/>
    <mergeCell ref="DO502:DO503"/>
    <mergeCell ref="DP502:DP503"/>
    <mergeCell ref="DQ502:DQ503"/>
    <mergeCell ref="DR502:DR503"/>
    <mergeCell ref="DG500:DG503"/>
    <mergeCell ref="DH500:DH503"/>
    <mergeCell ref="DI500:DI503"/>
    <mergeCell ref="DJ500:DJ503"/>
    <mergeCell ref="DK500:DK503"/>
    <mergeCell ref="DL500:DL503"/>
    <mergeCell ref="CY500:CY503"/>
    <mergeCell ref="CZ500:CZ501"/>
    <mergeCell ref="DA500:DA501"/>
    <mergeCell ref="DD500:DD503"/>
    <mergeCell ref="DE500:DE503"/>
    <mergeCell ref="DF500:DF503"/>
    <mergeCell ref="CS504:CS507"/>
    <mergeCell ref="CT504:CT507"/>
    <mergeCell ref="CU504:CU507"/>
    <mergeCell ref="CV504:CV507"/>
    <mergeCell ref="CW504:CW507"/>
    <mergeCell ref="CX504:CX507"/>
    <mergeCell ref="CJ504:CJ507"/>
    <mergeCell ref="CK504:CK507"/>
    <mergeCell ref="CO504:CO507"/>
    <mergeCell ref="CP504:CP507"/>
    <mergeCell ref="CQ504:CQ507"/>
    <mergeCell ref="CR504:CR507"/>
    <mergeCell ref="C504:C507"/>
    <mergeCell ref="D504:D505"/>
    <mergeCell ref="BW504:BW507"/>
    <mergeCell ref="BZ504:BZ507"/>
    <mergeCell ref="CH504:CH507"/>
    <mergeCell ref="CI504:CI507"/>
    <mergeCell ref="D506:D507"/>
    <mergeCell ref="DM504:DM507"/>
    <mergeCell ref="DN504:DN507"/>
    <mergeCell ref="DO504:DO505"/>
    <mergeCell ref="DP504:DP505"/>
    <mergeCell ref="DQ504:DQ505"/>
    <mergeCell ref="DR504:DR505"/>
    <mergeCell ref="DO506:DO507"/>
    <mergeCell ref="DP506:DP507"/>
    <mergeCell ref="DQ506:DQ507"/>
    <mergeCell ref="DR506:DR507"/>
    <mergeCell ref="DG504:DG507"/>
    <mergeCell ref="DH504:DH507"/>
    <mergeCell ref="DI504:DI507"/>
    <mergeCell ref="DJ504:DJ507"/>
    <mergeCell ref="DK504:DK507"/>
    <mergeCell ref="DL504:DL507"/>
    <mergeCell ref="CY504:CY507"/>
    <mergeCell ref="CZ504:CZ505"/>
    <mergeCell ref="DA504:DA505"/>
    <mergeCell ref="DD504:DD507"/>
    <mergeCell ref="DE504:DE507"/>
    <mergeCell ref="DF504:DF507"/>
    <mergeCell ref="CS508:CS511"/>
    <mergeCell ref="CT508:CT511"/>
    <mergeCell ref="CU508:CU511"/>
    <mergeCell ref="CV508:CV511"/>
    <mergeCell ref="CW508:CW511"/>
    <mergeCell ref="CX508:CX511"/>
    <mergeCell ref="CJ508:CJ511"/>
    <mergeCell ref="CK508:CK511"/>
    <mergeCell ref="CO508:CO511"/>
    <mergeCell ref="CP508:CP511"/>
    <mergeCell ref="CQ508:CQ511"/>
    <mergeCell ref="CR508:CR511"/>
    <mergeCell ref="C508:C511"/>
    <mergeCell ref="D508:D509"/>
    <mergeCell ref="BW508:BW511"/>
    <mergeCell ref="BZ508:BZ511"/>
    <mergeCell ref="CH508:CH511"/>
    <mergeCell ref="CI508:CI511"/>
    <mergeCell ref="D510:D511"/>
    <mergeCell ref="DM508:DM511"/>
    <mergeCell ref="DN508:DN511"/>
    <mergeCell ref="DO508:DO509"/>
    <mergeCell ref="DP508:DP509"/>
    <mergeCell ref="DQ508:DQ509"/>
    <mergeCell ref="DR508:DR509"/>
    <mergeCell ref="DO510:DO511"/>
    <mergeCell ref="DP510:DP511"/>
    <mergeCell ref="DQ510:DQ511"/>
    <mergeCell ref="DR510:DR511"/>
    <mergeCell ref="DG508:DG511"/>
    <mergeCell ref="DH508:DH511"/>
    <mergeCell ref="DI508:DI511"/>
    <mergeCell ref="DJ508:DJ511"/>
    <mergeCell ref="DK508:DK511"/>
    <mergeCell ref="DL508:DL511"/>
    <mergeCell ref="CY508:CY511"/>
    <mergeCell ref="CZ508:CZ509"/>
    <mergeCell ref="DA508:DA509"/>
    <mergeCell ref="DD508:DD511"/>
    <mergeCell ref="DE508:DE511"/>
    <mergeCell ref="DF508:DF511"/>
    <mergeCell ref="CD512:CD515"/>
    <mergeCell ref="CE512:CE515"/>
    <mergeCell ref="CF512:CF515"/>
    <mergeCell ref="CG512:CG515"/>
    <mergeCell ref="CH512:CH515"/>
    <mergeCell ref="CI512:CI515"/>
    <mergeCell ref="BW512:BW513"/>
    <mergeCell ref="BX512:BX513"/>
    <mergeCell ref="BZ512:BZ515"/>
    <mergeCell ref="CA512:CA515"/>
    <mergeCell ref="CB512:CB515"/>
    <mergeCell ref="CC512:CC515"/>
    <mergeCell ref="B512:B595"/>
    <mergeCell ref="C512:C515"/>
    <mergeCell ref="D512:D513"/>
    <mergeCell ref="BI512:BI595"/>
    <mergeCell ref="BL512:BL595"/>
    <mergeCell ref="BU512:BU595"/>
    <mergeCell ref="C516:C519"/>
    <mergeCell ref="C520:C523"/>
    <mergeCell ref="D520:D521"/>
    <mergeCell ref="D522:D523"/>
    <mergeCell ref="BW516:BW517"/>
    <mergeCell ref="BX516:BX517"/>
    <mergeCell ref="BZ516:BZ519"/>
    <mergeCell ref="CA516:CA519"/>
    <mergeCell ref="CB516:CB519"/>
    <mergeCell ref="CC516:CC519"/>
    <mergeCell ref="CD516:CD519"/>
    <mergeCell ref="CE516:CE519"/>
    <mergeCell ref="CF516:CF519"/>
    <mergeCell ref="CG516:CG519"/>
    <mergeCell ref="DD512:DD515"/>
    <mergeCell ref="DE512:DE515"/>
    <mergeCell ref="CY516:CY519"/>
    <mergeCell ref="CZ516:CZ517"/>
    <mergeCell ref="DA516:DA517"/>
    <mergeCell ref="DD516:DD519"/>
    <mergeCell ref="CS512:CS515"/>
    <mergeCell ref="CT512:CT515"/>
    <mergeCell ref="CU512:CU515"/>
    <mergeCell ref="CV512:CV515"/>
    <mergeCell ref="CW512:CW515"/>
    <mergeCell ref="CX512:CX515"/>
    <mergeCell ref="CJ512:CJ515"/>
    <mergeCell ref="CK512:CK515"/>
    <mergeCell ref="CO512:CO515"/>
    <mergeCell ref="CP512:CP515"/>
    <mergeCell ref="CQ512:CQ515"/>
    <mergeCell ref="CR512:CR515"/>
    <mergeCell ref="CJ516:CJ519"/>
    <mergeCell ref="CK516:CK519"/>
    <mergeCell ref="CO516:CO519"/>
    <mergeCell ref="CP516:CP519"/>
    <mergeCell ref="CQ516:CQ519"/>
    <mergeCell ref="CR516:CR519"/>
    <mergeCell ref="DR512:DR513"/>
    <mergeCell ref="DT512:DT595"/>
    <mergeCell ref="D514:D515"/>
    <mergeCell ref="BW514:BW515"/>
    <mergeCell ref="BX514:BX515"/>
    <mergeCell ref="DO514:DO515"/>
    <mergeCell ref="DP514:DP515"/>
    <mergeCell ref="DQ514:DQ515"/>
    <mergeCell ref="DR514:DR515"/>
    <mergeCell ref="D516:D517"/>
    <mergeCell ref="DL512:DL515"/>
    <mergeCell ref="DM512:DM515"/>
    <mergeCell ref="DN512:DN515"/>
    <mergeCell ref="DO512:DO513"/>
    <mergeCell ref="DP512:DP513"/>
    <mergeCell ref="DQ512:DQ513"/>
    <mergeCell ref="DF512:DF515"/>
    <mergeCell ref="DG512:DG515"/>
    <mergeCell ref="DH512:DH515"/>
    <mergeCell ref="DI512:DI515"/>
    <mergeCell ref="DJ512:DJ515"/>
    <mergeCell ref="DK512:DK515"/>
    <mergeCell ref="CY512:CY515"/>
    <mergeCell ref="CZ512:CZ513"/>
    <mergeCell ref="DA512:DA513"/>
    <mergeCell ref="DB512:DB595"/>
    <mergeCell ref="CS516:CS519"/>
    <mergeCell ref="CT516:CT519"/>
    <mergeCell ref="CU516:CU519"/>
    <mergeCell ref="CV516:CV519"/>
    <mergeCell ref="CW516:CW519"/>
    <mergeCell ref="CX516:CX519"/>
    <mergeCell ref="CH516:CH519"/>
    <mergeCell ref="CI516:CI519"/>
    <mergeCell ref="CG520:CG523"/>
    <mergeCell ref="CH520:CH523"/>
    <mergeCell ref="CI520:CI523"/>
    <mergeCell ref="BW520:BW521"/>
    <mergeCell ref="BX520:BX521"/>
    <mergeCell ref="BZ520:BZ523"/>
    <mergeCell ref="CA520:CA523"/>
    <mergeCell ref="CB520:CB523"/>
    <mergeCell ref="CC520:CC523"/>
    <mergeCell ref="BW522:BW523"/>
    <mergeCell ref="BX522:BX523"/>
    <mergeCell ref="DQ516:DQ517"/>
    <mergeCell ref="DR516:DR517"/>
    <mergeCell ref="D518:D519"/>
    <mergeCell ref="BW518:BW519"/>
    <mergeCell ref="BX518:BX519"/>
    <mergeCell ref="DO518:DO519"/>
    <mergeCell ref="DP518:DP519"/>
    <mergeCell ref="DQ518:DQ519"/>
    <mergeCell ref="DR518:DR519"/>
    <mergeCell ref="DK516:DK519"/>
    <mergeCell ref="DL516:DL519"/>
    <mergeCell ref="DM516:DM519"/>
    <mergeCell ref="DN516:DN519"/>
    <mergeCell ref="DO516:DO517"/>
    <mergeCell ref="DP516:DP517"/>
    <mergeCell ref="DE516:DE519"/>
    <mergeCell ref="DF516:DF519"/>
    <mergeCell ref="DG516:DG519"/>
    <mergeCell ref="DH516:DH519"/>
    <mergeCell ref="DI516:DI519"/>
    <mergeCell ref="DJ516:DJ519"/>
    <mergeCell ref="DR520:DR521"/>
    <mergeCell ref="DO522:DO523"/>
    <mergeCell ref="DP522:DP523"/>
    <mergeCell ref="DQ522:DQ523"/>
    <mergeCell ref="DR522:DR523"/>
    <mergeCell ref="DG520:DG523"/>
    <mergeCell ref="DH520:DH523"/>
    <mergeCell ref="DI520:DI523"/>
    <mergeCell ref="DJ520:DJ523"/>
    <mergeCell ref="DK520:DK523"/>
    <mergeCell ref="DL520:DL523"/>
    <mergeCell ref="CY520:CY523"/>
    <mergeCell ref="CZ520:CZ521"/>
    <mergeCell ref="DA520:DA521"/>
    <mergeCell ref="DD520:DD523"/>
    <mergeCell ref="DE520:DE523"/>
    <mergeCell ref="DF520:DF523"/>
    <mergeCell ref="CB524:CB527"/>
    <mergeCell ref="CC524:CC527"/>
    <mergeCell ref="CD524:CD527"/>
    <mergeCell ref="CE524:CE527"/>
    <mergeCell ref="CF524:CF527"/>
    <mergeCell ref="CG524:CG527"/>
    <mergeCell ref="C524:C527"/>
    <mergeCell ref="D524:D525"/>
    <mergeCell ref="BW524:BW525"/>
    <mergeCell ref="BX524:BX525"/>
    <mergeCell ref="BZ524:BZ527"/>
    <mergeCell ref="CA524:CA527"/>
    <mergeCell ref="DM520:DM523"/>
    <mergeCell ref="DN520:DN523"/>
    <mergeCell ref="DO520:DO521"/>
    <mergeCell ref="DP520:DP521"/>
    <mergeCell ref="DQ520:DQ521"/>
    <mergeCell ref="CS520:CS523"/>
    <mergeCell ref="CT520:CT523"/>
    <mergeCell ref="CU520:CU523"/>
    <mergeCell ref="CV520:CV523"/>
    <mergeCell ref="CW520:CW523"/>
    <mergeCell ref="CX520:CX523"/>
    <mergeCell ref="CJ520:CJ523"/>
    <mergeCell ref="CK520:CK523"/>
    <mergeCell ref="CO520:CO523"/>
    <mergeCell ref="CP520:CP523"/>
    <mergeCell ref="CQ520:CQ523"/>
    <mergeCell ref="CR520:CR523"/>
    <mergeCell ref="CD520:CD523"/>
    <mergeCell ref="CE520:CE523"/>
    <mergeCell ref="CF520:CF523"/>
    <mergeCell ref="DJ524:DJ527"/>
    <mergeCell ref="CW524:CW527"/>
    <mergeCell ref="CX524:CX527"/>
    <mergeCell ref="CY524:CY527"/>
    <mergeCell ref="CZ524:CZ525"/>
    <mergeCell ref="DA524:DA525"/>
    <mergeCell ref="DD524:DD527"/>
    <mergeCell ref="CQ524:CQ527"/>
    <mergeCell ref="CR524:CR527"/>
    <mergeCell ref="CS524:CS527"/>
    <mergeCell ref="CT524:CT527"/>
    <mergeCell ref="CU524:CU527"/>
    <mergeCell ref="CV524:CV527"/>
    <mergeCell ref="CH524:CH527"/>
    <mergeCell ref="CI524:CI527"/>
    <mergeCell ref="CJ524:CJ527"/>
    <mergeCell ref="CK524:CK527"/>
    <mergeCell ref="CO524:CO527"/>
    <mergeCell ref="CP524:CP527"/>
    <mergeCell ref="CB528:CB531"/>
    <mergeCell ref="CC528:CC531"/>
    <mergeCell ref="CD528:CD531"/>
    <mergeCell ref="CE528:CE531"/>
    <mergeCell ref="CF528:CF531"/>
    <mergeCell ref="CG528:CG531"/>
    <mergeCell ref="C528:C531"/>
    <mergeCell ref="D528:D529"/>
    <mergeCell ref="BW528:BW529"/>
    <mergeCell ref="BX528:BX529"/>
    <mergeCell ref="BZ528:BZ531"/>
    <mergeCell ref="CA528:CA531"/>
    <mergeCell ref="DQ524:DQ525"/>
    <mergeCell ref="DR524:DR525"/>
    <mergeCell ref="D526:D527"/>
    <mergeCell ref="BW526:BW527"/>
    <mergeCell ref="BX526:BX527"/>
    <mergeCell ref="DO526:DO527"/>
    <mergeCell ref="DP526:DP527"/>
    <mergeCell ref="DQ526:DQ527"/>
    <mergeCell ref="DR526:DR527"/>
    <mergeCell ref="DK524:DK527"/>
    <mergeCell ref="DL524:DL527"/>
    <mergeCell ref="DM524:DM527"/>
    <mergeCell ref="DN524:DN527"/>
    <mergeCell ref="DO524:DO525"/>
    <mergeCell ref="DP524:DP525"/>
    <mergeCell ref="DE524:DE527"/>
    <mergeCell ref="DF524:DF527"/>
    <mergeCell ref="DG524:DG527"/>
    <mergeCell ref="DH524:DH527"/>
    <mergeCell ref="DI524:DI527"/>
    <mergeCell ref="CW528:CW531"/>
    <mergeCell ref="CX528:CX531"/>
    <mergeCell ref="CY528:CY531"/>
    <mergeCell ref="CZ528:CZ529"/>
    <mergeCell ref="DA528:DA529"/>
    <mergeCell ref="DD528:DD531"/>
    <mergeCell ref="CQ528:CQ531"/>
    <mergeCell ref="CR528:CR531"/>
    <mergeCell ref="CS528:CS531"/>
    <mergeCell ref="CT528:CT531"/>
    <mergeCell ref="CU528:CU531"/>
    <mergeCell ref="CV528:CV531"/>
    <mergeCell ref="CH528:CH531"/>
    <mergeCell ref="CI528:CI531"/>
    <mergeCell ref="CJ528:CJ531"/>
    <mergeCell ref="CK528:CK531"/>
    <mergeCell ref="CO528:CO531"/>
    <mergeCell ref="CP528:CP531"/>
    <mergeCell ref="DR530:DR531"/>
    <mergeCell ref="C532:C535"/>
    <mergeCell ref="D532:D533"/>
    <mergeCell ref="BW532:BW533"/>
    <mergeCell ref="BX532:BX533"/>
    <mergeCell ref="BZ532:BZ535"/>
    <mergeCell ref="CA532:CA535"/>
    <mergeCell ref="CB532:CB535"/>
    <mergeCell ref="CC532:CC535"/>
    <mergeCell ref="CD532:CD535"/>
    <mergeCell ref="DQ528:DQ529"/>
    <mergeCell ref="DR528:DR529"/>
    <mergeCell ref="D530:D531"/>
    <mergeCell ref="BK530:BK532"/>
    <mergeCell ref="BM530:BS532"/>
    <mergeCell ref="BW530:BW531"/>
    <mergeCell ref="BX530:BX531"/>
    <mergeCell ref="DO530:DO531"/>
    <mergeCell ref="DP530:DP531"/>
    <mergeCell ref="DQ530:DQ531"/>
    <mergeCell ref="DK528:DK531"/>
    <mergeCell ref="DL528:DL531"/>
    <mergeCell ref="DM528:DM531"/>
    <mergeCell ref="DN528:DN531"/>
    <mergeCell ref="DO528:DO529"/>
    <mergeCell ref="DP528:DP529"/>
    <mergeCell ref="DE528:DE531"/>
    <mergeCell ref="DF528:DF531"/>
    <mergeCell ref="DG528:DG531"/>
    <mergeCell ref="DH528:DH531"/>
    <mergeCell ref="DI528:DI531"/>
    <mergeCell ref="DJ528:DJ531"/>
    <mergeCell ref="DE532:DE535"/>
    <mergeCell ref="DF532:DF535"/>
    <mergeCell ref="DG532:DG535"/>
    <mergeCell ref="CT532:CT535"/>
    <mergeCell ref="CU532:CU535"/>
    <mergeCell ref="CV532:CV535"/>
    <mergeCell ref="CW532:CW535"/>
    <mergeCell ref="CX532:CX535"/>
    <mergeCell ref="CY532:CY535"/>
    <mergeCell ref="CK532:CK535"/>
    <mergeCell ref="CO532:CO535"/>
    <mergeCell ref="CP532:CP535"/>
    <mergeCell ref="CQ532:CQ535"/>
    <mergeCell ref="CR532:CR535"/>
    <mergeCell ref="CS532:CS535"/>
    <mergeCell ref="CE532:CE535"/>
    <mergeCell ref="CF532:CF535"/>
    <mergeCell ref="CG532:CG535"/>
    <mergeCell ref="CH532:CH535"/>
    <mergeCell ref="CI532:CI535"/>
    <mergeCell ref="CJ532:CJ535"/>
    <mergeCell ref="CG536:CG539"/>
    <mergeCell ref="CH536:CH539"/>
    <mergeCell ref="CI536:CI539"/>
    <mergeCell ref="DQ534:DQ535"/>
    <mergeCell ref="DR534:DR535"/>
    <mergeCell ref="C536:C539"/>
    <mergeCell ref="D536:D537"/>
    <mergeCell ref="BW536:BW537"/>
    <mergeCell ref="BX536:BX537"/>
    <mergeCell ref="BZ536:BZ539"/>
    <mergeCell ref="CA536:CA539"/>
    <mergeCell ref="CB536:CB539"/>
    <mergeCell ref="CC536:CC539"/>
    <mergeCell ref="DN532:DN535"/>
    <mergeCell ref="DO532:DO533"/>
    <mergeCell ref="DP532:DP533"/>
    <mergeCell ref="DQ532:DQ533"/>
    <mergeCell ref="DR532:DR533"/>
    <mergeCell ref="D534:D535"/>
    <mergeCell ref="BW534:BW535"/>
    <mergeCell ref="BX534:BX535"/>
    <mergeCell ref="DO534:DO535"/>
    <mergeCell ref="DP534:DP535"/>
    <mergeCell ref="DH532:DH535"/>
    <mergeCell ref="DI532:DI535"/>
    <mergeCell ref="DJ532:DJ535"/>
    <mergeCell ref="DK532:DK535"/>
    <mergeCell ref="DL532:DL535"/>
    <mergeCell ref="DM532:DM535"/>
    <mergeCell ref="CZ532:CZ533"/>
    <mergeCell ref="DA532:DA533"/>
    <mergeCell ref="DD532:DD535"/>
    <mergeCell ref="DQ538:DQ539"/>
    <mergeCell ref="DM536:DM539"/>
    <mergeCell ref="DN536:DN539"/>
    <mergeCell ref="DO536:DO537"/>
    <mergeCell ref="DP536:DP537"/>
    <mergeCell ref="DQ536:DQ537"/>
    <mergeCell ref="DR536:DR537"/>
    <mergeCell ref="DR538:DR539"/>
    <mergeCell ref="DG536:DG539"/>
    <mergeCell ref="DH536:DH539"/>
    <mergeCell ref="DI536:DI539"/>
    <mergeCell ref="DJ536:DJ539"/>
    <mergeCell ref="DK536:DK539"/>
    <mergeCell ref="DL536:DL539"/>
    <mergeCell ref="CY536:CY539"/>
    <mergeCell ref="CZ536:CZ537"/>
    <mergeCell ref="DA536:DA537"/>
    <mergeCell ref="DD536:DD539"/>
    <mergeCell ref="DE536:DE539"/>
    <mergeCell ref="DF536:DF539"/>
    <mergeCell ref="CB540:CB543"/>
    <mergeCell ref="CC540:CC543"/>
    <mergeCell ref="CD540:CD543"/>
    <mergeCell ref="CE540:CE543"/>
    <mergeCell ref="CF540:CF543"/>
    <mergeCell ref="CG540:CG543"/>
    <mergeCell ref="C540:C543"/>
    <mergeCell ref="D540:D541"/>
    <mergeCell ref="BW540:BW541"/>
    <mergeCell ref="BX540:BX541"/>
    <mergeCell ref="BZ540:BZ543"/>
    <mergeCell ref="CA540:CA543"/>
    <mergeCell ref="D538:D539"/>
    <mergeCell ref="BW538:BW539"/>
    <mergeCell ref="BX538:BX539"/>
    <mergeCell ref="DO538:DO539"/>
    <mergeCell ref="DP538:DP539"/>
    <mergeCell ref="CS536:CS539"/>
    <mergeCell ref="CT536:CT539"/>
    <mergeCell ref="CU536:CU539"/>
    <mergeCell ref="CV536:CV539"/>
    <mergeCell ref="CW536:CW539"/>
    <mergeCell ref="CX536:CX539"/>
    <mergeCell ref="CJ536:CJ539"/>
    <mergeCell ref="CK536:CK539"/>
    <mergeCell ref="CO536:CO539"/>
    <mergeCell ref="CP536:CP539"/>
    <mergeCell ref="CQ536:CQ539"/>
    <mergeCell ref="CR536:CR539"/>
    <mergeCell ref="CD536:CD539"/>
    <mergeCell ref="CE536:CE539"/>
    <mergeCell ref="CF536:CF539"/>
    <mergeCell ref="DJ540:DJ543"/>
    <mergeCell ref="CW540:CW543"/>
    <mergeCell ref="CX540:CX543"/>
    <mergeCell ref="CY540:CY543"/>
    <mergeCell ref="CZ540:CZ541"/>
    <mergeCell ref="DA540:DA541"/>
    <mergeCell ref="DD540:DD543"/>
    <mergeCell ref="CQ540:CQ543"/>
    <mergeCell ref="CR540:CR543"/>
    <mergeCell ref="CS540:CS543"/>
    <mergeCell ref="CT540:CT543"/>
    <mergeCell ref="CU540:CU543"/>
    <mergeCell ref="CV540:CV543"/>
    <mergeCell ref="CH540:CH543"/>
    <mergeCell ref="CI540:CI543"/>
    <mergeCell ref="CJ540:CJ543"/>
    <mergeCell ref="CK540:CK543"/>
    <mergeCell ref="CO540:CO543"/>
    <mergeCell ref="CP540:CP543"/>
    <mergeCell ref="CB544:CB547"/>
    <mergeCell ref="CC544:CC547"/>
    <mergeCell ref="CD544:CD547"/>
    <mergeCell ref="CE544:CE547"/>
    <mergeCell ref="CF544:CF547"/>
    <mergeCell ref="CG544:CG547"/>
    <mergeCell ref="C544:C547"/>
    <mergeCell ref="D544:D545"/>
    <mergeCell ref="BW544:BW545"/>
    <mergeCell ref="BX544:BX545"/>
    <mergeCell ref="BZ544:BZ547"/>
    <mergeCell ref="CA544:CA547"/>
    <mergeCell ref="DQ540:DQ541"/>
    <mergeCell ref="DR540:DR541"/>
    <mergeCell ref="D542:D543"/>
    <mergeCell ref="BW542:BW543"/>
    <mergeCell ref="BX542:BX543"/>
    <mergeCell ref="DO542:DO543"/>
    <mergeCell ref="DP542:DP543"/>
    <mergeCell ref="DQ542:DQ543"/>
    <mergeCell ref="DR542:DR543"/>
    <mergeCell ref="DK540:DK543"/>
    <mergeCell ref="DL540:DL543"/>
    <mergeCell ref="DM540:DM543"/>
    <mergeCell ref="DN540:DN543"/>
    <mergeCell ref="DO540:DO541"/>
    <mergeCell ref="DP540:DP541"/>
    <mergeCell ref="DE540:DE543"/>
    <mergeCell ref="DF540:DF543"/>
    <mergeCell ref="DG540:DG543"/>
    <mergeCell ref="DH540:DH543"/>
    <mergeCell ref="DI540:DI543"/>
    <mergeCell ref="DJ544:DJ547"/>
    <mergeCell ref="CW544:CW547"/>
    <mergeCell ref="CX544:CX547"/>
    <mergeCell ref="CY544:CY547"/>
    <mergeCell ref="CZ544:CZ545"/>
    <mergeCell ref="DA544:DA545"/>
    <mergeCell ref="DD544:DD547"/>
    <mergeCell ref="CQ544:CQ547"/>
    <mergeCell ref="CR544:CR547"/>
    <mergeCell ref="CS544:CS547"/>
    <mergeCell ref="CT544:CT547"/>
    <mergeCell ref="CU544:CU547"/>
    <mergeCell ref="CV544:CV547"/>
    <mergeCell ref="CH544:CH547"/>
    <mergeCell ref="CI544:CI547"/>
    <mergeCell ref="CJ544:CJ547"/>
    <mergeCell ref="CK544:CK547"/>
    <mergeCell ref="CO544:CO547"/>
    <mergeCell ref="CP544:CP547"/>
    <mergeCell ref="CB548:CB551"/>
    <mergeCell ref="CC548:CC551"/>
    <mergeCell ref="CD548:CD551"/>
    <mergeCell ref="CE548:CE551"/>
    <mergeCell ref="CF548:CF551"/>
    <mergeCell ref="CG548:CG551"/>
    <mergeCell ref="C548:C551"/>
    <mergeCell ref="D548:D549"/>
    <mergeCell ref="BW548:BW549"/>
    <mergeCell ref="BX548:BX549"/>
    <mergeCell ref="BZ548:BZ551"/>
    <mergeCell ref="CA548:CA551"/>
    <mergeCell ref="DQ544:DQ545"/>
    <mergeCell ref="DR544:DR545"/>
    <mergeCell ref="D546:D547"/>
    <mergeCell ref="BW546:BW547"/>
    <mergeCell ref="BX546:BX547"/>
    <mergeCell ref="DO546:DO547"/>
    <mergeCell ref="DP546:DP547"/>
    <mergeCell ref="DQ546:DQ547"/>
    <mergeCell ref="DR546:DR547"/>
    <mergeCell ref="DK544:DK547"/>
    <mergeCell ref="DL544:DL547"/>
    <mergeCell ref="DM544:DM547"/>
    <mergeCell ref="DN544:DN547"/>
    <mergeCell ref="DO544:DO545"/>
    <mergeCell ref="DP544:DP545"/>
    <mergeCell ref="DE544:DE547"/>
    <mergeCell ref="DF544:DF547"/>
    <mergeCell ref="DG544:DG547"/>
    <mergeCell ref="DH544:DH547"/>
    <mergeCell ref="DI544:DI547"/>
    <mergeCell ref="DJ548:DJ551"/>
    <mergeCell ref="CW548:CW551"/>
    <mergeCell ref="CX548:CX551"/>
    <mergeCell ref="CY548:CY551"/>
    <mergeCell ref="CZ548:CZ549"/>
    <mergeCell ref="DA548:DA549"/>
    <mergeCell ref="DD548:DD551"/>
    <mergeCell ref="CQ548:CQ551"/>
    <mergeCell ref="CR548:CR551"/>
    <mergeCell ref="CS548:CS551"/>
    <mergeCell ref="CT548:CT551"/>
    <mergeCell ref="CU548:CU551"/>
    <mergeCell ref="CV548:CV551"/>
    <mergeCell ref="CH548:CH551"/>
    <mergeCell ref="CI548:CI551"/>
    <mergeCell ref="CJ548:CJ551"/>
    <mergeCell ref="CK548:CK551"/>
    <mergeCell ref="CO548:CO551"/>
    <mergeCell ref="CP548:CP551"/>
    <mergeCell ref="CB552:CB555"/>
    <mergeCell ref="CC552:CC555"/>
    <mergeCell ref="CD552:CD555"/>
    <mergeCell ref="CE552:CE555"/>
    <mergeCell ref="CF552:CF555"/>
    <mergeCell ref="CG552:CG555"/>
    <mergeCell ref="C552:C555"/>
    <mergeCell ref="D552:D553"/>
    <mergeCell ref="BW552:BW553"/>
    <mergeCell ref="BX552:BX553"/>
    <mergeCell ref="BZ552:BZ555"/>
    <mergeCell ref="CA552:CA555"/>
    <mergeCell ref="DQ548:DQ549"/>
    <mergeCell ref="DR548:DR549"/>
    <mergeCell ref="D550:D551"/>
    <mergeCell ref="BW550:BW551"/>
    <mergeCell ref="BX550:BX551"/>
    <mergeCell ref="DO550:DO551"/>
    <mergeCell ref="DP550:DP551"/>
    <mergeCell ref="DQ550:DQ551"/>
    <mergeCell ref="DR550:DR551"/>
    <mergeCell ref="DK548:DK551"/>
    <mergeCell ref="DL548:DL551"/>
    <mergeCell ref="DM548:DM551"/>
    <mergeCell ref="DN548:DN551"/>
    <mergeCell ref="DO548:DO549"/>
    <mergeCell ref="DP548:DP549"/>
    <mergeCell ref="DE548:DE551"/>
    <mergeCell ref="DF548:DF551"/>
    <mergeCell ref="DG548:DG551"/>
    <mergeCell ref="DH548:DH551"/>
    <mergeCell ref="DI548:DI551"/>
    <mergeCell ref="CW552:CW555"/>
    <mergeCell ref="CX552:CX555"/>
    <mergeCell ref="CY552:CY555"/>
    <mergeCell ref="CZ552:CZ553"/>
    <mergeCell ref="DA552:DA553"/>
    <mergeCell ref="DC552:DC553"/>
    <mergeCell ref="CQ552:CQ555"/>
    <mergeCell ref="CR552:CR555"/>
    <mergeCell ref="CS552:CS555"/>
    <mergeCell ref="CT552:CT555"/>
    <mergeCell ref="CU552:CU555"/>
    <mergeCell ref="CV552:CV555"/>
    <mergeCell ref="CH552:CH555"/>
    <mergeCell ref="CI552:CI555"/>
    <mergeCell ref="CJ552:CJ555"/>
    <mergeCell ref="CK552:CK555"/>
    <mergeCell ref="CO552:CO555"/>
    <mergeCell ref="CP552:CP555"/>
    <mergeCell ref="DR554:DR555"/>
    <mergeCell ref="C556:C559"/>
    <mergeCell ref="D556:D557"/>
    <mergeCell ref="BW556:BW557"/>
    <mergeCell ref="BX556:BX557"/>
    <mergeCell ref="BZ556:BZ559"/>
    <mergeCell ref="CA556:CA559"/>
    <mergeCell ref="CB556:CB559"/>
    <mergeCell ref="CC556:CC559"/>
    <mergeCell ref="CD556:CD559"/>
    <mergeCell ref="DP552:DP553"/>
    <mergeCell ref="DQ552:DQ553"/>
    <mergeCell ref="DR552:DR553"/>
    <mergeCell ref="D554:D555"/>
    <mergeCell ref="BW554:BW555"/>
    <mergeCell ref="BX554:BX555"/>
    <mergeCell ref="DC554:DC555"/>
    <mergeCell ref="DO554:DO555"/>
    <mergeCell ref="DP554:DP555"/>
    <mergeCell ref="DQ554:DQ555"/>
    <mergeCell ref="DJ552:DJ555"/>
    <mergeCell ref="DK552:DK555"/>
    <mergeCell ref="DL552:DL555"/>
    <mergeCell ref="DM552:DM555"/>
    <mergeCell ref="DN552:DN555"/>
    <mergeCell ref="DO552:DO553"/>
    <mergeCell ref="DD552:DD555"/>
    <mergeCell ref="DE552:DE555"/>
    <mergeCell ref="DF552:DF555"/>
    <mergeCell ref="DG552:DG555"/>
    <mergeCell ref="DH552:DH555"/>
    <mergeCell ref="DI552:DI555"/>
    <mergeCell ref="DG556:DG559"/>
    <mergeCell ref="CT556:CT559"/>
    <mergeCell ref="CU556:CU559"/>
    <mergeCell ref="CV556:CV559"/>
    <mergeCell ref="CW556:CW559"/>
    <mergeCell ref="CX556:CX559"/>
    <mergeCell ref="CY556:CY559"/>
    <mergeCell ref="CK556:CK559"/>
    <mergeCell ref="CO556:CO559"/>
    <mergeCell ref="CP556:CP559"/>
    <mergeCell ref="CQ556:CQ559"/>
    <mergeCell ref="CR556:CR559"/>
    <mergeCell ref="CS556:CS559"/>
    <mergeCell ref="CE556:CE559"/>
    <mergeCell ref="CF556:CF559"/>
    <mergeCell ref="CG556:CG559"/>
    <mergeCell ref="CH556:CH559"/>
    <mergeCell ref="CI556:CI559"/>
    <mergeCell ref="CJ556:CJ559"/>
    <mergeCell ref="CT560:CT563"/>
    <mergeCell ref="DQ558:DQ559"/>
    <mergeCell ref="DR558:DR559"/>
    <mergeCell ref="C560:C563"/>
    <mergeCell ref="D560:D561"/>
    <mergeCell ref="BW560:BW563"/>
    <mergeCell ref="BZ560:BZ563"/>
    <mergeCell ref="CH560:CH563"/>
    <mergeCell ref="CI560:CI563"/>
    <mergeCell ref="CJ560:CJ563"/>
    <mergeCell ref="CK560:CK563"/>
    <mergeCell ref="DN556:DN559"/>
    <mergeCell ref="DO556:DO557"/>
    <mergeCell ref="DP556:DP557"/>
    <mergeCell ref="DQ556:DQ557"/>
    <mergeCell ref="DR556:DR557"/>
    <mergeCell ref="D558:D559"/>
    <mergeCell ref="BW558:BW559"/>
    <mergeCell ref="BX558:BX559"/>
    <mergeCell ref="DO558:DO559"/>
    <mergeCell ref="DP558:DP559"/>
    <mergeCell ref="DH556:DH559"/>
    <mergeCell ref="DI556:DI559"/>
    <mergeCell ref="DJ556:DJ559"/>
    <mergeCell ref="DK556:DK559"/>
    <mergeCell ref="DL556:DL559"/>
    <mergeCell ref="DM556:DM559"/>
    <mergeCell ref="CZ556:CZ557"/>
    <mergeCell ref="DA556:DA557"/>
    <mergeCell ref="DD556:DD559"/>
    <mergeCell ref="DE556:DE559"/>
    <mergeCell ref="DF556:DF559"/>
    <mergeCell ref="DO560:DO561"/>
    <mergeCell ref="DP560:DP561"/>
    <mergeCell ref="DQ560:DQ561"/>
    <mergeCell ref="DR560:DR561"/>
    <mergeCell ref="D562:D563"/>
    <mergeCell ref="DO562:DO563"/>
    <mergeCell ref="DP562:DP563"/>
    <mergeCell ref="DQ562:DQ563"/>
    <mergeCell ref="DR562:DR563"/>
    <mergeCell ref="DI560:DI563"/>
    <mergeCell ref="DJ560:DJ563"/>
    <mergeCell ref="DK560:DK563"/>
    <mergeCell ref="DL560:DL563"/>
    <mergeCell ref="DM560:DM563"/>
    <mergeCell ref="DN560:DN563"/>
    <mergeCell ref="DA560:DA561"/>
    <mergeCell ref="DD560:DD563"/>
    <mergeCell ref="DE560:DE563"/>
    <mergeCell ref="DF560:DF563"/>
    <mergeCell ref="DG560:DG563"/>
    <mergeCell ref="DH560:DH563"/>
    <mergeCell ref="CU560:CU563"/>
    <mergeCell ref="CV560:CV563"/>
    <mergeCell ref="CW560:CW563"/>
    <mergeCell ref="CX560:CX563"/>
    <mergeCell ref="CY560:CY563"/>
    <mergeCell ref="CZ560:CZ561"/>
    <mergeCell ref="CO560:CO563"/>
    <mergeCell ref="CP560:CP563"/>
    <mergeCell ref="CQ560:CQ563"/>
    <mergeCell ref="CR560:CR563"/>
    <mergeCell ref="CS560:CS563"/>
    <mergeCell ref="CS564:CS567"/>
    <mergeCell ref="CT564:CT567"/>
    <mergeCell ref="CU564:CU567"/>
    <mergeCell ref="CV564:CV567"/>
    <mergeCell ref="CW564:CW567"/>
    <mergeCell ref="CX564:CX567"/>
    <mergeCell ref="CJ564:CJ567"/>
    <mergeCell ref="CK564:CK567"/>
    <mergeCell ref="CO564:CO567"/>
    <mergeCell ref="CP564:CP567"/>
    <mergeCell ref="CQ564:CQ567"/>
    <mergeCell ref="CR564:CR567"/>
    <mergeCell ref="C564:C567"/>
    <mergeCell ref="D564:D565"/>
    <mergeCell ref="BW564:BW567"/>
    <mergeCell ref="BZ564:BZ567"/>
    <mergeCell ref="CH564:CH567"/>
    <mergeCell ref="CI564:CI567"/>
    <mergeCell ref="D566:D567"/>
    <mergeCell ref="DM564:DM567"/>
    <mergeCell ref="DN564:DN567"/>
    <mergeCell ref="DO564:DO565"/>
    <mergeCell ref="DP564:DP565"/>
    <mergeCell ref="DQ564:DQ565"/>
    <mergeCell ref="DR564:DR565"/>
    <mergeCell ref="DO566:DO567"/>
    <mergeCell ref="DP566:DP567"/>
    <mergeCell ref="DQ566:DQ567"/>
    <mergeCell ref="DR566:DR567"/>
    <mergeCell ref="DG564:DG567"/>
    <mergeCell ref="DH564:DH567"/>
    <mergeCell ref="DI564:DI567"/>
    <mergeCell ref="DJ564:DJ567"/>
    <mergeCell ref="DK564:DK567"/>
    <mergeCell ref="DL564:DL567"/>
    <mergeCell ref="CY564:CY567"/>
    <mergeCell ref="CZ564:CZ565"/>
    <mergeCell ref="DA564:DA565"/>
    <mergeCell ref="DD564:DD567"/>
    <mergeCell ref="DE564:DE567"/>
    <mergeCell ref="DF564:DF567"/>
    <mergeCell ref="CS568:CS571"/>
    <mergeCell ref="CT568:CT571"/>
    <mergeCell ref="CU568:CU571"/>
    <mergeCell ref="CV568:CV571"/>
    <mergeCell ref="CW568:CW571"/>
    <mergeCell ref="CX568:CX571"/>
    <mergeCell ref="CJ568:CJ571"/>
    <mergeCell ref="CK568:CK571"/>
    <mergeCell ref="CO568:CO571"/>
    <mergeCell ref="CP568:CP571"/>
    <mergeCell ref="CQ568:CQ571"/>
    <mergeCell ref="CR568:CR571"/>
    <mergeCell ref="C568:C571"/>
    <mergeCell ref="D568:D569"/>
    <mergeCell ref="BW568:BW571"/>
    <mergeCell ref="BZ568:BZ571"/>
    <mergeCell ref="CH568:CH571"/>
    <mergeCell ref="CI568:CI571"/>
    <mergeCell ref="D570:D571"/>
    <mergeCell ref="DM568:DM571"/>
    <mergeCell ref="DN568:DN571"/>
    <mergeCell ref="DO568:DO569"/>
    <mergeCell ref="DP568:DP569"/>
    <mergeCell ref="DQ568:DQ569"/>
    <mergeCell ref="DR568:DR569"/>
    <mergeCell ref="DO570:DO571"/>
    <mergeCell ref="DP570:DP571"/>
    <mergeCell ref="DQ570:DQ571"/>
    <mergeCell ref="DR570:DR571"/>
    <mergeCell ref="DG568:DG571"/>
    <mergeCell ref="DH568:DH571"/>
    <mergeCell ref="DI568:DI571"/>
    <mergeCell ref="DJ568:DJ571"/>
    <mergeCell ref="DK568:DK571"/>
    <mergeCell ref="DL568:DL571"/>
    <mergeCell ref="CY568:CY571"/>
    <mergeCell ref="CZ568:CZ569"/>
    <mergeCell ref="DA568:DA569"/>
    <mergeCell ref="DD568:DD571"/>
    <mergeCell ref="DE568:DE571"/>
    <mergeCell ref="DF568:DF571"/>
    <mergeCell ref="CS572:CS575"/>
    <mergeCell ref="CT572:CT575"/>
    <mergeCell ref="CU572:CU575"/>
    <mergeCell ref="CV572:CV575"/>
    <mergeCell ref="CW572:CW575"/>
    <mergeCell ref="CX572:CX575"/>
    <mergeCell ref="CJ572:CJ575"/>
    <mergeCell ref="CK572:CK575"/>
    <mergeCell ref="CO572:CO575"/>
    <mergeCell ref="CP572:CP575"/>
    <mergeCell ref="CQ572:CQ575"/>
    <mergeCell ref="CR572:CR575"/>
    <mergeCell ref="C572:C575"/>
    <mergeCell ref="D572:D573"/>
    <mergeCell ref="BW572:BW575"/>
    <mergeCell ref="BZ572:BZ575"/>
    <mergeCell ref="CH572:CH575"/>
    <mergeCell ref="CI572:CI575"/>
    <mergeCell ref="D574:D575"/>
    <mergeCell ref="DM572:DM575"/>
    <mergeCell ref="DN572:DN575"/>
    <mergeCell ref="DO572:DO573"/>
    <mergeCell ref="DP572:DP573"/>
    <mergeCell ref="DQ572:DQ573"/>
    <mergeCell ref="DR572:DR573"/>
    <mergeCell ref="DO574:DO575"/>
    <mergeCell ref="DP574:DP575"/>
    <mergeCell ref="DQ574:DQ575"/>
    <mergeCell ref="DR574:DR575"/>
    <mergeCell ref="DG572:DG575"/>
    <mergeCell ref="DH572:DH575"/>
    <mergeCell ref="DI572:DI575"/>
    <mergeCell ref="DJ572:DJ575"/>
    <mergeCell ref="DK572:DK575"/>
    <mergeCell ref="DL572:DL575"/>
    <mergeCell ref="CY572:CY575"/>
    <mergeCell ref="CZ572:CZ573"/>
    <mergeCell ref="DA572:DA573"/>
    <mergeCell ref="DD572:DD575"/>
    <mergeCell ref="DE572:DE575"/>
    <mergeCell ref="DF572:DF575"/>
    <mergeCell ref="CS576:CS579"/>
    <mergeCell ref="CT576:CT579"/>
    <mergeCell ref="CU576:CU579"/>
    <mergeCell ref="CV576:CV579"/>
    <mergeCell ref="CW576:CW579"/>
    <mergeCell ref="CX576:CX579"/>
    <mergeCell ref="CJ576:CJ579"/>
    <mergeCell ref="CK576:CK579"/>
    <mergeCell ref="CO576:CO579"/>
    <mergeCell ref="CP576:CP579"/>
    <mergeCell ref="CQ576:CQ579"/>
    <mergeCell ref="CR576:CR579"/>
    <mergeCell ref="C576:C579"/>
    <mergeCell ref="D576:D577"/>
    <mergeCell ref="BW576:BW579"/>
    <mergeCell ref="BZ576:BZ579"/>
    <mergeCell ref="CH576:CH579"/>
    <mergeCell ref="CI576:CI579"/>
    <mergeCell ref="D578:D579"/>
    <mergeCell ref="DM576:DM579"/>
    <mergeCell ref="DN576:DN579"/>
    <mergeCell ref="DO576:DO577"/>
    <mergeCell ref="DP576:DP577"/>
    <mergeCell ref="DQ576:DQ577"/>
    <mergeCell ref="DR576:DR577"/>
    <mergeCell ref="DO578:DO579"/>
    <mergeCell ref="DP578:DP579"/>
    <mergeCell ref="DQ578:DQ579"/>
    <mergeCell ref="DR578:DR579"/>
    <mergeCell ref="DG576:DG579"/>
    <mergeCell ref="DH576:DH579"/>
    <mergeCell ref="DI576:DI579"/>
    <mergeCell ref="DJ576:DJ579"/>
    <mergeCell ref="DK576:DK579"/>
    <mergeCell ref="DL576:DL579"/>
    <mergeCell ref="CY576:CY579"/>
    <mergeCell ref="CZ576:CZ577"/>
    <mergeCell ref="DA576:DA577"/>
    <mergeCell ref="DD576:DD579"/>
    <mergeCell ref="DE576:DE579"/>
    <mergeCell ref="DF576:DF579"/>
    <mergeCell ref="CS580:CS583"/>
    <mergeCell ref="CT580:CT583"/>
    <mergeCell ref="CU580:CU583"/>
    <mergeCell ref="CV580:CV583"/>
    <mergeCell ref="CW580:CW583"/>
    <mergeCell ref="CX580:CX583"/>
    <mergeCell ref="CJ580:CJ583"/>
    <mergeCell ref="CK580:CK583"/>
    <mergeCell ref="CO580:CO583"/>
    <mergeCell ref="CP580:CP583"/>
    <mergeCell ref="CQ580:CQ583"/>
    <mergeCell ref="CR580:CR583"/>
    <mergeCell ref="C580:C583"/>
    <mergeCell ref="D580:D581"/>
    <mergeCell ref="BW580:BW583"/>
    <mergeCell ref="BZ580:BZ583"/>
    <mergeCell ref="CH580:CH583"/>
    <mergeCell ref="CI580:CI583"/>
    <mergeCell ref="D582:D583"/>
    <mergeCell ref="DM580:DM583"/>
    <mergeCell ref="DN580:DN583"/>
    <mergeCell ref="DO580:DO581"/>
    <mergeCell ref="DP580:DP581"/>
    <mergeCell ref="DQ580:DQ581"/>
    <mergeCell ref="DR580:DR581"/>
    <mergeCell ref="DO582:DO583"/>
    <mergeCell ref="DP582:DP583"/>
    <mergeCell ref="DQ582:DQ583"/>
    <mergeCell ref="DR582:DR583"/>
    <mergeCell ref="DG580:DG583"/>
    <mergeCell ref="DH580:DH583"/>
    <mergeCell ref="DI580:DI583"/>
    <mergeCell ref="DJ580:DJ583"/>
    <mergeCell ref="DK580:DK583"/>
    <mergeCell ref="DL580:DL583"/>
    <mergeCell ref="CY580:CY583"/>
    <mergeCell ref="CZ580:CZ581"/>
    <mergeCell ref="DA580:DA581"/>
    <mergeCell ref="DD580:DD583"/>
    <mergeCell ref="DE580:DE583"/>
    <mergeCell ref="DF580:DF583"/>
    <mergeCell ref="CS584:CS587"/>
    <mergeCell ref="CT584:CT587"/>
    <mergeCell ref="CU584:CU587"/>
    <mergeCell ref="CV584:CV587"/>
    <mergeCell ref="CW584:CW587"/>
    <mergeCell ref="CX584:CX587"/>
    <mergeCell ref="CJ584:CJ587"/>
    <mergeCell ref="CK584:CK587"/>
    <mergeCell ref="CO584:CO587"/>
    <mergeCell ref="CP584:CP587"/>
    <mergeCell ref="CQ584:CQ587"/>
    <mergeCell ref="CR584:CR587"/>
    <mergeCell ref="C584:C587"/>
    <mergeCell ref="D584:D585"/>
    <mergeCell ref="BW584:BW587"/>
    <mergeCell ref="BZ584:BZ587"/>
    <mergeCell ref="CH584:CH587"/>
    <mergeCell ref="CI584:CI587"/>
    <mergeCell ref="D586:D587"/>
    <mergeCell ref="DM584:DM587"/>
    <mergeCell ref="DN584:DN587"/>
    <mergeCell ref="DO584:DO585"/>
    <mergeCell ref="DP584:DP585"/>
    <mergeCell ref="DQ584:DQ585"/>
    <mergeCell ref="DR584:DR585"/>
    <mergeCell ref="DO586:DO587"/>
    <mergeCell ref="DP586:DP587"/>
    <mergeCell ref="DQ586:DQ587"/>
    <mergeCell ref="DR586:DR587"/>
    <mergeCell ref="DG584:DG587"/>
    <mergeCell ref="DH584:DH587"/>
    <mergeCell ref="DI584:DI587"/>
    <mergeCell ref="DJ584:DJ587"/>
    <mergeCell ref="DK584:DK587"/>
    <mergeCell ref="DL584:DL587"/>
    <mergeCell ref="CY584:CY587"/>
    <mergeCell ref="CZ584:CZ585"/>
    <mergeCell ref="DA584:DA585"/>
    <mergeCell ref="DD584:DD587"/>
    <mergeCell ref="DE584:DE587"/>
    <mergeCell ref="DF584:DF587"/>
    <mergeCell ref="CS588:CS591"/>
    <mergeCell ref="CT588:CT591"/>
    <mergeCell ref="CU588:CU591"/>
    <mergeCell ref="CV588:CV591"/>
    <mergeCell ref="CW588:CW591"/>
    <mergeCell ref="CX588:CX591"/>
    <mergeCell ref="CJ588:CJ591"/>
    <mergeCell ref="CK588:CK591"/>
    <mergeCell ref="CO588:CO591"/>
    <mergeCell ref="CP588:CP591"/>
    <mergeCell ref="CQ588:CQ591"/>
    <mergeCell ref="CR588:CR591"/>
    <mergeCell ref="C588:C591"/>
    <mergeCell ref="D588:D589"/>
    <mergeCell ref="BW588:BW591"/>
    <mergeCell ref="BZ588:BZ591"/>
    <mergeCell ref="CH588:CH591"/>
    <mergeCell ref="CI588:CI591"/>
    <mergeCell ref="D590:D591"/>
    <mergeCell ref="DM588:DM591"/>
    <mergeCell ref="DN588:DN591"/>
    <mergeCell ref="DO588:DO589"/>
    <mergeCell ref="DP588:DP589"/>
    <mergeCell ref="DQ588:DQ589"/>
    <mergeCell ref="DR588:DR589"/>
    <mergeCell ref="DO590:DO591"/>
    <mergeCell ref="DP590:DP591"/>
    <mergeCell ref="DQ590:DQ591"/>
    <mergeCell ref="DR590:DR591"/>
    <mergeCell ref="DG588:DG591"/>
    <mergeCell ref="DH588:DH591"/>
    <mergeCell ref="DI588:DI591"/>
    <mergeCell ref="DJ588:DJ591"/>
    <mergeCell ref="DK588:DK591"/>
    <mergeCell ref="DL588:DL591"/>
    <mergeCell ref="CY588:CY591"/>
    <mergeCell ref="CZ588:CZ589"/>
    <mergeCell ref="DA588:DA589"/>
    <mergeCell ref="DD588:DD591"/>
    <mergeCell ref="DE588:DE591"/>
    <mergeCell ref="DF588:DF591"/>
    <mergeCell ref="CS592:CS595"/>
    <mergeCell ref="CT592:CT595"/>
    <mergeCell ref="CU592:CU595"/>
    <mergeCell ref="CV592:CV595"/>
    <mergeCell ref="CW592:CW595"/>
    <mergeCell ref="CX592:CX595"/>
    <mergeCell ref="CJ592:CJ595"/>
    <mergeCell ref="CK592:CK595"/>
    <mergeCell ref="CO592:CO595"/>
    <mergeCell ref="CP592:CP595"/>
    <mergeCell ref="CQ592:CQ595"/>
    <mergeCell ref="CR592:CR595"/>
    <mergeCell ref="C592:C595"/>
    <mergeCell ref="D592:D593"/>
    <mergeCell ref="BW592:BW595"/>
    <mergeCell ref="BZ592:BZ595"/>
    <mergeCell ref="CH592:CH595"/>
    <mergeCell ref="CI592:CI595"/>
    <mergeCell ref="D594:D595"/>
    <mergeCell ref="DM592:DM595"/>
    <mergeCell ref="DN592:DN595"/>
    <mergeCell ref="DO592:DO593"/>
    <mergeCell ref="DP592:DP593"/>
    <mergeCell ref="DQ592:DQ593"/>
    <mergeCell ref="DR592:DR593"/>
    <mergeCell ref="DO594:DO595"/>
    <mergeCell ref="DP594:DP595"/>
    <mergeCell ref="DQ594:DQ595"/>
    <mergeCell ref="DR594:DR595"/>
    <mergeCell ref="DG592:DG595"/>
    <mergeCell ref="DH592:DH595"/>
    <mergeCell ref="DI592:DI595"/>
    <mergeCell ref="DJ592:DJ595"/>
    <mergeCell ref="DK592:DK595"/>
    <mergeCell ref="DL592:DL595"/>
    <mergeCell ref="CY592:CY595"/>
    <mergeCell ref="CZ592:CZ593"/>
    <mergeCell ref="DA592:DA593"/>
    <mergeCell ref="DD592:DD595"/>
    <mergeCell ref="DE592:DE595"/>
    <mergeCell ref="DF592:DF595"/>
    <mergeCell ref="CD596:CD599"/>
    <mergeCell ref="CE596:CE599"/>
    <mergeCell ref="CF596:CF599"/>
    <mergeCell ref="CG596:CG599"/>
    <mergeCell ref="CH596:CH599"/>
    <mergeCell ref="CI596:CI599"/>
    <mergeCell ref="BW596:BW597"/>
    <mergeCell ref="BX596:BX597"/>
    <mergeCell ref="BZ596:BZ599"/>
    <mergeCell ref="CA596:CA599"/>
    <mergeCell ref="CB596:CB599"/>
    <mergeCell ref="CC596:CC599"/>
    <mergeCell ref="B596:B679"/>
    <mergeCell ref="C596:C599"/>
    <mergeCell ref="D596:D597"/>
    <mergeCell ref="BI596:BI679"/>
    <mergeCell ref="BL596:BL679"/>
    <mergeCell ref="BU596:BU679"/>
    <mergeCell ref="C600:C603"/>
    <mergeCell ref="C604:C607"/>
    <mergeCell ref="D604:D605"/>
    <mergeCell ref="D606:D607"/>
    <mergeCell ref="BW600:BW601"/>
    <mergeCell ref="BX600:BX601"/>
    <mergeCell ref="BZ600:BZ603"/>
    <mergeCell ref="CA600:CA603"/>
    <mergeCell ref="CB600:CB603"/>
    <mergeCell ref="CC600:CC603"/>
    <mergeCell ref="CD600:CD603"/>
    <mergeCell ref="CE600:CE603"/>
    <mergeCell ref="CF600:CF603"/>
    <mergeCell ref="CG600:CG603"/>
    <mergeCell ref="DD596:DD599"/>
    <mergeCell ref="DE596:DE599"/>
    <mergeCell ref="CY600:CY603"/>
    <mergeCell ref="CZ600:CZ601"/>
    <mergeCell ref="DA600:DA601"/>
    <mergeCell ref="DD600:DD603"/>
    <mergeCell ref="CS596:CS599"/>
    <mergeCell ref="CT596:CT599"/>
    <mergeCell ref="CU596:CU599"/>
    <mergeCell ref="CV596:CV599"/>
    <mergeCell ref="CW596:CW599"/>
    <mergeCell ref="CX596:CX599"/>
    <mergeCell ref="CJ596:CJ599"/>
    <mergeCell ref="CK596:CK599"/>
    <mergeCell ref="CO596:CO599"/>
    <mergeCell ref="CP596:CP599"/>
    <mergeCell ref="CQ596:CQ599"/>
    <mergeCell ref="CR596:CR599"/>
    <mergeCell ref="CJ600:CJ603"/>
    <mergeCell ref="CK600:CK603"/>
    <mergeCell ref="CO600:CO603"/>
    <mergeCell ref="CP600:CP603"/>
    <mergeCell ref="CQ600:CQ603"/>
    <mergeCell ref="CR600:CR603"/>
    <mergeCell ref="DR596:DR597"/>
    <mergeCell ref="DT596:DT679"/>
    <mergeCell ref="D598:D599"/>
    <mergeCell ref="BW598:BW599"/>
    <mergeCell ref="BX598:BX599"/>
    <mergeCell ref="DO598:DO599"/>
    <mergeCell ref="DP598:DP599"/>
    <mergeCell ref="DQ598:DQ599"/>
    <mergeCell ref="DR598:DR599"/>
    <mergeCell ref="D600:D601"/>
    <mergeCell ref="DL596:DL599"/>
    <mergeCell ref="DM596:DM599"/>
    <mergeCell ref="DN596:DN599"/>
    <mergeCell ref="DO596:DO597"/>
    <mergeCell ref="DP596:DP597"/>
    <mergeCell ref="DQ596:DQ597"/>
    <mergeCell ref="DF596:DF599"/>
    <mergeCell ref="DG596:DG599"/>
    <mergeCell ref="DH596:DH599"/>
    <mergeCell ref="DI596:DI599"/>
    <mergeCell ref="DJ596:DJ599"/>
    <mergeCell ref="DK596:DK599"/>
    <mergeCell ref="CY596:CY599"/>
    <mergeCell ref="CZ596:CZ597"/>
    <mergeCell ref="DA596:DA597"/>
    <mergeCell ref="DB596:DB679"/>
    <mergeCell ref="CS600:CS603"/>
    <mergeCell ref="CT600:CT603"/>
    <mergeCell ref="CU600:CU603"/>
    <mergeCell ref="CV600:CV603"/>
    <mergeCell ref="CW600:CW603"/>
    <mergeCell ref="CX600:CX603"/>
    <mergeCell ref="CH600:CH603"/>
    <mergeCell ref="CI600:CI603"/>
    <mergeCell ref="CG604:CG607"/>
    <mergeCell ref="CH604:CH607"/>
    <mergeCell ref="CI604:CI607"/>
    <mergeCell ref="BW604:BW605"/>
    <mergeCell ref="BX604:BX605"/>
    <mergeCell ref="BZ604:BZ607"/>
    <mergeCell ref="CA604:CA607"/>
    <mergeCell ref="CB604:CB607"/>
    <mergeCell ref="CC604:CC607"/>
    <mergeCell ref="BW606:BW607"/>
    <mergeCell ref="BX606:BX607"/>
    <mergeCell ref="DQ600:DQ601"/>
    <mergeCell ref="DR600:DR601"/>
    <mergeCell ref="D602:D603"/>
    <mergeCell ref="BW602:BW603"/>
    <mergeCell ref="BX602:BX603"/>
    <mergeCell ref="DO602:DO603"/>
    <mergeCell ref="DP602:DP603"/>
    <mergeCell ref="DQ602:DQ603"/>
    <mergeCell ref="DR602:DR603"/>
    <mergeCell ref="DK600:DK603"/>
    <mergeCell ref="DL600:DL603"/>
    <mergeCell ref="DM600:DM603"/>
    <mergeCell ref="DN600:DN603"/>
    <mergeCell ref="DO600:DO601"/>
    <mergeCell ref="DP600:DP601"/>
    <mergeCell ref="DE600:DE603"/>
    <mergeCell ref="DF600:DF603"/>
    <mergeCell ref="DG600:DG603"/>
    <mergeCell ref="DH600:DH603"/>
    <mergeCell ref="DI600:DI603"/>
    <mergeCell ref="DJ600:DJ603"/>
    <mergeCell ref="DR604:DR605"/>
    <mergeCell ref="DO606:DO607"/>
    <mergeCell ref="DP606:DP607"/>
    <mergeCell ref="DQ606:DQ607"/>
    <mergeCell ref="DR606:DR607"/>
    <mergeCell ref="DG604:DG607"/>
    <mergeCell ref="DH604:DH607"/>
    <mergeCell ref="DI604:DI607"/>
    <mergeCell ref="DJ604:DJ607"/>
    <mergeCell ref="DK604:DK607"/>
    <mergeCell ref="DL604:DL607"/>
    <mergeCell ref="CY604:CY607"/>
    <mergeCell ref="CZ604:CZ605"/>
    <mergeCell ref="DA604:DA605"/>
    <mergeCell ref="DD604:DD607"/>
    <mergeCell ref="DE604:DE607"/>
    <mergeCell ref="DF604:DF607"/>
    <mergeCell ref="CB608:CB611"/>
    <mergeCell ref="CC608:CC611"/>
    <mergeCell ref="CD608:CD611"/>
    <mergeCell ref="CE608:CE611"/>
    <mergeCell ref="CF608:CF611"/>
    <mergeCell ref="CG608:CG611"/>
    <mergeCell ref="C608:C611"/>
    <mergeCell ref="D608:D609"/>
    <mergeCell ref="BW608:BW609"/>
    <mergeCell ref="BX608:BX609"/>
    <mergeCell ref="BZ608:BZ611"/>
    <mergeCell ref="CA608:CA611"/>
    <mergeCell ref="DM604:DM607"/>
    <mergeCell ref="DN604:DN607"/>
    <mergeCell ref="DO604:DO605"/>
    <mergeCell ref="DP604:DP605"/>
    <mergeCell ref="DQ604:DQ605"/>
    <mergeCell ref="CS604:CS607"/>
    <mergeCell ref="CT604:CT607"/>
    <mergeCell ref="CU604:CU607"/>
    <mergeCell ref="CV604:CV607"/>
    <mergeCell ref="CW604:CW607"/>
    <mergeCell ref="CX604:CX607"/>
    <mergeCell ref="CJ604:CJ607"/>
    <mergeCell ref="CK604:CK607"/>
    <mergeCell ref="CO604:CO607"/>
    <mergeCell ref="CP604:CP607"/>
    <mergeCell ref="CQ604:CQ607"/>
    <mergeCell ref="CR604:CR607"/>
    <mergeCell ref="CD604:CD607"/>
    <mergeCell ref="CE604:CE607"/>
    <mergeCell ref="CF604:CF607"/>
    <mergeCell ref="DJ608:DJ611"/>
    <mergeCell ref="CW608:CW611"/>
    <mergeCell ref="CX608:CX611"/>
    <mergeCell ref="CY608:CY611"/>
    <mergeCell ref="CZ608:CZ609"/>
    <mergeCell ref="DA608:DA609"/>
    <mergeCell ref="DD608:DD611"/>
    <mergeCell ref="CQ608:CQ611"/>
    <mergeCell ref="CR608:CR611"/>
    <mergeCell ref="CS608:CS611"/>
    <mergeCell ref="CT608:CT611"/>
    <mergeCell ref="CU608:CU611"/>
    <mergeCell ref="CV608:CV611"/>
    <mergeCell ref="CH608:CH611"/>
    <mergeCell ref="CI608:CI611"/>
    <mergeCell ref="CJ608:CJ611"/>
    <mergeCell ref="CK608:CK611"/>
    <mergeCell ref="CO608:CO611"/>
    <mergeCell ref="CP608:CP611"/>
    <mergeCell ref="CB612:CB615"/>
    <mergeCell ref="CC612:CC615"/>
    <mergeCell ref="CD612:CD615"/>
    <mergeCell ref="CE612:CE615"/>
    <mergeCell ref="CF612:CF615"/>
    <mergeCell ref="CG612:CG615"/>
    <mergeCell ref="C612:C615"/>
    <mergeCell ref="D612:D613"/>
    <mergeCell ref="BW612:BW613"/>
    <mergeCell ref="BX612:BX613"/>
    <mergeCell ref="BZ612:BZ615"/>
    <mergeCell ref="CA612:CA615"/>
    <mergeCell ref="DQ608:DQ609"/>
    <mergeCell ref="DR608:DR609"/>
    <mergeCell ref="D610:D611"/>
    <mergeCell ref="BW610:BW611"/>
    <mergeCell ref="BX610:BX611"/>
    <mergeCell ref="DO610:DO611"/>
    <mergeCell ref="DP610:DP611"/>
    <mergeCell ref="DQ610:DQ611"/>
    <mergeCell ref="DR610:DR611"/>
    <mergeCell ref="DK608:DK611"/>
    <mergeCell ref="DL608:DL611"/>
    <mergeCell ref="DM608:DM611"/>
    <mergeCell ref="DN608:DN611"/>
    <mergeCell ref="DO608:DO609"/>
    <mergeCell ref="DP608:DP609"/>
    <mergeCell ref="DE608:DE611"/>
    <mergeCell ref="DF608:DF611"/>
    <mergeCell ref="DG608:DG611"/>
    <mergeCell ref="DH608:DH611"/>
    <mergeCell ref="DI608:DI611"/>
    <mergeCell ref="CW612:CW615"/>
    <mergeCell ref="CX612:CX615"/>
    <mergeCell ref="CY612:CY615"/>
    <mergeCell ref="CZ612:CZ613"/>
    <mergeCell ref="DA612:DA613"/>
    <mergeCell ref="DD612:DD615"/>
    <mergeCell ref="CQ612:CQ615"/>
    <mergeCell ref="CR612:CR615"/>
    <mergeCell ref="CS612:CS615"/>
    <mergeCell ref="CT612:CT615"/>
    <mergeCell ref="CU612:CU615"/>
    <mergeCell ref="CV612:CV615"/>
    <mergeCell ref="CH612:CH615"/>
    <mergeCell ref="CI612:CI615"/>
    <mergeCell ref="CJ612:CJ615"/>
    <mergeCell ref="CK612:CK615"/>
    <mergeCell ref="CO612:CO615"/>
    <mergeCell ref="CP612:CP615"/>
    <mergeCell ref="DR614:DR615"/>
    <mergeCell ref="C616:C619"/>
    <mergeCell ref="D616:D617"/>
    <mergeCell ref="BW616:BW617"/>
    <mergeCell ref="BX616:BX617"/>
    <mergeCell ref="BZ616:BZ619"/>
    <mergeCell ref="CA616:CA619"/>
    <mergeCell ref="CB616:CB619"/>
    <mergeCell ref="CC616:CC619"/>
    <mergeCell ref="CD616:CD619"/>
    <mergeCell ref="DQ612:DQ613"/>
    <mergeCell ref="DR612:DR613"/>
    <mergeCell ref="D614:D615"/>
    <mergeCell ref="BK614:BK616"/>
    <mergeCell ref="BM614:BS616"/>
    <mergeCell ref="BW614:BW615"/>
    <mergeCell ref="BX614:BX615"/>
    <mergeCell ref="DO614:DO615"/>
    <mergeCell ref="DP614:DP615"/>
    <mergeCell ref="DQ614:DQ615"/>
    <mergeCell ref="DK612:DK615"/>
    <mergeCell ref="DL612:DL615"/>
    <mergeCell ref="DM612:DM615"/>
    <mergeCell ref="DN612:DN615"/>
    <mergeCell ref="DO612:DO613"/>
    <mergeCell ref="DP612:DP613"/>
    <mergeCell ref="DE612:DE615"/>
    <mergeCell ref="DF612:DF615"/>
    <mergeCell ref="DG612:DG615"/>
    <mergeCell ref="DH612:DH615"/>
    <mergeCell ref="DI612:DI615"/>
    <mergeCell ref="DJ612:DJ615"/>
    <mergeCell ref="DE616:DE619"/>
    <mergeCell ref="DF616:DF619"/>
    <mergeCell ref="DG616:DG619"/>
    <mergeCell ref="CT616:CT619"/>
    <mergeCell ref="CU616:CU619"/>
    <mergeCell ref="CV616:CV619"/>
    <mergeCell ref="CW616:CW619"/>
    <mergeCell ref="CX616:CX619"/>
    <mergeCell ref="CY616:CY619"/>
    <mergeCell ref="CK616:CK619"/>
    <mergeCell ref="CO616:CO619"/>
    <mergeCell ref="CP616:CP619"/>
    <mergeCell ref="CQ616:CQ619"/>
    <mergeCell ref="CR616:CR619"/>
    <mergeCell ref="CS616:CS619"/>
    <mergeCell ref="CE616:CE619"/>
    <mergeCell ref="CF616:CF619"/>
    <mergeCell ref="CG616:CG619"/>
    <mergeCell ref="CH616:CH619"/>
    <mergeCell ref="CI616:CI619"/>
    <mergeCell ref="CJ616:CJ619"/>
    <mergeCell ref="CG620:CG623"/>
    <mergeCell ref="CH620:CH623"/>
    <mergeCell ref="CI620:CI623"/>
    <mergeCell ref="DQ618:DQ619"/>
    <mergeCell ref="DR618:DR619"/>
    <mergeCell ref="C620:C623"/>
    <mergeCell ref="D620:D621"/>
    <mergeCell ref="BW620:BW621"/>
    <mergeCell ref="BX620:BX621"/>
    <mergeCell ref="BZ620:BZ623"/>
    <mergeCell ref="CA620:CA623"/>
    <mergeCell ref="CB620:CB623"/>
    <mergeCell ref="CC620:CC623"/>
    <mergeCell ref="DN616:DN619"/>
    <mergeCell ref="DO616:DO617"/>
    <mergeCell ref="DP616:DP617"/>
    <mergeCell ref="DQ616:DQ617"/>
    <mergeCell ref="DR616:DR617"/>
    <mergeCell ref="D618:D619"/>
    <mergeCell ref="BW618:BW619"/>
    <mergeCell ref="BX618:BX619"/>
    <mergeCell ref="DO618:DO619"/>
    <mergeCell ref="DP618:DP619"/>
    <mergeCell ref="DH616:DH619"/>
    <mergeCell ref="DI616:DI619"/>
    <mergeCell ref="DJ616:DJ619"/>
    <mergeCell ref="DK616:DK619"/>
    <mergeCell ref="DL616:DL619"/>
    <mergeCell ref="DM616:DM619"/>
    <mergeCell ref="CZ616:CZ617"/>
    <mergeCell ref="DA616:DA617"/>
    <mergeCell ref="DD616:DD619"/>
    <mergeCell ref="DQ622:DQ623"/>
    <mergeCell ref="DM620:DM623"/>
    <mergeCell ref="DN620:DN623"/>
    <mergeCell ref="DO620:DO621"/>
    <mergeCell ref="DP620:DP621"/>
    <mergeCell ref="DQ620:DQ621"/>
    <mergeCell ref="DR620:DR621"/>
    <mergeCell ref="DR622:DR623"/>
    <mergeCell ref="DG620:DG623"/>
    <mergeCell ref="DH620:DH623"/>
    <mergeCell ref="DI620:DI623"/>
    <mergeCell ref="DJ620:DJ623"/>
    <mergeCell ref="DK620:DK623"/>
    <mergeCell ref="DL620:DL623"/>
    <mergeCell ref="CY620:CY623"/>
    <mergeCell ref="CZ620:CZ621"/>
    <mergeCell ref="DA620:DA621"/>
    <mergeCell ref="DD620:DD623"/>
    <mergeCell ref="DE620:DE623"/>
    <mergeCell ref="DF620:DF623"/>
    <mergeCell ref="CB624:CB627"/>
    <mergeCell ref="CC624:CC627"/>
    <mergeCell ref="CD624:CD627"/>
    <mergeCell ref="CE624:CE627"/>
    <mergeCell ref="CF624:CF627"/>
    <mergeCell ref="CG624:CG627"/>
    <mergeCell ref="C624:C627"/>
    <mergeCell ref="D624:D625"/>
    <mergeCell ref="BW624:BW625"/>
    <mergeCell ref="BX624:BX625"/>
    <mergeCell ref="BZ624:BZ627"/>
    <mergeCell ref="CA624:CA627"/>
    <mergeCell ref="D622:D623"/>
    <mergeCell ref="BW622:BW623"/>
    <mergeCell ref="BX622:BX623"/>
    <mergeCell ref="DO622:DO623"/>
    <mergeCell ref="DP622:DP623"/>
    <mergeCell ref="CS620:CS623"/>
    <mergeCell ref="CT620:CT623"/>
    <mergeCell ref="CU620:CU623"/>
    <mergeCell ref="CV620:CV623"/>
    <mergeCell ref="CW620:CW623"/>
    <mergeCell ref="CX620:CX623"/>
    <mergeCell ref="CJ620:CJ623"/>
    <mergeCell ref="CK620:CK623"/>
    <mergeCell ref="CO620:CO623"/>
    <mergeCell ref="CP620:CP623"/>
    <mergeCell ref="CQ620:CQ623"/>
    <mergeCell ref="CR620:CR623"/>
    <mergeCell ref="CD620:CD623"/>
    <mergeCell ref="CE620:CE623"/>
    <mergeCell ref="CF620:CF623"/>
    <mergeCell ref="DJ624:DJ627"/>
    <mergeCell ref="CW624:CW627"/>
    <mergeCell ref="CX624:CX627"/>
    <mergeCell ref="CY624:CY627"/>
    <mergeCell ref="CZ624:CZ625"/>
    <mergeCell ref="DA624:DA625"/>
    <mergeCell ref="DD624:DD627"/>
    <mergeCell ref="CQ624:CQ627"/>
    <mergeCell ref="CR624:CR627"/>
    <mergeCell ref="CS624:CS627"/>
    <mergeCell ref="CT624:CT627"/>
    <mergeCell ref="CU624:CU627"/>
    <mergeCell ref="CV624:CV627"/>
    <mergeCell ref="CH624:CH627"/>
    <mergeCell ref="CI624:CI627"/>
    <mergeCell ref="CJ624:CJ627"/>
    <mergeCell ref="CK624:CK627"/>
    <mergeCell ref="CO624:CO627"/>
    <mergeCell ref="CP624:CP627"/>
    <mergeCell ref="CB628:CB631"/>
    <mergeCell ref="CC628:CC631"/>
    <mergeCell ref="CD628:CD631"/>
    <mergeCell ref="CE628:CE631"/>
    <mergeCell ref="CF628:CF631"/>
    <mergeCell ref="CG628:CG631"/>
    <mergeCell ref="C628:C631"/>
    <mergeCell ref="D628:D629"/>
    <mergeCell ref="BW628:BW629"/>
    <mergeCell ref="BX628:BX629"/>
    <mergeCell ref="BZ628:BZ631"/>
    <mergeCell ref="CA628:CA631"/>
    <mergeCell ref="DQ624:DQ625"/>
    <mergeCell ref="DR624:DR625"/>
    <mergeCell ref="D626:D627"/>
    <mergeCell ref="BW626:BW627"/>
    <mergeCell ref="BX626:BX627"/>
    <mergeCell ref="DO626:DO627"/>
    <mergeCell ref="DP626:DP627"/>
    <mergeCell ref="DQ626:DQ627"/>
    <mergeCell ref="DR626:DR627"/>
    <mergeCell ref="DK624:DK627"/>
    <mergeCell ref="DL624:DL627"/>
    <mergeCell ref="DM624:DM627"/>
    <mergeCell ref="DN624:DN627"/>
    <mergeCell ref="DO624:DO625"/>
    <mergeCell ref="DP624:DP625"/>
    <mergeCell ref="DE624:DE627"/>
    <mergeCell ref="DF624:DF627"/>
    <mergeCell ref="DG624:DG627"/>
    <mergeCell ref="DH624:DH627"/>
    <mergeCell ref="DI624:DI627"/>
    <mergeCell ref="DJ628:DJ631"/>
    <mergeCell ref="CW628:CW631"/>
    <mergeCell ref="CX628:CX631"/>
    <mergeCell ref="CY628:CY631"/>
    <mergeCell ref="CZ628:CZ629"/>
    <mergeCell ref="DA628:DA629"/>
    <mergeCell ref="DD628:DD631"/>
    <mergeCell ref="CQ628:CQ631"/>
    <mergeCell ref="CR628:CR631"/>
    <mergeCell ref="CS628:CS631"/>
    <mergeCell ref="CT628:CT631"/>
    <mergeCell ref="CU628:CU631"/>
    <mergeCell ref="CV628:CV631"/>
    <mergeCell ref="CH628:CH631"/>
    <mergeCell ref="CI628:CI631"/>
    <mergeCell ref="CJ628:CJ631"/>
    <mergeCell ref="CK628:CK631"/>
    <mergeCell ref="CO628:CO631"/>
    <mergeCell ref="CP628:CP631"/>
    <mergeCell ref="CB632:CB635"/>
    <mergeCell ref="CC632:CC635"/>
    <mergeCell ref="CD632:CD635"/>
    <mergeCell ref="CE632:CE635"/>
    <mergeCell ref="CF632:CF635"/>
    <mergeCell ref="CG632:CG635"/>
    <mergeCell ref="C632:C635"/>
    <mergeCell ref="D632:D633"/>
    <mergeCell ref="BW632:BW633"/>
    <mergeCell ref="BX632:BX633"/>
    <mergeCell ref="BZ632:BZ635"/>
    <mergeCell ref="CA632:CA635"/>
    <mergeCell ref="DQ628:DQ629"/>
    <mergeCell ref="DR628:DR629"/>
    <mergeCell ref="D630:D631"/>
    <mergeCell ref="BW630:BW631"/>
    <mergeCell ref="BX630:BX631"/>
    <mergeCell ref="DO630:DO631"/>
    <mergeCell ref="DP630:DP631"/>
    <mergeCell ref="DQ630:DQ631"/>
    <mergeCell ref="DR630:DR631"/>
    <mergeCell ref="DK628:DK631"/>
    <mergeCell ref="DL628:DL631"/>
    <mergeCell ref="DM628:DM631"/>
    <mergeCell ref="DN628:DN631"/>
    <mergeCell ref="DO628:DO629"/>
    <mergeCell ref="DP628:DP629"/>
    <mergeCell ref="DE628:DE631"/>
    <mergeCell ref="DF628:DF631"/>
    <mergeCell ref="DG628:DG631"/>
    <mergeCell ref="DH628:DH631"/>
    <mergeCell ref="DI628:DI631"/>
    <mergeCell ref="DJ632:DJ635"/>
    <mergeCell ref="CW632:CW635"/>
    <mergeCell ref="CX632:CX635"/>
    <mergeCell ref="CY632:CY635"/>
    <mergeCell ref="CZ632:CZ633"/>
    <mergeCell ref="DA632:DA633"/>
    <mergeCell ref="DD632:DD635"/>
    <mergeCell ref="CQ632:CQ635"/>
    <mergeCell ref="CR632:CR635"/>
    <mergeCell ref="CS632:CS635"/>
    <mergeCell ref="CT632:CT635"/>
    <mergeCell ref="CU632:CU635"/>
    <mergeCell ref="CV632:CV635"/>
    <mergeCell ref="CH632:CH635"/>
    <mergeCell ref="CI632:CI635"/>
    <mergeCell ref="CJ632:CJ635"/>
    <mergeCell ref="CK632:CK635"/>
    <mergeCell ref="CO632:CO635"/>
    <mergeCell ref="CP632:CP635"/>
    <mergeCell ref="CB636:CB639"/>
    <mergeCell ref="CC636:CC639"/>
    <mergeCell ref="CD636:CD639"/>
    <mergeCell ref="CE636:CE639"/>
    <mergeCell ref="CF636:CF639"/>
    <mergeCell ref="CG636:CG639"/>
    <mergeCell ref="C636:C639"/>
    <mergeCell ref="D636:D637"/>
    <mergeCell ref="BW636:BW637"/>
    <mergeCell ref="BX636:BX637"/>
    <mergeCell ref="BZ636:BZ639"/>
    <mergeCell ref="CA636:CA639"/>
    <mergeCell ref="DQ632:DQ633"/>
    <mergeCell ref="DR632:DR633"/>
    <mergeCell ref="D634:D635"/>
    <mergeCell ref="BW634:BW635"/>
    <mergeCell ref="BX634:BX635"/>
    <mergeCell ref="DO634:DO635"/>
    <mergeCell ref="DP634:DP635"/>
    <mergeCell ref="DQ634:DQ635"/>
    <mergeCell ref="DR634:DR635"/>
    <mergeCell ref="DK632:DK635"/>
    <mergeCell ref="DL632:DL635"/>
    <mergeCell ref="DM632:DM635"/>
    <mergeCell ref="DN632:DN635"/>
    <mergeCell ref="DO632:DO633"/>
    <mergeCell ref="DP632:DP633"/>
    <mergeCell ref="DE632:DE635"/>
    <mergeCell ref="DF632:DF635"/>
    <mergeCell ref="DG632:DG635"/>
    <mergeCell ref="DH632:DH635"/>
    <mergeCell ref="DI632:DI635"/>
    <mergeCell ref="CW636:CW639"/>
    <mergeCell ref="CX636:CX639"/>
    <mergeCell ref="CY636:CY639"/>
    <mergeCell ref="CZ636:CZ637"/>
    <mergeCell ref="DA636:DA637"/>
    <mergeCell ref="DC636:DC637"/>
    <mergeCell ref="CQ636:CQ639"/>
    <mergeCell ref="CR636:CR639"/>
    <mergeCell ref="CS636:CS639"/>
    <mergeCell ref="CT636:CT639"/>
    <mergeCell ref="CU636:CU639"/>
    <mergeCell ref="CV636:CV639"/>
    <mergeCell ref="CH636:CH639"/>
    <mergeCell ref="CI636:CI639"/>
    <mergeCell ref="CJ636:CJ639"/>
    <mergeCell ref="CK636:CK639"/>
    <mergeCell ref="CO636:CO639"/>
    <mergeCell ref="CP636:CP639"/>
    <mergeCell ref="DR638:DR639"/>
    <mergeCell ref="C640:C643"/>
    <mergeCell ref="D640:D641"/>
    <mergeCell ref="BW640:BW641"/>
    <mergeCell ref="BX640:BX641"/>
    <mergeCell ref="BZ640:BZ643"/>
    <mergeCell ref="CA640:CA643"/>
    <mergeCell ref="CB640:CB643"/>
    <mergeCell ref="CC640:CC643"/>
    <mergeCell ref="CD640:CD643"/>
    <mergeCell ref="DP636:DP637"/>
    <mergeCell ref="DQ636:DQ637"/>
    <mergeCell ref="DR636:DR637"/>
    <mergeCell ref="D638:D639"/>
    <mergeCell ref="BW638:BW639"/>
    <mergeCell ref="BX638:BX639"/>
    <mergeCell ref="DC638:DC639"/>
    <mergeCell ref="DO638:DO639"/>
    <mergeCell ref="DP638:DP639"/>
    <mergeCell ref="DQ638:DQ639"/>
    <mergeCell ref="DJ636:DJ639"/>
    <mergeCell ref="DK636:DK639"/>
    <mergeCell ref="DL636:DL639"/>
    <mergeCell ref="DM636:DM639"/>
    <mergeCell ref="DN636:DN639"/>
    <mergeCell ref="DO636:DO637"/>
    <mergeCell ref="DD636:DD639"/>
    <mergeCell ref="DE636:DE639"/>
    <mergeCell ref="DF636:DF639"/>
    <mergeCell ref="DG636:DG639"/>
    <mergeCell ref="DH636:DH639"/>
    <mergeCell ref="DI636:DI639"/>
    <mergeCell ref="DG640:DG643"/>
    <mergeCell ref="CT640:CT643"/>
    <mergeCell ref="CU640:CU643"/>
    <mergeCell ref="CV640:CV643"/>
    <mergeCell ref="CW640:CW643"/>
    <mergeCell ref="CX640:CX643"/>
    <mergeCell ref="CY640:CY643"/>
    <mergeCell ref="CK640:CK643"/>
    <mergeCell ref="CO640:CO643"/>
    <mergeCell ref="CP640:CP643"/>
    <mergeCell ref="CQ640:CQ643"/>
    <mergeCell ref="CR640:CR643"/>
    <mergeCell ref="CS640:CS643"/>
    <mergeCell ref="CE640:CE643"/>
    <mergeCell ref="CF640:CF643"/>
    <mergeCell ref="CG640:CG643"/>
    <mergeCell ref="CH640:CH643"/>
    <mergeCell ref="CI640:CI643"/>
    <mergeCell ref="CJ640:CJ643"/>
    <mergeCell ref="CT644:CT647"/>
    <mergeCell ref="DQ642:DQ643"/>
    <mergeCell ref="DR642:DR643"/>
    <mergeCell ref="C644:C647"/>
    <mergeCell ref="D644:D645"/>
    <mergeCell ref="BW644:BW647"/>
    <mergeCell ref="BZ644:BZ647"/>
    <mergeCell ref="CH644:CH647"/>
    <mergeCell ref="CI644:CI647"/>
    <mergeCell ref="CJ644:CJ647"/>
    <mergeCell ref="CK644:CK647"/>
    <mergeCell ref="DN640:DN643"/>
    <mergeCell ref="DO640:DO641"/>
    <mergeCell ref="DP640:DP641"/>
    <mergeCell ref="DQ640:DQ641"/>
    <mergeCell ref="DR640:DR641"/>
    <mergeCell ref="D642:D643"/>
    <mergeCell ref="BW642:BW643"/>
    <mergeCell ref="BX642:BX643"/>
    <mergeCell ref="DO642:DO643"/>
    <mergeCell ref="DP642:DP643"/>
    <mergeCell ref="DH640:DH643"/>
    <mergeCell ref="DI640:DI643"/>
    <mergeCell ref="DJ640:DJ643"/>
    <mergeCell ref="DK640:DK643"/>
    <mergeCell ref="DL640:DL643"/>
    <mergeCell ref="DM640:DM643"/>
    <mergeCell ref="CZ640:CZ641"/>
    <mergeCell ref="DA640:DA641"/>
    <mergeCell ref="DD640:DD643"/>
    <mergeCell ref="DE640:DE643"/>
    <mergeCell ref="DF640:DF643"/>
    <mergeCell ref="DO644:DO645"/>
    <mergeCell ref="DP644:DP645"/>
    <mergeCell ref="DQ644:DQ645"/>
    <mergeCell ref="DR644:DR645"/>
    <mergeCell ref="D646:D647"/>
    <mergeCell ref="DO646:DO647"/>
    <mergeCell ref="DP646:DP647"/>
    <mergeCell ref="DQ646:DQ647"/>
    <mergeCell ref="DR646:DR647"/>
    <mergeCell ref="DI644:DI647"/>
    <mergeCell ref="DJ644:DJ647"/>
    <mergeCell ref="DK644:DK647"/>
    <mergeCell ref="DL644:DL647"/>
    <mergeCell ref="DM644:DM647"/>
    <mergeCell ref="DN644:DN647"/>
    <mergeCell ref="DA644:DA645"/>
    <mergeCell ref="DD644:DD647"/>
    <mergeCell ref="DE644:DE647"/>
    <mergeCell ref="DF644:DF647"/>
    <mergeCell ref="DG644:DG647"/>
    <mergeCell ref="DH644:DH647"/>
    <mergeCell ref="CU644:CU647"/>
    <mergeCell ref="CV644:CV647"/>
    <mergeCell ref="CW644:CW647"/>
    <mergeCell ref="CX644:CX647"/>
    <mergeCell ref="CY644:CY647"/>
    <mergeCell ref="CZ644:CZ645"/>
    <mergeCell ref="CO644:CO647"/>
    <mergeCell ref="CP644:CP647"/>
    <mergeCell ref="CQ644:CQ647"/>
    <mergeCell ref="CR644:CR647"/>
    <mergeCell ref="CS644:CS647"/>
    <mergeCell ref="CS648:CS651"/>
    <mergeCell ref="CT648:CT651"/>
    <mergeCell ref="CU648:CU651"/>
    <mergeCell ref="CV648:CV651"/>
    <mergeCell ref="CW648:CW651"/>
    <mergeCell ref="CX648:CX651"/>
    <mergeCell ref="CJ648:CJ651"/>
    <mergeCell ref="CK648:CK651"/>
    <mergeCell ref="CO648:CO651"/>
    <mergeCell ref="CP648:CP651"/>
    <mergeCell ref="CQ648:CQ651"/>
    <mergeCell ref="CR648:CR651"/>
    <mergeCell ref="C648:C651"/>
    <mergeCell ref="D648:D649"/>
    <mergeCell ref="BW648:BW651"/>
    <mergeCell ref="BZ648:BZ651"/>
    <mergeCell ref="CH648:CH651"/>
    <mergeCell ref="CI648:CI651"/>
    <mergeCell ref="D650:D651"/>
    <mergeCell ref="DM648:DM651"/>
    <mergeCell ref="DN648:DN651"/>
    <mergeCell ref="DO648:DO649"/>
    <mergeCell ref="DP648:DP649"/>
    <mergeCell ref="DQ648:DQ649"/>
    <mergeCell ref="DR648:DR649"/>
    <mergeCell ref="DO650:DO651"/>
    <mergeCell ref="DP650:DP651"/>
    <mergeCell ref="DQ650:DQ651"/>
    <mergeCell ref="DR650:DR651"/>
    <mergeCell ref="DG648:DG651"/>
    <mergeCell ref="DH648:DH651"/>
    <mergeCell ref="DI648:DI651"/>
    <mergeCell ref="DJ648:DJ651"/>
    <mergeCell ref="DK648:DK651"/>
    <mergeCell ref="DL648:DL651"/>
    <mergeCell ref="CY648:CY651"/>
    <mergeCell ref="CZ648:CZ649"/>
    <mergeCell ref="DA648:DA649"/>
    <mergeCell ref="DD648:DD651"/>
    <mergeCell ref="DE648:DE651"/>
    <mergeCell ref="DF648:DF651"/>
    <mergeCell ref="CS652:CS655"/>
    <mergeCell ref="CT652:CT655"/>
    <mergeCell ref="CU652:CU655"/>
    <mergeCell ref="CV652:CV655"/>
    <mergeCell ref="CW652:CW655"/>
    <mergeCell ref="CX652:CX655"/>
    <mergeCell ref="CJ652:CJ655"/>
    <mergeCell ref="CK652:CK655"/>
    <mergeCell ref="CO652:CO655"/>
    <mergeCell ref="CP652:CP655"/>
    <mergeCell ref="CQ652:CQ655"/>
    <mergeCell ref="CR652:CR655"/>
    <mergeCell ref="C652:C655"/>
    <mergeCell ref="D652:D653"/>
    <mergeCell ref="BW652:BW655"/>
    <mergeCell ref="BZ652:BZ655"/>
    <mergeCell ref="CH652:CH655"/>
    <mergeCell ref="CI652:CI655"/>
    <mergeCell ref="D654:D655"/>
    <mergeCell ref="DM652:DM655"/>
    <mergeCell ref="DN652:DN655"/>
    <mergeCell ref="DO652:DO653"/>
    <mergeCell ref="DP652:DP653"/>
    <mergeCell ref="DQ652:DQ653"/>
    <mergeCell ref="DR652:DR653"/>
    <mergeCell ref="DO654:DO655"/>
    <mergeCell ref="DP654:DP655"/>
    <mergeCell ref="DQ654:DQ655"/>
    <mergeCell ref="DR654:DR655"/>
    <mergeCell ref="DG652:DG655"/>
    <mergeCell ref="DH652:DH655"/>
    <mergeCell ref="DI652:DI655"/>
    <mergeCell ref="DJ652:DJ655"/>
    <mergeCell ref="DK652:DK655"/>
    <mergeCell ref="DL652:DL655"/>
    <mergeCell ref="CY652:CY655"/>
    <mergeCell ref="CZ652:CZ653"/>
    <mergeCell ref="DA652:DA653"/>
    <mergeCell ref="DD652:DD655"/>
    <mergeCell ref="DE652:DE655"/>
    <mergeCell ref="DF652:DF655"/>
    <mergeCell ref="CS656:CS659"/>
    <mergeCell ref="CT656:CT659"/>
    <mergeCell ref="CU656:CU659"/>
    <mergeCell ref="CV656:CV659"/>
    <mergeCell ref="CW656:CW659"/>
    <mergeCell ref="CX656:CX659"/>
    <mergeCell ref="CJ656:CJ659"/>
    <mergeCell ref="CK656:CK659"/>
    <mergeCell ref="CO656:CO659"/>
    <mergeCell ref="CP656:CP659"/>
    <mergeCell ref="CQ656:CQ659"/>
    <mergeCell ref="CR656:CR659"/>
    <mergeCell ref="C656:C659"/>
    <mergeCell ref="D656:D657"/>
    <mergeCell ref="BW656:BW659"/>
    <mergeCell ref="BZ656:BZ659"/>
    <mergeCell ref="CH656:CH659"/>
    <mergeCell ref="CI656:CI659"/>
    <mergeCell ref="D658:D659"/>
    <mergeCell ref="DM656:DM659"/>
    <mergeCell ref="DN656:DN659"/>
    <mergeCell ref="DO656:DO657"/>
    <mergeCell ref="DP656:DP657"/>
    <mergeCell ref="DQ656:DQ657"/>
    <mergeCell ref="DR656:DR657"/>
    <mergeCell ref="DO658:DO659"/>
    <mergeCell ref="DP658:DP659"/>
    <mergeCell ref="DQ658:DQ659"/>
    <mergeCell ref="DR658:DR659"/>
    <mergeCell ref="DG656:DG659"/>
    <mergeCell ref="DH656:DH659"/>
    <mergeCell ref="DI656:DI659"/>
    <mergeCell ref="DJ656:DJ659"/>
    <mergeCell ref="DK656:DK659"/>
    <mergeCell ref="DL656:DL659"/>
    <mergeCell ref="CY656:CY659"/>
    <mergeCell ref="CZ656:CZ657"/>
    <mergeCell ref="DA656:DA657"/>
    <mergeCell ref="DD656:DD659"/>
    <mergeCell ref="DE656:DE659"/>
    <mergeCell ref="DF656:DF659"/>
    <mergeCell ref="CS660:CS663"/>
    <mergeCell ref="CT660:CT663"/>
    <mergeCell ref="CU660:CU663"/>
    <mergeCell ref="CV660:CV663"/>
    <mergeCell ref="CW660:CW663"/>
    <mergeCell ref="CX660:CX663"/>
    <mergeCell ref="CJ660:CJ663"/>
    <mergeCell ref="CK660:CK663"/>
    <mergeCell ref="CO660:CO663"/>
    <mergeCell ref="CP660:CP663"/>
    <mergeCell ref="CQ660:CQ663"/>
    <mergeCell ref="CR660:CR663"/>
    <mergeCell ref="C660:C663"/>
    <mergeCell ref="D660:D661"/>
    <mergeCell ref="BW660:BW663"/>
    <mergeCell ref="BZ660:BZ663"/>
    <mergeCell ref="CH660:CH663"/>
    <mergeCell ref="CI660:CI663"/>
    <mergeCell ref="D662:D663"/>
    <mergeCell ref="DM660:DM663"/>
    <mergeCell ref="DN660:DN663"/>
    <mergeCell ref="DO660:DO661"/>
    <mergeCell ref="DP660:DP661"/>
    <mergeCell ref="DQ660:DQ661"/>
    <mergeCell ref="DR660:DR661"/>
    <mergeCell ref="DO662:DO663"/>
    <mergeCell ref="DP662:DP663"/>
    <mergeCell ref="DQ662:DQ663"/>
    <mergeCell ref="DR662:DR663"/>
    <mergeCell ref="DG660:DG663"/>
    <mergeCell ref="DH660:DH663"/>
    <mergeCell ref="DI660:DI663"/>
    <mergeCell ref="DJ660:DJ663"/>
    <mergeCell ref="DK660:DK663"/>
    <mergeCell ref="DL660:DL663"/>
    <mergeCell ref="CY660:CY663"/>
    <mergeCell ref="CZ660:CZ661"/>
    <mergeCell ref="DA660:DA661"/>
    <mergeCell ref="DD660:DD663"/>
    <mergeCell ref="DE660:DE663"/>
    <mergeCell ref="DF660:DF663"/>
    <mergeCell ref="CS664:CS667"/>
    <mergeCell ref="CT664:CT667"/>
    <mergeCell ref="CU664:CU667"/>
    <mergeCell ref="CV664:CV667"/>
    <mergeCell ref="CW664:CW667"/>
    <mergeCell ref="CX664:CX667"/>
    <mergeCell ref="CJ664:CJ667"/>
    <mergeCell ref="CK664:CK667"/>
    <mergeCell ref="CO664:CO667"/>
    <mergeCell ref="CP664:CP667"/>
    <mergeCell ref="CQ664:CQ667"/>
    <mergeCell ref="CR664:CR667"/>
    <mergeCell ref="C664:C667"/>
    <mergeCell ref="D664:D665"/>
    <mergeCell ref="BW664:BW667"/>
    <mergeCell ref="BZ664:BZ667"/>
    <mergeCell ref="CH664:CH667"/>
    <mergeCell ref="CI664:CI667"/>
    <mergeCell ref="D666:D667"/>
    <mergeCell ref="DM664:DM667"/>
    <mergeCell ref="DN664:DN667"/>
    <mergeCell ref="DO664:DO665"/>
    <mergeCell ref="DP664:DP665"/>
    <mergeCell ref="DQ664:DQ665"/>
    <mergeCell ref="DR664:DR665"/>
    <mergeCell ref="DO666:DO667"/>
    <mergeCell ref="DP666:DP667"/>
    <mergeCell ref="DQ666:DQ667"/>
    <mergeCell ref="DR666:DR667"/>
    <mergeCell ref="DG664:DG667"/>
    <mergeCell ref="DH664:DH667"/>
    <mergeCell ref="DI664:DI667"/>
    <mergeCell ref="DJ664:DJ667"/>
    <mergeCell ref="DK664:DK667"/>
    <mergeCell ref="DL664:DL667"/>
    <mergeCell ref="CY664:CY667"/>
    <mergeCell ref="CZ664:CZ665"/>
    <mergeCell ref="DA664:DA665"/>
    <mergeCell ref="DD664:DD667"/>
    <mergeCell ref="DE664:DE667"/>
    <mergeCell ref="DF664:DF667"/>
    <mergeCell ref="CS668:CS671"/>
    <mergeCell ref="CT668:CT671"/>
    <mergeCell ref="CU668:CU671"/>
    <mergeCell ref="CV668:CV671"/>
    <mergeCell ref="CW668:CW671"/>
    <mergeCell ref="CX668:CX671"/>
    <mergeCell ref="CJ668:CJ671"/>
    <mergeCell ref="CK668:CK671"/>
    <mergeCell ref="CO668:CO671"/>
    <mergeCell ref="CP668:CP671"/>
    <mergeCell ref="CQ668:CQ671"/>
    <mergeCell ref="CR668:CR671"/>
    <mergeCell ref="C668:C671"/>
    <mergeCell ref="D668:D669"/>
    <mergeCell ref="BW668:BW671"/>
    <mergeCell ref="BZ668:BZ671"/>
    <mergeCell ref="CH668:CH671"/>
    <mergeCell ref="CI668:CI671"/>
    <mergeCell ref="D670:D671"/>
    <mergeCell ref="DM668:DM671"/>
    <mergeCell ref="DN668:DN671"/>
    <mergeCell ref="DO668:DO669"/>
    <mergeCell ref="DP668:DP669"/>
    <mergeCell ref="DQ668:DQ669"/>
    <mergeCell ref="DR668:DR669"/>
    <mergeCell ref="DO670:DO671"/>
    <mergeCell ref="DP670:DP671"/>
    <mergeCell ref="DQ670:DQ671"/>
    <mergeCell ref="DR670:DR671"/>
    <mergeCell ref="DG668:DG671"/>
    <mergeCell ref="DH668:DH671"/>
    <mergeCell ref="DI668:DI671"/>
    <mergeCell ref="DJ668:DJ671"/>
    <mergeCell ref="DK668:DK671"/>
    <mergeCell ref="DL668:DL671"/>
    <mergeCell ref="CY668:CY671"/>
    <mergeCell ref="CZ668:CZ669"/>
    <mergeCell ref="DA668:DA669"/>
    <mergeCell ref="DD668:DD671"/>
    <mergeCell ref="DE668:DE671"/>
    <mergeCell ref="DF668:DF671"/>
    <mergeCell ref="CS672:CS675"/>
    <mergeCell ref="CT672:CT675"/>
    <mergeCell ref="CU672:CU675"/>
    <mergeCell ref="CV672:CV675"/>
    <mergeCell ref="CW672:CW675"/>
    <mergeCell ref="CX672:CX675"/>
    <mergeCell ref="CJ672:CJ675"/>
    <mergeCell ref="CK672:CK675"/>
    <mergeCell ref="CO672:CO675"/>
    <mergeCell ref="CP672:CP675"/>
    <mergeCell ref="CQ672:CQ675"/>
    <mergeCell ref="CR672:CR675"/>
    <mergeCell ref="C672:C675"/>
    <mergeCell ref="D672:D673"/>
    <mergeCell ref="BW672:BW675"/>
    <mergeCell ref="BZ672:BZ675"/>
    <mergeCell ref="CH672:CH675"/>
    <mergeCell ref="CI672:CI675"/>
    <mergeCell ref="D674:D675"/>
    <mergeCell ref="DM672:DM675"/>
    <mergeCell ref="DN672:DN675"/>
    <mergeCell ref="DO672:DO673"/>
    <mergeCell ref="DP672:DP673"/>
    <mergeCell ref="DQ672:DQ673"/>
    <mergeCell ref="DR672:DR673"/>
    <mergeCell ref="DO674:DO675"/>
    <mergeCell ref="DP674:DP675"/>
    <mergeCell ref="DQ674:DQ675"/>
    <mergeCell ref="DR674:DR675"/>
    <mergeCell ref="DG672:DG675"/>
    <mergeCell ref="DH672:DH675"/>
    <mergeCell ref="DI672:DI675"/>
    <mergeCell ref="DJ672:DJ675"/>
    <mergeCell ref="DK672:DK675"/>
    <mergeCell ref="DL672:DL675"/>
    <mergeCell ref="CY672:CY675"/>
    <mergeCell ref="CZ672:CZ673"/>
    <mergeCell ref="DA672:DA673"/>
    <mergeCell ref="DD672:DD675"/>
    <mergeCell ref="DE672:DE675"/>
    <mergeCell ref="DF672:DF675"/>
    <mergeCell ref="CS676:CS679"/>
    <mergeCell ref="CT676:CT679"/>
    <mergeCell ref="CU676:CU679"/>
    <mergeCell ref="CV676:CV679"/>
    <mergeCell ref="CW676:CW679"/>
    <mergeCell ref="CX676:CX679"/>
    <mergeCell ref="CJ676:CJ679"/>
    <mergeCell ref="CK676:CK679"/>
    <mergeCell ref="CO676:CO679"/>
    <mergeCell ref="CP676:CP679"/>
    <mergeCell ref="CQ676:CQ679"/>
    <mergeCell ref="CR676:CR679"/>
    <mergeCell ref="C676:C679"/>
    <mergeCell ref="D676:D677"/>
    <mergeCell ref="BW676:BW679"/>
    <mergeCell ref="BZ676:BZ679"/>
    <mergeCell ref="CH676:CH679"/>
    <mergeCell ref="CI676:CI679"/>
    <mergeCell ref="D678:D679"/>
    <mergeCell ref="DM676:DM679"/>
    <mergeCell ref="DN676:DN679"/>
    <mergeCell ref="DO676:DO677"/>
    <mergeCell ref="DP676:DP677"/>
    <mergeCell ref="DQ676:DQ677"/>
    <mergeCell ref="DR676:DR677"/>
    <mergeCell ref="DO678:DO679"/>
    <mergeCell ref="DP678:DP679"/>
    <mergeCell ref="DQ678:DQ679"/>
    <mergeCell ref="DR678:DR679"/>
    <mergeCell ref="DG676:DG679"/>
    <mergeCell ref="DH676:DH679"/>
    <mergeCell ref="DI676:DI679"/>
    <mergeCell ref="DJ676:DJ679"/>
    <mergeCell ref="DK676:DK679"/>
    <mergeCell ref="DL676:DL679"/>
    <mergeCell ref="CY676:CY679"/>
    <mergeCell ref="CZ676:CZ677"/>
    <mergeCell ref="DA676:DA677"/>
    <mergeCell ref="DD676:DD679"/>
    <mergeCell ref="DE676:DE679"/>
    <mergeCell ref="DF676:DF679"/>
  </mergeCells>
  <phoneticPr fontId="3"/>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V136"/>
  <sheetViews>
    <sheetView topLeftCell="A22" zoomScale="80" zoomScaleNormal="80" workbookViewId="0">
      <pane xSplit="5" topLeftCell="F1" activePane="topRight" state="frozen"/>
      <selection pane="topRight" activeCell="G32" sqref="G32:G35"/>
    </sheetView>
  </sheetViews>
  <sheetFormatPr defaultRowHeight="13.5"/>
  <cols>
    <col min="1" max="1" width="9" style="405"/>
    <col min="2" max="2" width="5.625" style="331" customWidth="1"/>
    <col min="3" max="3" width="5.375" style="331" customWidth="1"/>
    <col min="4" max="4" width="4.5" style="331" bestFit="1" customWidth="1"/>
    <col min="5" max="5" width="7.5" style="331" customWidth="1"/>
    <col min="6" max="6" width="2.25" style="331" customWidth="1"/>
    <col min="7" max="7" width="6.875" style="393" customWidth="1"/>
    <col min="8" max="8" width="8.125" style="394" customWidth="1"/>
    <col min="9" max="9" width="6.875" style="332" customWidth="1"/>
    <col min="10" max="10" width="8.125" style="394" customWidth="1"/>
    <col min="11" max="11" width="2.25" style="291" customWidth="1"/>
    <col min="12" max="12" width="6.25" style="393" customWidth="1"/>
    <col min="13" max="13" width="7.25" style="394" customWidth="1"/>
    <col min="14" max="14" width="3" style="394" customWidth="1"/>
    <col min="15" max="15" width="8.25" style="394" customWidth="1"/>
    <col min="16" max="16" width="3" style="394" customWidth="1"/>
    <col min="17" max="17" width="6.25" style="394" customWidth="1"/>
    <col min="18" max="18" width="3" style="394" customWidth="1"/>
    <col min="19" max="19" width="9.875" style="394" customWidth="1"/>
    <col min="20" max="20" width="11.375" style="394" customWidth="1"/>
    <col min="21" max="21" width="6.25" style="332" customWidth="1"/>
    <col min="22" max="22" width="6.625" style="394" customWidth="1"/>
    <col min="23" max="23" width="3" style="394" customWidth="1"/>
    <col min="24" max="24" width="8.25" style="394" customWidth="1"/>
    <col min="25" max="25" width="3" style="394" customWidth="1"/>
    <col min="26" max="26" width="6.25" style="394" customWidth="1"/>
    <col min="27" max="27" width="3" style="394" customWidth="1"/>
    <col min="28" max="28" width="9.875" style="394" customWidth="1"/>
    <col min="29" max="29" width="12" style="394" customWidth="1"/>
    <col min="30" max="30" width="2.25" style="291" customWidth="1"/>
    <col min="31" max="31" width="8" style="393" customWidth="1"/>
    <col min="32" max="32" width="8.375" style="393" customWidth="1"/>
    <col min="33" max="33" width="8.5" style="395" customWidth="1"/>
    <col min="34" max="34" width="6.875" style="395" customWidth="1"/>
    <col min="35" max="35" width="3" style="394" customWidth="1"/>
    <col min="36" max="36" width="8.25" style="394" customWidth="1"/>
    <col min="37" max="37" width="3" style="394" customWidth="1"/>
    <col min="38" max="38" width="6.25" style="394" customWidth="1"/>
    <col min="39" max="39" width="3" style="394" customWidth="1"/>
    <col min="40" max="40" width="9" style="394" customWidth="1"/>
    <col min="41" max="41" width="12.375" style="394" customWidth="1"/>
    <col min="42" max="42" width="3" style="394" customWidth="1"/>
    <col min="43" max="43" width="8.625" style="394" customWidth="1"/>
    <col min="44" max="44" width="3" style="394" customWidth="1"/>
    <col min="45" max="45" width="8.625" style="394" customWidth="1"/>
    <col min="46" max="46" width="3" style="394" customWidth="1"/>
    <col min="47" max="47" width="8.625" style="394" customWidth="1"/>
    <col min="48" max="48" width="3" style="394" customWidth="1"/>
    <col min="49" max="49" width="8.625" style="394" customWidth="1"/>
    <col min="50" max="50" width="3" style="394" customWidth="1"/>
    <col min="51" max="51" width="10.125" style="394" customWidth="1"/>
    <col min="52" max="52" width="3" style="394" customWidth="1"/>
    <col min="53" max="53" width="8.625" style="394" customWidth="1"/>
    <col min="54" max="54" width="3" style="394" customWidth="1"/>
    <col min="55" max="55" width="8.625" style="394" customWidth="1"/>
    <col min="56" max="56" width="3" style="394" customWidth="1"/>
    <col min="57" max="57" width="8.625" style="394" customWidth="1"/>
    <col min="58" max="58" width="3" style="394" customWidth="1"/>
    <col min="59" max="59" width="8.625" style="394" customWidth="1"/>
    <col min="60" max="60" width="3" style="394" customWidth="1"/>
    <col min="61" max="61" width="10.125" style="394" customWidth="1"/>
    <col min="62" max="62" width="2.25" style="291" customWidth="1"/>
    <col min="63" max="63" width="1.125" style="291" customWidth="1"/>
    <col min="64" max="64" width="14.875" style="332" customWidth="1"/>
    <col min="65" max="65" width="9.875" style="332" customWidth="1"/>
    <col min="66" max="66" width="2.25" style="291" customWidth="1"/>
    <col min="67" max="67" width="8.25" style="395" customWidth="1"/>
    <col min="68" max="68" width="3.625" style="395" customWidth="1"/>
    <col min="69" max="69" width="12" style="395" customWidth="1"/>
    <col min="70" max="70" width="3.625" style="395" customWidth="1"/>
    <col min="71" max="71" width="11.125" style="395" customWidth="1"/>
    <col min="72" max="72" width="3.625" style="395" customWidth="1"/>
    <col min="73" max="73" width="10" style="395" customWidth="1"/>
    <col min="74" max="74" width="1.125" style="395" customWidth="1"/>
    <col min="75" max="75" width="2.25" style="291" customWidth="1"/>
    <col min="76" max="76" width="10.25" style="395" customWidth="1"/>
    <col min="77" max="77" width="2.25" style="291" customWidth="1"/>
    <col min="78" max="78" width="5.625" style="332" customWidth="1"/>
    <col min="79" max="79" width="2.25" style="291" customWidth="1"/>
    <col min="80" max="80" width="5.5" style="333" customWidth="1"/>
    <col min="81" max="81" width="4" style="333" customWidth="1"/>
    <col min="82" max="82" width="6.875" style="333" customWidth="1"/>
    <col min="83" max="83" width="4" style="333" customWidth="1"/>
    <col min="84" max="84" width="6.875" style="333" customWidth="1"/>
    <col min="85" max="85" width="4" style="333" customWidth="1"/>
    <col min="86" max="86" width="9.875" style="333" customWidth="1"/>
    <col min="87" max="87" width="2.25" style="393" customWidth="1"/>
    <col min="88" max="89" width="6.125" style="393" customWidth="1"/>
    <col min="90" max="90" width="2.25" style="393" customWidth="1"/>
    <col min="91" max="91" width="5.25" style="396" customWidth="1"/>
    <col min="92" max="92" width="5.75" style="393" customWidth="1"/>
    <col min="93" max="93" width="5.875" style="393" customWidth="1"/>
    <col min="94" max="94" width="2.25" style="291" customWidth="1"/>
    <col min="95" max="95" width="6.625" style="332" customWidth="1"/>
    <col min="96" max="96" width="2.25" style="291" customWidth="1"/>
    <col min="97" max="97" width="11.5" style="332" customWidth="1"/>
    <col min="98" max="98" width="2.25" style="291" customWidth="1"/>
    <col min="99" max="99" width="7.25" style="332" customWidth="1"/>
    <col min="100" max="100" width="2.25" style="291" customWidth="1"/>
    <col min="101" max="101" width="6.5" style="393" customWidth="1"/>
    <col min="102" max="102" width="2.25" style="334" customWidth="1"/>
    <col min="103" max="103" width="6.875" style="333" customWidth="1"/>
    <col min="104" max="104" width="2.25" style="334" customWidth="1"/>
    <col min="105" max="105" width="6.875" style="333" customWidth="1"/>
    <col min="106" max="106" width="2.25" style="334" customWidth="1"/>
    <col min="107" max="107" width="9.875" style="333" customWidth="1"/>
    <col min="108" max="108" width="2.25" style="291" customWidth="1"/>
    <col min="109" max="112" width="10.25" style="332" customWidth="1"/>
    <col min="113" max="113" width="2.25" style="291" customWidth="1"/>
    <col min="114" max="114" width="15.5" style="332" bestFit="1" customWidth="1"/>
    <col min="115" max="116" width="6.25" style="393" customWidth="1"/>
    <col min="117" max="126" width="9" style="315"/>
    <col min="127" max="344" width="9" style="397"/>
    <col min="345" max="345" width="1.75" style="397" customWidth="1"/>
    <col min="346" max="346" width="2.5" style="397" customWidth="1"/>
    <col min="347" max="347" width="3.625" style="397" customWidth="1"/>
    <col min="348" max="348" width="2.75" style="397" customWidth="1"/>
    <col min="349" max="349" width="0.875" style="397" customWidth="1"/>
    <col min="350" max="350" width="1.25" style="397" customWidth="1"/>
    <col min="351" max="351" width="5.375" style="397" customWidth="1"/>
    <col min="352" max="352" width="6.5" style="397" customWidth="1"/>
    <col min="353" max="353" width="4.125" style="397" customWidth="1"/>
    <col min="354" max="354" width="7.875" style="397" customWidth="1"/>
    <col min="355" max="355" width="8.75" style="397" customWidth="1"/>
    <col min="356" max="359" width="6.25" style="397" customWidth="1"/>
    <col min="360" max="360" width="4.875" style="397" customWidth="1"/>
    <col min="361" max="361" width="2.5" style="397" customWidth="1"/>
    <col min="362" max="362" width="4.875" style="397" customWidth="1"/>
    <col min="363" max="600" width="9" style="397"/>
    <col min="601" max="601" width="1.75" style="397" customWidth="1"/>
    <col min="602" max="602" width="2.5" style="397" customWidth="1"/>
    <col min="603" max="603" width="3.625" style="397" customWidth="1"/>
    <col min="604" max="604" width="2.75" style="397" customWidth="1"/>
    <col min="605" max="605" width="0.875" style="397" customWidth="1"/>
    <col min="606" max="606" width="1.25" style="397" customWidth="1"/>
    <col min="607" max="607" width="5.375" style="397" customWidth="1"/>
    <col min="608" max="608" width="6.5" style="397" customWidth="1"/>
    <col min="609" max="609" width="4.125" style="397" customWidth="1"/>
    <col min="610" max="610" width="7.875" style="397" customWidth="1"/>
    <col min="611" max="611" width="8.75" style="397" customWidth="1"/>
    <col min="612" max="615" width="6.25" style="397" customWidth="1"/>
    <col min="616" max="616" width="4.875" style="397" customWidth="1"/>
    <col min="617" max="617" width="2.5" style="397" customWidth="1"/>
    <col min="618" max="618" width="4.875" style="397" customWidth="1"/>
    <col min="619" max="856" width="9" style="397"/>
    <col min="857" max="857" width="1.75" style="397" customWidth="1"/>
    <col min="858" max="858" width="2.5" style="397" customWidth="1"/>
    <col min="859" max="859" width="3.625" style="397" customWidth="1"/>
    <col min="860" max="860" width="2.75" style="397" customWidth="1"/>
    <col min="861" max="861" width="0.875" style="397" customWidth="1"/>
    <col min="862" max="862" width="1.25" style="397" customWidth="1"/>
    <col min="863" max="863" width="5.375" style="397" customWidth="1"/>
    <col min="864" max="864" width="6.5" style="397" customWidth="1"/>
    <col min="865" max="865" width="4.125" style="397" customWidth="1"/>
    <col min="866" max="866" width="7.875" style="397" customWidth="1"/>
    <col min="867" max="867" width="8.75" style="397" customWidth="1"/>
    <col min="868" max="871" width="6.25" style="397" customWidth="1"/>
    <col min="872" max="872" width="4.875" style="397" customWidth="1"/>
    <col min="873" max="873" width="2.5" style="397" customWidth="1"/>
    <col min="874" max="874" width="4.875" style="397" customWidth="1"/>
    <col min="875" max="1112" width="9" style="397"/>
    <col min="1113" max="1113" width="1.75" style="397" customWidth="1"/>
    <col min="1114" max="1114" width="2.5" style="397" customWidth="1"/>
    <col min="1115" max="1115" width="3.625" style="397" customWidth="1"/>
    <col min="1116" max="1116" width="2.75" style="397" customWidth="1"/>
    <col min="1117" max="1117" width="0.875" style="397" customWidth="1"/>
    <col min="1118" max="1118" width="1.25" style="397" customWidth="1"/>
    <col min="1119" max="1119" width="5.375" style="397" customWidth="1"/>
    <col min="1120" max="1120" width="6.5" style="397" customWidth="1"/>
    <col min="1121" max="1121" width="4.125" style="397" customWidth="1"/>
    <col min="1122" max="1122" width="7.875" style="397" customWidth="1"/>
    <col min="1123" max="1123" width="8.75" style="397" customWidth="1"/>
    <col min="1124" max="1127" width="6.25" style="397" customWidth="1"/>
    <col min="1128" max="1128" width="4.875" style="397" customWidth="1"/>
    <col min="1129" max="1129" width="2.5" style="397" customWidth="1"/>
    <col min="1130" max="1130" width="4.875" style="397" customWidth="1"/>
    <col min="1131" max="1368" width="9" style="397"/>
    <col min="1369" max="1369" width="1.75" style="397" customWidth="1"/>
    <col min="1370" max="1370" width="2.5" style="397" customWidth="1"/>
    <col min="1371" max="1371" width="3.625" style="397" customWidth="1"/>
    <col min="1372" max="1372" width="2.75" style="397" customWidth="1"/>
    <col min="1373" max="1373" width="0.875" style="397" customWidth="1"/>
    <col min="1374" max="1374" width="1.25" style="397" customWidth="1"/>
    <col min="1375" max="1375" width="5.375" style="397" customWidth="1"/>
    <col min="1376" max="1376" width="6.5" style="397" customWidth="1"/>
    <col min="1377" max="1377" width="4.125" style="397" customWidth="1"/>
    <col min="1378" max="1378" width="7.875" style="397" customWidth="1"/>
    <col min="1379" max="1379" width="8.75" style="397" customWidth="1"/>
    <col min="1380" max="1383" width="6.25" style="397" customWidth="1"/>
    <col min="1384" max="1384" width="4.875" style="397" customWidth="1"/>
    <col min="1385" max="1385" width="2.5" style="397" customWidth="1"/>
    <col min="1386" max="1386" width="4.875" style="397" customWidth="1"/>
    <col min="1387" max="1624" width="9" style="397"/>
    <col min="1625" max="1625" width="1.75" style="397" customWidth="1"/>
    <col min="1626" max="1626" width="2.5" style="397" customWidth="1"/>
    <col min="1627" max="1627" width="3.625" style="397" customWidth="1"/>
    <col min="1628" max="1628" width="2.75" style="397" customWidth="1"/>
    <col min="1629" max="1629" width="0.875" style="397" customWidth="1"/>
    <col min="1630" max="1630" width="1.25" style="397" customWidth="1"/>
    <col min="1631" max="1631" width="5.375" style="397" customWidth="1"/>
    <col min="1632" max="1632" width="6.5" style="397" customWidth="1"/>
    <col min="1633" max="1633" width="4.125" style="397" customWidth="1"/>
    <col min="1634" max="1634" width="7.875" style="397" customWidth="1"/>
    <col min="1635" max="1635" width="8.75" style="397" customWidth="1"/>
    <col min="1636" max="1639" width="6.25" style="397" customWidth="1"/>
    <col min="1640" max="1640" width="4.875" style="397" customWidth="1"/>
    <col min="1641" max="1641" width="2.5" style="397" customWidth="1"/>
    <col min="1642" max="1642" width="4.875" style="397" customWidth="1"/>
    <col min="1643" max="1880" width="9" style="397"/>
    <col min="1881" max="1881" width="1.75" style="397" customWidth="1"/>
    <col min="1882" max="1882" width="2.5" style="397" customWidth="1"/>
    <col min="1883" max="1883" width="3.625" style="397" customWidth="1"/>
    <col min="1884" max="1884" width="2.75" style="397" customWidth="1"/>
    <col min="1885" max="1885" width="0.875" style="397" customWidth="1"/>
    <col min="1886" max="1886" width="1.25" style="397" customWidth="1"/>
    <col min="1887" max="1887" width="5.375" style="397" customWidth="1"/>
    <col min="1888" max="1888" width="6.5" style="397" customWidth="1"/>
    <col min="1889" max="1889" width="4.125" style="397" customWidth="1"/>
    <col min="1890" max="1890" width="7.875" style="397" customWidth="1"/>
    <col min="1891" max="1891" width="8.75" style="397" customWidth="1"/>
    <col min="1892" max="1895" width="6.25" style="397" customWidth="1"/>
    <col min="1896" max="1896" width="4.875" style="397" customWidth="1"/>
    <col min="1897" max="1897" width="2.5" style="397" customWidth="1"/>
    <col min="1898" max="1898" width="4.875" style="397" customWidth="1"/>
    <col min="1899" max="2136" width="9" style="397"/>
    <col min="2137" max="2137" width="1.75" style="397" customWidth="1"/>
    <col min="2138" max="2138" width="2.5" style="397" customWidth="1"/>
    <col min="2139" max="2139" width="3.625" style="397" customWidth="1"/>
    <col min="2140" max="2140" width="2.75" style="397" customWidth="1"/>
    <col min="2141" max="2141" width="0.875" style="397" customWidth="1"/>
    <col min="2142" max="2142" width="1.25" style="397" customWidth="1"/>
    <col min="2143" max="2143" width="5.375" style="397" customWidth="1"/>
    <col min="2144" max="2144" width="6.5" style="397" customWidth="1"/>
    <col min="2145" max="2145" width="4.125" style="397" customWidth="1"/>
    <col min="2146" max="2146" width="7.875" style="397" customWidth="1"/>
    <col min="2147" max="2147" width="8.75" style="397" customWidth="1"/>
    <col min="2148" max="2151" width="6.25" style="397" customWidth="1"/>
    <col min="2152" max="2152" width="4.875" style="397" customWidth="1"/>
    <col min="2153" max="2153" width="2.5" style="397" customWidth="1"/>
    <col min="2154" max="2154" width="4.875" style="397" customWidth="1"/>
    <col min="2155" max="2392" width="9" style="397"/>
    <col min="2393" max="2393" width="1.75" style="397" customWidth="1"/>
    <col min="2394" max="2394" width="2.5" style="397" customWidth="1"/>
    <col min="2395" max="2395" width="3.625" style="397" customWidth="1"/>
    <col min="2396" max="2396" width="2.75" style="397" customWidth="1"/>
    <col min="2397" max="2397" width="0.875" style="397" customWidth="1"/>
    <col min="2398" max="2398" width="1.25" style="397" customWidth="1"/>
    <col min="2399" max="2399" width="5.375" style="397" customWidth="1"/>
    <col min="2400" max="2400" width="6.5" style="397" customWidth="1"/>
    <col min="2401" max="2401" width="4.125" style="397" customWidth="1"/>
    <col min="2402" max="2402" width="7.875" style="397" customWidth="1"/>
    <col min="2403" max="2403" width="8.75" style="397" customWidth="1"/>
    <col min="2404" max="2407" width="6.25" style="397" customWidth="1"/>
    <col min="2408" max="2408" width="4.875" style="397" customWidth="1"/>
    <col min="2409" max="2409" width="2.5" style="397" customWidth="1"/>
    <col min="2410" max="2410" width="4.875" style="397" customWidth="1"/>
    <col min="2411" max="2648" width="9" style="397"/>
    <col min="2649" max="2649" width="1.75" style="397" customWidth="1"/>
    <col min="2650" max="2650" width="2.5" style="397" customWidth="1"/>
    <col min="2651" max="2651" width="3.625" style="397" customWidth="1"/>
    <col min="2652" max="2652" width="2.75" style="397" customWidth="1"/>
    <col min="2653" max="2653" width="0.875" style="397" customWidth="1"/>
    <col min="2654" max="2654" width="1.25" style="397" customWidth="1"/>
    <col min="2655" max="2655" width="5.375" style="397" customWidth="1"/>
    <col min="2656" max="2656" width="6.5" style="397" customWidth="1"/>
    <col min="2657" max="2657" width="4.125" style="397" customWidth="1"/>
    <col min="2658" max="2658" width="7.875" style="397" customWidth="1"/>
    <col min="2659" max="2659" width="8.75" style="397" customWidth="1"/>
    <col min="2660" max="2663" width="6.25" style="397" customWidth="1"/>
    <col min="2664" max="2664" width="4.875" style="397" customWidth="1"/>
    <col min="2665" max="2665" width="2.5" style="397" customWidth="1"/>
    <col min="2666" max="2666" width="4.875" style="397" customWidth="1"/>
    <col min="2667" max="2904" width="9" style="397"/>
    <col min="2905" max="2905" width="1.75" style="397" customWidth="1"/>
    <col min="2906" max="2906" width="2.5" style="397" customWidth="1"/>
    <col min="2907" max="2907" width="3.625" style="397" customWidth="1"/>
    <col min="2908" max="2908" width="2.75" style="397" customWidth="1"/>
    <col min="2909" max="2909" width="0.875" style="397" customWidth="1"/>
    <col min="2910" max="2910" width="1.25" style="397" customWidth="1"/>
    <col min="2911" max="2911" width="5.375" style="397" customWidth="1"/>
    <col min="2912" max="2912" width="6.5" style="397" customWidth="1"/>
    <col min="2913" max="2913" width="4.125" style="397" customWidth="1"/>
    <col min="2914" max="2914" width="7.875" style="397" customWidth="1"/>
    <col min="2915" max="2915" width="8.75" style="397" customWidth="1"/>
    <col min="2916" max="2919" width="6.25" style="397" customWidth="1"/>
    <col min="2920" max="2920" width="4.875" style="397" customWidth="1"/>
    <col min="2921" max="2921" width="2.5" style="397" customWidth="1"/>
    <col min="2922" max="2922" width="4.875" style="397" customWidth="1"/>
    <col min="2923" max="3160" width="9" style="397"/>
    <col min="3161" max="3161" width="1.75" style="397" customWidth="1"/>
    <col min="3162" max="3162" width="2.5" style="397" customWidth="1"/>
    <col min="3163" max="3163" width="3.625" style="397" customWidth="1"/>
    <col min="3164" max="3164" width="2.75" style="397" customWidth="1"/>
    <col min="3165" max="3165" width="0.875" style="397" customWidth="1"/>
    <col min="3166" max="3166" width="1.25" style="397" customWidth="1"/>
    <col min="3167" max="3167" width="5.375" style="397" customWidth="1"/>
    <col min="3168" max="3168" width="6.5" style="397" customWidth="1"/>
    <col min="3169" max="3169" width="4.125" style="397" customWidth="1"/>
    <col min="3170" max="3170" width="7.875" style="397" customWidth="1"/>
    <col min="3171" max="3171" width="8.75" style="397" customWidth="1"/>
    <col min="3172" max="3175" width="6.25" style="397" customWidth="1"/>
    <col min="3176" max="3176" width="4.875" style="397" customWidth="1"/>
    <col min="3177" max="3177" width="2.5" style="397" customWidth="1"/>
    <col min="3178" max="3178" width="4.875" style="397" customWidth="1"/>
    <col min="3179" max="3416" width="9" style="397"/>
    <col min="3417" max="3417" width="1.75" style="397" customWidth="1"/>
    <col min="3418" max="3418" width="2.5" style="397" customWidth="1"/>
    <col min="3419" max="3419" width="3.625" style="397" customWidth="1"/>
    <col min="3420" max="3420" width="2.75" style="397" customWidth="1"/>
    <col min="3421" max="3421" width="0.875" style="397" customWidth="1"/>
    <col min="3422" max="3422" width="1.25" style="397" customWidth="1"/>
    <col min="3423" max="3423" width="5.375" style="397" customWidth="1"/>
    <col min="3424" max="3424" width="6.5" style="397" customWidth="1"/>
    <col min="3425" max="3425" width="4.125" style="397" customWidth="1"/>
    <col min="3426" max="3426" width="7.875" style="397" customWidth="1"/>
    <col min="3427" max="3427" width="8.75" style="397" customWidth="1"/>
    <col min="3428" max="3431" width="6.25" style="397" customWidth="1"/>
    <col min="3432" max="3432" width="4.875" style="397" customWidth="1"/>
    <col min="3433" max="3433" width="2.5" style="397" customWidth="1"/>
    <col min="3434" max="3434" width="4.875" style="397" customWidth="1"/>
    <col min="3435" max="3672" width="9" style="397"/>
    <col min="3673" max="3673" width="1.75" style="397" customWidth="1"/>
    <col min="3674" max="3674" width="2.5" style="397" customWidth="1"/>
    <col min="3675" max="3675" width="3.625" style="397" customWidth="1"/>
    <col min="3676" max="3676" width="2.75" style="397" customWidth="1"/>
    <col min="3677" max="3677" width="0.875" style="397" customWidth="1"/>
    <col min="3678" max="3678" width="1.25" style="397" customWidth="1"/>
    <col min="3679" max="3679" width="5.375" style="397" customWidth="1"/>
    <col min="3680" max="3680" width="6.5" style="397" customWidth="1"/>
    <col min="3681" max="3681" width="4.125" style="397" customWidth="1"/>
    <col min="3682" max="3682" width="7.875" style="397" customWidth="1"/>
    <col min="3683" max="3683" width="8.75" style="397" customWidth="1"/>
    <col min="3684" max="3687" width="6.25" style="397" customWidth="1"/>
    <col min="3688" max="3688" width="4.875" style="397" customWidth="1"/>
    <col min="3689" max="3689" width="2.5" style="397" customWidth="1"/>
    <col min="3690" max="3690" width="4.875" style="397" customWidth="1"/>
    <col min="3691" max="3928" width="9" style="397"/>
    <col min="3929" max="3929" width="1.75" style="397" customWidth="1"/>
    <col min="3930" max="3930" width="2.5" style="397" customWidth="1"/>
    <col min="3931" max="3931" width="3.625" style="397" customWidth="1"/>
    <col min="3932" max="3932" width="2.75" style="397" customWidth="1"/>
    <col min="3933" max="3933" width="0.875" style="397" customWidth="1"/>
    <col min="3934" max="3934" width="1.25" style="397" customWidth="1"/>
    <col min="3935" max="3935" width="5.375" style="397" customWidth="1"/>
    <col min="3936" max="3936" width="6.5" style="397" customWidth="1"/>
    <col min="3937" max="3937" width="4.125" style="397" customWidth="1"/>
    <col min="3938" max="3938" width="7.875" style="397" customWidth="1"/>
    <col min="3939" max="3939" width="8.75" style="397" customWidth="1"/>
    <col min="3940" max="3943" width="6.25" style="397" customWidth="1"/>
    <col min="3944" max="3944" width="4.875" style="397" customWidth="1"/>
    <col min="3945" max="3945" width="2.5" style="397" customWidth="1"/>
    <col min="3946" max="3946" width="4.875" style="397" customWidth="1"/>
    <col min="3947" max="4184" width="9" style="397"/>
    <col min="4185" max="4185" width="1.75" style="397" customWidth="1"/>
    <col min="4186" max="4186" width="2.5" style="397" customWidth="1"/>
    <col min="4187" max="4187" width="3.625" style="397" customWidth="1"/>
    <col min="4188" max="4188" width="2.75" style="397" customWidth="1"/>
    <col min="4189" max="4189" width="0.875" style="397" customWidth="1"/>
    <col min="4190" max="4190" width="1.25" style="397" customWidth="1"/>
    <col min="4191" max="4191" width="5.375" style="397" customWidth="1"/>
    <col min="4192" max="4192" width="6.5" style="397" customWidth="1"/>
    <col min="4193" max="4193" width="4.125" style="397" customWidth="1"/>
    <col min="4194" max="4194" width="7.875" style="397" customWidth="1"/>
    <col min="4195" max="4195" width="8.75" style="397" customWidth="1"/>
    <col min="4196" max="4199" width="6.25" style="397" customWidth="1"/>
    <col min="4200" max="4200" width="4.875" style="397" customWidth="1"/>
    <col min="4201" max="4201" width="2.5" style="397" customWidth="1"/>
    <col min="4202" max="4202" width="4.875" style="397" customWidth="1"/>
    <col min="4203" max="4440" width="9" style="397"/>
    <col min="4441" max="4441" width="1.75" style="397" customWidth="1"/>
    <col min="4442" max="4442" width="2.5" style="397" customWidth="1"/>
    <col min="4443" max="4443" width="3.625" style="397" customWidth="1"/>
    <col min="4444" max="4444" width="2.75" style="397" customWidth="1"/>
    <col min="4445" max="4445" width="0.875" style="397" customWidth="1"/>
    <col min="4446" max="4446" width="1.25" style="397" customWidth="1"/>
    <col min="4447" max="4447" width="5.375" style="397" customWidth="1"/>
    <col min="4448" max="4448" width="6.5" style="397" customWidth="1"/>
    <col min="4449" max="4449" width="4.125" style="397" customWidth="1"/>
    <col min="4450" max="4450" width="7.875" style="397" customWidth="1"/>
    <col min="4451" max="4451" width="8.75" style="397" customWidth="1"/>
    <col min="4452" max="4455" width="6.25" style="397" customWidth="1"/>
    <col min="4456" max="4456" width="4.875" style="397" customWidth="1"/>
    <col min="4457" max="4457" width="2.5" style="397" customWidth="1"/>
    <col min="4458" max="4458" width="4.875" style="397" customWidth="1"/>
    <col min="4459" max="4696" width="9" style="397"/>
    <col min="4697" max="4697" width="1.75" style="397" customWidth="1"/>
    <col min="4698" max="4698" width="2.5" style="397" customWidth="1"/>
    <col min="4699" max="4699" width="3.625" style="397" customWidth="1"/>
    <col min="4700" max="4700" width="2.75" style="397" customWidth="1"/>
    <col min="4701" max="4701" width="0.875" style="397" customWidth="1"/>
    <col min="4702" max="4702" width="1.25" style="397" customWidth="1"/>
    <col min="4703" max="4703" width="5.375" style="397" customWidth="1"/>
    <col min="4704" max="4704" width="6.5" style="397" customWidth="1"/>
    <col min="4705" max="4705" width="4.125" style="397" customWidth="1"/>
    <col min="4706" max="4706" width="7.875" style="397" customWidth="1"/>
    <col min="4707" max="4707" width="8.75" style="397" customWidth="1"/>
    <col min="4708" max="4711" width="6.25" style="397" customWidth="1"/>
    <col min="4712" max="4712" width="4.875" style="397" customWidth="1"/>
    <col min="4713" max="4713" width="2.5" style="397" customWidth="1"/>
    <col min="4714" max="4714" width="4.875" style="397" customWidth="1"/>
    <col min="4715" max="4952" width="9" style="397"/>
    <col min="4953" max="4953" width="1.75" style="397" customWidth="1"/>
    <col min="4954" max="4954" width="2.5" style="397" customWidth="1"/>
    <col min="4955" max="4955" width="3.625" style="397" customWidth="1"/>
    <col min="4956" max="4956" width="2.75" style="397" customWidth="1"/>
    <col min="4957" max="4957" width="0.875" style="397" customWidth="1"/>
    <col min="4958" max="4958" width="1.25" style="397" customWidth="1"/>
    <col min="4959" max="4959" width="5.375" style="397" customWidth="1"/>
    <col min="4960" max="4960" width="6.5" style="397" customWidth="1"/>
    <col min="4961" max="4961" width="4.125" style="397" customWidth="1"/>
    <col min="4962" max="4962" width="7.875" style="397" customWidth="1"/>
    <col min="4963" max="4963" width="8.75" style="397" customWidth="1"/>
    <col min="4964" max="4967" width="6.25" style="397" customWidth="1"/>
    <col min="4968" max="4968" width="4.875" style="397" customWidth="1"/>
    <col min="4969" max="4969" width="2.5" style="397" customWidth="1"/>
    <col min="4970" max="4970" width="4.875" style="397" customWidth="1"/>
    <col min="4971" max="5208" width="9" style="397"/>
    <col min="5209" max="5209" width="1.75" style="397" customWidth="1"/>
    <col min="5210" max="5210" width="2.5" style="397" customWidth="1"/>
    <col min="5211" max="5211" width="3.625" style="397" customWidth="1"/>
    <col min="5212" max="5212" width="2.75" style="397" customWidth="1"/>
    <col min="5213" max="5213" width="0.875" style="397" customWidth="1"/>
    <col min="5214" max="5214" width="1.25" style="397" customWidth="1"/>
    <col min="5215" max="5215" width="5.375" style="397" customWidth="1"/>
    <col min="5216" max="5216" width="6.5" style="397" customWidth="1"/>
    <col min="5217" max="5217" width="4.125" style="397" customWidth="1"/>
    <col min="5218" max="5218" width="7.875" style="397" customWidth="1"/>
    <col min="5219" max="5219" width="8.75" style="397" customWidth="1"/>
    <col min="5220" max="5223" width="6.25" style="397" customWidth="1"/>
    <col min="5224" max="5224" width="4.875" style="397" customWidth="1"/>
    <col min="5225" max="5225" width="2.5" style="397" customWidth="1"/>
    <col min="5226" max="5226" width="4.875" style="397" customWidth="1"/>
    <col min="5227" max="5464" width="9" style="397"/>
    <col min="5465" max="5465" width="1.75" style="397" customWidth="1"/>
    <col min="5466" max="5466" width="2.5" style="397" customWidth="1"/>
    <col min="5467" max="5467" width="3.625" style="397" customWidth="1"/>
    <col min="5468" max="5468" width="2.75" style="397" customWidth="1"/>
    <col min="5469" max="5469" width="0.875" style="397" customWidth="1"/>
    <col min="5470" max="5470" width="1.25" style="397" customWidth="1"/>
    <col min="5471" max="5471" width="5.375" style="397" customWidth="1"/>
    <col min="5472" max="5472" width="6.5" style="397" customWidth="1"/>
    <col min="5473" max="5473" width="4.125" style="397" customWidth="1"/>
    <col min="5474" max="5474" width="7.875" style="397" customWidth="1"/>
    <col min="5475" max="5475" width="8.75" style="397" customWidth="1"/>
    <col min="5476" max="5479" width="6.25" style="397" customWidth="1"/>
    <col min="5480" max="5480" width="4.875" style="397" customWidth="1"/>
    <col min="5481" max="5481" width="2.5" style="397" customWidth="1"/>
    <col min="5482" max="5482" width="4.875" style="397" customWidth="1"/>
    <col min="5483" max="5720" width="9" style="397"/>
    <col min="5721" max="5721" width="1.75" style="397" customWidth="1"/>
    <col min="5722" max="5722" width="2.5" style="397" customWidth="1"/>
    <col min="5723" max="5723" width="3.625" style="397" customWidth="1"/>
    <col min="5724" max="5724" width="2.75" style="397" customWidth="1"/>
    <col min="5725" max="5725" width="0.875" style="397" customWidth="1"/>
    <col min="5726" max="5726" width="1.25" style="397" customWidth="1"/>
    <col min="5727" max="5727" width="5.375" style="397" customWidth="1"/>
    <col min="5728" max="5728" width="6.5" style="397" customWidth="1"/>
    <col min="5729" max="5729" width="4.125" style="397" customWidth="1"/>
    <col min="5730" max="5730" width="7.875" style="397" customWidth="1"/>
    <col min="5731" max="5731" width="8.75" style="397" customWidth="1"/>
    <col min="5732" max="5735" width="6.25" style="397" customWidth="1"/>
    <col min="5736" max="5736" width="4.875" style="397" customWidth="1"/>
    <col min="5737" max="5737" width="2.5" style="397" customWidth="1"/>
    <col min="5738" max="5738" width="4.875" style="397" customWidth="1"/>
    <col min="5739" max="5976" width="9" style="397"/>
    <col min="5977" max="5977" width="1.75" style="397" customWidth="1"/>
    <col min="5978" max="5978" width="2.5" style="397" customWidth="1"/>
    <col min="5979" max="5979" width="3.625" style="397" customWidth="1"/>
    <col min="5980" max="5980" width="2.75" style="397" customWidth="1"/>
    <col min="5981" max="5981" width="0.875" style="397" customWidth="1"/>
    <col min="5982" max="5982" width="1.25" style="397" customWidth="1"/>
    <col min="5983" max="5983" width="5.375" style="397" customWidth="1"/>
    <col min="5984" max="5984" width="6.5" style="397" customWidth="1"/>
    <col min="5985" max="5985" width="4.125" style="397" customWidth="1"/>
    <col min="5986" max="5986" width="7.875" style="397" customWidth="1"/>
    <col min="5987" max="5987" width="8.75" style="397" customWidth="1"/>
    <col min="5988" max="5991" width="6.25" style="397" customWidth="1"/>
    <col min="5992" max="5992" width="4.875" style="397" customWidth="1"/>
    <col min="5993" max="5993" width="2.5" style="397" customWidth="1"/>
    <col min="5994" max="5994" width="4.875" style="397" customWidth="1"/>
    <col min="5995" max="6232" width="9" style="397"/>
    <col min="6233" max="6233" width="1.75" style="397" customWidth="1"/>
    <col min="6234" max="6234" width="2.5" style="397" customWidth="1"/>
    <col min="6235" max="6235" width="3.625" style="397" customWidth="1"/>
    <col min="6236" max="6236" width="2.75" style="397" customWidth="1"/>
    <col min="6237" max="6237" width="0.875" style="397" customWidth="1"/>
    <col min="6238" max="6238" width="1.25" style="397" customWidth="1"/>
    <col min="6239" max="6239" width="5.375" style="397" customWidth="1"/>
    <col min="6240" max="6240" width="6.5" style="397" customWidth="1"/>
    <col min="6241" max="6241" width="4.125" style="397" customWidth="1"/>
    <col min="6242" max="6242" width="7.875" style="397" customWidth="1"/>
    <col min="6243" max="6243" width="8.75" style="397" customWidth="1"/>
    <col min="6244" max="6247" width="6.25" style="397" customWidth="1"/>
    <col min="6248" max="6248" width="4.875" style="397" customWidth="1"/>
    <col min="6249" max="6249" width="2.5" style="397" customWidth="1"/>
    <col min="6250" max="6250" width="4.875" style="397" customWidth="1"/>
    <col min="6251" max="6488" width="9" style="397"/>
    <col min="6489" max="6489" width="1.75" style="397" customWidth="1"/>
    <col min="6490" max="6490" width="2.5" style="397" customWidth="1"/>
    <col min="6491" max="6491" width="3.625" style="397" customWidth="1"/>
    <col min="6492" max="6492" width="2.75" style="397" customWidth="1"/>
    <col min="6493" max="6493" width="0.875" style="397" customWidth="1"/>
    <col min="6494" max="6494" width="1.25" style="397" customWidth="1"/>
    <col min="6495" max="6495" width="5.375" style="397" customWidth="1"/>
    <col min="6496" max="6496" width="6.5" style="397" customWidth="1"/>
    <col min="6497" max="6497" width="4.125" style="397" customWidth="1"/>
    <col min="6498" max="6498" width="7.875" style="397" customWidth="1"/>
    <col min="6499" max="6499" width="8.75" style="397" customWidth="1"/>
    <col min="6500" max="6503" width="6.25" style="397" customWidth="1"/>
    <col min="6504" max="6504" width="4.875" style="397" customWidth="1"/>
    <col min="6505" max="6505" width="2.5" style="397" customWidth="1"/>
    <col min="6506" max="6506" width="4.875" style="397" customWidth="1"/>
    <col min="6507" max="6744" width="9" style="397"/>
    <col min="6745" max="6745" width="1.75" style="397" customWidth="1"/>
    <col min="6746" max="6746" width="2.5" style="397" customWidth="1"/>
    <col min="6747" max="6747" width="3.625" style="397" customWidth="1"/>
    <col min="6748" max="6748" width="2.75" style="397" customWidth="1"/>
    <col min="6749" max="6749" width="0.875" style="397" customWidth="1"/>
    <col min="6750" max="6750" width="1.25" style="397" customWidth="1"/>
    <col min="6751" max="6751" width="5.375" style="397" customWidth="1"/>
    <col min="6752" max="6752" width="6.5" style="397" customWidth="1"/>
    <col min="6753" max="6753" width="4.125" style="397" customWidth="1"/>
    <col min="6754" max="6754" width="7.875" style="397" customWidth="1"/>
    <col min="6755" max="6755" width="8.75" style="397" customWidth="1"/>
    <col min="6756" max="6759" width="6.25" style="397" customWidth="1"/>
    <col min="6760" max="6760" width="4.875" style="397" customWidth="1"/>
    <col min="6761" max="6761" width="2.5" style="397" customWidth="1"/>
    <col min="6762" max="6762" width="4.875" style="397" customWidth="1"/>
    <col min="6763" max="7000" width="9" style="397"/>
    <col min="7001" max="7001" width="1.75" style="397" customWidth="1"/>
    <col min="7002" max="7002" width="2.5" style="397" customWidth="1"/>
    <col min="7003" max="7003" width="3.625" style="397" customWidth="1"/>
    <col min="7004" max="7004" width="2.75" style="397" customWidth="1"/>
    <col min="7005" max="7005" width="0.875" style="397" customWidth="1"/>
    <col min="7006" max="7006" width="1.25" style="397" customWidth="1"/>
    <col min="7007" max="7007" width="5.375" style="397" customWidth="1"/>
    <col min="7008" max="7008" width="6.5" style="397" customWidth="1"/>
    <col min="7009" max="7009" width="4.125" style="397" customWidth="1"/>
    <col min="7010" max="7010" width="7.875" style="397" customWidth="1"/>
    <col min="7011" max="7011" width="8.75" style="397" customWidth="1"/>
    <col min="7012" max="7015" width="6.25" style="397" customWidth="1"/>
    <col min="7016" max="7016" width="4.875" style="397" customWidth="1"/>
    <col min="7017" max="7017" width="2.5" style="397" customWidth="1"/>
    <col min="7018" max="7018" width="4.875" style="397" customWidth="1"/>
    <col min="7019" max="7256" width="9" style="397"/>
    <col min="7257" max="7257" width="1.75" style="397" customWidth="1"/>
    <col min="7258" max="7258" width="2.5" style="397" customWidth="1"/>
    <col min="7259" max="7259" width="3.625" style="397" customWidth="1"/>
    <col min="7260" max="7260" width="2.75" style="397" customWidth="1"/>
    <col min="7261" max="7261" width="0.875" style="397" customWidth="1"/>
    <col min="7262" max="7262" width="1.25" style="397" customWidth="1"/>
    <col min="7263" max="7263" width="5.375" style="397" customWidth="1"/>
    <col min="7264" max="7264" width="6.5" style="397" customWidth="1"/>
    <col min="7265" max="7265" width="4.125" style="397" customWidth="1"/>
    <col min="7266" max="7266" width="7.875" style="397" customWidth="1"/>
    <col min="7267" max="7267" width="8.75" style="397" customWidth="1"/>
    <col min="7268" max="7271" width="6.25" style="397" customWidth="1"/>
    <col min="7272" max="7272" width="4.875" style="397" customWidth="1"/>
    <col min="7273" max="7273" width="2.5" style="397" customWidth="1"/>
    <col min="7274" max="7274" width="4.875" style="397" customWidth="1"/>
    <col min="7275" max="7512" width="9" style="397"/>
    <col min="7513" max="7513" width="1.75" style="397" customWidth="1"/>
    <col min="7514" max="7514" width="2.5" style="397" customWidth="1"/>
    <col min="7515" max="7515" width="3.625" style="397" customWidth="1"/>
    <col min="7516" max="7516" width="2.75" style="397" customWidth="1"/>
    <col min="7517" max="7517" width="0.875" style="397" customWidth="1"/>
    <col min="7518" max="7518" width="1.25" style="397" customWidth="1"/>
    <col min="7519" max="7519" width="5.375" style="397" customWidth="1"/>
    <col min="7520" max="7520" width="6.5" style="397" customWidth="1"/>
    <col min="7521" max="7521" width="4.125" style="397" customWidth="1"/>
    <col min="7522" max="7522" width="7.875" style="397" customWidth="1"/>
    <col min="7523" max="7523" width="8.75" style="397" customWidth="1"/>
    <col min="7524" max="7527" width="6.25" style="397" customWidth="1"/>
    <col min="7528" max="7528" width="4.875" style="397" customWidth="1"/>
    <col min="7529" max="7529" width="2.5" style="397" customWidth="1"/>
    <col min="7530" max="7530" width="4.875" style="397" customWidth="1"/>
    <col min="7531" max="7768" width="9" style="397"/>
    <col min="7769" max="7769" width="1.75" style="397" customWidth="1"/>
    <col min="7770" max="7770" width="2.5" style="397" customWidth="1"/>
    <col min="7771" max="7771" width="3.625" style="397" customWidth="1"/>
    <col min="7772" max="7772" width="2.75" style="397" customWidth="1"/>
    <col min="7773" max="7773" width="0.875" style="397" customWidth="1"/>
    <col min="7774" max="7774" width="1.25" style="397" customWidth="1"/>
    <col min="7775" max="7775" width="5.375" style="397" customWidth="1"/>
    <col min="7776" max="7776" width="6.5" style="397" customWidth="1"/>
    <col min="7777" max="7777" width="4.125" style="397" customWidth="1"/>
    <col min="7778" max="7778" width="7.875" style="397" customWidth="1"/>
    <col min="7779" max="7779" width="8.75" style="397" customWidth="1"/>
    <col min="7780" max="7783" width="6.25" style="397" customWidth="1"/>
    <col min="7784" max="7784" width="4.875" style="397" customWidth="1"/>
    <col min="7785" max="7785" width="2.5" style="397" customWidth="1"/>
    <col min="7786" max="7786" width="4.875" style="397" customWidth="1"/>
    <col min="7787" max="8024" width="9" style="397"/>
    <col min="8025" max="8025" width="1.75" style="397" customWidth="1"/>
    <col min="8026" max="8026" width="2.5" style="397" customWidth="1"/>
    <col min="8027" max="8027" width="3.625" style="397" customWidth="1"/>
    <col min="8028" max="8028" width="2.75" style="397" customWidth="1"/>
    <col min="8029" max="8029" width="0.875" style="397" customWidth="1"/>
    <col min="8030" max="8030" width="1.25" style="397" customWidth="1"/>
    <col min="8031" max="8031" width="5.375" style="397" customWidth="1"/>
    <col min="8032" max="8032" width="6.5" style="397" customWidth="1"/>
    <col min="8033" max="8033" width="4.125" style="397" customWidth="1"/>
    <col min="8034" max="8034" width="7.875" style="397" customWidth="1"/>
    <col min="8035" max="8035" width="8.75" style="397" customWidth="1"/>
    <col min="8036" max="8039" width="6.25" style="397" customWidth="1"/>
    <col min="8040" max="8040" width="4.875" style="397" customWidth="1"/>
    <col min="8041" max="8041" width="2.5" style="397" customWidth="1"/>
    <col min="8042" max="8042" width="4.875" style="397" customWidth="1"/>
    <col min="8043" max="8280" width="9" style="397"/>
    <col min="8281" max="8281" width="1.75" style="397" customWidth="1"/>
    <col min="8282" max="8282" width="2.5" style="397" customWidth="1"/>
    <col min="8283" max="8283" width="3.625" style="397" customWidth="1"/>
    <col min="8284" max="8284" width="2.75" style="397" customWidth="1"/>
    <col min="8285" max="8285" width="0.875" style="397" customWidth="1"/>
    <col min="8286" max="8286" width="1.25" style="397" customWidth="1"/>
    <col min="8287" max="8287" width="5.375" style="397" customWidth="1"/>
    <col min="8288" max="8288" width="6.5" style="397" customWidth="1"/>
    <col min="8289" max="8289" width="4.125" style="397" customWidth="1"/>
    <col min="8290" max="8290" width="7.875" style="397" customWidth="1"/>
    <col min="8291" max="8291" width="8.75" style="397" customWidth="1"/>
    <col min="8292" max="8295" width="6.25" style="397" customWidth="1"/>
    <col min="8296" max="8296" width="4.875" style="397" customWidth="1"/>
    <col min="8297" max="8297" width="2.5" style="397" customWidth="1"/>
    <col min="8298" max="8298" width="4.875" style="397" customWidth="1"/>
    <col min="8299" max="8536" width="9" style="397"/>
    <col min="8537" max="8537" width="1.75" style="397" customWidth="1"/>
    <col min="8538" max="8538" width="2.5" style="397" customWidth="1"/>
    <col min="8539" max="8539" width="3.625" style="397" customWidth="1"/>
    <col min="8540" max="8540" width="2.75" style="397" customWidth="1"/>
    <col min="8541" max="8541" width="0.875" style="397" customWidth="1"/>
    <col min="8542" max="8542" width="1.25" style="397" customWidth="1"/>
    <col min="8543" max="8543" width="5.375" style="397" customWidth="1"/>
    <col min="8544" max="8544" width="6.5" style="397" customWidth="1"/>
    <col min="8545" max="8545" width="4.125" style="397" customWidth="1"/>
    <col min="8546" max="8546" width="7.875" style="397" customWidth="1"/>
    <col min="8547" max="8547" width="8.75" style="397" customWidth="1"/>
    <col min="8548" max="8551" width="6.25" style="397" customWidth="1"/>
    <col min="8552" max="8552" width="4.875" style="397" customWidth="1"/>
    <col min="8553" max="8553" width="2.5" style="397" customWidth="1"/>
    <col min="8554" max="8554" width="4.875" style="397" customWidth="1"/>
    <col min="8555" max="8792" width="9" style="397"/>
    <col min="8793" max="8793" width="1.75" style="397" customWidth="1"/>
    <col min="8794" max="8794" width="2.5" style="397" customWidth="1"/>
    <col min="8795" max="8795" width="3.625" style="397" customWidth="1"/>
    <col min="8796" max="8796" width="2.75" style="397" customWidth="1"/>
    <col min="8797" max="8797" width="0.875" style="397" customWidth="1"/>
    <col min="8798" max="8798" width="1.25" style="397" customWidth="1"/>
    <col min="8799" max="8799" width="5.375" style="397" customWidth="1"/>
    <col min="8800" max="8800" width="6.5" style="397" customWidth="1"/>
    <col min="8801" max="8801" width="4.125" style="397" customWidth="1"/>
    <col min="8802" max="8802" width="7.875" style="397" customWidth="1"/>
    <col min="8803" max="8803" width="8.75" style="397" customWidth="1"/>
    <col min="8804" max="8807" width="6.25" style="397" customWidth="1"/>
    <col min="8808" max="8808" width="4.875" style="397" customWidth="1"/>
    <col min="8809" max="8809" width="2.5" style="397" customWidth="1"/>
    <col min="8810" max="8810" width="4.875" style="397" customWidth="1"/>
    <col min="8811" max="9048" width="9" style="397"/>
    <col min="9049" max="9049" width="1.75" style="397" customWidth="1"/>
    <col min="9050" max="9050" width="2.5" style="397" customWidth="1"/>
    <col min="9051" max="9051" width="3.625" style="397" customWidth="1"/>
    <col min="9052" max="9052" width="2.75" style="397" customWidth="1"/>
    <col min="9053" max="9053" width="0.875" style="397" customWidth="1"/>
    <col min="9054" max="9054" width="1.25" style="397" customWidth="1"/>
    <col min="9055" max="9055" width="5.375" style="397" customWidth="1"/>
    <col min="9056" max="9056" width="6.5" style="397" customWidth="1"/>
    <col min="9057" max="9057" width="4.125" style="397" customWidth="1"/>
    <col min="9058" max="9058" width="7.875" style="397" customWidth="1"/>
    <col min="9059" max="9059" width="8.75" style="397" customWidth="1"/>
    <col min="9060" max="9063" width="6.25" style="397" customWidth="1"/>
    <col min="9064" max="9064" width="4.875" style="397" customWidth="1"/>
    <col min="9065" max="9065" width="2.5" style="397" customWidth="1"/>
    <col min="9066" max="9066" width="4.875" style="397" customWidth="1"/>
    <col min="9067" max="9304" width="9" style="397"/>
    <col min="9305" max="9305" width="1.75" style="397" customWidth="1"/>
    <col min="9306" max="9306" width="2.5" style="397" customWidth="1"/>
    <col min="9307" max="9307" width="3.625" style="397" customWidth="1"/>
    <col min="9308" max="9308" width="2.75" style="397" customWidth="1"/>
    <col min="9309" max="9309" width="0.875" style="397" customWidth="1"/>
    <col min="9310" max="9310" width="1.25" style="397" customWidth="1"/>
    <col min="9311" max="9311" width="5.375" style="397" customWidth="1"/>
    <col min="9312" max="9312" width="6.5" style="397" customWidth="1"/>
    <col min="9313" max="9313" width="4.125" style="397" customWidth="1"/>
    <col min="9314" max="9314" width="7.875" style="397" customWidth="1"/>
    <col min="9315" max="9315" width="8.75" style="397" customWidth="1"/>
    <col min="9316" max="9319" width="6.25" style="397" customWidth="1"/>
    <col min="9320" max="9320" width="4.875" style="397" customWidth="1"/>
    <col min="9321" max="9321" width="2.5" style="397" customWidth="1"/>
    <col min="9322" max="9322" width="4.875" style="397" customWidth="1"/>
    <col min="9323" max="9560" width="9" style="397"/>
    <col min="9561" max="9561" width="1.75" style="397" customWidth="1"/>
    <col min="9562" max="9562" width="2.5" style="397" customWidth="1"/>
    <col min="9563" max="9563" width="3.625" style="397" customWidth="1"/>
    <col min="9564" max="9564" width="2.75" style="397" customWidth="1"/>
    <col min="9565" max="9565" width="0.875" style="397" customWidth="1"/>
    <col min="9566" max="9566" width="1.25" style="397" customWidth="1"/>
    <col min="9567" max="9567" width="5.375" style="397" customWidth="1"/>
    <col min="9568" max="9568" width="6.5" style="397" customWidth="1"/>
    <col min="9569" max="9569" width="4.125" style="397" customWidth="1"/>
    <col min="9570" max="9570" width="7.875" style="397" customWidth="1"/>
    <col min="9571" max="9571" width="8.75" style="397" customWidth="1"/>
    <col min="9572" max="9575" width="6.25" style="397" customWidth="1"/>
    <col min="9576" max="9576" width="4.875" style="397" customWidth="1"/>
    <col min="9577" max="9577" width="2.5" style="397" customWidth="1"/>
    <col min="9578" max="9578" width="4.875" style="397" customWidth="1"/>
    <col min="9579" max="9816" width="9" style="397"/>
    <col min="9817" max="9817" width="1.75" style="397" customWidth="1"/>
    <col min="9818" max="9818" width="2.5" style="397" customWidth="1"/>
    <col min="9819" max="9819" width="3.625" style="397" customWidth="1"/>
    <col min="9820" max="9820" width="2.75" style="397" customWidth="1"/>
    <col min="9821" max="9821" width="0.875" style="397" customWidth="1"/>
    <col min="9822" max="9822" width="1.25" style="397" customWidth="1"/>
    <col min="9823" max="9823" width="5.375" style="397" customWidth="1"/>
    <col min="9824" max="9824" width="6.5" style="397" customWidth="1"/>
    <col min="9825" max="9825" width="4.125" style="397" customWidth="1"/>
    <col min="9826" max="9826" width="7.875" style="397" customWidth="1"/>
    <col min="9827" max="9827" width="8.75" style="397" customWidth="1"/>
    <col min="9828" max="9831" width="6.25" style="397" customWidth="1"/>
    <col min="9832" max="9832" width="4.875" style="397" customWidth="1"/>
    <col min="9833" max="9833" width="2.5" style="397" customWidth="1"/>
    <col min="9834" max="9834" width="4.875" style="397" customWidth="1"/>
    <col min="9835" max="10072" width="9" style="397"/>
    <col min="10073" max="10073" width="1.75" style="397" customWidth="1"/>
    <col min="10074" max="10074" width="2.5" style="397" customWidth="1"/>
    <col min="10075" max="10075" width="3.625" style="397" customWidth="1"/>
    <col min="10076" max="10076" width="2.75" style="397" customWidth="1"/>
    <col min="10077" max="10077" width="0.875" style="397" customWidth="1"/>
    <col min="10078" max="10078" width="1.25" style="397" customWidth="1"/>
    <col min="10079" max="10079" width="5.375" style="397" customWidth="1"/>
    <col min="10080" max="10080" width="6.5" style="397" customWidth="1"/>
    <col min="10081" max="10081" width="4.125" style="397" customWidth="1"/>
    <col min="10082" max="10082" width="7.875" style="397" customWidth="1"/>
    <col min="10083" max="10083" width="8.75" style="397" customWidth="1"/>
    <col min="10084" max="10087" width="6.25" style="397" customWidth="1"/>
    <col min="10088" max="10088" width="4.875" style="397" customWidth="1"/>
    <col min="10089" max="10089" width="2.5" style="397" customWidth="1"/>
    <col min="10090" max="10090" width="4.875" style="397" customWidth="1"/>
    <col min="10091" max="10328" width="9" style="397"/>
    <col min="10329" max="10329" width="1.75" style="397" customWidth="1"/>
    <col min="10330" max="10330" width="2.5" style="397" customWidth="1"/>
    <col min="10331" max="10331" width="3.625" style="397" customWidth="1"/>
    <col min="10332" max="10332" width="2.75" style="397" customWidth="1"/>
    <col min="10333" max="10333" width="0.875" style="397" customWidth="1"/>
    <col min="10334" max="10334" width="1.25" style="397" customWidth="1"/>
    <col min="10335" max="10335" width="5.375" style="397" customWidth="1"/>
    <col min="10336" max="10336" width="6.5" style="397" customWidth="1"/>
    <col min="10337" max="10337" width="4.125" style="397" customWidth="1"/>
    <col min="10338" max="10338" width="7.875" style="397" customWidth="1"/>
    <col min="10339" max="10339" width="8.75" style="397" customWidth="1"/>
    <col min="10340" max="10343" width="6.25" style="397" customWidth="1"/>
    <col min="10344" max="10344" width="4.875" style="397" customWidth="1"/>
    <col min="10345" max="10345" width="2.5" style="397" customWidth="1"/>
    <col min="10346" max="10346" width="4.875" style="397" customWidth="1"/>
    <col min="10347" max="10584" width="9" style="397"/>
    <col min="10585" max="10585" width="1.75" style="397" customWidth="1"/>
    <col min="10586" max="10586" width="2.5" style="397" customWidth="1"/>
    <col min="10587" max="10587" width="3.625" style="397" customWidth="1"/>
    <col min="10588" max="10588" width="2.75" style="397" customWidth="1"/>
    <col min="10589" max="10589" width="0.875" style="397" customWidth="1"/>
    <col min="10590" max="10590" width="1.25" style="397" customWidth="1"/>
    <col min="10591" max="10591" width="5.375" style="397" customWidth="1"/>
    <col min="10592" max="10592" width="6.5" style="397" customWidth="1"/>
    <col min="10593" max="10593" width="4.125" style="397" customWidth="1"/>
    <col min="10594" max="10594" width="7.875" style="397" customWidth="1"/>
    <col min="10595" max="10595" width="8.75" style="397" customWidth="1"/>
    <col min="10596" max="10599" width="6.25" style="397" customWidth="1"/>
    <col min="10600" max="10600" width="4.875" style="397" customWidth="1"/>
    <col min="10601" max="10601" width="2.5" style="397" customWidth="1"/>
    <col min="10602" max="10602" width="4.875" style="397" customWidth="1"/>
    <col min="10603" max="10840" width="9" style="397"/>
    <col min="10841" max="10841" width="1.75" style="397" customWidth="1"/>
    <col min="10842" max="10842" width="2.5" style="397" customWidth="1"/>
    <col min="10843" max="10843" width="3.625" style="397" customWidth="1"/>
    <col min="10844" max="10844" width="2.75" style="397" customWidth="1"/>
    <col min="10845" max="10845" width="0.875" style="397" customWidth="1"/>
    <col min="10846" max="10846" width="1.25" style="397" customWidth="1"/>
    <col min="10847" max="10847" width="5.375" style="397" customWidth="1"/>
    <col min="10848" max="10848" width="6.5" style="397" customWidth="1"/>
    <col min="10849" max="10849" width="4.125" style="397" customWidth="1"/>
    <col min="10850" max="10850" width="7.875" style="397" customWidth="1"/>
    <col min="10851" max="10851" width="8.75" style="397" customWidth="1"/>
    <col min="10852" max="10855" width="6.25" style="397" customWidth="1"/>
    <col min="10856" max="10856" width="4.875" style="397" customWidth="1"/>
    <col min="10857" max="10857" width="2.5" style="397" customWidth="1"/>
    <col min="10858" max="10858" width="4.875" style="397" customWidth="1"/>
    <col min="10859" max="11096" width="9" style="397"/>
    <col min="11097" max="11097" width="1.75" style="397" customWidth="1"/>
    <col min="11098" max="11098" width="2.5" style="397" customWidth="1"/>
    <col min="11099" max="11099" width="3.625" style="397" customWidth="1"/>
    <col min="11100" max="11100" width="2.75" style="397" customWidth="1"/>
    <col min="11101" max="11101" width="0.875" style="397" customWidth="1"/>
    <col min="11102" max="11102" width="1.25" style="397" customWidth="1"/>
    <col min="11103" max="11103" width="5.375" style="397" customWidth="1"/>
    <col min="11104" max="11104" width="6.5" style="397" customWidth="1"/>
    <col min="11105" max="11105" width="4.125" style="397" customWidth="1"/>
    <col min="11106" max="11106" width="7.875" style="397" customWidth="1"/>
    <col min="11107" max="11107" width="8.75" style="397" customWidth="1"/>
    <col min="11108" max="11111" width="6.25" style="397" customWidth="1"/>
    <col min="11112" max="11112" width="4.875" style="397" customWidth="1"/>
    <col min="11113" max="11113" width="2.5" style="397" customWidth="1"/>
    <col min="11114" max="11114" width="4.875" style="397" customWidth="1"/>
    <col min="11115" max="11352" width="9" style="397"/>
    <col min="11353" max="11353" width="1.75" style="397" customWidth="1"/>
    <col min="11354" max="11354" width="2.5" style="397" customWidth="1"/>
    <col min="11355" max="11355" width="3.625" style="397" customWidth="1"/>
    <col min="11356" max="11356" width="2.75" style="397" customWidth="1"/>
    <col min="11357" max="11357" width="0.875" style="397" customWidth="1"/>
    <col min="11358" max="11358" width="1.25" style="397" customWidth="1"/>
    <col min="11359" max="11359" width="5.375" style="397" customWidth="1"/>
    <col min="11360" max="11360" width="6.5" style="397" customWidth="1"/>
    <col min="11361" max="11361" width="4.125" style="397" customWidth="1"/>
    <col min="11362" max="11362" width="7.875" style="397" customWidth="1"/>
    <col min="11363" max="11363" width="8.75" style="397" customWidth="1"/>
    <col min="11364" max="11367" width="6.25" style="397" customWidth="1"/>
    <col min="11368" max="11368" width="4.875" style="397" customWidth="1"/>
    <col min="11369" max="11369" width="2.5" style="397" customWidth="1"/>
    <col min="11370" max="11370" width="4.875" style="397" customWidth="1"/>
    <col min="11371" max="11608" width="9" style="397"/>
    <col min="11609" max="11609" width="1.75" style="397" customWidth="1"/>
    <col min="11610" max="11610" width="2.5" style="397" customWidth="1"/>
    <col min="11611" max="11611" width="3.625" style="397" customWidth="1"/>
    <col min="11612" max="11612" width="2.75" style="397" customWidth="1"/>
    <col min="11613" max="11613" width="0.875" style="397" customWidth="1"/>
    <col min="11614" max="11614" width="1.25" style="397" customWidth="1"/>
    <col min="11615" max="11615" width="5.375" style="397" customWidth="1"/>
    <col min="11616" max="11616" width="6.5" style="397" customWidth="1"/>
    <col min="11617" max="11617" width="4.125" style="397" customWidth="1"/>
    <col min="11618" max="11618" width="7.875" style="397" customWidth="1"/>
    <col min="11619" max="11619" width="8.75" style="397" customWidth="1"/>
    <col min="11620" max="11623" width="6.25" style="397" customWidth="1"/>
    <col min="11624" max="11624" width="4.875" style="397" customWidth="1"/>
    <col min="11625" max="11625" width="2.5" style="397" customWidth="1"/>
    <col min="11626" max="11626" width="4.875" style="397" customWidth="1"/>
    <col min="11627" max="11864" width="9" style="397"/>
    <col min="11865" max="11865" width="1.75" style="397" customWidth="1"/>
    <col min="11866" max="11866" width="2.5" style="397" customWidth="1"/>
    <col min="11867" max="11867" width="3.625" style="397" customWidth="1"/>
    <col min="11868" max="11868" width="2.75" style="397" customWidth="1"/>
    <col min="11869" max="11869" width="0.875" style="397" customWidth="1"/>
    <col min="11870" max="11870" width="1.25" style="397" customWidth="1"/>
    <col min="11871" max="11871" width="5.375" style="397" customWidth="1"/>
    <col min="11872" max="11872" width="6.5" style="397" customWidth="1"/>
    <col min="11873" max="11873" width="4.125" style="397" customWidth="1"/>
    <col min="11874" max="11874" width="7.875" style="397" customWidth="1"/>
    <col min="11875" max="11875" width="8.75" style="397" customWidth="1"/>
    <col min="11876" max="11879" width="6.25" style="397" customWidth="1"/>
    <col min="11880" max="11880" width="4.875" style="397" customWidth="1"/>
    <col min="11881" max="11881" width="2.5" style="397" customWidth="1"/>
    <col min="11882" max="11882" width="4.875" style="397" customWidth="1"/>
    <col min="11883" max="12120" width="9" style="397"/>
    <col min="12121" max="12121" width="1.75" style="397" customWidth="1"/>
    <col min="12122" max="12122" width="2.5" style="397" customWidth="1"/>
    <col min="12123" max="12123" width="3.625" style="397" customWidth="1"/>
    <col min="12124" max="12124" width="2.75" style="397" customWidth="1"/>
    <col min="12125" max="12125" width="0.875" style="397" customWidth="1"/>
    <col min="12126" max="12126" width="1.25" style="397" customWidth="1"/>
    <col min="12127" max="12127" width="5.375" style="397" customWidth="1"/>
    <col min="12128" max="12128" width="6.5" style="397" customWidth="1"/>
    <col min="12129" max="12129" width="4.125" style="397" customWidth="1"/>
    <col min="12130" max="12130" width="7.875" style="397" customWidth="1"/>
    <col min="12131" max="12131" width="8.75" style="397" customWidth="1"/>
    <col min="12132" max="12135" width="6.25" style="397" customWidth="1"/>
    <col min="12136" max="12136" width="4.875" style="397" customWidth="1"/>
    <col min="12137" max="12137" width="2.5" style="397" customWidth="1"/>
    <col min="12138" max="12138" width="4.875" style="397" customWidth="1"/>
    <col min="12139" max="12376" width="9" style="397"/>
    <col min="12377" max="12377" width="1.75" style="397" customWidth="1"/>
    <col min="12378" max="12378" width="2.5" style="397" customWidth="1"/>
    <col min="12379" max="12379" width="3.625" style="397" customWidth="1"/>
    <col min="12380" max="12380" width="2.75" style="397" customWidth="1"/>
    <col min="12381" max="12381" width="0.875" style="397" customWidth="1"/>
    <col min="12382" max="12382" width="1.25" style="397" customWidth="1"/>
    <col min="12383" max="12383" width="5.375" style="397" customWidth="1"/>
    <col min="12384" max="12384" width="6.5" style="397" customWidth="1"/>
    <col min="12385" max="12385" width="4.125" style="397" customWidth="1"/>
    <col min="12386" max="12386" width="7.875" style="397" customWidth="1"/>
    <col min="12387" max="12387" width="8.75" style="397" customWidth="1"/>
    <col min="12388" max="12391" width="6.25" style="397" customWidth="1"/>
    <col min="12392" max="12392" width="4.875" style="397" customWidth="1"/>
    <col min="12393" max="12393" width="2.5" style="397" customWidth="1"/>
    <col min="12394" max="12394" width="4.875" style="397" customWidth="1"/>
    <col min="12395" max="12632" width="9" style="397"/>
    <col min="12633" max="12633" width="1.75" style="397" customWidth="1"/>
    <col min="12634" max="12634" width="2.5" style="397" customWidth="1"/>
    <col min="12635" max="12635" width="3.625" style="397" customWidth="1"/>
    <col min="12636" max="12636" width="2.75" style="397" customWidth="1"/>
    <col min="12637" max="12637" width="0.875" style="397" customWidth="1"/>
    <col min="12638" max="12638" width="1.25" style="397" customWidth="1"/>
    <col min="12639" max="12639" width="5.375" style="397" customWidth="1"/>
    <col min="12640" max="12640" width="6.5" style="397" customWidth="1"/>
    <col min="12641" max="12641" width="4.125" style="397" customWidth="1"/>
    <col min="12642" max="12642" width="7.875" style="397" customWidth="1"/>
    <col min="12643" max="12643" width="8.75" style="397" customWidth="1"/>
    <col min="12644" max="12647" width="6.25" style="397" customWidth="1"/>
    <col min="12648" max="12648" width="4.875" style="397" customWidth="1"/>
    <col min="12649" max="12649" width="2.5" style="397" customWidth="1"/>
    <col min="12650" max="12650" width="4.875" style="397" customWidth="1"/>
    <col min="12651" max="12888" width="9" style="397"/>
    <col min="12889" max="12889" width="1.75" style="397" customWidth="1"/>
    <col min="12890" max="12890" width="2.5" style="397" customWidth="1"/>
    <col min="12891" max="12891" width="3.625" style="397" customWidth="1"/>
    <col min="12892" max="12892" width="2.75" style="397" customWidth="1"/>
    <col min="12893" max="12893" width="0.875" style="397" customWidth="1"/>
    <col min="12894" max="12894" width="1.25" style="397" customWidth="1"/>
    <col min="12895" max="12895" width="5.375" style="397" customWidth="1"/>
    <col min="12896" max="12896" width="6.5" style="397" customWidth="1"/>
    <col min="12897" max="12897" width="4.125" style="397" customWidth="1"/>
    <col min="12898" max="12898" width="7.875" style="397" customWidth="1"/>
    <col min="12899" max="12899" width="8.75" style="397" customWidth="1"/>
    <col min="12900" max="12903" width="6.25" style="397" customWidth="1"/>
    <col min="12904" max="12904" width="4.875" style="397" customWidth="1"/>
    <col min="12905" max="12905" width="2.5" style="397" customWidth="1"/>
    <col min="12906" max="12906" width="4.875" style="397" customWidth="1"/>
    <col min="12907" max="13144" width="9" style="397"/>
    <col min="13145" max="13145" width="1.75" style="397" customWidth="1"/>
    <col min="13146" max="13146" width="2.5" style="397" customWidth="1"/>
    <col min="13147" max="13147" width="3.625" style="397" customWidth="1"/>
    <col min="13148" max="13148" width="2.75" style="397" customWidth="1"/>
    <col min="13149" max="13149" width="0.875" style="397" customWidth="1"/>
    <col min="13150" max="13150" width="1.25" style="397" customWidth="1"/>
    <col min="13151" max="13151" width="5.375" style="397" customWidth="1"/>
    <col min="13152" max="13152" width="6.5" style="397" customWidth="1"/>
    <col min="13153" max="13153" width="4.125" style="397" customWidth="1"/>
    <col min="13154" max="13154" width="7.875" style="397" customWidth="1"/>
    <col min="13155" max="13155" width="8.75" style="397" customWidth="1"/>
    <col min="13156" max="13159" width="6.25" style="397" customWidth="1"/>
    <col min="13160" max="13160" width="4.875" style="397" customWidth="1"/>
    <col min="13161" max="13161" width="2.5" style="397" customWidth="1"/>
    <col min="13162" max="13162" width="4.875" style="397" customWidth="1"/>
    <col min="13163" max="13400" width="9" style="397"/>
    <col min="13401" max="13401" width="1.75" style="397" customWidth="1"/>
    <col min="13402" max="13402" width="2.5" style="397" customWidth="1"/>
    <col min="13403" max="13403" width="3.625" style="397" customWidth="1"/>
    <col min="13404" max="13404" width="2.75" style="397" customWidth="1"/>
    <col min="13405" max="13405" width="0.875" style="397" customWidth="1"/>
    <col min="13406" max="13406" width="1.25" style="397" customWidth="1"/>
    <col min="13407" max="13407" width="5.375" style="397" customWidth="1"/>
    <col min="13408" max="13408" width="6.5" style="397" customWidth="1"/>
    <col min="13409" max="13409" width="4.125" style="397" customWidth="1"/>
    <col min="13410" max="13410" width="7.875" style="397" customWidth="1"/>
    <col min="13411" max="13411" width="8.75" style="397" customWidth="1"/>
    <col min="13412" max="13415" width="6.25" style="397" customWidth="1"/>
    <col min="13416" max="13416" width="4.875" style="397" customWidth="1"/>
    <col min="13417" max="13417" width="2.5" style="397" customWidth="1"/>
    <col min="13418" max="13418" width="4.875" style="397" customWidth="1"/>
    <col min="13419" max="13656" width="9" style="397"/>
    <col min="13657" max="13657" width="1.75" style="397" customWidth="1"/>
    <col min="13658" max="13658" width="2.5" style="397" customWidth="1"/>
    <col min="13659" max="13659" width="3.625" style="397" customWidth="1"/>
    <col min="13660" max="13660" width="2.75" style="397" customWidth="1"/>
    <col min="13661" max="13661" width="0.875" style="397" customWidth="1"/>
    <col min="13662" max="13662" width="1.25" style="397" customWidth="1"/>
    <col min="13663" max="13663" width="5.375" style="397" customWidth="1"/>
    <col min="13664" max="13664" width="6.5" style="397" customWidth="1"/>
    <col min="13665" max="13665" width="4.125" style="397" customWidth="1"/>
    <col min="13666" max="13666" width="7.875" style="397" customWidth="1"/>
    <col min="13667" max="13667" width="8.75" style="397" customWidth="1"/>
    <col min="13668" max="13671" width="6.25" style="397" customWidth="1"/>
    <col min="13672" max="13672" width="4.875" style="397" customWidth="1"/>
    <col min="13673" max="13673" width="2.5" style="397" customWidth="1"/>
    <col min="13674" max="13674" width="4.875" style="397" customWidth="1"/>
    <col min="13675" max="13912" width="9" style="397"/>
    <col min="13913" max="13913" width="1.75" style="397" customWidth="1"/>
    <col min="13914" max="13914" width="2.5" style="397" customWidth="1"/>
    <col min="13915" max="13915" width="3.625" style="397" customWidth="1"/>
    <col min="13916" max="13916" width="2.75" style="397" customWidth="1"/>
    <col min="13917" max="13917" width="0.875" style="397" customWidth="1"/>
    <col min="13918" max="13918" width="1.25" style="397" customWidth="1"/>
    <col min="13919" max="13919" width="5.375" style="397" customWidth="1"/>
    <col min="13920" max="13920" width="6.5" style="397" customWidth="1"/>
    <col min="13921" max="13921" width="4.125" style="397" customWidth="1"/>
    <col min="13922" max="13922" width="7.875" style="397" customWidth="1"/>
    <col min="13923" max="13923" width="8.75" style="397" customWidth="1"/>
    <col min="13924" max="13927" width="6.25" style="397" customWidth="1"/>
    <col min="13928" max="13928" width="4.875" style="397" customWidth="1"/>
    <col min="13929" max="13929" width="2.5" style="397" customWidth="1"/>
    <col min="13930" max="13930" width="4.875" style="397" customWidth="1"/>
    <col min="13931" max="14168" width="9" style="397"/>
    <col min="14169" max="14169" width="1.75" style="397" customWidth="1"/>
    <col min="14170" max="14170" width="2.5" style="397" customWidth="1"/>
    <col min="14171" max="14171" width="3.625" style="397" customWidth="1"/>
    <col min="14172" max="14172" width="2.75" style="397" customWidth="1"/>
    <col min="14173" max="14173" width="0.875" style="397" customWidth="1"/>
    <col min="14174" max="14174" width="1.25" style="397" customWidth="1"/>
    <col min="14175" max="14175" width="5.375" style="397" customWidth="1"/>
    <col min="14176" max="14176" width="6.5" style="397" customWidth="1"/>
    <col min="14177" max="14177" width="4.125" style="397" customWidth="1"/>
    <col min="14178" max="14178" width="7.875" style="397" customWidth="1"/>
    <col min="14179" max="14179" width="8.75" style="397" customWidth="1"/>
    <col min="14180" max="14183" width="6.25" style="397" customWidth="1"/>
    <col min="14184" max="14184" width="4.875" style="397" customWidth="1"/>
    <col min="14185" max="14185" width="2.5" style="397" customWidth="1"/>
    <col min="14186" max="14186" width="4.875" style="397" customWidth="1"/>
    <col min="14187" max="14424" width="9" style="397"/>
    <col min="14425" max="14425" width="1.75" style="397" customWidth="1"/>
    <col min="14426" max="14426" width="2.5" style="397" customWidth="1"/>
    <col min="14427" max="14427" width="3.625" style="397" customWidth="1"/>
    <col min="14428" max="14428" width="2.75" style="397" customWidth="1"/>
    <col min="14429" max="14429" width="0.875" style="397" customWidth="1"/>
    <col min="14430" max="14430" width="1.25" style="397" customWidth="1"/>
    <col min="14431" max="14431" width="5.375" style="397" customWidth="1"/>
    <col min="14432" max="14432" width="6.5" style="397" customWidth="1"/>
    <col min="14433" max="14433" width="4.125" style="397" customWidth="1"/>
    <col min="14434" max="14434" width="7.875" style="397" customWidth="1"/>
    <col min="14435" max="14435" width="8.75" style="397" customWidth="1"/>
    <col min="14436" max="14439" width="6.25" style="397" customWidth="1"/>
    <col min="14440" max="14440" width="4.875" style="397" customWidth="1"/>
    <col min="14441" max="14441" width="2.5" style="397" customWidth="1"/>
    <col min="14442" max="14442" width="4.875" style="397" customWidth="1"/>
    <col min="14443" max="14680" width="9" style="397"/>
    <col min="14681" max="14681" width="1.75" style="397" customWidth="1"/>
    <col min="14682" max="14682" width="2.5" style="397" customWidth="1"/>
    <col min="14683" max="14683" width="3.625" style="397" customWidth="1"/>
    <col min="14684" max="14684" width="2.75" style="397" customWidth="1"/>
    <col min="14685" max="14685" width="0.875" style="397" customWidth="1"/>
    <col min="14686" max="14686" width="1.25" style="397" customWidth="1"/>
    <col min="14687" max="14687" width="5.375" style="397" customWidth="1"/>
    <col min="14688" max="14688" width="6.5" style="397" customWidth="1"/>
    <col min="14689" max="14689" width="4.125" style="397" customWidth="1"/>
    <col min="14690" max="14690" width="7.875" style="397" customWidth="1"/>
    <col min="14691" max="14691" width="8.75" style="397" customWidth="1"/>
    <col min="14692" max="14695" width="6.25" style="397" customWidth="1"/>
    <col min="14696" max="14696" width="4.875" style="397" customWidth="1"/>
    <col min="14697" max="14697" width="2.5" style="397" customWidth="1"/>
    <col min="14698" max="14698" width="4.875" style="397" customWidth="1"/>
    <col min="14699" max="14936" width="9" style="397"/>
    <col min="14937" max="14937" width="1.75" style="397" customWidth="1"/>
    <col min="14938" max="14938" width="2.5" style="397" customWidth="1"/>
    <col min="14939" max="14939" width="3.625" style="397" customWidth="1"/>
    <col min="14940" max="14940" width="2.75" style="397" customWidth="1"/>
    <col min="14941" max="14941" width="0.875" style="397" customWidth="1"/>
    <col min="14942" max="14942" width="1.25" style="397" customWidth="1"/>
    <col min="14943" max="14943" width="5.375" style="397" customWidth="1"/>
    <col min="14944" max="14944" width="6.5" style="397" customWidth="1"/>
    <col min="14945" max="14945" width="4.125" style="397" customWidth="1"/>
    <col min="14946" max="14946" width="7.875" style="397" customWidth="1"/>
    <col min="14947" max="14947" width="8.75" style="397" customWidth="1"/>
    <col min="14948" max="14951" width="6.25" style="397" customWidth="1"/>
    <col min="14952" max="14952" width="4.875" style="397" customWidth="1"/>
    <col min="14953" max="14953" width="2.5" style="397" customWidth="1"/>
    <col min="14954" max="14954" width="4.875" style="397" customWidth="1"/>
    <col min="14955" max="15192" width="9" style="397"/>
    <col min="15193" max="15193" width="1.75" style="397" customWidth="1"/>
    <col min="15194" max="15194" width="2.5" style="397" customWidth="1"/>
    <col min="15195" max="15195" width="3.625" style="397" customWidth="1"/>
    <col min="15196" max="15196" width="2.75" style="397" customWidth="1"/>
    <col min="15197" max="15197" width="0.875" style="397" customWidth="1"/>
    <col min="15198" max="15198" width="1.25" style="397" customWidth="1"/>
    <col min="15199" max="15199" width="5.375" style="397" customWidth="1"/>
    <col min="15200" max="15200" width="6.5" style="397" customWidth="1"/>
    <col min="15201" max="15201" width="4.125" style="397" customWidth="1"/>
    <col min="15202" max="15202" width="7.875" style="397" customWidth="1"/>
    <col min="15203" max="15203" width="8.75" style="397" customWidth="1"/>
    <col min="15204" max="15207" width="6.25" style="397" customWidth="1"/>
    <col min="15208" max="15208" width="4.875" style="397" customWidth="1"/>
    <col min="15209" max="15209" width="2.5" style="397" customWidth="1"/>
    <col min="15210" max="15210" width="4.875" style="397" customWidth="1"/>
    <col min="15211" max="15448" width="9" style="397"/>
    <col min="15449" max="15449" width="1.75" style="397" customWidth="1"/>
    <col min="15450" max="15450" width="2.5" style="397" customWidth="1"/>
    <col min="15451" max="15451" width="3.625" style="397" customWidth="1"/>
    <col min="15452" max="15452" width="2.75" style="397" customWidth="1"/>
    <col min="15453" max="15453" width="0.875" style="397" customWidth="1"/>
    <col min="15454" max="15454" width="1.25" style="397" customWidth="1"/>
    <col min="15455" max="15455" width="5.375" style="397" customWidth="1"/>
    <col min="15456" max="15456" width="6.5" style="397" customWidth="1"/>
    <col min="15457" max="15457" width="4.125" style="397" customWidth="1"/>
    <col min="15458" max="15458" width="7.875" style="397" customWidth="1"/>
    <col min="15459" max="15459" width="8.75" style="397" customWidth="1"/>
    <col min="15460" max="15463" width="6.25" style="397" customWidth="1"/>
    <col min="15464" max="15464" width="4.875" style="397" customWidth="1"/>
    <col min="15465" max="15465" width="2.5" style="397" customWidth="1"/>
    <col min="15466" max="15466" width="4.875" style="397" customWidth="1"/>
    <col min="15467" max="15704" width="9" style="397"/>
    <col min="15705" max="15705" width="1.75" style="397" customWidth="1"/>
    <col min="15706" max="15706" width="2.5" style="397" customWidth="1"/>
    <col min="15707" max="15707" width="3.625" style="397" customWidth="1"/>
    <col min="15708" max="15708" width="2.75" style="397" customWidth="1"/>
    <col min="15709" max="15709" width="0.875" style="397" customWidth="1"/>
    <col min="15710" max="15710" width="1.25" style="397" customWidth="1"/>
    <col min="15711" max="15711" width="5.375" style="397" customWidth="1"/>
    <col min="15712" max="15712" width="6.5" style="397" customWidth="1"/>
    <col min="15713" max="15713" width="4.125" style="397" customWidth="1"/>
    <col min="15714" max="15714" width="7.875" style="397" customWidth="1"/>
    <col min="15715" max="15715" width="8.75" style="397" customWidth="1"/>
    <col min="15716" max="15719" width="6.25" style="397" customWidth="1"/>
    <col min="15720" max="15720" width="4.875" style="397" customWidth="1"/>
    <col min="15721" max="15721" width="2.5" style="397" customWidth="1"/>
    <col min="15722" max="15722" width="4.875" style="397" customWidth="1"/>
    <col min="15723" max="15960" width="9" style="397"/>
    <col min="15961" max="15961" width="1.75" style="397" customWidth="1"/>
    <col min="15962" max="15962" width="2.5" style="397" customWidth="1"/>
    <col min="15963" max="15963" width="3.625" style="397" customWidth="1"/>
    <col min="15964" max="15964" width="2.75" style="397" customWidth="1"/>
    <col min="15965" max="15965" width="0.875" style="397" customWidth="1"/>
    <col min="15966" max="15966" width="1.25" style="397" customWidth="1"/>
    <col min="15967" max="15967" width="5.375" style="397" customWidth="1"/>
    <col min="15968" max="15968" width="6.5" style="397" customWidth="1"/>
    <col min="15969" max="15969" width="4.125" style="397" customWidth="1"/>
    <col min="15970" max="15970" width="7.875" style="397" customWidth="1"/>
    <col min="15971" max="15971" width="8.75" style="397" customWidth="1"/>
    <col min="15972" max="15975" width="6.25" style="397" customWidth="1"/>
    <col min="15976" max="15976" width="4.875" style="397" customWidth="1"/>
    <col min="15977" max="15977" width="2.5" style="397" customWidth="1"/>
    <col min="15978" max="15978" width="4.875" style="397" customWidth="1"/>
    <col min="15979" max="16216" width="9" style="397"/>
    <col min="16217" max="16217" width="1.75" style="397" customWidth="1"/>
    <col min="16218" max="16218" width="2.5" style="397" customWidth="1"/>
    <col min="16219" max="16219" width="3.625" style="397" customWidth="1"/>
    <col min="16220" max="16220" width="2.75" style="397" customWidth="1"/>
    <col min="16221" max="16221" width="0.875" style="397" customWidth="1"/>
    <col min="16222" max="16222" width="1.25" style="397" customWidth="1"/>
    <col min="16223" max="16223" width="5.375" style="397" customWidth="1"/>
    <col min="16224" max="16224" width="6.5" style="397" customWidth="1"/>
    <col min="16225" max="16225" width="4.125" style="397" customWidth="1"/>
    <col min="16226" max="16226" width="7.875" style="397" customWidth="1"/>
    <col min="16227" max="16227" width="8.75" style="397" customWidth="1"/>
    <col min="16228" max="16231" width="6.25" style="397" customWidth="1"/>
    <col min="16232" max="16232" width="4.875" style="397" customWidth="1"/>
    <col min="16233" max="16233" width="2.5" style="397" customWidth="1"/>
    <col min="16234" max="16234" width="4.875" style="397" customWidth="1"/>
    <col min="16235" max="16376" width="9" style="397"/>
    <col min="16377" max="16384" width="9" style="397" customWidth="1"/>
  </cols>
  <sheetData>
    <row r="1" spans="1:126" s="289" customFormat="1" ht="18.75" customHeight="1">
      <c r="A1" s="404"/>
      <c r="B1" s="1208" t="s">
        <v>915</v>
      </c>
      <c r="C1" s="1210" t="s">
        <v>1055</v>
      </c>
      <c r="D1" s="1210" t="s">
        <v>917</v>
      </c>
      <c r="E1" s="1210" t="s">
        <v>51</v>
      </c>
      <c r="F1" s="287"/>
      <c r="G1" s="1212" t="s">
        <v>1056</v>
      </c>
      <c r="H1" s="1212"/>
      <c r="I1" s="1212"/>
      <c r="J1" s="1212"/>
      <c r="K1" s="288"/>
      <c r="L1" s="1212" t="s">
        <v>941</v>
      </c>
      <c r="M1" s="1212"/>
      <c r="N1" s="1212"/>
      <c r="O1" s="1212"/>
      <c r="P1" s="1212"/>
      <c r="Q1" s="1212"/>
      <c r="R1" s="1212"/>
      <c r="S1" s="1212"/>
      <c r="T1" s="1212"/>
      <c r="U1" s="1212"/>
      <c r="V1" s="1212"/>
      <c r="W1" s="1212"/>
      <c r="X1" s="1212"/>
      <c r="Y1" s="1212"/>
      <c r="Z1" s="1212"/>
      <c r="AA1" s="1212"/>
      <c r="AB1" s="1212"/>
      <c r="AC1" s="1212"/>
      <c r="AD1" s="288"/>
      <c r="AE1" s="1231" t="s">
        <v>1057</v>
      </c>
      <c r="AF1" s="1232"/>
      <c r="AG1" s="1232"/>
      <c r="AH1" s="1232"/>
      <c r="AI1" s="1232"/>
      <c r="AJ1" s="1232"/>
      <c r="AK1" s="1232"/>
      <c r="AL1" s="1232"/>
      <c r="AM1" s="1232"/>
      <c r="AN1" s="1232"/>
      <c r="AO1" s="1233"/>
      <c r="AP1" s="113"/>
      <c r="AQ1" s="1178" t="s">
        <v>1058</v>
      </c>
      <c r="AR1" s="1194"/>
      <c r="AS1" s="1194"/>
      <c r="AT1" s="1194"/>
      <c r="AU1" s="1194"/>
      <c r="AV1" s="1194"/>
      <c r="AW1" s="1194"/>
      <c r="AX1" s="1194"/>
      <c r="AY1" s="1195"/>
      <c r="AZ1" s="113"/>
      <c r="BA1" s="1178" t="s">
        <v>922</v>
      </c>
      <c r="BB1" s="1194"/>
      <c r="BC1" s="1194"/>
      <c r="BD1" s="1194"/>
      <c r="BE1" s="1194"/>
      <c r="BF1" s="1194"/>
      <c r="BG1" s="1194"/>
      <c r="BH1" s="1194"/>
      <c r="BI1" s="1195"/>
      <c r="BJ1" s="288"/>
      <c r="BK1" s="288"/>
      <c r="BL1" s="1234" t="s">
        <v>923</v>
      </c>
      <c r="BM1" s="1235"/>
      <c r="BN1" s="1235"/>
      <c r="BO1" s="1235"/>
      <c r="BP1" s="1235"/>
      <c r="BQ1" s="1235"/>
      <c r="BR1" s="1235"/>
      <c r="BS1" s="1235"/>
      <c r="BT1" s="1235"/>
      <c r="BU1" s="1235"/>
      <c r="BV1" s="1235"/>
      <c r="BW1" s="1235"/>
      <c r="BX1" s="1236"/>
      <c r="BY1" s="288"/>
      <c r="BZ1" s="1217" t="s">
        <v>924</v>
      </c>
      <c r="CA1" s="1218"/>
      <c r="CB1" s="1218"/>
      <c r="CC1" s="1218"/>
      <c r="CD1" s="1218"/>
      <c r="CE1" s="1218"/>
      <c r="CF1" s="1218"/>
      <c r="CG1" s="1218"/>
      <c r="CH1" s="1219"/>
      <c r="CI1" s="288"/>
      <c r="CJ1" s="1234" t="s">
        <v>925</v>
      </c>
      <c r="CK1" s="1236"/>
      <c r="CL1" s="288"/>
      <c r="CM1" s="1212" t="s">
        <v>926</v>
      </c>
      <c r="CN1" s="1212"/>
      <c r="CO1" s="1212"/>
      <c r="CP1" s="288"/>
      <c r="CQ1" s="1211" t="s">
        <v>1059</v>
      </c>
      <c r="CR1" s="288"/>
      <c r="CS1" s="1211" t="s">
        <v>1060</v>
      </c>
      <c r="CT1" s="288"/>
      <c r="CU1" s="1217" t="s">
        <v>1061</v>
      </c>
      <c r="CV1" s="1218"/>
      <c r="CW1" s="1218"/>
      <c r="CX1" s="1218"/>
      <c r="CY1" s="1218"/>
      <c r="CZ1" s="1218"/>
      <c r="DA1" s="1218"/>
      <c r="DB1" s="1218"/>
      <c r="DC1" s="1219"/>
      <c r="DD1" s="288"/>
      <c r="DE1" s="1223" t="s">
        <v>931</v>
      </c>
      <c r="DF1" s="1224"/>
      <c r="DG1" s="1224"/>
      <c r="DH1" s="1209"/>
      <c r="DI1" s="288"/>
      <c r="DJ1" s="1211" t="s">
        <v>1062</v>
      </c>
      <c r="DK1" s="288"/>
      <c r="DL1" s="288"/>
    </row>
    <row r="2" spans="1:126" s="289" customFormat="1" ht="18.75" customHeight="1">
      <c r="A2" s="404"/>
      <c r="B2" s="1208"/>
      <c r="C2" s="1210"/>
      <c r="D2" s="1210"/>
      <c r="E2" s="1210"/>
      <c r="F2" s="290"/>
      <c r="G2" s="1212" t="s">
        <v>933</v>
      </c>
      <c r="H2" s="1212"/>
      <c r="I2" s="1213" t="s">
        <v>934</v>
      </c>
      <c r="J2" s="1213"/>
      <c r="K2" s="291"/>
      <c r="L2" s="1212" t="s">
        <v>933</v>
      </c>
      <c r="M2" s="1212"/>
      <c r="N2" s="1214"/>
      <c r="O2" s="1214"/>
      <c r="P2" s="1214"/>
      <c r="Q2" s="1214"/>
      <c r="R2" s="1214"/>
      <c r="S2" s="1214"/>
      <c r="T2" s="1214"/>
      <c r="U2" s="1213" t="s">
        <v>934</v>
      </c>
      <c r="V2" s="1213"/>
      <c r="W2" s="1213"/>
      <c r="X2" s="1213"/>
      <c r="Y2" s="1213"/>
      <c r="Z2" s="1213"/>
      <c r="AA2" s="1213"/>
      <c r="AB2" s="1213"/>
      <c r="AC2" s="1213"/>
      <c r="AD2" s="291"/>
      <c r="AE2" s="292"/>
      <c r="AF2" s="293"/>
      <c r="AG2" s="1241" t="s">
        <v>1063</v>
      </c>
      <c r="AH2" s="1242"/>
      <c r="AI2" s="1242"/>
      <c r="AJ2" s="1242"/>
      <c r="AK2" s="1242"/>
      <c r="AL2" s="1242"/>
      <c r="AM2" s="1242"/>
      <c r="AN2" s="1242"/>
      <c r="AO2" s="1243"/>
      <c r="AP2" s="115"/>
      <c r="AQ2" s="1196"/>
      <c r="AR2" s="1197"/>
      <c r="AS2" s="1197"/>
      <c r="AT2" s="1197"/>
      <c r="AU2" s="1197"/>
      <c r="AV2" s="1197"/>
      <c r="AW2" s="1197"/>
      <c r="AX2" s="1197"/>
      <c r="AY2" s="1198"/>
      <c r="AZ2" s="115"/>
      <c r="BA2" s="1196"/>
      <c r="BB2" s="1197"/>
      <c r="BC2" s="1197"/>
      <c r="BD2" s="1197"/>
      <c r="BE2" s="1197"/>
      <c r="BF2" s="1197"/>
      <c r="BG2" s="1197"/>
      <c r="BH2" s="1197"/>
      <c r="BI2" s="1198"/>
      <c r="BJ2" s="291"/>
      <c r="BK2" s="291"/>
      <c r="BL2" s="1237"/>
      <c r="BM2" s="1221"/>
      <c r="BN2" s="1221"/>
      <c r="BO2" s="1221"/>
      <c r="BP2" s="1221"/>
      <c r="BQ2" s="1221"/>
      <c r="BR2" s="1221"/>
      <c r="BS2" s="1221"/>
      <c r="BT2" s="1221"/>
      <c r="BU2" s="1221"/>
      <c r="BV2" s="1221"/>
      <c r="BW2" s="1221"/>
      <c r="BX2" s="1238"/>
      <c r="BY2" s="291"/>
      <c r="BZ2" s="1220"/>
      <c r="CA2" s="1221"/>
      <c r="CB2" s="1221"/>
      <c r="CC2" s="1221"/>
      <c r="CD2" s="1221"/>
      <c r="CE2" s="1221"/>
      <c r="CF2" s="1221"/>
      <c r="CG2" s="1221"/>
      <c r="CH2" s="1222"/>
      <c r="CI2" s="288"/>
      <c r="CJ2" s="1239"/>
      <c r="CK2" s="1240"/>
      <c r="CL2" s="288"/>
      <c r="CM2" s="1215"/>
      <c r="CN2" s="1215"/>
      <c r="CO2" s="1215"/>
      <c r="CP2" s="291"/>
      <c r="CQ2" s="1216"/>
      <c r="CR2" s="291"/>
      <c r="CS2" s="1216"/>
      <c r="CT2" s="291"/>
      <c r="CU2" s="1220"/>
      <c r="CV2" s="1221"/>
      <c r="CW2" s="1221"/>
      <c r="CX2" s="1221"/>
      <c r="CY2" s="1221"/>
      <c r="CZ2" s="1221"/>
      <c r="DA2" s="1221"/>
      <c r="DB2" s="1221"/>
      <c r="DC2" s="1222"/>
      <c r="DD2" s="291"/>
      <c r="DE2" s="1225" t="s">
        <v>935</v>
      </c>
      <c r="DF2" s="1227" t="s">
        <v>936</v>
      </c>
      <c r="DG2" s="1188" t="s">
        <v>937</v>
      </c>
      <c r="DH2" s="1229" t="s">
        <v>938</v>
      </c>
      <c r="DI2" s="291"/>
      <c r="DJ2" s="1216"/>
      <c r="DK2" s="288"/>
      <c r="DL2" s="288"/>
    </row>
    <row r="3" spans="1:126" s="289" customFormat="1" ht="13.5" customHeight="1">
      <c r="A3" s="404"/>
      <c r="B3" s="1208"/>
      <c r="C3" s="1210"/>
      <c r="D3" s="1210"/>
      <c r="E3" s="1210"/>
      <c r="F3" s="290"/>
      <c r="G3" s="1223" t="s">
        <v>939</v>
      </c>
      <c r="H3" s="1209"/>
      <c r="I3" s="1223" t="s">
        <v>939</v>
      </c>
      <c r="J3" s="1209"/>
      <c r="K3" s="291"/>
      <c r="L3" s="294"/>
      <c r="M3" s="288"/>
      <c r="N3" s="288"/>
      <c r="O3" s="1260" t="s">
        <v>940</v>
      </c>
      <c r="P3" s="1261"/>
      <c r="Q3" s="1261"/>
      <c r="R3" s="1261"/>
      <c r="S3" s="1261"/>
      <c r="T3" s="1261"/>
      <c r="U3" s="295"/>
      <c r="V3" s="291"/>
      <c r="W3" s="288"/>
      <c r="X3" s="1260" t="s">
        <v>940</v>
      </c>
      <c r="Y3" s="1261"/>
      <c r="Z3" s="1261"/>
      <c r="AA3" s="1261"/>
      <c r="AB3" s="1261"/>
      <c r="AC3" s="1262"/>
      <c r="AD3" s="291"/>
      <c r="AE3" s="296"/>
      <c r="AF3" s="288"/>
      <c r="AG3" s="294"/>
      <c r="AH3" s="288"/>
      <c r="AI3" s="288"/>
      <c r="AJ3" s="1260" t="s">
        <v>940</v>
      </c>
      <c r="AK3" s="1261"/>
      <c r="AL3" s="1261"/>
      <c r="AM3" s="1261"/>
      <c r="AN3" s="1261"/>
      <c r="AO3" s="1262"/>
      <c r="AP3" s="117"/>
      <c r="AQ3" s="120"/>
      <c r="AR3" s="121"/>
      <c r="AS3" s="1164" t="s">
        <v>941</v>
      </c>
      <c r="AT3" s="1165"/>
      <c r="AU3" s="1165"/>
      <c r="AV3" s="1165"/>
      <c r="AW3" s="1165"/>
      <c r="AX3" s="1165"/>
      <c r="AY3" s="1166"/>
      <c r="AZ3" s="117"/>
      <c r="BA3" s="120"/>
      <c r="BB3" s="121"/>
      <c r="BC3" s="1164" t="s">
        <v>941</v>
      </c>
      <c r="BD3" s="1165"/>
      <c r="BE3" s="1165"/>
      <c r="BF3" s="1165"/>
      <c r="BG3" s="1165"/>
      <c r="BH3" s="1165"/>
      <c r="BI3" s="1166"/>
      <c r="BJ3" s="291"/>
      <c r="BK3" s="291"/>
      <c r="BL3" s="294"/>
      <c r="BM3" s="288"/>
      <c r="BN3" s="288"/>
      <c r="BO3" s="1164" t="s">
        <v>941</v>
      </c>
      <c r="BP3" s="1165"/>
      <c r="BQ3" s="1165"/>
      <c r="BR3" s="1165"/>
      <c r="BS3" s="1165"/>
      <c r="BT3" s="1165"/>
      <c r="BU3" s="1166"/>
      <c r="BV3" s="288"/>
      <c r="BW3" s="288"/>
      <c r="BX3" s="297"/>
      <c r="BY3" s="291"/>
      <c r="BZ3" s="296"/>
      <c r="CA3" s="288"/>
      <c r="CB3" s="1164" t="s">
        <v>941</v>
      </c>
      <c r="CC3" s="1165"/>
      <c r="CD3" s="1165"/>
      <c r="CE3" s="1165"/>
      <c r="CF3" s="1165"/>
      <c r="CG3" s="1165"/>
      <c r="CH3" s="1258"/>
      <c r="CI3" s="288"/>
      <c r="CJ3" s="298"/>
      <c r="CK3" s="299"/>
      <c r="CL3" s="288"/>
      <c r="CM3" s="294"/>
      <c r="CN3" s="288"/>
      <c r="CO3" s="297"/>
      <c r="CP3" s="291"/>
      <c r="CQ3" s="1216"/>
      <c r="CR3" s="291"/>
      <c r="CS3" s="1216"/>
      <c r="CT3" s="291"/>
      <c r="CU3" s="296"/>
      <c r="CV3" s="288"/>
      <c r="CW3" s="1164" t="s">
        <v>941</v>
      </c>
      <c r="CX3" s="1165"/>
      <c r="CY3" s="1165"/>
      <c r="CZ3" s="1165"/>
      <c r="DA3" s="1165"/>
      <c r="DB3" s="1165"/>
      <c r="DC3" s="1258"/>
      <c r="DD3" s="291"/>
      <c r="DE3" s="1226"/>
      <c r="DF3" s="1228"/>
      <c r="DG3" s="1189"/>
      <c r="DH3" s="1230"/>
      <c r="DI3" s="291"/>
      <c r="DJ3" s="1216"/>
      <c r="DK3" s="288"/>
      <c r="DL3" s="288"/>
    </row>
    <row r="4" spans="1:126" s="307" customFormat="1" ht="13.5" customHeight="1">
      <c r="A4" s="301"/>
      <c r="B4" s="1208"/>
      <c r="C4" s="1210"/>
      <c r="D4" s="1210"/>
      <c r="E4" s="1210"/>
      <c r="F4" s="290"/>
      <c r="G4" s="300"/>
      <c r="H4" s="301"/>
      <c r="I4" s="300"/>
      <c r="J4" s="301"/>
      <c r="K4" s="302"/>
      <c r="L4" s="303"/>
      <c r="M4" s="304"/>
      <c r="N4" s="304"/>
      <c r="O4" s="1167" t="s">
        <v>943</v>
      </c>
      <c r="P4" s="130"/>
      <c r="Q4" s="1169" t="s">
        <v>944</v>
      </c>
      <c r="R4" s="130"/>
      <c r="S4" s="1171" t="s">
        <v>945</v>
      </c>
      <c r="T4" s="1259"/>
      <c r="U4" s="303"/>
      <c r="V4" s="304"/>
      <c r="W4" s="304"/>
      <c r="X4" s="1167" t="s">
        <v>943</v>
      </c>
      <c r="Y4" s="130"/>
      <c r="Z4" s="1169" t="s">
        <v>944</v>
      </c>
      <c r="AA4" s="130"/>
      <c r="AB4" s="1171" t="s">
        <v>945</v>
      </c>
      <c r="AC4" s="1172"/>
      <c r="AD4" s="302"/>
      <c r="AE4" s="305"/>
      <c r="AF4" s="306"/>
      <c r="AG4" s="300"/>
      <c r="AI4" s="304"/>
      <c r="AJ4" s="1167" t="s">
        <v>943</v>
      </c>
      <c r="AK4" s="130"/>
      <c r="AL4" s="1169" t="s">
        <v>944</v>
      </c>
      <c r="AM4" s="130"/>
      <c r="AN4" s="1171" t="s">
        <v>945</v>
      </c>
      <c r="AO4" s="1172"/>
      <c r="AP4" s="117"/>
      <c r="AQ4" s="120"/>
      <c r="AR4" s="127"/>
      <c r="AS4" s="131"/>
      <c r="AT4" s="132"/>
      <c r="AU4" s="1153" t="s">
        <v>940</v>
      </c>
      <c r="AV4" s="1085"/>
      <c r="AW4" s="1085"/>
      <c r="AX4" s="1085"/>
      <c r="AY4" s="1154"/>
      <c r="AZ4" s="117"/>
      <c r="BA4" s="120"/>
      <c r="BB4" s="127"/>
      <c r="BC4" s="131"/>
      <c r="BD4" s="132"/>
      <c r="BE4" s="1153" t="s">
        <v>940</v>
      </c>
      <c r="BF4" s="1085"/>
      <c r="BG4" s="1085"/>
      <c r="BH4" s="1085"/>
      <c r="BI4" s="1154"/>
      <c r="BJ4" s="308"/>
      <c r="BK4" s="308"/>
      <c r="BL4" s="309"/>
      <c r="BM4" s="310"/>
      <c r="BN4" s="311"/>
      <c r="BO4" s="131"/>
      <c r="BP4" s="135"/>
      <c r="BQ4" s="1153" t="s">
        <v>940</v>
      </c>
      <c r="BR4" s="1085"/>
      <c r="BS4" s="1085"/>
      <c r="BT4" s="1085"/>
      <c r="BU4" s="1154"/>
      <c r="BV4" s="312"/>
      <c r="BW4" s="302"/>
      <c r="BX4" s="1244"/>
      <c r="BY4" s="308"/>
      <c r="BZ4" s="313"/>
      <c r="CA4" s="311"/>
      <c r="CB4" s="131"/>
      <c r="CC4" s="135"/>
      <c r="CD4" s="1153" t="s">
        <v>940</v>
      </c>
      <c r="CE4" s="1085"/>
      <c r="CF4" s="1085"/>
      <c r="CG4" s="1085"/>
      <c r="CH4" s="1245"/>
      <c r="CI4" s="302"/>
      <c r="CJ4" s="1246" t="s">
        <v>942</v>
      </c>
      <c r="CK4" s="1247"/>
      <c r="CL4" s="302"/>
      <c r="CM4" s="309"/>
      <c r="CN4" s="1248" t="s">
        <v>942</v>
      </c>
      <c r="CO4" s="1247"/>
      <c r="CP4" s="308"/>
      <c r="CQ4" s="1216"/>
      <c r="CR4" s="308"/>
      <c r="CS4" s="1216"/>
      <c r="CT4" s="308"/>
      <c r="CU4" s="313"/>
      <c r="CV4" s="311"/>
      <c r="CW4" s="131"/>
      <c r="CX4" s="132"/>
      <c r="CY4" s="1153" t="s">
        <v>940</v>
      </c>
      <c r="CZ4" s="1085"/>
      <c r="DA4" s="1085"/>
      <c r="DB4" s="1085"/>
      <c r="DC4" s="1245"/>
      <c r="DD4" s="308"/>
      <c r="DE4" s="1226"/>
      <c r="DF4" s="1228"/>
      <c r="DG4" s="1189"/>
      <c r="DH4" s="1230"/>
      <c r="DI4" s="308"/>
      <c r="DJ4" s="1216"/>
      <c r="DK4" s="314"/>
      <c r="DL4" s="314"/>
      <c r="DM4" s="315"/>
      <c r="DN4" s="315"/>
      <c r="DO4" s="315"/>
      <c r="DP4" s="315"/>
      <c r="DQ4" s="315"/>
      <c r="DR4" s="315"/>
      <c r="DS4" s="315"/>
      <c r="DT4" s="315"/>
      <c r="DU4" s="315"/>
      <c r="DV4" s="315"/>
    </row>
    <row r="5" spans="1:126" s="307" customFormat="1" ht="13.5" customHeight="1">
      <c r="A5" s="301"/>
      <c r="B5" s="1209"/>
      <c r="C5" s="1211"/>
      <c r="D5" s="1211"/>
      <c r="E5" s="1211"/>
      <c r="F5" s="290"/>
      <c r="G5" s="303"/>
      <c r="H5" s="316" t="s">
        <v>946</v>
      </c>
      <c r="I5" s="303"/>
      <c r="J5" s="316" t="s">
        <v>946</v>
      </c>
      <c r="K5" s="317"/>
      <c r="L5" s="309"/>
      <c r="M5" s="318" t="s">
        <v>947</v>
      </c>
      <c r="N5" s="308"/>
      <c r="O5" s="1168"/>
      <c r="P5" s="143"/>
      <c r="Q5" s="1170"/>
      <c r="R5" s="143"/>
      <c r="S5" s="144"/>
      <c r="T5" s="142" t="s">
        <v>947</v>
      </c>
      <c r="U5" s="319"/>
      <c r="V5" s="318" t="s">
        <v>947</v>
      </c>
      <c r="W5" s="308"/>
      <c r="X5" s="1168"/>
      <c r="Y5" s="143"/>
      <c r="Z5" s="1170"/>
      <c r="AA5" s="143"/>
      <c r="AB5" s="144"/>
      <c r="AC5" s="145" t="s">
        <v>947</v>
      </c>
      <c r="AD5" s="291"/>
      <c r="AE5" s="313"/>
      <c r="AF5" s="320" t="s">
        <v>947</v>
      </c>
      <c r="AG5" s="321"/>
      <c r="AH5" s="318" t="s">
        <v>1064</v>
      </c>
      <c r="AI5" s="308"/>
      <c r="AJ5" s="1168"/>
      <c r="AK5" s="143"/>
      <c r="AL5" s="1170"/>
      <c r="AM5" s="143"/>
      <c r="AN5" s="144"/>
      <c r="AO5" s="145" t="s">
        <v>947</v>
      </c>
      <c r="AP5" s="115"/>
      <c r="AQ5" s="123"/>
      <c r="AR5" s="147"/>
      <c r="AS5" s="131"/>
      <c r="AT5" s="132"/>
      <c r="AU5" s="148" t="s">
        <v>909</v>
      </c>
      <c r="AV5" s="143"/>
      <c r="AW5" s="149" t="s">
        <v>944</v>
      </c>
      <c r="AX5" s="143"/>
      <c r="AY5" s="150" t="s">
        <v>945</v>
      </c>
      <c r="AZ5" s="115"/>
      <c r="BA5" s="123"/>
      <c r="BB5" s="147"/>
      <c r="BC5" s="131"/>
      <c r="BD5" s="132"/>
      <c r="BE5" s="148" t="s">
        <v>909</v>
      </c>
      <c r="BF5" s="143"/>
      <c r="BG5" s="149" t="s">
        <v>944</v>
      </c>
      <c r="BH5" s="143"/>
      <c r="BI5" s="150" t="s">
        <v>945</v>
      </c>
      <c r="BJ5" s="308"/>
      <c r="BK5" s="308"/>
      <c r="BL5" s="303"/>
      <c r="BM5" s="314"/>
      <c r="BN5" s="317"/>
      <c r="BO5" s="322"/>
      <c r="BP5" s="323"/>
      <c r="BQ5" s="148" t="s">
        <v>909</v>
      </c>
      <c r="BR5" s="129"/>
      <c r="BS5" s="149" t="s">
        <v>944</v>
      </c>
      <c r="BT5" s="129"/>
      <c r="BU5" s="150" t="s">
        <v>945</v>
      </c>
      <c r="BV5" s="312"/>
      <c r="BW5" s="291"/>
      <c r="BX5" s="1244"/>
      <c r="BY5" s="308"/>
      <c r="BZ5" s="305"/>
      <c r="CA5" s="317"/>
      <c r="CB5" s="322"/>
      <c r="CC5" s="323"/>
      <c r="CD5" s="148" t="s">
        <v>909</v>
      </c>
      <c r="CE5" s="129"/>
      <c r="CF5" s="149" t="s">
        <v>944</v>
      </c>
      <c r="CG5" s="129"/>
      <c r="CH5" s="324" t="s">
        <v>945</v>
      </c>
      <c r="CI5" s="302"/>
      <c r="CJ5" s="325" t="s">
        <v>949</v>
      </c>
      <c r="CK5" s="326" t="s">
        <v>950</v>
      </c>
      <c r="CL5" s="302"/>
      <c r="CM5" s="309"/>
      <c r="CN5" s="327" t="s">
        <v>949</v>
      </c>
      <c r="CO5" s="326" t="s">
        <v>950</v>
      </c>
      <c r="CP5" s="308"/>
      <c r="CQ5" s="1216"/>
      <c r="CR5" s="308"/>
      <c r="CS5" s="1216"/>
      <c r="CT5" s="308"/>
      <c r="CU5" s="305"/>
      <c r="CV5" s="317"/>
      <c r="CW5" s="322"/>
      <c r="CX5" s="328"/>
      <c r="CY5" s="148" t="s">
        <v>909</v>
      </c>
      <c r="CZ5" s="143"/>
      <c r="DA5" s="149" t="s">
        <v>944</v>
      </c>
      <c r="DB5" s="143"/>
      <c r="DC5" s="324" t="s">
        <v>945</v>
      </c>
      <c r="DD5" s="308"/>
      <c r="DE5" s="1226"/>
      <c r="DF5" s="1228"/>
      <c r="DG5" s="1189"/>
      <c r="DH5" s="1230"/>
      <c r="DI5" s="308"/>
      <c r="DJ5" s="1216"/>
      <c r="DK5" s="310"/>
      <c r="DL5" s="310"/>
      <c r="DM5" s="315"/>
      <c r="DN5" s="315"/>
      <c r="DO5" s="315"/>
      <c r="DP5" s="315"/>
      <c r="DQ5" s="315"/>
      <c r="DR5" s="315"/>
      <c r="DS5" s="315"/>
      <c r="DT5" s="315"/>
      <c r="DU5" s="315"/>
      <c r="DV5" s="315"/>
    </row>
    <row r="6" spans="1:126" s="307" customFormat="1" ht="13.5" customHeight="1">
      <c r="A6" s="301"/>
      <c r="B6" s="403" t="s">
        <v>951</v>
      </c>
      <c r="C6" s="329" t="s">
        <v>952</v>
      </c>
      <c r="D6" s="329" t="s">
        <v>953</v>
      </c>
      <c r="E6" s="329" t="s">
        <v>954</v>
      </c>
      <c r="F6" s="302"/>
      <c r="G6" s="1249" t="s">
        <v>955</v>
      </c>
      <c r="H6" s="1249"/>
      <c r="I6" s="1249" t="s">
        <v>955</v>
      </c>
      <c r="J6" s="1249"/>
      <c r="K6" s="291"/>
      <c r="L6" s="1250" t="s">
        <v>956</v>
      </c>
      <c r="M6" s="1251"/>
      <c r="N6" s="1251"/>
      <c r="O6" s="1251"/>
      <c r="P6" s="1251"/>
      <c r="Q6" s="1251"/>
      <c r="R6" s="1251"/>
      <c r="S6" s="1251"/>
      <c r="T6" s="1251"/>
      <c r="U6" s="1252" t="s">
        <v>956</v>
      </c>
      <c r="V6" s="1253"/>
      <c r="W6" s="1253"/>
      <c r="X6" s="1253"/>
      <c r="Y6" s="1253"/>
      <c r="Z6" s="1253"/>
      <c r="AA6" s="1253"/>
      <c r="AB6" s="1253"/>
      <c r="AC6" s="1254"/>
      <c r="AD6" s="291"/>
      <c r="AE6" s="1255" t="s">
        <v>958</v>
      </c>
      <c r="AF6" s="1256"/>
      <c r="AG6" s="1256"/>
      <c r="AH6" s="1256"/>
      <c r="AI6" s="1256"/>
      <c r="AJ6" s="1256"/>
      <c r="AK6" s="1256"/>
      <c r="AL6" s="1256"/>
      <c r="AM6" s="1256"/>
      <c r="AN6" s="1256"/>
      <c r="AO6" s="1257"/>
      <c r="AP6" s="115"/>
      <c r="AQ6" s="1122" t="s">
        <v>1065</v>
      </c>
      <c r="AR6" s="1150"/>
      <c r="AS6" s="1150"/>
      <c r="AT6" s="1150"/>
      <c r="AU6" s="1150"/>
      <c r="AV6" s="1150"/>
      <c r="AW6" s="1150"/>
      <c r="AX6" s="1150"/>
      <c r="AY6" s="1151"/>
      <c r="AZ6" s="115"/>
      <c r="BA6" s="1122" t="s">
        <v>959</v>
      </c>
      <c r="BB6" s="1150"/>
      <c r="BC6" s="1150"/>
      <c r="BD6" s="1150"/>
      <c r="BE6" s="1150"/>
      <c r="BF6" s="1150"/>
      <c r="BG6" s="1150"/>
      <c r="BH6" s="1150"/>
      <c r="BI6" s="1151"/>
      <c r="BJ6" s="308"/>
      <c r="BK6" s="308"/>
      <c r="BL6" s="1250" t="s">
        <v>960</v>
      </c>
      <c r="BM6" s="1251"/>
      <c r="BN6" s="1251"/>
      <c r="BO6" s="1251"/>
      <c r="BP6" s="1251"/>
      <c r="BQ6" s="1251"/>
      <c r="BR6" s="1251"/>
      <c r="BS6" s="1251"/>
      <c r="BT6" s="1251"/>
      <c r="BU6" s="1251"/>
      <c r="BV6" s="1251"/>
      <c r="BW6" s="1251"/>
      <c r="BX6" s="1286"/>
      <c r="BY6" s="308"/>
      <c r="BZ6" s="1255" t="s">
        <v>961</v>
      </c>
      <c r="CA6" s="1256"/>
      <c r="CB6" s="1256"/>
      <c r="CC6" s="1256"/>
      <c r="CD6" s="1256"/>
      <c r="CE6" s="1256"/>
      <c r="CF6" s="1256"/>
      <c r="CG6" s="1256"/>
      <c r="CH6" s="1285"/>
      <c r="CI6" s="302"/>
      <c r="CJ6" s="1250" t="s">
        <v>962</v>
      </c>
      <c r="CK6" s="1286"/>
      <c r="CL6" s="302"/>
      <c r="CM6" s="1250" t="s">
        <v>963</v>
      </c>
      <c r="CN6" s="1251"/>
      <c r="CO6" s="1286"/>
      <c r="CP6" s="308"/>
      <c r="CQ6" s="330" t="s">
        <v>964</v>
      </c>
      <c r="CR6" s="308"/>
      <c r="CS6" s="330" t="s">
        <v>965</v>
      </c>
      <c r="CT6" s="308"/>
      <c r="CU6" s="1255" t="s">
        <v>966</v>
      </c>
      <c r="CV6" s="1256"/>
      <c r="CW6" s="1256"/>
      <c r="CX6" s="1256"/>
      <c r="CY6" s="1256"/>
      <c r="CZ6" s="1256"/>
      <c r="DA6" s="1256"/>
      <c r="DB6" s="1256"/>
      <c r="DC6" s="1285"/>
      <c r="DD6" s="308"/>
      <c r="DE6" s="1250" t="s">
        <v>967</v>
      </c>
      <c r="DF6" s="1251"/>
      <c r="DG6" s="1251"/>
      <c r="DH6" s="1286"/>
      <c r="DI6" s="308"/>
      <c r="DJ6" s="330" t="s">
        <v>968</v>
      </c>
      <c r="DK6" s="310"/>
      <c r="DL6" s="310"/>
      <c r="DM6" s="315"/>
      <c r="DN6" s="315"/>
      <c r="DO6" s="315"/>
      <c r="DP6" s="315"/>
      <c r="DQ6" s="315"/>
      <c r="DR6" s="315"/>
      <c r="DS6" s="315"/>
      <c r="DT6" s="315"/>
      <c r="DU6" s="315"/>
      <c r="DV6" s="315"/>
    </row>
    <row r="7" spans="1:126" s="307" customFormat="1" ht="20.25" customHeight="1">
      <c r="A7" s="301">
        <v>1</v>
      </c>
      <c r="B7" s="307">
        <v>2</v>
      </c>
      <c r="C7" s="307">
        <v>3</v>
      </c>
      <c r="D7" s="307">
        <v>4</v>
      </c>
      <c r="E7" s="307">
        <v>5</v>
      </c>
      <c r="F7" s="307">
        <v>6</v>
      </c>
      <c r="G7" s="307">
        <v>7</v>
      </c>
      <c r="H7" s="307">
        <v>8</v>
      </c>
      <c r="I7" s="307">
        <v>9</v>
      </c>
      <c r="J7" s="307">
        <v>10</v>
      </c>
      <c r="K7" s="307">
        <v>11</v>
      </c>
      <c r="L7" s="307">
        <v>12</v>
      </c>
      <c r="M7" s="307">
        <v>13</v>
      </c>
      <c r="N7" s="307">
        <v>14</v>
      </c>
      <c r="O7" s="307">
        <v>15</v>
      </c>
      <c r="P7" s="307">
        <v>16</v>
      </c>
      <c r="Q7" s="307">
        <v>17</v>
      </c>
      <c r="R7" s="307">
        <v>18</v>
      </c>
      <c r="S7" s="307">
        <v>19</v>
      </c>
      <c r="T7" s="307">
        <v>20</v>
      </c>
      <c r="U7" s="307">
        <v>21</v>
      </c>
      <c r="V7" s="307">
        <v>22</v>
      </c>
      <c r="W7" s="307">
        <v>23</v>
      </c>
      <c r="X7" s="307">
        <v>24</v>
      </c>
      <c r="Y7" s="307">
        <v>25</v>
      </c>
      <c r="Z7" s="307">
        <v>26</v>
      </c>
      <c r="AA7" s="307">
        <v>27</v>
      </c>
      <c r="AB7" s="307">
        <v>28</v>
      </c>
      <c r="AC7" s="307">
        <v>29</v>
      </c>
      <c r="AD7" s="307">
        <v>30</v>
      </c>
      <c r="AE7" s="307">
        <v>31</v>
      </c>
      <c r="AF7" s="307">
        <v>32</v>
      </c>
      <c r="AG7" s="307">
        <v>33</v>
      </c>
      <c r="AH7" s="307">
        <v>34</v>
      </c>
      <c r="AI7" s="307">
        <v>35</v>
      </c>
      <c r="AJ7" s="307">
        <v>36</v>
      </c>
      <c r="AK7" s="307">
        <v>37</v>
      </c>
      <c r="AL7" s="307">
        <v>38</v>
      </c>
      <c r="AM7" s="307">
        <v>39</v>
      </c>
      <c r="AN7" s="307">
        <v>40</v>
      </c>
      <c r="AO7" s="307">
        <v>41</v>
      </c>
      <c r="AP7" s="307">
        <v>42</v>
      </c>
      <c r="AQ7" s="307">
        <v>43</v>
      </c>
      <c r="AR7" s="307">
        <v>44</v>
      </c>
      <c r="AS7" s="307">
        <v>45</v>
      </c>
      <c r="AT7" s="307">
        <v>46</v>
      </c>
      <c r="AU7" s="307">
        <v>47</v>
      </c>
      <c r="AV7" s="307">
        <v>48</v>
      </c>
      <c r="AW7" s="307">
        <v>49</v>
      </c>
      <c r="AX7" s="307">
        <v>50</v>
      </c>
      <c r="AY7" s="307">
        <v>51</v>
      </c>
      <c r="AZ7" s="307">
        <v>52</v>
      </c>
      <c r="BA7" s="307">
        <v>53</v>
      </c>
      <c r="BB7" s="307">
        <v>54</v>
      </c>
      <c r="BC7" s="307">
        <v>55</v>
      </c>
      <c r="BD7" s="307">
        <v>56</v>
      </c>
      <c r="BE7" s="307">
        <v>57</v>
      </c>
      <c r="BF7" s="307">
        <v>58</v>
      </c>
      <c r="BG7" s="307">
        <v>59</v>
      </c>
      <c r="BH7" s="307">
        <v>60</v>
      </c>
      <c r="BI7" s="307">
        <v>61</v>
      </c>
      <c r="BJ7" s="307">
        <v>62</v>
      </c>
      <c r="BK7" s="307">
        <v>63</v>
      </c>
      <c r="BL7" s="307">
        <v>64</v>
      </c>
      <c r="BM7" s="307">
        <v>65</v>
      </c>
      <c r="BN7" s="307">
        <v>66</v>
      </c>
      <c r="BO7" s="307">
        <v>67</v>
      </c>
      <c r="BP7" s="307">
        <v>68</v>
      </c>
      <c r="BQ7" s="307">
        <v>69</v>
      </c>
      <c r="BR7" s="307">
        <v>70</v>
      </c>
      <c r="BS7" s="307">
        <v>71</v>
      </c>
      <c r="BT7" s="307">
        <v>72</v>
      </c>
      <c r="BU7" s="307">
        <v>73</v>
      </c>
      <c r="BV7" s="307">
        <v>74</v>
      </c>
      <c r="BW7" s="307">
        <v>75</v>
      </c>
      <c r="BX7" s="307">
        <v>76</v>
      </c>
      <c r="BY7" s="307">
        <v>77</v>
      </c>
      <c r="BZ7" s="307">
        <v>78</v>
      </c>
      <c r="CA7" s="307">
        <v>79</v>
      </c>
      <c r="CB7" s="307">
        <v>80</v>
      </c>
      <c r="CC7" s="307">
        <v>81</v>
      </c>
      <c r="CD7" s="307">
        <v>82</v>
      </c>
      <c r="CE7" s="307">
        <v>83</v>
      </c>
      <c r="CF7" s="307">
        <v>84</v>
      </c>
      <c r="CG7" s="307">
        <v>85</v>
      </c>
      <c r="CH7" s="307">
        <v>86</v>
      </c>
      <c r="CI7" s="307">
        <v>87</v>
      </c>
      <c r="CJ7" s="307">
        <v>88</v>
      </c>
      <c r="CK7" s="307">
        <v>89</v>
      </c>
      <c r="CL7" s="307">
        <v>90</v>
      </c>
      <c r="CM7" s="307">
        <v>91</v>
      </c>
      <c r="CN7" s="307">
        <v>92</v>
      </c>
      <c r="CO7" s="307">
        <v>93</v>
      </c>
      <c r="CP7" s="307">
        <v>94</v>
      </c>
      <c r="CQ7" s="307">
        <v>95</v>
      </c>
      <c r="CR7" s="307">
        <v>96</v>
      </c>
      <c r="CS7" s="307">
        <v>97</v>
      </c>
      <c r="CT7" s="307">
        <v>98</v>
      </c>
      <c r="CU7" s="307">
        <v>99</v>
      </c>
      <c r="CV7" s="307">
        <v>100</v>
      </c>
      <c r="CW7" s="307">
        <v>101</v>
      </c>
      <c r="CX7" s="307">
        <v>102</v>
      </c>
      <c r="CY7" s="307">
        <v>103</v>
      </c>
      <c r="CZ7" s="307">
        <v>104</v>
      </c>
      <c r="DA7" s="307">
        <v>105</v>
      </c>
      <c r="DB7" s="307">
        <v>106</v>
      </c>
      <c r="DC7" s="307">
        <v>107</v>
      </c>
      <c r="DD7" s="307">
        <v>108</v>
      </c>
      <c r="DE7" s="307">
        <v>109</v>
      </c>
      <c r="DF7" s="307">
        <v>110</v>
      </c>
      <c r="DG7" s="307">
        <v>111</v>
      </c>
      <c r="DH7" s="307">
        <v>112</v>
      </c>
      <c r="DI7" s="307">
        <v>113</v>
      </c>
      <c r="DJ7" s="307">
        <v>114</v>
      </c>
      <c r="DK7" s="335"/>
      <c r="DL7" s="335"/>
      <c r="DM7" s="315"/>
      <c r="DN7" s="315"/>
      <c r="DO7" s="315"/>
      <c r="DP7" s="315"/>
      <c r="DQ7" s="315"/>
      <c r="DR7" s="315"/>
      <c r="DS7" s="315"/>
      <c r="DT7" s="315"/>
      <c r="DU7" s="315"/>
      <c r="DV7" s="315"/>
    </row>
    <row r="8" spans="1:126" s="344" customFormat="1" ht="17.45" customHeight="1">
      <c r="A8" s="1294" t="s">
        <v>869</v>
      </c>
      <c r="B8" s="1287" t="s">
        <v>970</v>
      </c>
      <c r="C8" s="1290" t="s">
        <v>1066</v>
      </c>
      <c r="D8" s="1292" t="s">
        <v>986</v>
      </c>
      <c r="E8" s="1294" t="s">
        <v>1067</v>
      </c>
      <c r="F8" s="336"/>
      <c r="G8" s="1296">
        <v>238230</v>
      </c>
      <c r="H8" s="1298">
        <v>329530</v>
      </c>
      <c r="I8" s="1296">
        <v>233420</v>
      </c>
      <c r="J8" s="1298">
        <v>324720</v>
      </c>
      <c r="K8" s="1279" t="s">
        <v>973</v>
      </c>
      <c r="L8" s="1275">
        <v>2260</v>
      </c>
      <c r="M8" s="1277">
        <v>3170</v>
      </c>
      <c r="N8" s="1282" t="s">
        <v>974</v>
      </c>
      <c r="O8" s="1266" t="s">
        <v>975</v>
      </c>
      <c r="P8" s="1266" t="s">
        <v>973</v>
      </c>
      <c r="Q8" s="1263" t="s">
        <v>976</v>
      </c>
      <c r="R8" s="1266" t="s">
        <v>973</v>
      </c>
      <c r="S8" s="1269">
        <v>3</v>
      </c>
      <c r="T8" s="1272">
        <v>2.1</v>
      </c>
      <c r="U8" s="1275">
        <v>2210</v>
      </c>
      <c r="V8" s="1277">
        <v>3120</v>
      </c>
      <c r="W8" s="1282" t="s">
        <v>974</v>
      </c>
      <c r="X8" s="1266" t="s">
        <v>975</v>
      </c>
      <c r="Y8" s="1266" t="s">
        <v>973</v>
      </c>
      <c r="Z8" s="1263" t="s">
        <v>976</v>
      </c>
      <c r="AA8" s="1266" t="s">
        <v>973</v>
      </c>
      <c r="AB8" s="1269">
        <v>2.9</v>
      </c>
      <c r="AC8" s="1300">
        <v>2.1</v>
      </c>
      <c r="AD8" s="1303" t="s">
        <v>973</v>
      </c>
      <c r="AE8" s="1304">
        <v>182610</v>
      </c>
      <c r="AF8" s="1306">
        <v>91300</v>
      </c>
      <c r="AG8" s="1308">
        <v>1820</v>
      </c>
      <c r="AH8" s="1277">
        <v>910</v>
      </c>
      <c r="AI8" s="1282" t="s">
        <v>974</v>
      </c>
      <c r="AJ8" s="1266" t="s">
        <v>975</v>
      </c>
      <c r="AK8" s="1266" t="s">
        <v>973</v>
      </c>
      <c r="AL8" s="1263" t="s">
        <v>976</v>
      </c>
      <c r="AM8" s="1266" t="s">
        <v>973</v>
      </c>
      <c r="AN8" s="1269">
        <v>2.6</v>
      </c>
      <c r="AO8" s="1300">
        <v>2.7</v>
      </c>
      <c r="AP8" s="1322" t="s">
        <v>973</v>
      </c>
      <c r="AQ8" s="1310">
        <v>164350</v>
      </c>
      <c r="AR8" s="1313" t="s">
        <v>973</v>
      </c>
      <c r="AS8" s="1314">
        <v>1640</v>
      </c>
      <c r="AT8" s="1266" t="s">
        <v>974</v>
      </c>
      <c r="AU8" s="1266" t="s">
        <v>975</v>
      </c>
      <c r="AV8" s="1266" t="s">
        <v>973</v>
      </c>
      <c r="AW8" s="1263" t="s">
        <v>976</v>
      </c>
      <c r="AX8" s="1266" t="s">
        <v>973</v>
      </c>
      <c r="AY8" s="1319">
        <v>2.6</v>
      </c>
      <c r="AZ8" s="1313" t="s">
        <v>973</v>
      </c>
      <c r="BA8" s="1310">
        <v>18260</v>
      </c>
      <c r="BB8" s="1313" t="s">
        <v>973</v>
      </c>
      <c r="BC8" s="1314">
        <v>180</v>
      </c>
      <c r="BD8" s="1266" t="s">
        <v>974</v>
      </c>
      <c r="BE8" s="1266" t="s">
        <v>975</v>
      </c>
      <c r="BF8" s="1266" t="s">
        <v>973</v>
      </c>
      <c r="BG8" s="1263" t="s">
        <v>976</v>
      </c>
      <c r="BH8" s="1266" t="s">
        <v>973</v>
      </c>
      <c r="BI8" s="1319">
        <v>2.5</v>
      </c>
      <c r="BJ8" s="1334" t="s">
        <v>910</v>
      </c>
      <c r="BK8" s="337"/>
      <c r="BL8" s="1339" t="s">
        <v>993</v>
      </c>
      <c r="BM8" s="1340"/>
      <c r="BN8" s="1334" t="s">
        <v>973</v>
      </c>
      <c r="BO8" s="338"/>
      <c r="BP8" s="339"/>
      <c r="BQ8" s="339"/>
      <c r="BR8" s="339"/>
      <c r="BS8" s="339"/>
      <c r="BT8" s="339"/>
      <c r="BU8" s="340"/>
      <c r="BV8" s="341"/>
      <c r="BW8" s="1303" t="s">
        <v>978</v>
      </c>
      <c r="BX8" s="342"/>
      <c r="BY8" s="1279" t="s">
        <v>973</v>
      </c>
      <c r="BZ8" s="1331">
        <v>45150</v>
      </c>
      <c r="CA8" s="1334" t="s">
        <v>973</v>
      </c>
      <c r="CB8" s="1335">
        <v>390</v>
      </c>
      <c r="CC8" s="1323" t="s">
        <v>974</v>
      </c>
      <c r="CD8" s="1323" t="s">
        <v>975</v>
      </c>
      <c r="CE8" s="1323" t="s">
        <v>973</v>
      </c>
      <c r="CF8" s="1325" t="s">
        <v>976</v>
      </c>
      <c r="CG8" s="1323" t="s">
        <v>973</v>
      </c>
      <c r="CH8" s="1327">
        <v>6.4</v>
      </c>
      <c r="CI8" s="1330" t="s">
        <v>973</v>
      </c>
      <c r="CJ8" s="1275">
        <v>3400</v>
      </c>
      <c r="CK8" s="1399">
        <v>3700</v>
      </c>
      <c r="CL8" s="1330" t="s">
        <v>973</v>
      </c>
      <c r="CM8" s="1400" t="s">
        <v>1068</v>
      </c>
      <c r="CN8" s="1401">
        <v>20300</v>
      </c>
      <c r="CO8" s="1399">
        <v>22600</v>
      </c>
      <c r="CP8" s="1279" t="s">
        <v>982</v>
      </c>
      <c r="CQ8" s="1395">
        <v>2110</v>
      </c>
      <c r="CR8" s="1279" t="s">
        <v>982</v>
      </c>
      <c r="CS8" s="1350" t="s">
        <v>1069</v>
      </c>
      <c r="CT8" s="1279" t="s">
        <v>982</v>
      </c>
      <c r="CU8" s="1395">
        <v>44110</v>
      </c>
      <c r="CV8" s="1279" t="s">
        <v>910</v>
      </c>
      <c r="CW8" s="1335">
        <v>440</v>
      </c>
      <c r="CX8" s="1357" t="s">
        <v>974</v>
      </c>
      <c r="CY8" s="1323" t="s">
        <v>975</v>
      </c>
      <c r="CZ8" s="1357" t="s">
        <v>973</v>
      </c>
      <c r="DA8" s="1325" t="s">
        <v>976</v>
      </c>
      <c r="DB8" s="1357" t="s">
        <v>973</v>
      </c>
      <c r="DC8" s="1327">
        <v>0.8</v>
      </c>
      <c r="DD8" s="1334" t="s">
        <v>982</v>
      </c>
      <c r="DE8" s="1360" t="s">
        <v>1070</v>
      </c>
      <c r="DF8" s="1362" t="s">
        <v>1071</v>
      </c>
      <c r="DG8" s="1362" t="s">
        <v>1071</v>
      </c>
      <c r="DH8" s="1348" t="s">
        <v>1071</v>
      </c>
      <c r="DI8" s="1279"/>
      <c r="DJ8" s="1350" t="s">
        <v>1072</v>
      </c>
      <c r="DK8" s="343"/>
      <c r="DL8" s="343"/>
    </row>
    <row r="9" spans="1:126" s="344" customFormat="1" ht="17.45" customHeight="1">
      <c r="A9" s="1295"/>
      <c r="B9" s="1288"/>
      <c r="C9" s="1291"/>
      <c r="D9" s="1293"/>
      <c r="E9" s="1295"/>
      <c r="F9" s="336"/>
      <c r="G9" s="1297"/>
      <c r="H9" s="1299"/>
      <c r="I9" s="1297"/>
      <c r="J9" s="1299"/>
      <c r="K9" s="1279"/>
      <c r="L9" s="1276"/>
      <c r="M9" s="1278"/>
      <c r="N9" s="1283"/>
      <c r="O9" s="1267"/>
      <c r="P9" s="1267"/>
      <c r="Q9" s="1264"/>
      <c r="R9" s="1267"/>
      <c r="S9" s="1270"/>
      <c r="T9" s="1273"/>
      <c r="U9" s="1276"/>
      <c r="V9" s="1278"/>
      <c r="W9" s="1283"/>
      <c r="X9" s="1267"/>
      <c r="Y9" s="1267"/>
      <c r="Z9" s="1264"/>
      <c r="AA9" s="1267"/>
      <c r="AB9" s="1270"/>
      <c r="AC9" s="1301"/>
      <c r="AD9" s="1303"/>
      <c r="AE9" s="1305"/>
      <c r="AF9" s="1307"/>
      <c r="AG9" s="1309"/>
      <c r="AH9" s="1278"/>
      <c r="AI9" s="1283"/>
      <c r="AJ9" s="1267"/>
      <c r="AK9" s="1267"/>
      <c r="AL9" s="1264"/>
      <c r="AM9" s="1267"/>
      <c r="AN9" s="1270"/>
      <c r="AO9" s="1301"/>
      <c r="AP9" s="1322"/>
      <c r="AQ9" s="1311"/>
      <c r="AR9" s="1313"/>
      <c r="AS9" s="1315"/>
      <c r="AT9" s="1267"/>
      <c r="AU9" s="1267"/>
      <c r="AV9" s="1267"/>
      <c r="AW9" s="1264"/>
      <c r="AX9" s="1267"/>
      <c r="AY9" s="1320"/>
      <c r="AZ9" s="1313"/>
      <c r="BA9" s="1311"/>
      <c r="BB9" s="1313"/>
      <c r="BC9" s="1315"/>
      <c r="BD9" s="1267"/>
      <c r="BE9" s="1267"/>
      <c r="BF9" s="1267"/>
      <c r="BG9" s="1264"/>
      <c r="BH9" s="1267"/>
      <c r="BI9" s="1320"/>
      <c r="BJ9" s="1334"/>
      <c r="BK9" s="337"/>
      <c r="BL9" s="1341"/>
      <c r="BM9" s="1342"/>
      <c r="BN9" s="1334"/>
      <c r="BO9" s="345"/>
      <c r="BP9" s="346"/>
      <c r="BQ9" s="346"/>
      <c r="BR9" s="346"/>
      <c r="BS9" s="346"/>
      <c r="BT9" s="346"/>
      <c r="BU9" s="347"/>
      <c r="BV9" s="341"/>
      <c r="BW9" s="1303"/>
      <c r="BX9" s="348"/>
      <c r="BY9" s="1279"/>
      <c r="BZ9" s="1332"/>
      <c r="CA9" s="1334"/>
      <c r="CB9" s="1336"/>
      <c r="CC9" s="1267"/>
      <c r="CD9" s="1267"/>
      <c r="CE9" s="1267"/>
      <c r="CF9" s="1264"/>
      <c r="CG9" s="1267"/>
      <c r="CH9" s="1328"/>
      <c r="CI9" s="1330"/>
      <c r="CJ9" s="1276"/>
      <c r="CK9" s="1354"/>
      <c r="CL9" s="1330"/>
      <c r="CM9" s="1352"/>
      <c r="CN9" s="1353"/>
      <c r="CO9" s="1354"/>
      <c r="CP9" s="1279"/>
      <c r="CQ9" s="1396"/>
      <c r="CR9" s="1279"/>
      <c r="CS9" s="1351"/>
      <c r="CT9" s="1279"/>
      <c r="CU9" s="1396"/>
      <c r="CV9" s="1279"/>
      <c r="CW9" s="1336"/>
      <c r="CX9" s="1358"/>
      <c r="CY9" s="1267"/>
      <c r="CZ9" s="1358"/>
      <c r="DA9" s="1264"/>
      <c r="DB9" s="1358"/>
      <c r="DC9" s="1328"/>
      <c r="DD9" s="1334"/>
      <c r="DE9" s="1361"/>
      <c r="DF9" s="1363"/>
      <c r="DG9" s="1363"/>
      <c r="DH9" s="1349"/>
      <c r="DI9" s="1279"/>
      <c r="DJ9" s="1351"/>
      <c r="DK9" s="343"/>
      <c r="DL9" s="343"/>
    </row>
    <row r="10" spans="1:126" s="344" customFormat="1" ht="17.45" customHeight="1">
      <c r="A10" s="1295"/>
      <c r="B10" s="1288"/>
      <c r="C10" s="1291"/>
      <c r="D10" s="1293"/>
      <c r="E10" s="1295"/>
      <c r="F10" s="336"/>
      <c r="G10" s="1297"/>
      <c r="H10" s="1299"/>
      <c r="I10" s="1297"/>
      <c r="J10" s="1299"/>
      <c r="K10" s="1279"/>
      <c r="L10" s="1276"/>
      <c r="M10" s="1278"/>
      <c r="N10" s="1283"/>
      <c r="O10" s="1267"/>
      <c r="P10" s="1267"/>
      <c r="Q10" s="1264"/>
      <c r="R10" s="1267"/>
      <c r="S10" s="1270"/>
      <c r="T10" s="1273"/>
      <c r="U10" s="1276"/>
      <c r="V10" s="1278"/>
      <c r="W10" s="1283"/>
      <c r="X10" s="1267"/>
      <c r="Y10" s="1267"/>
      <c r="Z10" s="1264"/>
      <c r="AA10" s="1267"/>
      <c r="AB10" s="1270"/>
      <c r="AC10" s="1301"/>
      <c r="AD10" s="1303"/>
      <c r="AE10" s="1305"/>
      <c r="AF10" s="1307"/>
      <c r="AG10" s="1309"/>
      <c r="AH10" s="1278"/>
      <c r="AI10" s="1283"/>
      <c r="AJ10" s="1267"/>
      <c r="AK10" s="1267"/>
      <c r="AL10" s="1264"/>
      <c r="AM10" s="1267"/>
      <c r="AN10" s="1270"/>
      <c r="AO10" s="1301"/>
      <c r="AP10" s="1322"/>
      <c r="AQ10" s="1311"/>
      <c r="AR10" s="1313"/>
      <c r="AS10" s="1315"/>
      <c r="AT10" s="1267"/>
      <c r="AU10" s="1267"/>
      <c r="AV10" s="1267"/>
      <c r="AW10" s="1264"/>
      <c r="AX10" s="1267"/>
      <c r="AY10" s="1320"/>
      <c r="AZ10" s="1313"/>
      <c r="BA10" s="1311"/>
      <c r="BB10" s="1313"/>
      <c r="BC10" s="1315"/>
      <c r="BD10" s="1267"/>
      <c r="BE10" s="1267"/>
      <c r="BF10" s="1267"/>
      <c r="BG10" s="1264"/>
      <c r="BH10" s="1267"/>
      <c r="BI10" s="1320"/>
      <c r="BJ10" s="1334"/>
      <c r="BK10" s="337"/>
      <c r="BL10" s="349" t="s">
        <v>995</v>
      </c>
      <c r="BM10" s="350">
        <v>303000</v>
      </c>
      <c r="BN10" s="1334"/>
      <c r="BO10" s="351">
        <v>3030</v>
      </c>
      <c r="BP10" s="352" t="s">
        <v>974</v>
      </c>
      <c r="BQ10" s="353" t="s">
        <v>975</v>
      </c>
      <c r="BR10" s="354" t="s">
        <v>973</v>
      </c>
      <c r="BS10" s="355" t="s">
        <v>976</v>
      </c>
      <c r="BT10" s="352" t="s">
        <v>973</v>
      </c>
      <c r="BU10" s="356">
        <v>1.8</v>
      </c>
      <c r="BV10" s="341"/>
      <c r="BW10" s="1303"/>
      <c r="BX10" s="348"/>
      <c r="BY10" s="1279"/>
      <c r="BZ10" s="1332"/>
      <c r="CA10" s="1334"/>
      <c r="CB10" s="1336"/>
      <c r="CC10" s="1267"/>
      <c r="CD10" s="1267"/>
      <c r="CE10" s="1267"/>
      <c r="CF10" s="1264"/>
      <c r="CG10" s="1267"/>
      <c r="CH10" s="1328"/>
      <c r="CI10" s="1330"/>
      <c r="CJ10" s="1276"/>
      <c r="CK10" s="1354"/>
      <c r="CL10" s="1330"/>
      <c r="CM10" s="1352" t="s">
        <v>1073</v>
      </c>
      <c r="CN10" s="1353">
        <v>11200</v>
      </c>
      <c r="CO10" s="1354">
        <v>12400</v>
      </c>
      <c r="CP10" s="1279"/>
      <c r="CQ10" s="1396"/>
      <c r="CR10" s="1279"/>
      <c r="CS10" s="1351"/>
      <c r="CT10" s="1279"/>
      <c r="CU10" s="1396"/>
      <c r="CV10" s="1279"/>
      <c r="CW10" s="1336"/>
      <c r="CX10" s="1358"/>
      <c r="CY10" s="1267"/>
      <c r="CZ10" s="1358"/>
      <c r="DA10" s="1264"/>
      <c r="DB10" s="1358"/>
      <c r="DC10" s="1328"/>
      <c r="DD10" s="1334"/>
      <c r="DE10" s="1361"/>
      <c r="DF10" s="1363"/>
      <c r="DG10" s="1363"/>
      <c r="DH10" s="1349"/>
      <c r="DI10" s="1279"/>
      <c r="DJ10" s="1351"/>
      <c r="DK10" s="343"/>
      <c r="DL10" s="343"/>
    </row>
    <row r="11" spans="1:126" s="344" customFormat="1" ht="17.45" customHeight="1">
      <c r="A11" s="1295"/>
      <c r="B11" s="1288"/>
      <c r="C11" s="1291"/>
      <c r="D11" s="1293"/>
      <c r="E11" s="1295"/>
      <c r="F11" s="336"/>
      <c r="G11" s="1297"/>
      <c r="H11" s="1299"/>
      <c r="I11" s="1297"/>
      <c r="J11" s="1299"/>
      <c r="K11" s="1279"/>
      <c r="L11" s="1280"/>
      <c r="M11" s="1281"/>
      <c r="N11" s="1284"/>
      <c r="O11" s="1268"/>
      <c r="P11" s="1268"/>
      <c r="Q11" s="1265"/>
      <c r="R11" s="1268"/>
      <c r="S11" s="1271"/>
      <c r="T11" s="1274"/>
      <c r="U11" s="1276"/>
      <c r="V11" s="1278"/>
      <c r="W11" s="1284"/>
      <c r="X11" s="1268"/>
      <c r="Y11" s="1268"/>
      <c r="Z11" s="1265"/>
      <c r="AA11" s="1268"/>
      <c r="AB11" s="1271"/>
      <c r="AC11" s="1302"/>
      <c r="AD11" s="1303"/>
      <c r="AE11" s="1305"/>
      <c r="AF11" s="1307"/>
      <c r="AG11" s="1309"/>
      <c r="AH11" s="1278"/>
      <c r="AI11" s="1284"/>
      <c r="AJ11" s="1268"/>
      <c r="AK11" s="1268"/>
      <c r="AL11" s="1265"/>
      <c r="AM11" s="1268"/>
      <c r="AN11" s="1271"/>
      <c r="AO11" s="1302"/>
      <c r="AP11" s="1322"/>
      <c r="AQ11" s="1312"/>
      <c r="AR11" s="1313"/>
      <c r="AS11" s="1316"/>
      <c r="AT11" s="1317"/>
      <c r="AU11" s="1317"/>
      <c r="AV11" s="1317"/>
      <c r="AW11" s="1318"/>
      <c r="AX11" s="1317"/>
      <c r="AY11" s="1321"/>
      <c r="AZ11" s="1313"/>
      <c r="BA11" s="1312"/>
      <c r="BB11" s="1313"/>
      <c r="BC11" s="1316"/>
      <c r="BD11" s="1317"/>
      <c r="BE11" s="1317"/>
      <c r="BF11" s="1317"/>
      <c r="BG11" s="1318"/>
      <c r="BH11" s="1317"/>
      <c r="BI11" s="1321"/>
      <c r="BJ11" s="1334"/>
      <c r="BK11" s="337"/>
      <c r="BL11" s="349" t="s">
        <v>1074</v>
      </c>
      <c r="BM11" s="350">
        <v>324800</v>
      </c>
      <c r="BN11" s="1334"/>
      <c r="BO11" s="351">
        <v>3240</v>
      </c>
      <c r="BP11" s="352" t="s">
        <v>974</v>
      </c>
      <c r="BQ11" s="353" t="s">
        <v>975</v>
      </c>
      <c r="BR11" s="354" t="s">
        <v>973</v>
      </c>
      <c r="BS11" s="355" t="s">
        <v>976</v>
      </c>
      <c r="BT11" s="352" t="s">
        <v>973</v>
      </c>
      <c r="BU11" s="356">
        <v>1.7</v>
      </c>
      <c r="BV11" s="341"/>
      <c r="BW11" s="1303"/>
      <c r="BX11" s="348"/>
      <c r="BY11" s="1279"/>
      <c r="BZ11" s="1332"/>
      <c r="CA11" s="1334"/>
      <c r="CB11" s="1336"/>
      <c r="CC11" s="1267"/>
      <c r="CD11" s="1267"/>
      <c r="CE11" s="1267"/>
      <c r="CF11" s="1264"/>
      <c r="CG11" s="1267"/>
      <c r="CH11" s="1328"/>
      <c r="CI11" s="1330"/>
      <c r="CJ11" s="1276"/>
      <c r="CK11" s="1354"/>
      <c r="CL11" s="1330"/>
      <c r="CM11" s="1352"/>
      <c r="CN11" s="1353"/>
      <c r="CO11" s="1354"/>
      <c r="CP11" s="1279"/>
      <c r="CQ11" s="1396"/>
      <c r="CR11" s="1279"/>
      <c r="CS11" s="1351"/>
      <c r="CT11" s="1279"/>
      <c r="CU11" s="1396"/>
      <c r="CV11" s="1279"/>
      <c r="CW11" s="1336"/>
      <c r="CX11" s="1358"/>
      <c r="CY11" s="1267"/>
      <c r="CZ11" s="1358"/>
      <c r="DA11" s="1264"/>
      <c r="DB11" s="1358"/>
      <c r="DC11" s="1328"/>
      <c r="DD11" s="1334"/>
      <c r="DE11" s="1361"/>
      <c r="DF11" s="1363"/>
      <c r="DG11" s="1363"/>
      <c r="DH11" s="1349"/>
      <c r="DI11" s="1279"/>
      <c r="DJ11" s="1351"/>
      <c r="DK11" s="343"/>
      <c r="DL11" s="343"/>
    </row>
    <row r="12" spans="1:126" s="344" customFormat="1" ht="17.45" customHeight="1">
      <c r="A12" s="1343" t="s">
        <v>870</v>
      </c>
      <c r="B12" s="1288"/>
      <c r="C12" s="1291"/>
      <c r="D12" s="1293"/>
      <c r="E12" s="1343" t="s">
        <v>55</v>
      </c>
      <c r="F12" s="336"/>
      <c r="G12" s="1344">
        <v>329530</v>
      </c>
      <c r="H12" s="1345"/>
      <c r="I12" s="1344">
        <v>324720</v>
      </c>
      <c r="J12" s="1345"/>
      <c r="K12" s="1279" t="s">
        <v>973</v>
      </c>
      <c r="L12" s="1341">
        <v>3170</v>
      </c>
      <c r="M12" s="1385"/>
      <c r="N12" s="1283" t="s">
        <v>974</v>
      </c>
      <c r="O12" s="1267" t="s">
        <v>975</v>
      </c>
      <c r="P12" s="1267" t="s">
        <v>973</v>
      </c>
      <c r="Q12" s="1264" t="s">
        <v>976</v>
      </c>
      <c r="R12" s="1267" t="s">
        <v>973</v>
      </c>
      <c r="S12" s="1374">
        <v>2.1</v>
      </c>
      <c r="T12" s="1375"/>
      <c r="U12" s="1388">
        <v>3120</v>
      </c>
      <c r="V12" s="1384"/>
      <c r="W12" s="1283" t="s">
        <v>974</v>
      </c>
      <c r="X12" s="1267" t="s">
        <v>975</v>
      </c>
      <c r="Y12" s="1267" t="s">
        <v>973</v>
      </c>
      <c r="Z12" s="1264" t="s">
        <v>976</v>
      </c>
      <c r="AA12" s="1267" t="s">
        <v>973</v>
      </c>
      <c r="AB12" s="1374">
        <v>2.1</v>
      </c>
      <c r="AC12" s="1320"/>
      <c r="AD12" s="1303" t="s">
        <v>973</v>
      </c>
      <c r="AE12" s="1377">
        <v>91300</v>
      </c>
      <c r="AF12" s="1379"/>
      <c r="AG12" s="1382">
        <v>910</v>
      </c>
      <c r="AH12" s="1384"/>
      <c r="AI12" s="1283" t="s">
        <v>974</v>
      </c>
      <c r="AJ12" s="1267" t="s">
        <v>975</v>
      </c>
      <c r="AK12" s="1267" t="s">
        <v>973</v>
      </c>
      <c r="AL12" s="1264" t="s">
        <v>976</v>
      </c>
      <c r="AM12" s="1267" t="s">
        <v>973</v>
      </c>
      <c r="AN12" s="1374">
        <v>2.7</v>
      </c>
      <c r="AO12" s="1320"/>
      <c r="AP12" s="357"/>
      <c r="AQ12" s="357"/>
      <c r="AR12" s="357"/>
      <c r="AS12" s="357"/>
      <c r="AT12" s="357"/>
      <c r="AU12" s="357"/>
      <c r="AV12" s="357"/>
      <c r="AW12" s="357"/>
      <c r="AX12" s="357"/>
      <c r="AY12" s="358"/>
      <c r="AZ12" s="357"/>
      <c r="BA12" s="357"/>
      <c r="BB12" s="357"/>
      <c r="BC12" s="357"/>
      <c r="BD12" s="357"/>
      <c r="BE12" s="357"/>
      <c r="BF12" s="357"/>
      <c r="BG12" s="357"/>
      <c r="BH12" s="357"/>
      <c r="BI12" s="358"/>
      <c r="BJ12" s="1338"/>
      <c r="BK12" s="337"/>
      <c r="BL12" s="349" t="s">
        <v>998</v>
      </c>
      <c r="BM12" s="350">
        <v>368600</v>
      </c>
      <c r="BN12" s="1334"/>
      <c r="BO12" s="351">
        <v>3680</v>
      </c>
      <c r="BP12" s="352" t="s">
        <v>974</v>
      </c>
      <c r="BQ12" s="353" t="s">
        <v>975</v>
      </c>
      <c r="BR12" s="354" t="s">
        <v>973</v>
      </c>
      <c r="BS12" s="355" t="s">
        <v>976</v>
      </c>
      <c r="BT12" s="352" t="s">
        <v>973</v>
      </c>
      <c r="BU12" s="356">
        <v>1.8</v>
      </c>
      <c r="BV12" s="341"/>
      <c r="BW12" s="1303"/>
      <c r="BX12" s="348"/>
      <c r="BY12" s="1279"/>
      <c r="BZ12" s="1332"/>
      <c r="CA12" s="1334"/>
      <c r="CB12" s="1336"/>
      <c r="CC12" s="1267"/>
      <c r="CD12" s="1267"/>
      <c r="CE12" s="1267"/>
      <c r="CF12" s="1264"/>
      <c r="CG12" s="1267"/>
      <c r="CH12" s="1328"/>
      <c r="CI12" s="1330"/>
      <c r="CJ12" s="1276"/>
      <c r="CK12" s="1354"/>
      <c r="CL12" s="1330"/>
      <c r="CM12" s="1352" t="s">
        <v>1075</v>
      </c>
      <c r="CN12" s="1353">
        <v>9700</v>
      </c>
      <c r="CO12" s="1354">
        <v>10800</v>
      </c>
      <c r="CP12" s="1279"/>
      <c r="CQ12" s="1396"/>
      <c r="CR12" s="1279"/>
      <c r="CS12" s="1355">
        <v>0.08</v>
      </c>
      <c r="CT12" s="1279"/>
      <c r="CU12" s="1396"/>
      <c r="CV12" s="1279"/>
      <c r="CW12" s="1336"/>
      <c r="CX12" s="1358"/>
      <c r="CY12" s="1267"/>
      <c r="CZ12" s="1358"/>
      <c r="DA12" s="1264"/>
      <c r="DB12" s="1358"/>
      <c r="DC12" s="1328"/>
      <c r="DD12" s="1334"/>
      <c r="DE12" s="1364">
        <v>0.01</v>
      </c>
      <c r="DF12" s="1366">
        <v>0.03</v>
      </c>
      <c r="DG12" s="1366">
        <v>0.04</v>
      </c>
      <c r="DH12" s="1390">
        <v>0.06</v>
      </c>
      <c r="DI12" s="1279"/>
      <c r="DJ12" s="1355">
        <v>0.81</v>
      </c>
      <c r="DK12" s="343"/>
      <c r="DL12" s="343"/>
    </row>
    <row r="13" spans="1:126" s="344" customFormat="1" ht="17.45" customHeight="1">
      <c r="A13" s="1295"/>
      <c r="B13" s="1288"/>
      <c r="C13" s="1291"/>
      <c r="D13" s="1293"/>
      <c r="E13" s="1295"/>
      <c r="F13" s="336"/>
      <c r="G13" s="1332"/>
      <c r="H13" s="1346"/>
      <c r="I13" s="1332"/>
      <c r="J13" s="1346"/>
      <c r="K13" s="1279"/>
      <c r="L13" s="1341"/>
      <c r="M13" s="1385"/>
      <c r="N13" s="1283"/>
      <c r="O13" s="1267"/>
      <c r="P13" s="1267"/>
      <c r="Q13" s="1264"/>
      <c r="R13" s="1267"/>
      <c r="S13" s="1375"/>
      <c r="T13" s="1375"/>
      <c r="U13" s="1341"/>
      <c r="V13" s="1385"/>
      <c r="W13" s="1283"/>
      <c r="X13" s="1267"/>
      <c r="Y13" s="1267"/>
      <c r="Z13" s="1264"/>
      <c r="AA13" s="1267"/>
      <c r="AB13" s="1375"/>
      <c r="AC13" s="1320"/>
      <c r="AD13" s="1303"/>
      <c r="AE13" s="1378"/>
      <c r="AF13" s="1380"/>
      <c r="AG13" s="1383"/>
      <c r="AH13" s="1385"/>
      <c r="AI13" s="1283"/>
      <c r="AJ13" s="1267"/>
      <c r="AK13" s="1267"/>
      <c r="AL13" s="1264"/>
      <c r="AM13" s="1267"/>
      <c r="AN13" s="1375"/>
      <c r="AO13" s="1320"/>
      <c r="AP13" s="357"/>
      <c r="AQ13" s="357"/>
      <c r="AR13" s="357"/>
      <c r="AS13" s="357"/>
      <c r="AT13" s="357"/>
      <c r="AU13" s="357"/>
      <c r="AV13" s="357"/>
      <c r="AW13" s="357"/>
      <c r="AX13" s="357"/>
      <c r="AY13" s="359"/>
      <c r="AZ13" s="357"/>
      <c r="BA13" s="357"/>
      <c r="BB13" s="357"/>
      <c r="BC13" s="357"/>
      <c r="BD13" s="357"/>
      <c r="BE13" s="357"/>
      <c r="BF13" s="357"/>
      <c r="BG13" s="357"/>
      <c r="BH13" s="357"/>
      <c r="BI13" s="359"/>
      <c r="BJ13" s="1338"/>
      <c r="BK13" s="337"/>
      <c r="BL13" s="349" t="s">
        <v>1000</v>
      </c>
      <c r="BM13" s="350">
        <v>412300</v>
      </c>
      <c r="BN13" s="1334"/>
      <c r="BO13" s="351">
        <v>4120</v>
      </c>
      <c r="BP13" s="352" t="s">
        <v>974</v>
      </c>
      <c r="BQ13" s="353" t="s">
        <v>975</v>
      </c>
      <c r="BR13" s="354" t="s">
        <v>973</v>
      </c>
      <c r="BS13" s="355" t="s">
        <v>976</v>
      </c>
      <c r="BT13" s="352" t="s">
        <v>973</v>
      </c>
      <c r="BU13" s="356">
        <v>1.9</v>
      </c>
      <c r="BV13" s="341"/>
      <c r="BW13" s="1303"/>
      <c r="BX13" s="348"/>
      <c r="BY13" s="1279"/>
      <c r="BZ13" s="1332"/>
      <c r="CA13" s="1334"/>
      <c r="CB13" s="1336"/>
      <c r="CC13" s="1267"/>
      <c r="CD13" s="1267"/>
      <c r="CE13" s="1267"/>
      <c r="CF13" s="1264"/>
      <c r="CG13" s="1267"/>
      <c r="CH13" s="1328"/>
      <c r="CI13" s="1330"/>
      <c r="CJ13" s="1276"/>
      <c r="CK13" s="1354"/>
      <c r="CL13" s="1330"/>
      <c r="CM13" s="1352"/>
      <c r="CN13" s="1353"/>
      <c r="CO13" s="1354"/>
      <c r="CP13" s="1279"/>
      <c r="CQ13" s="1396"/>
      <c r="CR13" s="1279"/>
      <c r="CS13" s="1355"/>
      <c r="CT13" s="1279"/>
      <c r="CU13" s="1396"/>
      <c r="CV13" s="1279"/>
      <c r="CW13" s="1336"/>
      <c r="CX13" s="1358"/>
      <c r="CY13" s="1267"/>
      <c r="CZ13" s="1358"/>
      <c r="DA13" s="1264"/>
      <c r="DB13" s="1358"/>
      <c r="DC13" s="1328"/>
      <c r="DD13" s="1334"/>
      <c r="DE13" s="1364"/>
      <c r="DF13" s="1366"/>
      <c r="DG13" s="1366"/>
      <c r="DH13" s="1390"/>
      <c r="DI13" s="1279"/>
      <c r="DJ13" s="1355"/>
      <c r="DK13" s="343"/>
      <c r="DL13" s="343"/>
    </row>
    <row r="14" spans="1:126" s="344" customFormat="1" ht="17.45" customHeight="1">
      <c r="A14" s="1295"/>
      <c r="B14" s="1288"/>
      <c r="C14" s="1291"/>
      <c r="D14" s="1293"/>
      <c r="E14" s="1295"/>
      <c r="F14" s="336"/>
      <c r="G14" s="1332"/>
      <c r="H14" s="1346"/>
      <c r="I14" s="1332"/>
      <c r="J14" s="1346"/>
      <c r="K14" s="1279"/>
      <c r="L14" s="1341"/>
      <c r="M14" s="1385"/>
      <c r="N14" s="1283"/>
      <c r="O14" s="1267"/>
      <c r="P14" s="1267"/>
      <c r="Q14" s="1264"/>
      <c r="R14" s="1267"/>
      <c r="S14" s="1375"/>
      <c r="T14" s="1375"/>
      <c r="U14" s="1341"/>
      <c r="V14" s="1385"/>
      <c r="W14" s="1283"/>
      <c r="X14" s="1267"/>
      <c r="Y14" s="1267"/>
      <c r="Z14" s="1264"/>
      <c r="AA14" s="1267"/>
      <c r="AB14" s="1375"/>
      <c r="AC14" s="1320"/>
      <c r="AD14" s="1303"/>
      <c r="AE14" s="1378"/>
      <c r="AF14" s="1380"/>
      <c r="AG14" s="1383"/>
      <c r="AH14" s="1385"/>
      <c r="AI14" s="1283"/>
      <c r="AJ14" s="1267"/>
      <c r="AK14" s="1267"/>
      <c r="AL14" s="1264"/>
      <c r="AM14" s="1267"/>
      <c r="AN14" s="1375"/>
      <c r="AO14" s="1320"/>
      <c r="AP14" s="357"/>
      <c r="AQ14" s="357"/>
      <c r="AR14" s="357"/>
      <c r="AS14" s="357"/>
      <c r="AT14" s="357"/>
      <c r="AU14" s="357"/>
      <c r="AV14" s="357"/>
      <c r="AW14" s="357"/>
      <c r="AX14" s="357"/>
      <c r="AY14" s="359"/>
      <c r="AZ14" s="357"/>
      <c r="BA14" s="357"/>
      <c r="BB14" s="357"/>
      <c r="BC14" s="357"/>
      <c r="BD14" s="357"/>
      <c r="BE14" s="357"/>
      <c r="BF14" s="357"/>
      <c r="BG14" s="357"/>
      <c r="BH14" s="357"/>
      <c r="BI14" s="359"/>
      <c r="BJ14" s="1338"/>
      <c r="BK14" s="337"/>
      <c r="BL14" s="349" t="s">
        <v>1002</v>
      </c>
      <c r="BM14" s="350">
        <v>456100</v>
      </c>
      <c r="BN14" s="1334"/>
      <c r="BO14" s="351">
        <v>4560</v>
      </c>
      <c r="BP14" s="352" t="s">
        <v>974</v>
      </c>
      <c r="BQ14" s="353" t="s">
        <v>975</v>
      </c>
      <c r="BR14" s="354" t="s">
        <v>973</v>
      </c>
      <c r="BS14" s="355" t="s">
        <v>976</v>
      </c>
      <c r="BT14" s="352" t="s">
        <v>973</v>
      </c>
      <c r="BU14" s="356">
        <v>1.9</v>
      </c>
      <c r="BV14" s="341"/>
      <c r="BW14" s="1303"/>
      <c r="BX14" s="348"/>
      <c r="BY14" s="1279"/>
      <c r="BZ14" s="1332"/>
      <c r="CA14" s="1334"/>
      <c r="CB14" s="1336"/>
      <c r="CC14" s="1267"/>
      <c r="CD14" s="1267"/>
      <c r="CE14" s="1267"/>
      <c r="CF14" s="1264"/>
      <c r="CG14" s="1267"/>
      <c r="CH14" s="1328"/>
      <c r="CI14" s="1330"/>
      <c r="CJ14" s="1276"/>
      <c r="CK14" s="1354"/>
      <c r="CL14" s="1330"/>
      <c r="CM14" s="1352" t="s">
        <v>1076</v>
      </c>
      <c r="CN14" s="1353">
        <v>8700</v>
      </c>
      <c r="CO14" s="1354">
        <v>9700</v>
      </c>
      <c r="CP14" s="1279"/>
      <c r="CQ14" s="1396"/>
      <c r="CR14" s="1279"/>
      <c r="CS14" s="1355"/>
      <c r="CT14" s="1279"/>
      <c r="CU14" s="1396"/>
      <c r="CV14" s="1279"/>
      <c r="CW14" s="1336"/>
      <c r="CX14" s="1358"/>
      <c r="CY14" s="1267"/>
      <c r="CZ14" s="1358"/>
      <c r="DA14" s="1264"/>
      <c r="DB14" s="1358"/>
      <c r="DC14" s="1328"/>
      <c r="DD14" s="1334"/>
      <c r="DE14" s="1364"/>
      <c r="DF14" s="1366"/>
      <c r="DG14" s="1366"/>
      <c r="DH14" s="1390"/>
      <c r="DI14" s="1279"/>
      <c r="DJ14" s="1355"/>
      <c r="DK14" s="343"/>
      <c r="DL14" s="343"/>
    </row>
    <row r="15" spans="1:126" s="344" customFormat="1" ht="17.45" customHeight="1">
      <c r="A15" s="1295"/>
      <c r="B15" s="1288"/>
      <c r="C15" s="1291"/>
      <c r="D15" s="1293"/>
      <c r="E15" s="1295"/>
      <c r="F15" s="336"/>
      <c r="G15" s="1332"/>
      <c r="H15" s="1347"/>
      <c r="I15" s="1332"/>
      <c r="J15" s="1347"/>
      <c r="K15" s="1279"/>
      <c r="L15" s="1389"/>
      <c r="M15" s="1386"/>
      <c r="N15" s="1387"/>
      <c r="O15" s="1372"/>
      <c r="P15" s="1372"/>
      <c r="Q15" s="1373"/>
      <c r="R15" s="1372"/>
      <c r="S15" s="1376"/>
      <c r="T15" s="1376"/>
      <c r="U15" s="1389"/>
      <c r="V15" s="1386"/>
      <c r="W15" s="1387"/>
      <c r="X15" s="1372"/>
      <c r="Y15" s="1372"/>
      <c r="Z15" s="1373"/>
      <c r="AA15" s="1372"/>
      <c r="AB15" s="1376"/>
      <c r="AC15" s="1321"/>
      <c r="AD15" s="1303"/>
      <c r="AE15" s="1378"/>
      <c r="AF15" s="1381"/>
      <c r="AG15" s="1383"/>
      <c r="AH15" s="1386"/>
      <c r="AI15" s="1387"/>
      <c r="AJ15" s="1372"/>
      <c r="AK15" s="1372"/>
      <c r="AL15" s="1373"/>
      <c r="AM15" s="1372"/>
      <c r="AN15" s="1376"/>
      <c r="AO15" s="1321"/>
      <c r="AP15" s="357"/>
      <c r="AQ15" s="357"/>
      <c r="AR15" s="357"/>
      <c r="AS15" s="357"/>
      <c r="AT15" s="357"/>
      <c r="AU15" s="357"/>
      <c r="AV15" s="357"/>
      <c r="AW15" s="357"/>
      <c r="AX15" s="357"/>
      <c r="AY15" s="360"/>
      <c r="AZ15" s="357"/>
      <c r="BA15" s="357"/>
      <c r="BB15" s="357"/>
      <c r="BC15" s="357"/>
      <c r="BD15" s="357"/>
      <c r="BE15" s="357"/>
      <c r="BF15" s="357"/>
      <c r="BG15" s="357"/>
      <c r="BH15" s="357"/>
      <c r="BI15" s="360"/>
      <c r="BJ15" s="1338"/>
      <c r="BK15" s="337"/>
      <c r="BL15" s="349" t="s">
        <v>1004</v>
      </c>
      <c r="BM15" s="350">
        <v>499800</v>
      </c>
      <c r="BN15" s="1334"/>
      <c r="BO15" s="351">
        <v>4990</v>
      </c>
      <c r="BP15" s="352" t="s">
        <v>974</v>
      </c>
      <c r="BQ15" s="353" t="s">
        <v>975</v>
      </c>
      <c r="BR15" s="354" t="s">
        <v>973</v>
      </c>
      <c r="BS15" s="355" t="s">
        <v>976</v>
      </c>
      <c r="BT15" s="352" t="s">
        <v>973</v>
      </c>
      <c r="BU15" s="356">
        <v>1.8</v>
      </c>
      <c r="BV15" s="341"/>
      <c r="BW15" s="1303"/>
      <c r="BX15" s="348" t="s">
        <v>1008</v>
      </c>
      <c r="BY15" s="1279"/>
      <c r="BZ15" s="1333"/>
      <c r="CA15" s="1334"/>
      <c r="CB15" s="1337"/>
      <c r="CC15" s="1324"/>
      <c r="CD15" s="1324"/>
      <c r="CE15" s="1324"/>
      <c r="CF15" s="1326"/>
      <c r="CG15" s="1324"/>
      <c r="CH15" s="1329"/>
      <c r="CI15" s="1330"/>
      <c r="CJ15" s="1398"/>
      <c r="CK15" s="1394"/>
      <c r="CL15" s="1330"/>
      <c r="CM15" s="1392"/>
      <c r="CN15" s="1393"/>
      <c r="CO15" s="1394"/>
      <c r="CP15" s="1279"/>
      <c r="CQ15" s="1397"/>
      <c r="CR15" s="1279"/>
      <c r="CS15" s="1356"/>
      <c r="CT15" s="1279"/>
      <c r="CU15" s="1396"/>
      <c r="CV15" s="1279"/>
      <c r="CW15" s="1337"/>
      <c r="CX15" s="1359"/>
      <c r="CY15" s="1324"/>
      <c r="CZ15" s="1359"/>
      <c r="DA15" s="1326"/>
      <c r="DB15" s="1359"/>
      <c r="DC15" s="1329"/>
      <c r="DD15" s="1334"/>
      <c r="DE15" s="1365"/>
      <c r="DF15" s="1367"/>
      <c r="DG15" s="1367"/>
      <c r="DH15" s="1391"/>
      <c r="DI15" s="1279"/>
      <c r="DJ15" s="1356"/>
      <c r="DK15" s="343"/>
      <c r="DL15" s="343"/>
    </row>
    <row r="16" spans="1:126" s="344" customFormat="1" ht="17.45" customHeight="1">
      <c r="A16" s="1294" t="s">
        <v>871</v>
      </c>
      <c r="B16" s="1288"/>
      <c r="C16" s="1368" t="s">
        <v>1077</v>
      </c>
      <c r="D16" s="1292" t="s">
        <v>986</v>
      </c>
      <c r="E16" s="1294" t="s">
        <v>1067</v>
      </c>
      <c r="F16" s="336"/>
      <c r="G16" s="1296">
        <v>188440</v>
      </c>
      <c r="H16" s="1298">
        <v>279740</v>
      </c>
      <c r="I16" s="1296">
        <v>185410</v>
      </c>
      <c r="J16" s="1298">
        <v>276710</v>
      </c>
      <c r="K16" s="1279" t="s">
        <v>973</v>
      </c>
      <c r="L16" s="1275">
        <v>1760</v>
      </c>
      <c r="M16" s="1277">
        <v>2670</v>
      </c>
      <c r="N16" s="1282" t="s">
        <v>974</v>
      </c>
      <c r="O16" s="1266" t="s">
        <v>975</v>
      </c>
      <c r="P16" s="1266" t="s">
        <v>973</v>
      </c>
      <c r="Q16" s="1263" t="s">
        <v>976</v>
      </c>
      <c r="R16" s="1266" t="s">
        <v>973</v>
      </c>
      <c r="S16" s="1269">
        <v>2.9</v>
      </c>
      <c r="T16" s="1272">
        <v>1.9</v>
      </c>
      <c r="U16" s="1275">
        <v>1730</v>
      </c>
      <c r="V16" s="1277">
        <v>2640</v>
      </c>
      <c r="W16" s="1282" t="s">
        <v>974</v>
      </c>
      <c r="X16" s="1266" t="s">
        <v>975</v>
      </c>
      <c r="Y16" s="1266" t="s">
        <v>973</v>
      </c>
      <c r="Z16" s="1263" t="s">
        <v>976</v>
      </c>
      <c r="AA16" s="1266" t="s">
        <v>973</v>
      </c>
      <c r="AB16" s="1269">
        <v>2.9</v>
      </c>
      <c r="AC16" s="1300">
        <v>1.9</v>
      </c>
      <c r="AD16" s="1303" t="s">
        <v>973</v>
      </c>
      <c r="AE16" s="1304">
        <v>182610</v>
      </c>
      <c r="AF16" s="1306">
        <v>91300</v>
      </c>
      <c r="AG16" s="1308">
        <v>1820</v>
      </c>
      <c r="AH16" s="1277">
        <v>910</v>
      </c>
      <c r="AI16" s="1282" t="s">
        <v>974</v>
      </c>
      <c r="AJ16" s="1266" t="s">
        <v>975</v>
      </c>
      <c r="AK16" s="1266" t="s">
        <v>973</v>
      </c>
      <c r="AL16" s="1263" t="s">
        <v>976</v>
      </c>
      <c r="AM16" s="1266" t="s">
        <v>973</v>
      </c>
      <c r="AN16" s="1269">
        <v>2.6</v>
      </c>
      <c r="AO16" s="1300">
        <v>2.7</v>
      </c>
      <c r="AP16" s="1313" t="s">
        <v>973</v>
      </c>
      <c r="AQ16" s="1310">
        <v>164350</v>
      </c>
      <c r="AR16" s="1313" t="s">
        <v>973</v>
      </c>
      <c r="AS16" s="1314">
        <v>1640</v>
      </c>
      <c r="AT16" s="1266" t="s">
        <v>974</v>
      </c>
      <c r="AU16" s="1266" t="s">
        <v>975</v>
      </c>
      <c r="AV16" s="1266" t="s">
        <v>973</v>
      </c>
      <c r="AW16" s="1263" t="s">
        <v>976</v>
      </c>
      <c r="AX16" s="1266" t="s">
        <v>973</v>
      </c>
      <c r="AY16" s="1319">
        <v>2.6</v>
      </c>
      <c r="AZ16" s="1313" t="s">
        <v>973</v>
      </c>
      <c r="BA16" s="1310">
        <v>18260</v>
      </c>
      <c r="BB16" s="1313" t="s">
        <v>973</v>
      </c>
      <c r="BC16" s="1314">
        <v>180</v>
      </c>
      <c r="BD16" s="1266" t="s">
        <v>974</v>
      </c>
      <c r="BE16" s="1266" t="s">
        <v>975</v>
      </c>
      <c r="BF16" s="1266" t="s">
        <v>973</v>
      </c>
      <c r="BG16" s="1263" t="s">
        <v>976</v>
      </c>
      <c r="BH16" s="1266" t="s">
        <v>973</v>
      </c>
      <c r="BI16" s="1319">
        <v>2.5</v>
      </c>
      <c r="BJ16" s="1334"/>
      <c r="BK16" s="337"/>
      <c r="BL16" s="349" t="s">
        <v>1005</v>
      </c>
      <c r="BM16" s="350">
        <v>543600</v>
      </c>
      <c r="BN16" s="1334"/>
      <c r="BO16" s="351">
        <v>5430</v>
      </c>
      <c r="BP16" s="352" t="s">
        <v>974</v>
      </c>
      <c r="BQ16" s="353" t="s">
        <v>975</v>
      </c>
      <c r="BR16" s="354" t="s">
        <v>973</v>
      </c>
      <c r="BS16" s="355" t="s">
        <v>976</v>
      </c>
      <c r="BT16" s="352" t="s">
        <v>973</v>
      </c>
      <c r="BU16" s="356">
        <v>1.8</v>
      </c>
      <c r="BV16" s="341"/>
      <c r="BW16" s="1303"/>
      <c r="BX16" s="361" t="s">
        <v>1010</v>
      </c>
      <c r="BY16" s="1279" t="s">
        <v>973</v>
      </c>
      <c r="BZ16" s="1331">
        <v>30590</v>
      </c>
      <c r="CA16" s="1279" t="s">
        <v>973</v>
      </c>
      <c r="CB16" s="1335">
        <v>240</v>
      </c>
      <c r="CC16" s="1323" t="s">
        <v>974</v>
      </c>
      <c r="CD16" s="1323" t="s">
        <v>975</v>
      </c>
      <c r="CE16" s="1323" t="s">
        <v>973</v>
      </c>
      <c r="CF16" s="1325" t="s">
        <v>976</v>
      </c>
      <c r="CG16" s="1323" t="s">
        <v>973</v>
      </c>
      <c r="CH16" s="1327">
        <v>6.5</v>
      </c>
      <c r="CI16" s="1330" t="s">
        <v>973</v>
      </c>
      <c r="CJ16" s="1275">
        <v>2100</v>
      </c>
      <c r="CK16" s="1399">
        <v>2300</v>
      </c>
      <c r="CL16" s="1330" t="s">
        <v>973</v>
      </c>
      <c r="CM16" s="1400" t="s">
        <v>1068</v>
      </c>
      <c r="CN16" s="1401">
        <v>25700</v>
      </c>
      <c r="CO16" s="1399">
        <v>28600</v>
      </c>
      <c r="CP16" s="1279" t="s">
        <v>982</v>
      </c>
      <c r="CQ16" s="1395">
        <v>1330</v>
      </c>
      <c r="CR16" s="1279" t="s">
        <v>982</v>
      </c>
      <c r="CS16" s="1350" t="s">
        <v>1078</v>
      </c>
      <c r="CT16" s="1279" t="s">
        <v>982</v>
      </c>
      <c r="CU16" s="1395">
        <v>27860</v>
      </c>
      <c r="CV16" s="1279" t="s">
        <v>910</v>
      </c>
      <c r="CW16" s="1335">
        <v>270</v>
      </c>
      <c r="CX16" s="1357" t="s">
        <v>974</v>
      </c>
      <c r="CY16" s="1323" t="s">
        <v>975</v>
      </c>
      <c r="CZ16" s="1357" t="s">
        <v>973</v>
      </c>
      <c r="DA16" s="1325" t="s">
        <v>976</v>
      </c>
      <c r="DB16" s="1357" t="s">
        <v>973</v>
      </c>
      <c r="DC16" s="1327">
        <v>0.9</v>
      </c>
      <c r="DD16" s="1334" t="s">
        <v>982</v>
      </c>
      <c r="DE16" s="1406" t="s">
        <v>1071</v>
      </c>
      <c r="DF16" s="1362" t="s">
        <v>1071</v>
      </c>
      <c r="DG16" s="1362" t="s">
        <v>1071</v>
      </c>
      <c r="DH16" s="1348" t="s">
        <v>1071</v>
      </c>
      <c r="DI16" s="362"/>
      <c r="DJ16" s="1403" t="s">
        <v>1079</v>
      </c>
      <c r="DK16" s="343"/>
      <c r="DL16" s="343"/>
    </row>
    <row r="17" spans="1:116" s="344" customFormat="1" ht="17.45" customHeight="1">
      <c r="A17" s="1295"/>
      <c r="B17" s="1288"/>
      <c r="C17" s="1369"/>
      <c r="D17" s="1293"/>
      <c r="E17" s="1295"/>
      <c r="F17" s="336"/>
      <c r="G17" s="1297"/>
      <c r="H17" s="1299"/>
      <c r="I17" s="1297"/>
      <c r="J17" s="1299"/>
      <c r="K17" s="1279"/>
      <c r="L17" s="1276"/>
      <c r="M17" s="1278"/>
      <c r="N17" s="1283"/>
      <c r="O17" s="1267"/>
      <c r="P17" s="1267"/>
      <c r="Q17" s="1264"/>
      <c r="R17" s="1267"/>
      <c r="S17" s="1270"/>
      <c r="T17" s="1273"/>
      <c r="U17" s="1276"/>
      <c r="V17" s="1278"/>
      <c r="W17" s="1283"/>
      <c r="X17" s="1267"/>
      <c r="Y17" s="1267"/>
      <c r="Z17" s="1264"/>
      <c r="AA17" s="1267"/>
      <c r="AB17" s="1270"/>
      <c r="AC17" s="1301"/>
      <c r="AD17" s="1303"/>
      <c r="AE17" s="1305"/>
      <c r="AF17" s="1307"/>
      <c r="AG17" s="1309"/>
      <c r="AH17" s="1278"/>
      <c r="AI17" s="1283"/>
      <c r="AJ17" s="1267"/>
      <c r="AK17" s="1267"/>
      <c r="AL17" s="1264"/>
      <c r="AM17" s="1267"/>
      <c r="AN17" s="1270"/>
      <c r="AO17" s="1301"/>
      <c r="AP17" s="1313"/>
      <c r="AQ17" s="1311"/>
      <c r="AR17" s="1313"/>
      <c r="AS17" s="1315"/>
      <c r="AT17" s="1267"/>
      <c r="AU17" s="1267"/>
      <c r="AV17" s="1267"/>
      <c r="AW17" s="1264"/>
      <c r="AX17" s="1267"/>
      <c r="AY17" s="1320"/>
      <c r="AZ17" s="1313"/>
      <c r="BA17" s="1311"/>
      <c r="BB17" s="1313"/>
      <c r="BC17" s="1315"/>
      <c r="BD17" s="1267"/>
      <c r="BE17" s="1267"/>
      <c r="BF17" s="1267"/>
      <c r="BG17" s="1264"/>
      <c r="BH17" s="1267"/>
      <c r="BI17" s="1320"/>
      <c r="BJ17" s="1334"/>
      <c r="BK17" s="337"/>
      <c r="BL17" s="349" t="s">
        <v>1009</v>
      </c>
      <c r="BM17" s="350">
        <v>587300</v>
      </c>
      <c r="BN17" s="1334"/>
      <c r="BO17" s="351">
        <v>5870</v>
      </c>
      <c r="BP17" s="352" t="s">
        <v>974</v>
      </c>
      <c r="BQ17" s="353" t="s">
        <v>975</v>
      </c>
      <c r="BR17" s="354" t="s">
        <v>973</v>
      </c>
      <c r="BS17" s="355" t="s">
        <v>976</v>
      </c>
      <c r="BT17" s="352" t="s">
        <v>973</v>
      </c>
      <c r="BU17" s="356">
        <v>1.9</v>
      </c>
      <c r="BV17" s="341"/>
      <c r="BW17" s="1303"/>
      <c r="BX17" s="348"/>
      <c r="BY17" s="1279"/>
      <c r="BZ17" s="1332"/>
      <c r="CA17" s="1279"/>
      <c r="CB17" s="1336"/>
      <c r="CC17" s="1267"/>
      <c r="CD17" s="1267"/>
      <c r="CE17" s="1267"/>
      <c r="CF17" s="1264"/>
      <c r="CG17" s="1267"/>
      <c r="CH17" s="1328"/>
      <c r="CI17" s="1330"/>
      <c r="CJ17" s="1276"/>
      <c r="CK17" s="1354"/>
      <c r="CL17" s="1330"/>
      <c r="CM17" s="1352"/>
      <c r="CN17" s="1353"/>
      <c r="CO17" s="1354"/>
      <c r="CP17" s="1279"/>
      <c r="CQ17" s="1396"/>
      <c r="CR17" s="1279"/>
      <c r="CS17" s="1351"/>
      <c r="CT17" s="1279"/>
      <c r="CU17" s="1396"/>
      <c r="CV17" s="1279"/>
      <c r="CW17" s="1336"/>
      <c r="CX17" s="1358"/>
      <c r="CY17" s="1267"/>
      <c r="CZ17" s="1358"/>
      <c r="DA17" s="1264"/>
      <c r="DB17" s="1358"/>
      <c r="DC17" s="1328"/>
      <c r="DD17" s="1334"/>
      <c r="DE17" s="1407"/>
      <c r="DF17" s="1363"/>
      <c r="DG17" s="1363"/>
      <c r="DH17" s="1402"/>
      <c r="DI17" s="362"/>
      <c r="DJ17" s="1404"/>
      <c r="DK17" s="343"/>
      <c r="DL17" s="343"/>
    </row>
    <row r="18" spans="1:116" s="344" customFormat="1" ht="17.45" customHeight="1">
      <c r="A18" s="1295"/>
      <c r="B18" s="1288"/>
      <c r="C18" s="1369"/>
      <c r="D18" s="1293"/>
      <c r="E18" s="1295"/>
      <c r="F18" s="336"/>
      <c r="G18" s="1297"/>
      <c r="H18" s="1299"/>
      <c r="I18" s="1297"/>
      <c r="J18" s="1299"/>
      <c r="K18" s="1279"/>
      <c r="L18" s="1276"/>
      <c r="M18" s="1278"/>
      <c r="N18" s="1283"/>
      <c r="O18" s="1267"/>
      <c r="P18" s="1267"/>
      <c r="Q18" s="1264"/>
      <c r="R18" s="1267"/>
      <c r="S18" s="1270"/>
      <c r="T18" s="1273"/>
      <c r="U18" s="1276"/>
      <c r="V18" s="1278"/>
      <c r="W18" s="1283"/>
      <c r="X18" s="1267"/>
      <c r="Y18" s="1267"/>
      <c r="Z18" s="1264"/>
      <c r="AA18" s="1267"/>
      <c r="AB18" s="1270"/>
      <c r="AC18" s="1301"/>
      <c r="AD18" s="1303"/>
      <c r="AE18" s="1305"/>
      <c r="AF18" s="1307"/>
      <c r="AG18" s="1309"/>
      <c r="AH18" s="1278"/>
      <c r="AI18" s="1283"/>
      <c r="AJ18" s="1267"/>
      <c r="AK18" s="1267"/>
      <c r="AL18" s="1264"/>
      <c r="AM18" s="1267"/>
      <c r="AN18" s="1270"/>
      <c r="AO18" s="1301"/>
      <c r="AP18" s="1313"/>
      <c r="AQ18" s="1311"/>
      <c r="AR18" s="1313"/>
      <c r="AS18" s="1315"/>
      <c r="AT18" s="1267"/>
      <c r="AU18" s="1267"/>
      <c r="AV18" s="1267"/>
      <c r="AW18" s="1264"/>
      <c r="AX18" s="1267"/>
      <c r="AY18" s="1320"/>
      <c r="AZ18" s="1313"/>
      <c r="BA18" s="1311"/>
      <c r="BB18" s="1313"/>
      <c r="BC18" s="1315"/>
      <c r="BD18" s="1267"/>
      <c r="BE18" s="1267"/>
      <c r="BF18" s="1267"/>
      <c r="BG18" s="1264"/>
      <c r="BH18" s="1267"/>
      <c r="BI18" s="1320"/>
      <c r="BJ18" s="1334"/>
      <c r="BK18" s="337"/>
      <c r="BL18" s="349" t="s">
        <v>1012</v>
      </c>
      <c r="BM18" s="350">
        <v>631100</v>
      </c>
      <c r="BN18" s="1334"/>
      <c r="BO18" s="351">
        <v>6310</v>
      </c>
      <c r="BP18" s="352" t="s">
        <v>974</v>
      </c>
      <c r="BQ18" s="353" t="s">
        <v>975</v>
      </c>
      <c r="BR18" s="354" t="s">
        <v>973</v>
      </c>
      <c r="BS18" s="355" t="s">
        <v>976</v>
      </c>
      <c r="BT18" s="352" t="s">
        <v>973</v>
      </c>
      <c r="BU18" s="356">
        <v>1.9</v>
      </c>
      <c r="BV18" s="341"/>
      <c r="BW18" s="1303"/>
      <c r="BX18" s="348"/>
      <c r="BY18" s="1279"/>
      <c r="BZ18" s="1332"/>
      <c r="CA18" s="1279"/>
      <c r="CB18" s="1336"/>
      <c r="CC18" s="1267"/>
      <c r="CD18" s="1267"/>
      <c r="CE18" s="1267"/>
      <c r="CF18" s="1264"/>
      <c r="CG18" s="1267"/>
      <c r="CH18" s="1328"/>
      <c r="CI18" s="1330"/>
      <c r="CJ18" s="1276"/>
      <c r="CK18" s="1354"/>
      <c r="CL18" s="1330"/>
      <c r="CM18" s="1352" t="s">
        <v>1073</v>
      </c>
      <c r="CN18" s="1353">
        <v>14200</v>
      </c>
      <c r="CO18" s="1354">
        <v>15700</v>
      </c>
      <c r="CP18" s="1279"/>
      <c r="CQ18" s="1396"/>
      <c r="CR18" s="1279"/>
      <c r="CS18" s="1351"/>
      <c r="CT18" s="1279"/>
      <c r="CU18" s="1396"/>
      <c r="CV18" s="1279"/>
      <c r="CW18" s="1336"/>
      <c r="CX18" s="1358"/>
      <c r="CY18" s="1267"/>
      <c r="CZ18" s="1358"/>
      <c r="DA18" s="1264"/>
      <c r="DB18" s="1358"/>
      <c r="DC18" s="1328"/>
      <c r="DD18" s="1334"/>
      <c r="DE18" s="1407"/>
      <c r="DF18" s="1363"/>
      <c r="DG18" s="1363"/>
      <c r="DH18" s="1402"/>
      <c r="DI18" s="362"/>
      <c r="DJ18" s="363" t="s">
        <v>1080</v>
      </c>
      <c r="DK18" s="343"/>
      <c r="DL18" s="343"/>
    </row>
    <row r="19" spans="1:116" s="344" customFormat="1" ht="17.45" customHeight="1">
      <c r="A19" s="1295"/>
      <c r="B19" s="1288"/>
      <c r="C19" s="1369"/>
      <c r="D19" s="1293"/>
      <c r="E19" s="1295"/>
      <c r="F19" s="336"/>
      <c r="G19" s="1297"/>
      <c r="H19" s="1299"/>
      <c r="I19" s="1297"/>
      <c r="J19" s="1299"/>
      <c r="K19" s="1279"/>
      <c r="L19" s="1276"/>
      <c r="M19" s="1278"/>
      <c r="N19" s="1284"/>
      <c r="O19" s="1268"/>
      <c r="P19" s="1268"/>
      <c r="Q19" s="1265"/>
      <c r="R19" s="1268"/>
      <c r="S19" s="1271"/>
      <c r="T19" s="1274"/>
      <c r="U19" s="1276"/>
      <c r="V19" s="1278"/>
      <c r="W19" s="1284"/>
      <c r="X19" s="1268"/>
      <c r="Y19" s="1268"/>
      <c r="Z19" s="1265"/>
      <c r="AA19" s="1268"/>
      <c r="AB19" s="1271"/>
      <c r="AC19" s="1302"/>
      <c r="AD19" s="1303"/>
      <c r="AE19" s="1305"/>
      <c r="AF19" s="1307"/>
      <c r="AG19" s="1309"/>
      <c r="AH19" s="1278"/>
      <c r="AI19" s="1284"/>
      <c r="AJ19" s="1268"/>
      <c r="AK19" s="1268"/>
      <c r="AL19" s="1265"/>
      <c r="AM19" s="1268"/>
      <c r="AN19" s="1271"/>
      <c r="AO19" s="1302"/>
      <c r="AP19" s="1313"/>
      <c r="AQ19" s="1312"/>
      <c r="AR19" s="1313"/>
      <c r="AS19" s="1316"/>
      <c r="AT19" s="1317"/>
      <c r="AU19" s="1317"/>
      <c r="AV19" s="1317"/>
      <c r="AW19" s="1318"/>
      <c r="AX19" s="1317"/>
      <c r="AY19" s="1321"/>
      <c r="AZ19" s="1313"/>
      <c r="BA19" s="1312"/>
      <c r="BB19" s="1313"/>
      <c r="BC19" s="1316"/>
      <c r="BD19" s="1317"/>
      <c r="BE19" s="1317"/>
      <c r="BF19" s="1317"/>
      <c r="BG19" s="1318"/>
      <c r="BH19" s="1317"/>
      <c r="BI19" s="1321"/>
      <c r="BJ19" s="1334"/>
      <c r="BK19" s="337"/>
      <c r="BL19" s="349" t="s">
        <v>1014</v>
      </c>
      <c r="BM19" s="350">
        <v>674800</v>
      </c>
      <c r="BN19" s="1334"/>
      <c r="BO19" s="351">
        <v>6740</v>
      </c>
      <c r="BP19" s="352" t="s">
        <v>974</v>
      </c>
      <c r="BQ19" s="353" t="s">
        <v>975</v>
      </c>
      <c r="BR19" s="354" t="s">
        <v>973</v>
      </c>
      <c r="BS19" s="355" t="s">
        <v>976</v>
      </c>
      <c r="BT19" s="352" t="s">
        <v>973</v>
      </c>
      <c r="BU19" s="356">
        <v>1.8</v>
      </c>
      <c r="BV19" s="341"/>
      <c r="BW19" s="1303"/>
      <c r="BX19" s="348"/>
      <c r="BY19" s="1279"/>
      <c r="BZ19" s="1332"/>
      <c r="CA19" s="1279"/>
      <c r="CB19" s="1336"/>
      <c r="CC19" s="1267"/>
      <c r="CD19" s="1267"/>
      <c r="CE19" s="1267"/>
      <c r="CF19" s="1264"/>
      <c r="CG19" s="1267"/>
      <c r="CH19" s="1328"/>
      <c r="CI19" s="1330"/>
      <c r="CJ19" s="1276"/>
      <c r="CK19" s="1354"/>
      <c r="CL19" s="1330"/>
      <c r="CM19" s="1352"/>
      <c r="CN19" s="1353"/>
      <c r="CO19" s="1354"/>
      <c r="CP19" s="1279"/>
      <c r="CQ19" s="1396"/>
      <c r="CR19" s="1279"/>
      <c r="CS19" s="1351"/>
      <c r="CT19" s="1279"/>
      <c r="CU19" s="1396"/>
      <c r="CV19" s="1279"/>
      <c r="CW19" s="1336"/>
      <c r="CX19" s="1358"/>
      <c r="CY19" s="1267"/>
      <c r="CZ19" s="1358"/>
      <c r="DA19" s="1264"/>
      <c r="DB19" s="1358"/>
      <c r="DC19" s="1328"/>
      <c r="DD19" s="1334"/>
      <c r="DE19" s="1407"/>
      <c r="DF19" s="1363"/>
      <c r="DG19" s="1363"/>
      <c r="DH19" s="1402"/>
      <c r="DI19" s="362"/>
      <c r="DJ19" s="364">
        <v>0.8</v>
      </c>
      <c r="DK19" s="343"/>
      <c r="DL19" s="343"/>
    </row>
    <row r="20" spans="1:116" s="344" customFormat="1" ht="17.45" customHeight="1">
      <c r="A20" s="1343" t="s">
        <v>872</v>
      </c>
      <c r="B20" s="1288"/>
      <c r="C20" s="1369"/>
      <c r="D20" s="1293"/>
      <c r="E20" s="1343" t="s">
        <v>55</v>
      </c>
      <c r="F20" s="336"/>
      <c r="G20" s="1344">
        <v>279740</v>
      </c>
      <c r="H20" s="1345"/>
      <c r="I20" s="1344">
        <v>276710</v>
      </c>
      <c r="J20" s="1345"/>
      <c r="K20" s="1279" t="s">
        <v>973</v>
      </c>
      <c r="L20" s="1388">
        <v>2670</v>
      </c>
      <c r="M20" s="1384"/>
      <c r="N20" s="1283" t="s">
        <v>974</v>
      </c>
      <c r="O20" s="1267" t="s">
        <v>975</v>
      </c>
      <c r="P20" s="1267" t="s">
        <v>973</v>
      </c>
      <c r="Q20" s="1264" t="s">
        <v>976</v>
      </c>
      <c r="R20" s="1267" t="s">
        <v>973</v>
      </c>
      <c r="S20" s="1374">
        <v>1.9</v>
      </c>
      <c r="T20" s="1375"/>
      <c r="U20" s="1388">
        <v>2640</v>
      </c>
      <c r="V20" s="1384"/>
      <c r="W20" s="1283" t="s">
        <v>974</v>
      </c>
      <c r="X20" s="1267" t="s">
        <v>975</v>
      </c>
      <c r="Y20" s="1267" t="s">
        <v>973</v>
      </c>
      <c r="Z20" s="1264" t="s">
        <v>976</v>
      </c>
      <c r="AA20" s="1267" t="s">
        <v>973</v>
      </c>
      <c r="AB20" s="1374">
        <v>1.9</v>
      </c>
      <c r="AC20" s="1320"/>
      <c r="AD20" s="1303" t="s">
        <v>973</v>
      </c>
      <c r="AE20" s="1377">
        <v>91300</v>
      </c>
      <c r="AF20" s="1379"/>
      <c r="AG20" s="1382">
        <v>910</v>
      </c>
      <c r="AH20" s="1384"/>
      <c r="AI20" s="1283" t="s">
        <v>974</v>
      </c>
      <c r="AJ20" s="1267" t="s">
        <v>975</v>
      </c>
      <c r="AK20" s="1267" t="s">
        <v>973</v>
      </c>
      <c r="AL20" s="1264" t="s">
        <v>976</v>
      </c>
      <c r="AM20" s="1267" t="s">
        <v>973</v>
      </c>
      <c r="AN20" s="1374">
        <v>2.7</v>
      </c>
      <c r="AO20" s="1320"/>
      <c r="AP20" s="357"/>
      <c r="AQ20" s="357"/>
      <c r="AR20" s="357"/>
      <c r="AS20" s="357"/>
      <c r="AT20" s="357"/>
      <c r="AU20" s="357"/>
      <c r="AV20" s="357"/>
      <c r="AW20" s="357"/>
      <c r="AX20" s="357"/>
      <c r="AY20" s="358"/>
      <c r="AZ20" s="357"/>
      <c r="BA20" s="357"/>
      <c r="BB20" s="357"/>
      <c r="BC20" s="357"/>
      <c r="BD20" s="357"/>
      <c r="BE20" s="357"/>
      <c r="BF20" s="357"/>
      <c r="BG20" s="357"/>
      <c r="BH20" s="357"/>
      <c r="BI20" s="358"/>
      <c r="BJ20" s="1338"/>
      <c r="BK20" s="337"/>
      <c r="BL20" s="349" t="s">
        <v>1081</v>
      </c>
      <c r="BM20" s="350">
        <v>718600</v>
      </c>
      <c r="BN20" s="1334"/>
      <c r="BO20" s="351">
        <v>7180</v>
      </c>
      <c r="BP20" s="352" t="s">
        <v>974</v>
      </c>
      <c r="BQ20" s="353" t="s">
        <v>975</v>
      </c>
      <c r="BR20" s="354" t="s">
        <v>973</v>
      </c>
      <c r="BS20" s="355" t="s">
        <v>976</v>
      </c>
      <c r="BT20" s="352" t="s">
        <v>973</v>
      </c>
      <c r="BU20" s="356">
        <v>1.8</v>
      </c>
      <c r="BV20" s="341"/>
      <c r="BW20" s="1303"/>
      <c r="BX20" s="348"/>
      <c r="BY20" s="1279"/>
      <c r="BZ20" s="1332"/>
      <c r="CA20" s="1279"/>
      <c r="CB20" s="1336"/>
      <c r="CC20" s="1267"/>
      <c r="CD20" s="1267"/>
      <c r="CE20" s="1267"/>
      <c r="CF20" s="1264"/>
      <c r="CG20" s="1267"/>
      <c r="CH20" s="1328"/>
      <c r="CI20" s="1330"/>
      <c r="CJ20" s="1276"/>
      <c r="CK20" s="1354"/>
      <c r="CL20" s="1330"/>
      <c r="CM20" s="1352" t="s">
        <v>1075</v>
      </c>
      <c r="CN20" s="1353">
        <v>12300</v>
      </c>
      <c r="CO20" s="1354">
        <v>13700</v>
      </c>
      <c r="CP20" s="1279"/>
      <c r="CQ20" s="1396"/>
      <c r="CR20" s="1279"/>
      <c r="CS20" s="1355">
        <v>0.08</v>
      </c>
      <c r="CT20" s="1279"/>
      <c r="CU20" s="1396"/>
      <c r="CV20" s="1279"/>
      <c r="CW20" s="1336"/>
      <c r="CX20" s="1358"/>
      <c r="CY20" s="1267"/>
      <c r="CZ20" s="1358"/>
      <c r="DA20" s="1264"/>
      <c r="DB20" s="1358"/>
      <c r="DC20" s="1328"/>
      <c r="DD20" s="1334"/>
      <c r="DE20" s="1364">
        <v>0.01</v>
      </c>
      <c r="DF20" s="1366">
        <v>0.03</v>
      </c>
      <c r="DG20" s="1366">
        <v>0.04</v>
      </c>
      <c r="DH20" s="1390">
        <v>0.06</v>
      </c>
      <c r="DI20" s="362"/>
      <c r="DJ20" s="363" t="s">
        <v>1082</v>
      </c>
      <c r="DK20" s="343"/>
      <c r="DL20" s="343"/>
    </row>
    <row r="21" spans="1:116" s="344" customFormat="1" ht="17.45" customHeight="1">
      <c r="A21" s="1295"/>
      <c r="B21" s="1288"/>
      <c r="C21" s="1369"/>
      <c r="D21" s="1293"/>
      <c r="E21" s="1295"/>
      <c r="F21" s="336"/>
      <c r="G21" s="1332"/>
      <c r="H21" s="1346"/>
      <c r="I21" s="1332"/>
      <c r="J21" s="1346"/>
      <c r="K21" s="1279"/>
      <c r="L21" s="1341"/>
      <c r="M21" s="1385"/>
      <c r="N21" s="1283"/>
      <c r="O21" s="1267"/>
      <c r="P21" s="1267"/>
      <c r="Q21" s="1264"/>
      <c r="R21" s="1267"/>
      <c r="S21" s="1375"/>
      <c r="T21" s="1375"/>
      <c r="U21" s="1341"/>
      <c r="V21" s="1385"/>
      <c r="W21" s="1283"/>
      <c r="X21" s="1267"/>
      <c r="Y21" s="1267"/>
      <c r="Z21" s="1264"/>
      <c r="AA21" s="1267"/>
      <c r="AB21" s="1375"/>
      <c r="AC21" s="1320"/>
      <c r="AD21" s="1303"/>
      <c r="AE21" s="1378"/>
      <c r="AF21" s="1380"/>
      <c r="AG21" s="1383"/>
      <c r="AH21" s="1385"/>
      <c r="AI21" s="1283"/>
      <c r="AJ21" s="1267"/>
      <c r="AK21" s="1267"/>
      <c r="AL21" s="1264"/>
      <c r="AM21" s="1267"/>
      <c r="AN21" s="1375"/>
      <c r="AO21" s="1320"/>
      <c r="AP21" s="357"/>
      <c r="AQ21" s="357"/>
      <c r="AR21" s="357"/>
      <c r="AS21" s="357"/>
      <c r="AT21" s="357"/>
      <c r="AU21" s="357"/>
      <c r="AV21" s="357"/>
      <c r="AW21" s="357"/>
      <c r="AX21" s="357"/>
      <c r="AY21" s="359"/>
      <c r="AZ21" s="357"/>
      <c r="BA21" s="357"/>
      <c r="BB21" s="357"/>
      <c r="BC21" s="357"/>
      <c r="BD21" s="357"/>
      <c r="BE21" s="357"/>
      <c r="BF21" s="357"/>
      <c r="BG21" s="357"/>
      <c r="BH21" s="357"/>
      <c r="BI21" s="359"/>
      <c r="BJ21" s="1338"/>
      <c r="BK21" s="337"/>
      <c r="BL21" s="349" t="s">
        <v>1017</v>
      </c>
      <c r="BM21" s="350">
        <v>762300</v>
      </c>
      <c r="BN21" s="1334"/>
      <c r="BO21" s="351">
        <v>7620</v>
      </c>
      <c r="BP21" s="352" t="s">
        <v>974</v>
      </c>
      <c r="BQ21" s="353" t="s">
        <v>975</v>
      </c>
      <c r="BR21" s="354" t="s">
        <v>973</v>
      </c>
      <c r="BS21" s="355" t="s">
        <v>976</v>
      </c>
      <c r="BT21" s="352" t="s">
        <v>973</v>
      </c>
      <c r="BU21" s="356">
        <v>1.9</v>
      </c>
      <c r="BV21" s="341"/>
      <c r="BW21" s="1303"/>
      <c r="BX21" s="348"/>
      <c r="BY21" s="1279"/>
      <c r="BZ21" s="1332"/>
      <c r="CA21" s="1279"/>
      <c r="CB21" s="1336"/>
      <c r="CC21" s="1267"/>
      <c r="CD21" s="1267"/>
      <c r="CE21" s="1267"/>
      <c r="CF21" s="1264"/>
      <c r="CG21" s="1267"/>
      <c r="CH21" s="1328"/>
      <c r="CI21" s="1330"/>
      <c r="CJ21" s="1276"/>
      <c r="CK21" s="1354"/>
      <c r="CL21" s="1330"/>
      <c r="CM21" s="1352"/>
      <c r="CN21" s="1353"/>
      <c r="CO21" s="1354"/>
      <c r="CP21" s="1279"/>
      <c r="CQ21" s="1396"/>
      <c r="CR21" s="1279"/>
      <c r="CS21" s="1355"/>
      <c r="CT21" s="1279"/>
      <c r="CU21" s="1396"/>
      <c r="CV21" s="1279"/>
      <c r="CW21" s="1336"/>
      <c r="CX21" s="1358"/>
      <c r="CY21" s="1267"/>
      <c r="CZ21" s="1358"/>
      <c r="DA21" s="1264"/>
      <c r="DB21" s="1358"/>
      <c r="DC21" s="1328"/>
      <c r="DD21" s="1334"/>
      <c r="DE21" s="1364"/>
      <c r="DF21" s="1366"/>
      <c r="DG21" s="1366"/>
      <c r="DH21" s="1390"/>
      <c r="DI21" s="362"/>
      <c r="DJ21" s="364">
        <v>0.75</v>
      </c>
      <c r="DK21" s="343"/>
      <c r="DL21" s="343"/>
    </row>
    <row r="22" spans="1:116" s="344" customFormat="1" ht="17.45" customHeight="1">
      <c r="A22" s="1295"/>
      <c r="B22" s="1288"/>
      <c r="C22" s="1369"/>
      <c r="D22" s="1293"/>
      <c r="E22" s="1295"/>
      <c r="F22" s="336"/>
      <c r="G22" s="1332"/>
      <c r="H22" s="1346"/>
      <c r="I22" s="1332"/>
      <c r="J22" s="1346"/>
      <c r="K22" s="1279"/>
      <c r="L22" s="1341"/>
      <c r="M22" s="1385"/>
      <c r="N22" s="1283"/>
      <c r="O22" s="1267"/>
      <c r="P22" s="1267"/>
      <c r="Q22" s="1264"/>
      <c r="R22" s="1267"/>
      <c r="S22" s="1375"/>
      <c r="T22" s="1375"/>
      <c r="U22" s="1341"/>
      <c r="V22" s="1385"/>
      <c r="W22" s="1283"/>
      <c r="X22" s="1267"/>
      <c r="Y22" s="1267"/>
      <c r="Z22" s="1264"/>
      <c r="AA22" s="1267"/>
      <c r="AB22" s="1375"/>
      <c r="AC22" s="1320"/>
      <c r="AD22" s="1303"/>
      <c r="AE22" s="1378"/>
      <c r="AF22" s="1380"/>
      <c r="AG22" s="1383"/>
      <c r="AH22" s="1385"/>
      <c r="AI22" s="1283"/>
      <c r="AJ22" s="1267"/>
      <c r="AK22" s="1267"/>
      <c r="AL22" s="1264"/>
      <c r="AM22" s="1267"/>
      <c r="AN22" s="1375"/>
      <c r="AO22" s="1320"/>
      <c r="AP22" s="357"/>
      <c r="AQ22" s="357"/>
      <c r="AR22" s="357"/>
      <c r="AS22" s="357"/>
      <c r="AT22" s="357"/>
      <c r="AU22" s="357"/>
      <c r="AV22" s="357"/>
      <c r="AW22" s="357"/>
      <c r="AX22" s="357"/>
      <c r="AY22" s="359"/>
      <c r="AZ22" s="357"/>
      <c r="BA22" s="357"/>
      <c r="BB22" s="357"/>
      <c r="BC22" s="357"/>
      <c r="BD22" s="357"/>
      <c r="BE22" s="357"/>
      <c r="BF22" s="357"/>
      <c r="BG22" s="357"/>
      <c r="BH22" s="357"/>
      <c r="BI22" s="359"/>
      <c r="BJ22" s="1338"/>
      <c r="BK22" s="337"/>
      <c r="BL22" s="349" t="s">
        <v>1019</v>
      </c>
      <c r="BM22" s="350">
        <v>806100</v>
      </c>
      <c r="BN22" s="1334"/>
      <c r="BO22" s="351">
        <v>8060</v>
      </c>
      <c r="BP22" s="352" t="s">
        <v>974</v>
      </c>
      <c r="BQ22" s="353" t="s">
        <v>975</v>
      </c>
      <c r="BR22" s="354" t="s">
        <v>973</v>
      </c>
      <c r="BS22" s="355" t="s">
        <v>976</v>
      </c>
      <c r="BT22" s="352" t="s">
        <v>973</v>
      </c>
      <c r="BU22" s="356">
        <v>1.9</v>
      </c>
      <c r="BV22" s="341"/>
      <c r="BW22" s="1303"/>
      <c r="BX22" s="348"/>
      <c r="BY22" s="1279"/>
      <c r="BZ22" s="1332"/>
      <c r="CA22" s="1279"/>
      <c r="CB22" s="1336"/>
      <c r="CC22" s="1267"/>
      <c r="CD22" s="1267"/>
      <c r="CE22" s="1267"/>
      <c r="CF22" s="1264"/>
      <c r="CG22" s="1267"/>
      <c r="CH22" s="1328"/>
      <c r="CI22" s="1330"/>
      <c r="CJ22" s="1276"/>
      <c r="CK22" s="1354"/>
      <c r="CL22" s="1330"/>
      <c r="CM22" s="1352" t="s">
        <v>1076</v>
      </c>
      <c r="CN22" s="1353">
        <v>11000</v>
      </c>
      <c r="CO22" s="1354">
        <v>12300</v>
      </c>
      <c r="CP22" s="1279"/>
      <c r="CQ22" s="1396"/>
      <c r="CR22" s="1279"/>
      <c r="CS22" s="1355"/>
      <c r="CT22" s="1279"/>
      <c r="CU22" s="1396"/>
      <c r="CV22" s="1279"/>
      <c r="CW22" s="1336"/>
      <c r="CX22" s="1358"/>
      <c r="CY22" s="1267"/>
      <c r="CZ22" s="1358"/>
      <c r="DA22" s="1264"/>
      <c r="DB22" s="1358"/>
      <c r="DC22" s="1328"/>
      <c r="DD22" s="1334"/>
      <c r="DE22" s="1364"/>
      <c r="DF22" s="1366"/>
      <c r="DG22" s="1366"/>
      <c r="DH22" s="1390"/>
      <c r="DI22" s="362"/>
      <c r="DJ22" s="363" t="s">
        <v>1083</v>
      </c>
      <c r="DK22" s="343"/>
      <c r="DL22" s="343"/>
    </row>
    <row r="23" spans="1:116" s="344" customFormat="1" ht="17.45" customHeight="1">
      <c r="A23" s="1405"/>
      <c r="B23" s="1289"/>
      <c r="C23" s="1370"/>
      <c r="D23" s="1371"/>
      <c r="E23" s="1405"/>
      <c r="F23" s="336"/>
      <c r="G23" s="1332"/>
      <c r="H23" s="1347"/>
      <c r="I23" s="1332"/>
      <c r="J23" s="1347"/>
      <c r="K23" s="1279"/>
      <c r="L23" s="1389"/>
      <c r="M23" s="1386"/>
      <c r="N23" s="1387"/>
      <c r="O23" s="1372"/>
      <c r="P23" s="1372"/>
      <c r="Q23" s="1373"/>
      <c r="R23" s="1372"/>
      <c r="S23" s="1376"/>
      <c r="T23" s="1376"/>
      <c r="U23" s="1389"/>
      <c r="V23" s="1386"/>
      <c r="W23" s="1387"/>
      <c r="X23" s="1372"/>
      <c r="Y23" s="1372"/>
      <c r="Z23" s="1373"/>
      <c r="AA23" s="1372"/>
      <c r="AB23" s="1376"/>
      <c r="AC23" s="1321"/>
      <c r="AD23" s="1303"/>
      <c r="AE23" s="1378"/>
      <c r="AF23" s="1381"/>
      <c r="AG23" s="1383"/>
      <c r="AH23" s="1386"/>
      <c r="AI23" s="1387"/>
      <c r="AJ23" s="1372"/>
      <c r="AK23" s="1372"/>
      <c r="AL23" s="1373"/>
      <c r="AM23" s="1372"/>
      <c r="AN23" s="1376"/>
      <c r="AO23" s="1321"/>
      <c r="AP23" s="357"/>
      <c r="AQ23" s="357"/>
      <c r="AR23" s="357"/>
      <c r="AS23" s="357"/>
      <c r="AT23" s="357"/>
      <c r="AU23" s="357"/>
      <c r="AV23" s="357"/>
      <c r="AW23" s="357"/>
      <c r="AX23" s="357"/>
      <c r="AY23" s="360"/>
      <c r="AZ23" s="357"/>
      <c r="BA23" s="357"/>
      <c r="BB23" s="357"/>
      <c r="BC23" s="357"/>
      <c r="BD23" s="357"/>
      <c r="BE23" s="357"/>
      <c r="BF23" s="357"/>
      <c r="BG23" s="357"/>
      <c r="BH23" s="357"/>
      <c r="BI23" s="359"/>
      <c r="BJ23" s="1338"/>
      <c r="BK23" s="337"/>
      <c r="BL23" s="365" t="s">
        <v>1021</v>
      </c>
      <c r="BM23" s="366">
        <v>849800</v>
      </c>
      <c r="BN23" s="1334"/>
      <c r="BO23" s="367">
        <v>8490</v>
      </c>
      <c r="BP23" s="368" t="s">
        <v>974</v>
      </c>
      <c r="BQ23" s="369" t="s">
        <v>975</v>
      </c>
      <c r="BR23" s="370" t="s">
        <v>973</v>
      </c>
      <c r="BS23" s="371" t="s">
        <v>976</v>
      </c>
      <c r="BT23" s="368" t="s">
        <v>973</v>
      </c>
      <c r="BU23" s="372">
        <v>1.9</v>
      </c>
      <c r="BV23" s="341"/>
      <c r="BW23" s="1303"/>
      <c r="BX23" s="348"/>
      <c r="BY23" s="1279"/>
      <c r="BZ23" s="1333"/>
      <c r="CA23" s="1279"/>
      <c r="CB23" s="1337"/>
      <c r="CC23" s="1324"/>
      <c r="CD23" s="1324"/>
      <c r="CE23" s="1324"/>
      <c r="CF23" s="1326"/>
      <c r="CG23" s="1324"/>
      <c r="CH23" s="1329"/>
      <c r="CI23" s="1330"/>
      <c r="CJ23" s="1398"/>
      <c r="CK23" s="1394"/>
      <c r="CL23" s="1330"/>
      <c r="CM23" s="1392"/>
      <c r="CN23" s="1393"/>
      <c r="CO23" s="1394"/>
      <c r="CP23" s="1279"/>
      <c r="CQ23" s="1397"/>
      <c r="CR23" s="1279"/>
      <c r="CS23" s="1356"/>
      <c r="CT23" s="1279"/>
      <c r="CU23" s="1396"/>
      <c r="CV23" s="1279"/>
      <c r="CW23" s="1337"/>
      <c r="CX23" s="1359"/>
      <c r="CY23" s="1324"/>
      <c r="CZ23" s="1359"/>
      <c r="DA23" s="1326"/>
      <c r="DB23" s="1359"/>
      <c r="DC23" s="1329"/>
      <c r="DD23" s="1334"/>
      <c r="DE23" s="1365"/>
      <c r="DF23" s="1367"/>
      <c r="DG23" s="1367"/>
      <c r="DH23" s="1391"/>
      <c r="DI23" s="362"/>
      <c r="DJ23" s="364">
        <v>0.7</v>
      </c>
      <c r="DK23" s="343"/>
      <c r="DL23" s="343"/>
    </row>
    <row r="24" spans="1:116" s="344" customFormat="1" ht="17.45" customHeight="1">
      <c r="A24" s="1294" t="s">
        <v>873</v>
      </c>
      <c r="B24" s="1287" t="s">
        <v>1027</v>
      </c>
      <c r="C24" s="1290" t="s">
        <v>1066</v>
      </c>
      <c r="D24" s="1292" t="s">
        <v>986</v>
      </c>
      <c r="E24" s="1294" t="s">
        <v>1067</v>
      </c>
      <c r="F24" s="336"/>
      <c r="G24" s="1296">
        <v>232210</v>
      </c>
      <c r="H24" s="1298">
        <v>320750</v>
      </c>
      <c r="I24" s="1296">
        <v>227400</v>
      </c>
      <c r="J24" s="1298">
        <v>315940</v>
      </c>
      <c r="K24" s="1279" t="s">
        <v>973</v>
      </c>
      <c r="L24" s="1275">
        <v>2200</v>
      </c>
      <c r="M24" s="1277">
        <v>3080</v>
      </c>
      <c r="N24" s="1282" t="s">
        <v>974</v>
      </c>
      <c r="O24" s="1266" t="s">
        <v>975</v>
      </c>
      <c r="P24" s="1266" t="s">
        <v>973</v>
      </c>
      <c r="Q24" s="1263" t="s">
        <v>976</v>
      </c>
      <c r="R24" s="1266" t="s">
        <v>973</v>
      </c>
      <c r="S24" s="1269">
        <v>3.1</v>
      </c>
      <c r="T24" s="1272">
        <v>2.2000000000000002</v>
      </c>
      <c r="U24" s="1275">
        <v>2150</v>
      </c>
      <c r="V24" s="1277">
        <v>3030</v>
      </c>
      <c r="W24" s="1282" t="s">
        <v>974</v>
      </c>
      <c r="X24" s="1266" t="s">
        <v>975</v>
      </c>
      <c r="Y24" s="1266" t="s">
        <v>973</v>
      </c>
      <c r="Z24" s="1263" t="s">
        <v>976</v>
      </c>
      <c r="AA24" s="1266" t="s">
        <v>973</v>
      </c>
      <c r="AB24" s="1269">
        <v>3</v>
      </c>
      <c r="AC24" s="1300">
        <v>2.1</v>
      </c>
      <c r="AD24" s="1303" t="s">
        <v>973</v>
      </c>
      <c r="AE24" s="1304">
        <v>177070</v>
      </c>
      <c r="AF24" s="1306">
        <v>88540</v>
      </c>
      <c r="AG24" s="1308">
        <v>1770</v>
      </c>
      <c r="AH24" s="1277">
        <v>880</v>
      </c>
      <c r="AI24" s="1282" t="s">
        <v>974</v>
      </c>
      <c r="AJ24" s="1266" t="s">
        <v>975</v>
      </c>
      <c r="AK24" s="1266" t="s">
        <v>973</v>
      </c>
      <c r="AL24" s="1263" t="s">
        <v>976</v>
      </c>
      <c r="AM24" s="1266" t="s">
        <v>973</v>
      </c>
      <c r="AN24" s="1269">
        <v>2.7</v>
      </c>
      <c r="AO24" s="1300">
        <v>2.8</v>
      </c>
      <c r="AP24" s="1313" t="s">
        <v>973</v>
      </c>
      <c r="AQ24" s="1310">
        <v>159370</v>
      </c>
      <c r="AR24" s="1313" t="s">
        <v>973</v>
      </c>
      <c r="AS24" s="1314">
        <v>1590</v>
      </c>
      <c r="AT24" s="1266" t="s">
        <v>974</v>
      </c>
      <c r="AU24" s="1266" t="s">
        <v>975</v>
      </c>
      <c r="AV24" s="1266" t="s">
        <v>973</v>
      </c>
      <c r="AW24" s="1263" t="s">
        <v>976</v>
      </c>
      <c r="AX24" s="1266" t="s">
        <v>973</v>
      </c>
      <c r="AY24" s="1319">
        <v>2.7</v>
      </c>
      <c r="AZ24" s="1313" t="s">
        <v>973</v>
      </c>
      <c r="BA24" s="1310">
        <v>17700</v>
      </c>
      <c r="BB24" s="1313" t="s">
        <v>973</v>
      </c>
      <c r="BC24" s="1314">
        <v>170</v>
      </c>
      <c r="BD24" s="1266" t="s">
        <v>974</v>
      </c>
      <c r="BE24" s="1266" t="s">
        <v>975</v>
      </c>
      <c r="BF24" s="1266" t="s">
        <v>973</v>
      </c>
      <c r="BG24" s="1263" t="s">
        <v>976</v>
      </c>
      <c r="BH24" s="1266" t="s">
        <v>973</v>
      </c>
      <c r="BI24" s="1319">
        <v>2.6</v>
      </c>
      <c r="BJ24" s="1334" t="s">
        <v>910</v>
      </c>
      <c r="BK24" s="337"/>
      <c r="BL24" s="1339" t="s">
        <v>993</v>
      </c>
      <c r="BM24" s="1340"/>
      <c r="BN24" s="1279" t="s">
        <v>973</v>
      </c>
      <c r="BO24" s="338"/>
      <c r="BP24" s="339"/>
      <c r="BQ24" s="339"/>
      <c r="BR24" s="339"/>
      <c r="BS24" s="339"/>
      <c r="BT24" s="339"/>
      <c r="BU24" s="340"/>
      <c r="BV24" s="373"/>
      <c r="BW24" s="1303" t="s">
        <v>978</v>
      </c>
      <c r="BX24" s="342"/>
      <c r="BY24" s="1279" t="s">
        <v>973</v>
      </c>
      <c r="BZ24" s="1331">
        <v>45150</v>
      </c>
      <c r="CA24" s="1279" t="s">
        <v>973</v>
      </c>
      <c r="CB24" s="1335">
        <v>390</v>
      </c>
      <c r="CC24" s="1323" t="s">
        <v>974</v>
      </c>
      <c r="CD24" s="1323" t="s">
        <v>975</v>
      </c>
      <c r="CE24" s="1323" t="s">
        <v>973</v>
      </c>
      <c r="CF24" s="1325" t="s">
        <v>976</v>
      </c>
      <c r="CG24" s="1323" t="s">
        <v>973</v>
      </c>
      <c r="CH24" s="1327">
        <v>6.4</v>
      </c>
      <c r="CI24" s="1330" t="s">
        <v>973</v>
      </c>
      <c r="CJ24" s="1275">
        <v>3400</v>
      </c>
      <c r="CK24" s="1399">
        <v>3700</v>
      </c>
      <c r="CL24" s="1330" t="s">
        <v>973</v>
      </c>
      <c r="CM24" s="1400" t="s">
        <v>1068</v>
      </c>
      <c r="CN24" s="1401">
        <v>20300</v>
      </c>
      <c r="CO24" s="1399">
        <v>22600</v>
      </c>
      <c r="CP24" s="1279" t="s">
        <v>982</v>
      </c>
      <c r="CQ24" s="1395">
        <v>2110</v>
      </c>
      <c r="CR24" s="1279" t="s">
        <v>982</v>
      </c>
      <c r="CS24" s="1350" t="s">
        <v>1078</v>
      </c>
      <c r="CT24" s="1279" t="s">
        <v>982</v>
      </c>
      <c r="CU24" s="1395">
        <v>42450</v>
      </c>
      <c r="CV24" s="1279" t="s">
        <v>910</v>
      </c>
      <c r="CW24" s="1335">
        <v>420</v>
      </c>
      <c r="CX24" s="1357" t="s">
        <v>974</v>
      </c>
      <c r="CY24" s="1323" t="s">
        <v>975</v>
      </c>
      <c r="CZ24" s="1357" t="s">
        <v>973</v>
      </c>
      <c r="DA24" s="1325" t="s">
        <v>976</v>
      </c>
      <c r="DB24" s="1357" t="s">
        <v>973</v>
      </c>
      <c r="DC24" s="1327">
        <v>0.9</v>
      </c>
      <c r="DD24" s="1334" t="s">
        <v>982</v>
      </c>
      <c r="DE24" s="1360" t="s">
        <v>1071</v>
      </c>
      <c r="DF24" s="1362" t="s">
        <v>1071</v>
      </c>
      <c r="DG24" s="1362" t="s">
        <v>1071</v>
      </c>
      <c r="DH24" s="1408" t="s">
        <v>1071</v>
      </c>
      <c r="DI24" s="1279"/>
      <c r="DJ24" s="1350" t="s">
        <v>1084</v>
      </c>
      <c r="DK24" s="343"/>
      <c r="DL24" s="343"/>
    </row>
    <row r="25" spans="1:116" s="344" customFormat="1" ht="17.45" customHeight="1">
      <c r="A25" s="1295"/>
      <c r="B25" s="1288"/>
      <c r="C25" s="1291"/>
      <c r="D25" s="1293"/>
      <c r="E25" s="1295"/>
      <c r="F25" s="336"/>
      <c r="G25" s="1297"/>
      <c r="H25" s="1299"/>
      <c r="I25" s="1297"/>
      <c r="J25" s="1299"/>
      <c r="K25" s="1279"/>
      <c r="L25" s="1276"/>
      <c r="M25" s="1278"/>
      <c r="N25" s="1283"/>
      <c r="O25" s="1267"/>
      <c r="P25" s="1267"/>
      <c r="Q25" s="1264"/>
      <c r="R25" s="1267"/>
      <c r="S25" s="1270"/>
      <c r="T25" s="1273"/>
      <c r="U25" s="1276"/>
      <c r="V25" s="1278"/>
      <c r="W25" s="1283"/>
      <c r="X25" s="1267"/>
      <c r="Y25" s="1267"/>
      <c r="Z25" s="1264"/>
      <c r="AA25" s="1267"/>
      <c r="AB25" s="1270"/>
      <c r="AC25" s="1301"/>
      <c r="AD25" s="1303"/>
      <c r="AE25" s="1305"/>
      <c r="AF25" s="1307"/>
      <c r="AG25" s="1309"/>
      <c r="AH25" s="1278"/>
      <c r="AI25" s="1283"/>
      <c r="AJ25" s="1267"/>
      <c r="AK25" s="1267"/>
      <c r="AL25" s="1264"/>
      <c r="AM25" s="1267"/>
      <c r="AN25" s="1270"/>
      <c r="AO25" s="1301"/>
      <c r="AP25" s="1313"/>
      <c r="AQ25" s="1311"/>
      <c r="AR25" s="1313"/>
      <c r="AS25" s="1315"/>
      <c r="AT25" s="1267"/>
      <c r="AU25" s="1267"/>
      <c r="AV25" s="1267"/>
      <c r="AW25" s="1264"/>
      <c r="AX25" s="1267"/>
      <c r="AY25" s="1320"/>
      <c r="AZ25" s="1313"/>
      <c r="BA25" s="1311"/>
      <c r="BB25" s="1313"/>
      <c r="BC25" s="1315"/>
      <c r="BD25" s="1267"/>
      <c r="BE25" s="1267"/>
      <c r="BF25" s="1267"/>
      <c r="BG25" s="1264"/>
      <c r="BH25" s="1267"/>
      <c r="BI25" s="1320"/>
      <c r="BJ25" s="1334"/>
      <c r="BK25" s="337"/>
      <c r="BL25" s="1341"/>
      <c r="BM25" s="1342"/>
      <c r="BN25" s="1279"/>
      <c r="BO25" s="345"/>
      <c r="BP25" s="346"/>
      <c r="BQ25" s="346"/>
      <c r="BR25" s="346"/>
      <c r="BS25" s="346"/>
      <c r="BT25" s="346"/>
      <c r="BU25" s="347"/>
      <c r="BV25" s="373"/>
      <c r="BW25" s="1303"/>
      <c r="BX25" s="348"/>
      <c r="BY25" s="1279"/>
      <c r="BZ25" s="1332"/>
      <c r="CA25" s="1279"/>
      <c r="CB25" s="1336"/>
      <c r="CC25" s="1267"/>
      <c r="CD25" s="1267"/>
      <c r="CE25" s="1267"/>
      <c r="CF25" s="1264"/>
      <c r="CG25" s="1267"/>
      <c r="CH25" s="1328"/>
      <c r="CI25" s="1330"/>
      <c r="CJ25" s="1276"/>
      <c r="CK25" s="1354"/>
      <c r="CL25" s="1330"/>
      <c r="CM25" s="1352"/>
      <c r="CN25" s="1353"/>
      <c r="CO25" s="1354"/>
      <c r="CP25" s="1279"/>
      <c r="CQ25" s="1396"/>
      <c r="CR25" s="1279"/>
      <c r="CS25" s="1351"/>
      <c r="CT25" s="1279"/>
      <c r="CU25" s="1396"/>
      <c r="CV25" s="1279"/>
      <c r="CW25" s="1336"/>
      <c r="CX25" s="1358"/>
      <c r="CY25" s="1267"/>
      <c r="CZ25" s="1358"/>
      <c r="DA25" s="1264"/>
      <c r="DB25" s="1358"/>
      <c r="DC25" s="1328"/>
      <c r="DD25" s="1334"/>
      <c r="DE25" s="1361"/>
      <c r="DF25" s="1363"/>
      <c r="DG25" s="1363"/>
      <c r="DH25" s="1409"/>
      <c r="DI25" s="1279"/>
      <c r="DJ25" s="1351"/>
      <c r="DK25" s="343"/>
      <c r="DL25" s="343"/>
    </row>
    <row r="26" spans="1:116" s="344" customFormat="1" ht="17.45" customHeight="1">
      <c r="A26" s="1295"/>
      <c r="B26" s="1288"/>
      <c r="C26" s="1291"/>
      <c r="D26" s="1293"/>
      <c r="E26" s="1295"/>
      <c r="F26" s="336"/>
      <c r="G26" s="1297"/>
      <c r="H26" s="1299"/>
      <c r="I26" s="1297"/>
      <c r="J26" s="1299"/>
      <c r="K26" s="1279"/>
      <c r="L26" s="1276"/>
      <c r="M26" s="1278"/>
      <c r="N26" s="1283"/>
      <c r="O26" s="1267"/>
      <c r="P26" s="1267"/>
      <c r="Q26" s="1264"/>
      <c r="R26" s="1267"/>
      <c r="S26" s="1270"/>
      <c r="T26" s="1273"/>
      <c r="U26" s="1276"/>
      <c r="V26" s="1278"/>
      <c r="W26" s="1283"/>
      <c r="X26" s="1267"/>
      <c r="Y26" s="1267"/>
      <c r="Z26" s="1264"/>
      <c r="AA26" s="1267"/>
      <c r="AB26" s="1270"/>
      <c r="AC26" s="1301"/>
      <c r="AD26" s="1303"/>
      <c r="AE26" s="1305"/>
      <c r="AF26" s="1307"/>
      <c r="AG26" s="1309"/>
      <c r="AH26" s="1278"/>
      <c r="AI26" s="1283"/>
      <c r="AJ26" s="1267"/>
      <c r="AK26" s="1267"/>
      <c r="AL26" s="1264"/>
      <c r="AM26" s="1267"/>
      <c r="AN26" s="1270"/>
      <c r="AO26" s="1301"/>
      <c r="AP26" s="1313"/>
      <c r="AQ26" s="1311"/>
      <c r="AR26" s="1313"/>
      <c r="AS26" s="1315"/>
      <c r="AT26" s="1267"/>
      <c r="AU26" s="1267"/>
      <c r="AV26" s="1267"/>
      <c r="AW26" s="1264"/>
      <c r="AX26" s="1267"/>
      <c r="AY26" s="1320"/>
      <c r="AZ26" s="1313"/>
      <c r="BA26" s="1311"/>
      <c r="BB26" s="1313"/>
      <c r="BC26" s="1315"/>
      <c r="BD26" s="1267"/>
      <c r="BE26" s="1267"/>
      <c r="BF26" s="1267"/>
      <c r="BG26" s="1264"/>
      <c r="BH26" s="1267"/>
      <c r="BI26" s="1320"/>
      <c r="BJ26" s="1334"/>
      <c r="BK26" s="337"/>
      <c r="BL26" s="349" t="s">
        <v>995</v>
      </c>
      <c r="BM26" s="350">
        <v>295000</v>
      </c>
      <c r="BN26" s="1279"/>
      <c r="BO26" s="351">
        <v>2950</v>
      </c>
      <c r="BP26" s="352" t="s">
        <v>974</v>
      </c>
      <c r="BQ26" s="353" t="s">
        <v>975</v>
      </c>
      <c r="BR26" s="354" t="s">
        <v>973</v>
      </c>
      <c r="BS26" s="355" t="s">
        <v>976</v>
      </c>
      <c r="BT26" s="352" t="s">
        <v>973</v>
      </c>
      <c r="BU26" s="356">
        <v>1.9</v>
      </c>
      <c r="BV26" s="373"/>
      <c r="BW26" s="1303"/>
      <c r="BX26" s="348"/>
      <c r="BY26" s="1279"/>
      <c r="BZ26" s="1332"/>
      <c r="CA26" s="1279"/>
      <c r="CB26" s="1336"/>
      <c r="CC26" s="1267"/>
      <c r="CD26" s="1267"/>
      <c r="CE26" s="1267"/>
      <c r="CF26" s="1264"/>
      <c r="CG26" s="1267"/>
      <c r="CH26" s="1328"/>
      <c r="CI26" s="1330"/>
      <c r="CJ26" s="1276"/>
      <c r="CK26" s="1354"/>
      <c r="CL26" s="1330"/>
      <c r="CM26" s="1352" t="s">
        <v>1073</v>
      </c>
      <c r="CN26" s="1353">
        <v>11200</v>
      </c>
      <c r="CO26" s="1354">
        <v>12400</v>
      </c>
      <c r="CP26" s="1279"/>
      <c r="CQ26" s="1396"/>
      <c r="CR26" s="1279"/>
      <c r="CS26" s="1351"/>
      <c r="CT26" s="1279"/>
      <c r="CU26" s="1396"/>
      <c r="CV26" s="1279"/>
      <c r="CW26" s="1336"/>
      <c r="CX26" s="1358"/>
      <c r="CY26" s="1267"/>
      <c r="CZ26" s="1358"/>
      <c r="DA26" s="1264"/>
      <c r="DB26" s="1358"/>
      <c r="DC26" s="1328"/>
      <c r="DD26" s="1334"/>
      <c r="DE26" s="1361"/>
      <c r="DF26" s="1363"/>
      <c r="DG26" s="1363"/>
      <c r="DH26" s="1409"/>
      <c r="DI26" s="1279"/>
      <c r="DJ26" s="1351"/>
      <c r="DK26" s="343"/>
      <c r="DL26" s="343"/>
    </row>
    <row r="27" spans="1:116" s="344" customFormat="1" ht="17.45" customHeight="1">
      <c r="A27" s="1430"/>
      <c r="B27" s="1288"/>
      <c r="C27" s="1291"/>
      <c r="D27" s="1293"/>
      <c r="E27" s="1295"/>
      <c r="F27" s="336"/>
      <c r="G27" s="1297"/>
      <c r="H27" s="1299"/>
      <c r="I27" s="1297"/>
      <c r="J27" s="1299"/>
      <c r="K27" s="1279"/>
      <c r="L27" s="1276"/>
      <c r="M27" s="1278"/>
      <c r="N27" s="1284"/>
      <c r="O27" s="1268"/>
      <c r="P27" s="1268"/>
      <c r="Q27" s="1265"/>
      <c r="R27" s="1268"/>
      <c r="S27" s="1271"/>
      <c r="T27" s="1274"/>
      <c r="U27" s="1276"/>
      <c r="V27" s="1278"/>
      <c r="W27" s="1284"/>
      <c r="X27" s="1268"/>
      <c r="Y27" s="1268"/>
      <c r="Z27" s="1265"/>
      <c r="AA27" s="1268"/>
      <c r="AB27" s="1271"/>
      <c r="AC27" s="1302"/>
      <c r="AD27" s="1303"/>
      <c r="AE27" s="1305"/>
      <c r="AF27" s="1307"/>
      <c r="AG27" s="1309"/>
      <c r="AH27" s="1278"/>
      <c r="AI27" s="1284"/>
      <c r="AJ27" s="1268"/>
      <c r="AK27" s="1268"/>
      <c r="AL27" s="1265"/>
      <c r="AM27" s="1268"/>
      <c r="AN27" s="1271"/>
      <c r="AO27" s="1302"/>
      <c r="AP27" s="1313"/>
      <c r="AQ27" s="1312"/>
      <c r="AR27" s="1313"/>
      <c r="AS27" s="1316"/>
      <c r="AT27" s="1317"/>
      <c r="AU27" s="1317"/>
      <c r="AV27" s="1317"/>
      <c r="AW27" s="1318"/>
      <c r="AX27" s="1317"/>
      <c r="AY27" s="1321"/>
      <c r="AZ27" s="1313"/>
      <c r="BA27" s="1312"/>
      <c r="BB27" s="1313"/>
      <c r="BC27" s="1316"/>
      <c r="BD27" s="1317"/>
      <c r="BE27" s="1317"/>
      <c r="BF27" s="1317"/>
      <c r="BG27" s="1318"/>
      <c r="BH27" s="1317"/>
      <c r="BI27" s="1321"/>
      <c r="BJ27" s="1334"/>
      <c r="BK27" s="337"/>
      <c r="BL27" s="349" t="s">
        <v>1074</v>
      </c>
      <c r="BM27" s="350">
        <v>316200</v>
      </c>
      <c r="BN27" s="1279"/>
      <c r="BO27" s="351">
        <v>3160</v>
      </c>
      <c r="BP27" s="352" t="s">
        <v>974</v>
      </c>
      <c r="BQ27" s="353" t="s">
        <v>975</v>
      </c>
      <c r="BR27" s="354" t="s">
        <v>973</v>
      </c>
      <c r="BS27" s="355" t="s">
        <v>976</v>
      </c>
      <c r="BT27" s="352" t="s">
        <v>973</v>
      </c>
      <c r="BU27" s="356">
        <v>1.7</v>
      </c>
      <c r="BV27" s="373"/>
      <c r="BW27" s="1303"/>
      <c r="BX27" s="348"/>
      <c r="BY27" s="1279"/>
      <c r="BZ27" s="1332"/>
      <c r="CA27" s="1279"/>
      <c r="CB27" s="1336"/>
      <c r="CC27" s="1267"/>
      <c r="CD27" s="1267"/>
      <c r="CE27" s="1267"/>
      <c r="CF27" s="1264"/>
      <c r="CG27" s="1267"/>
      <c r="CH27" s="1328"/>
      <c r="CI27" s="1330"/>
      <c r="CJ27" s="1276"/>
      <c r="CK27" s="1354"/>
      <c r="CL27" s="1330"/>
      <c r="CM27" s="1352"/>
      <c r="CN27" s="1353"/>
      <c r="CO27" s="1354"/>
      <c r="CP27" s="1279"/>
      <c r="CQ27" s="1396"/>
      <c r="CR27" s="1279"/>
      <c r="CS27" s="1351"/>
      <c r="CT27" s="1279"/>
      <c r="CU27" s="1396"/>
      <c r="CV27" s="1279"/>
      <c r="CW27" s="1336"/>
      <c r="CX27" s="1358"/>
      <c r="CY27" s="1267"/>
      <c r="CZ27" s="1358"/>
      <c r="DA27" s="1264"/>
      <c r="DB27" s="1358"/>
      <c r="DC27" s="1328"/>
      <c r="DD27" s="1334"/>
      <c r="DE27" s="1361"/>
      <c r="DF27" s="1363"/>
      <c r="DG27" s="1363"/>
      <c r="DH27" s="1409"/>
      <c r="DI27" s="1279"/>
      <c r="DJ27" s="1351"/>
      <c r="DK27" s="343"/>
      <c r="DL27" s="343"/>
    </row>
    <row r="28" spans="1:116" s="344" customFormat="1" ht="17.45" customHeight="1">
      <c r="A28" s="1343" t="s">
        <v>874</v>
      </c>
      <c r="B28" s="1288"/>
      <c r="C28" s="1291"/>
      <c r="D28" s="1293"/>
      <c r="E28" s="1343" t="s">
        <v>55</v>
      </c>
      <c r="F28" s="336"/>
      <c r="G28" s="1344">
        <v>320750</v>
      </c>
      <c r="H28" s="1345"/>
      <c r="I28" s="1344">
        <v>315940</v>
      </c>
      <c r="J28" s="1345"/>
      <c r="K28" s="1279" t="s">
        <v>973</v>
      </c>
      <c r="L28" s="1388">
        <v>3080</v>
      </c>
      <c r="M28" s="1384"/>
      <c r="N28" s="1283" t="s">
        <v>974</v>
      </c>
      <c r="O28" s="1267" t="s">
        <v>975</v>
      </c>
      <c r="P28" s="1267" t="s">
        <v>973</v>
      </c>
      <c r="Q28" s="1264" t="s">
        <v>976</v>
      </c>
      <c r="R28" s="1267" t="s">
        <v>973</v>
      </c>
      <c r="S28" s="1374">
        <v>2.2000000000000002</v>
      </c>
      <c r="T28" s="1375"/>
      <c r="U28" s="1388">
        <v>3030</v>
      </c>
      <c r="V28" s="1384"/>
      <c r="W28" s="1283" t="s">
        <v>974</v>
      </c>
      <c r="X28" s="1267" t="s">
        <v>975</v>
      </c>
      <c r="Y28" s="1267" t="s">
        <v>973</v>
      </c>
      <c r="Z28" s="1264" t="s">
        <v>976</v>
      </c>
      <c r="AA28" s="1267" t="s">
        <v>973</v>
      </c>
      <c r="AB28" s="1374">
        <v>2.1</v>
      </c>
      <c r="AC28" s="1320"/>
      <c r="AD28" s="1303" t="s">
        <v>973</v>
      </c>
      <c r="AE28" s="1377">
        <v>88540</v>
      </c>
      <c r="AF28" s="1379"/>
      <c r="AG28" s="1382">
        <v>880</v>
      </c>
      <c r="AH28" s="1384"/>
      <c r="AI28" s="1283" t="s">
        <v>974</v>
      </c>
      <c r="AJ28" s="1267" t="s">
        <v>975</v>
      </c>
      <c r="AK28" s="1267" t="s">
        <v>973</v>
      </c>
      <c r="AL28" s="1264" t="s">
        <v>976</v>
      </c>
      <c r="AM28" s="1267" t="s">
        <v>973</v>
      </c>
      <c r="AN28" s="1374">
        <v>2.8</v>
      </c>
      <c r="AO28" s="1320"/>
      <c r="AP28" s="357"/>
      <c r="AQ28" s="357"/>
      <c r="AR28" s="357"/>
      <c r="AS28" s="357"/>
      <c r="AT28" s="357"/>
      <c r="AU28" s="357"/>
      <c r="AV28" s="357"/>
      <c r="AW28" s="357"/>
      <c r="AX28" s="357"/>
      <c r="AY28" s="358"/>
      <c r="AZ28" s="357"/>
      <c r="BA28" s="357"/>
      <c r="BB28" s="357"/>
      <c r="BC28" s="357"/>
      <c r="BD28" s="357"/>
      <c r="BE28" s="357"/>
      <c r="BF28" s="357"/>
      <c r="BG28" s="357"/>
      <c r="BH28" s="357"/>
      <c r="BI28" s="374"/>
      <c r="BJ28" s="1338"/>
      <c r="BK28" s="337"/>
      <c r="BL28" s="349" t="s">
        <v>998</v>
      </c>
      <c r="BM28" s="350">
        <v>358800</v>
      </c>
      <c r="BN28" s="1279"/>
      <c r="BO28" s="351">
        <v>3580</v>
      </c>
      <c r="BP28" s="352" t="s">
        <v>974</v>
      </c>
      <c r="BQ28" s="353" t="s">
        <v>975</v>
      </c>
      <c r="BR28" s="354" t="s">
        <v>973</v>
      </c>
      <c r="BS28" s="355" t="s">
        <v>976</v>
      </c>
      <c r="BT28" s="352" t="s">
        <v>973</v>
      </c>
      <c r="BU28" s="356">
        <v>1.8</v>
      </c>
      <c r="BV28" s="373"/>
      <c r="BW28" s="1303"/>
      <c r="BX28" s="348"/>
      <c r="BY28" s="1279"/>
      <c r="BZ28" s="1332"/>
      <c r="CA28" s="1279"/>
      <c r="CB28" s="1336"/>
      <c r="CC28" s="1267"/>
      <c r="CD28" s="1267"/>
      <c r="CE28" s="1267"/>
      <c r="CF28" s="1264"/>
      <c r="CG28" s="1267"/>
      <c r="CH28" s="1328"/>
      <c r="CI28" s="1330"/>
      <c r="CJ28" s="1276"/>
      <c r="CK28" s="1354"/>
      <c r="CL28" s="1330"/>
      <c r="CM28" s="1352" t="s">
        <v>1075</v>
      </c>
      <c r="CN28" s="1353">
        <v>9700</v>
      </c>
      <c r="CO28" s="1354">
        <v>10800</v>
      </c>
      <c r="CP28" s="1279"/>
      <c r="CQ28" s="1396"/>
      <c r="CR28" s="1279"/>
      <c r="CS28" s="1355">
        <v>0.08</v>
      </c>
      <c r="CT28" s="1279"/>
      <c r="CU28" s="1396"/>
      <c r="CV28" s="1279"/>
      <c r="CW28" s="1336"/>
      <c r="CX28" s="1358"/>
      <c r="CY28" s="1267"/>
      <c r="CZ28" s="1358"/>
      <c r="DA28" s="1264"/>
      <c r="DB28" s="1358"/>
      <c r="DC28" s="1328"/>
      <c r="DD28" s="1334"/>
      <c r="DE28" s="1364">
        <v>0.01</v>
      </c>
      <c r="DF28" s="1366">
        <v>0.03</v>
      </c>
      <c r="DG28" s="1366">
        <v>0.04</v>
      </c>
      <c r="DH28" s="1390">
        <v>0.06</v>
      </c>
      <c r="DI28" s="1279"/>
      <c r="DJ28" s="1355">
        <v>0.81</v>
      </c>
      <c r="DK28" s="343"/>
      <c r="DL28" s="343"/>
    </row>
    <row r="29" spans="1:116" s="344" customFormat="1" ht="17.45" customHeight="1">
      <c r="A29" s="1295"/>
      <c r="B29" s="1288"/>
      <c r="C29" s="1291"/>
      <c r="D29" s="1293"/>
      <c r="E29" s="1295"/>
      <c r="F29" s="336"/>
      <c r="G29" s="1332"/>
      <c r="H29" s="1346"/>
      <c r="I29" s="1332"/>
      <c r="J29" s="1346"/>
      <c r="K29" s="1279"/>
      <c r="L29" s="1341"/>
      <c r="M29" s="1385"/>
      <c r="N29" s="1283"/>
      <c r="O29" s="1267"/>
      <c r="P29" s="1267"/>
      <c r="Q29" s="1264"/>
      <c r="R29" s="1267"/>
      <c r="S29" s="1375"/>
      <c r="T29" s="1375"/>
      <c r="U29" s="1341"/>
      <c r="V29" s="1385"/>
      <c r="W29" s="1283"/>
      <c r="X29" s="1267"/>
      <c r="Y29" s="1267"/>
      <c r="Z29" s="1264"/>
      <c r="AA29" s="1267"/>
      <c r="AB29" s="1375"/>
      <c r="AC29" s="1320"/>
      <c r="AD29" s="1303"/>
      <c r="AE29" s="1378"/>
      <c r="AF29" s="1380"/>
      <c r="AG29" s="1383"/>
      <c r="AH29" s="1385"/>
      <c r="AI29" s="1283"/>
      <c r="AJ29" s="1267"/>
      <c r="AK29" s="1267"/>
      <c r="AL29" s="1264"/>
      <c r="AM29" s="1267"/>
      <c r="AN29" s="1375"/>
      <c r="AO29" s="1320"/>
      <c r="AP29" s="357"/>
      <c r="AQ29" s="357"/>
      <c r="AR29" s="357"/>
      <c r="AS29" s="357"/>
      <c r="AT29" s="357"/>
      <c r="AU29" s="357"/>
      <c r="AV29" s="357"/>
      <c r="AW29" s="357"/>
      <c r="AX29" s="357"/>
      <c r="AY29" s="359"/>
      <c r="AZ29" s="357"/>
      <c r="BA29" s="357"/>
      <c r="BB29" s="357"/>
      <c r="BC29" s="357"/>
      <c r="BD29" s="357"/>
      <c r="BE29" s="357"/>
      <c r="BF29" s="357"/>
      <c r="BG29" s="357"/>
      <c r="BH29" s="357"/>
      <c r="BI29" s="357"/>
      <c r="BJ29" s="1338"/>
      <c r="BK29" s="337"/>
      <c r="BL29" s="349" t="s">
        <v>1000</v>
      </c>
      <c r="BM29" s="350">
        <v>401400</v>
      </c>
      <c r="BN29" s="1279"/>
      <c r="BO29" s="351">
        <v>4010</v>
      </c>
      <c r="BP29" s="352" t="s">
        <v>974</v>
      </c>
      <c r="BQ29" s="353" t="s">
        <v>975</v>
      </c>
      <c r="BR29" s="354" t="s">
        <v>973</v>
      </c>
      <c r="BS29" s="355" t="s">
        <v>976</v>
      </c>
      <c r="BT29" s="352" t="s">
        <v>973</v>
      </c>
      <c r="BU29" s="356">
        <v>1.9</v>
      </c>
      <c r="BV29" s="373"/>
      <c r="BW29" s="1303"/>
      <c r="BX29" s="348"/>
      <c r="BY29" s="1279"/>
      <c r="BZ29" s="1332"/>
      <c r="CA29" s="1279"/>
      <c r="CB29" s="1336"/>
      <c r="CC29" s="1267"/>
      <c r="CD29" s="1267"/>
      <c r="CE29" s="1267"/>
      <c r="CF29" s="1264"/>
      <c r="CG29" s="1267"/>
      <c r="CH29" s="1328"/>
      <c r="CI29" s="1330"/>
      <c r="CJ29" s="1276"/>
      <c r="CK29" s="1354"/>
      <c r="CL29" s="1330"/>
      <c r="CM29" s="1352"/>
      <c r="CN29" s="1353"/>
      <c r="CO29" s="1354"/>
      <c r="CP29" s="1279"/>
      <c r="CQ29" s="1396"/>
      <c r="CR29" s="1279"/>
      <c r="CS29" s="1355"/>
      <c r="CT29" s="1279"/>
      <c r="CU29" s="1396"/>
      <c r="CV29" s="1279"/>
      <c r="CW29" s="1336"/>
      <c r="CX29" s="1358"/>
      <c r="CY29" s="1267"/>
      <c r="CZ29" s="1358"/>
      <c r="DA29" s="1264"/>
      <c r="DB29" s="1358"/>
      <c r="DC29" s="1328"/>
      <c r="DD29" s="1334"/>
      <c r="DE29" s="1364"/>
      <c r="DF29" s="1366"/>
      <c r="DG29" s="1366"/>
      <c r="DH29" s="1390"/>
      <c r="DI29" s="1279"/>
      <c r="DJ29" s="1355"/>
      <c r="DK29" s="343"/>
      <c r="DL29" s="343"/>
    </row>
    <row r="30" spans="1:116" s="344" customFormat="1" ht="17.45" customHeight="1">
      <c r="A30" s="1295"/>
      <c r="B30" s="1288"/>
      <c r="C30" s="1291"/>
      <c r="D30" s="1293"/>
      <c r="E30" s="1295"/>
      <c r="F30" s="336"/>
      <c r="G30" s="1332"/>
      <c r="H30" s="1346"/>
      <c r="I30" s="1332"/>
      <c r="J30" s="1346"/>
      <c r="K30" s="1279"/>
      <c r="L30" s="1341"/>
      <c r="M30" s="1385"/>
      <c r="N30" s="1283"/>
      <c r="O30" s="1267"/>
      <c r="P30" s="1267"/>
      <c r="Q30" s="1264"/>
      <c r="R30" s="1267"/>
      <c r="S30" s="1375"/>
      <c r="T30" s="1375"/>
      <c r="U30" s="1341"/>
      <c r="V30" s="1385"/>
      <c r="W30" s="1283"/>
      <c r="X30" s="1267"/>
      <c r="Y30" s="1267"/>
      <c r="Z30" s="1264"/>
      <c r="AA30" s="1267"/>
      <c r="AB30" s="1375"/>
      <c r="AC30" s="1320"/>
      <c r="AD30" s="1303"/>
      <c r="AE30" s="1378"/>
      <c r="AF30" s="1380"/>
      <c r="AG30" s="1383"/>
      <c r="AH30" s="1385"/>
      <c r="AI30" s="1283"/>
      <c r="AJ30" s="1267"/>
      <c r="AK30" s="1267"/>
      <c r="AL30" s="1264"/>
      <c r="AM30" s="1267"/>
      <c r="AN30" s="1375"/>
      <c r="AO30" s="1320"/>
      <c r="AP30" s="357"/>
      <c r="AQ30" s="357"/>
      <c r="AR30" s="357"/>
      <c r="AS30" s="357"/>
      <c r="AT30" s="357"/>
      <c r="AU30" s="357"/>
      <c r="AV30" s="357"/>
      <c r="AW30" s="357"/>
      <c r="AX30" s="357"/>
      <c r="AY30" s="359"/>
      <c r="AZ30" s="357"/>
      <c r="BA30" s="357"/>
      <c r="BB30" s="357"/>
      <c r="BC30" s="357"/>
      <c r="BD30" s="357"/>
      <c r="BE30" s="357"/>
      <c r="BF30" s="357"/>
      <c r="BG30" s="357"/>
      <c r="BH30" s="357"/>
      <c r="BI30" s="357"/>
      <c r="BJ30" s="1338"/>
      <c r="BK30" s="337"/>
      <c r="BL30" s="349" t="s">
        <v>1002</v>
      </c>
      <c r="BM30" s="350">
        <v>444000</v>
      </c>
      <c r="BN30" s="1279"/>
      <c r="BO30" s="351">
        <v>4440</v>
      </c>
      <c r="BP30" s="352" t="s">
        <v>974</v>
      </c>
      <c r="BQ30" s="353" t="s">
        <v>975</v>
      </c>
      <c r="BR30" s="354" t="s">
        <v>973</v>
      </c>
      <c r="BS30" s="355" t="s">
        <v>976</v>
      </c>
      <c r="BT30" s="352" t="s">
        <v>973</v>
      </c>
      <c r="BU30" s="356">
        <v>2</v>
      </c>
      <c r="BV30" s="373"/>
      <c r="BW30" s="1303"/>
      <c r="BX30" s="348"/>
      <c r="BY30" s="1279"/>
      <c r="BZ30" s="1332"/>
      <c r="CA30" s="1279"/>
      <c r="CB30" s="1336"/>
      <c r="CC30" s="1267"/>
      <c r="CD30" s="1267"/>
      <c r="CE30" s="1267"/>
      <c r="CF30" s="1264"/>
      <c r="CG30" s="1267"/>
      <c r="CH30" s="1328"/>
      <c r="CI30" s="1330"/>
      <c r="CJ30" s="1276"/>
      <c r="CK30" s="1354"/>
      <c r="CL30" s="1330"/>
      <c r="CM30" s="1352" t="s">
        <v>1076</v>
      </c>
      <c r="CN30" s="1353">
        <v>8700</v>
      </c>
      <c r="CO30" s="1354">
        <v>9700</v>
      </c>
      <c r="CP30" s="1279"/>
      <c r="CQ30" s="1396"/>
      <c r="CR30" s="1279"/>
      <c r="CS30" s="1355"/>
      <c r="CT30" s="1279"/>
      <c r="CU30" s="1396"/>
      <c r="CV30" s="1279"/>
      <c r="CW30" s="1336"/>
      <c r="CX30" s="1358"/>
      <c r="CY30" s="1267"/>
      <c r="CZ30" s="1358"/>
      <c r="DA30" s="1264"/>
      <c r="DB30" s="1358"/>
      <c r="DC30" s="1328"/>
      <c r="DD30" s="1334"/>
      <c r="DE30" s="1364"/>
      <c r="DF30" s="1366"/>
      <c r="DG30" s="1366"/>
      <c r="DH30" s="1390"/>
      <c r="DI30" s="1279"/>
      <c r="DJ30" s="1355"/>
      <c r="DK30" s="343"/>
      <c r="DL30" s="343"/>
    </row>
    <row r="31" spans="1:116" s="344" customFormat="1" ht="17.45" customHeight="1">
      <c r="A31" s="1295"/>
      <c r="B31" s="1288"/>
      <c r="C31" s="1291"/>
      <c r="D31" s="1293"/>
      <c r="E31" s="1295"/>
      <c r="F31" s="336"/>
      <c r="G31" s="1332"/>
      <c r="H31" s="1347"/>
      <c r="I31" s="1332"/>
      <c r="J31" s="1347"/>
      <c r="K31" s="1279"/>
      <c r="L31" s="1389"/>
      <c r="M31" s="1386"/>
      <c r="N31" s="1387"/>
      <c r="O31" s="1372"/>
      <c r="P31" s="1372"/>
      <c r="Q31" s="1373"/>
      <c r="R31" s="1372"/>
      <c r="S31" s="1376"/>
      <c r="T31" s="1376"/>
      <c r="U31" s="1389"/>
      <c r="V31" s="1386"/>
      <c r="W31" s="1387"/>
      <c r="X31" s="1372"/>
      <c r="Y31" s="1372"/>
      <c r="Z31" s="1373"/>
      <c r="AA31" s="1372"/>
      <c r="AB31" s="1376"/>
      <c r="AC31" s="1321"/>
      <c r="AD31" s="1303"/>
      <c r="AE31" s="1378"/>
      <c r="AF31" s="1381"/>
      <c r="AG31" s="1383"/>
      <c r="AH31" s="1386"/>
      <c r="AI31" s="1387"/>
      <c r="AJ31" s="1372"/>
      <c r="AK31" s="1372"/>
      <c r="AL31" s="1373"/>
      <c r="AM31" s="1372"/>
      <c r="AN31" s="1376"/>
      <c r="AO31" s="1321"/>
      <c r="AP31" s="357"/>
      <c r="AQ31" s="357"/>
      <c r="AR31" s="357"/>
      <c r="AS31" s="357"/>
      <c r="AT31" s="357"/>
      <c r="AU31" s="357"/>
      <c r="AV31" s="357"/>
      <c r="AW31" s="357"/>
      <c r="AX31" s="357"/>
      <c r="AY31" s="360"/>
      <c r="AZ31" s="357"/>
      <c r="BA31" s="357"/>
      <c r="BB31" s="357"/>
      <c r="BC31" s="357"/>
      <c r="BD31" s="357"/>
      <c r="BE31" s="357"/>
      <c r="BF31" s="357"/>
      <c r="BG31" s="357"/>
      <c r="BH31" s="357"/>
      <c r="BI31" s="357"/>
      <c r="BJ31" s="1338"/>
      <c r="BK31" s="337"/>
      <c r="BL31" s="349" t="s">
        <v>1004</v>
      </c>
      <c r="BM31" s="350">
        <v>486600</v>
      </c>
      <c r="BN31" s="1279"/>
      <c r="BO31" s="351">
        <v>4860</v>
      </c>
      <c r="BP31" s="352" t="s">
        <v>974</v>
      </c>
      <c r="BQ31" s="353" t="s">
        <v>975</v>
      </c>
      <c r="BR31" s="354" t="s">
        <v>973</v>
      </c>
      <c r="BS31" s="355" t="s">
        <v>976</v>
      </c>
      <c r="BT31" s="352" t="s">
        <v>973</v>
      </c>
      <c r="BU31" s="356">
        <v>1.8</v>
      </c>
      <c r="BV31" s="373"/>
      <c r="BW31" s="1303"/>
      <c r="BX31" s="348" t="s">
        <v>1008</v>
      </c>
      <c r="BY31" s="1279"/>
      <c r="BZ31" s="1333"/>
      <c r="CA31" s="1279"/>
      <c r="CB31" s="1337"/>
      <c r="CC31" s="1324"/>
      <c r="CD31" s="1324"/>
      <c r="CE31" s="1324"/>
      <c r="CF31" s="1326"/>
      <c r="CG31" s="1324"/>
      <c r="CH31" s="1329"/>
      <c r="CI31" s="1330"/>
      <c r="CJ31" s="1398"/>
      <c r="CK31" s="1394"/>
      <c r="CL31" s="1330"/>
      <c r="CM31" s="1392"/>
      <c r="CN31" s="1393"/>
      <c r="CO31" s="1394"/>
      <c r="CP31" s="1279"/>
      <c r="CQ31" s="1397"/>
      <c r="CR31" s="1279"/>
      <c r="CS31" s="1356"/>
      <c r="CT31" s="1279"/>
      <c r="CU31" s="1396"/>
      <c r="CV31" s="1279"/>
      <c r="CW31" s="1337"/>
      <c r="CX31" s="1359"/>
      <c r="CY31" s="1324"/>
      <c r="CZ31" s="1359"/>
      <c r="DA31" s="1326"/>
      <c r="DB31" s="1359"/>
      <c r="DC31" s="1329"/>
      <c r="DD31" s="1334"/>
      <c r="DE31" s="1365"/>
      <c r="DF31" s="1367"/>
      <c r="DG31" s="1367"/>
      <c r="DH31" s="1391"/>
      <c r="DI31" s="1279"/>
      <c r="DJ31" s="1356"/>
      <c r="DK31" s="343"/>
      <c r="DL31" s="343"/>
    </row>
    <row r="32" spans="1:116" s="344" customFormat="1" ht="17.45" customHeight="1">
      <c r="A32" s="1294" t="s">
        <v>875</v>
      </c>
      <c r="B32" s="1288"/>
      <c r="C32" s="1368" t="s">
        <v>1077</v>
      </c>
      <c r="D32" s="1292" t="s">
        <v>986</v>
      </c>
      <c r="E32" s="1294" t="s">
        <v>1067</v>
      </c>
      <c r="F32" s="336"/>
      <c r="G32" s="1296">
        <v>183620</v>
      </c>
      <c r="H32" s="1298">
        <v>272160</v>
      </c>
      <c r="I32" s="1296">
        <v>180580</v>
      </c>
      <c r="J32" s="1298">
        <v>269120</v>
      </c>
      <c r="K32" s="1279" t="s">
        <v>973</v>
      </c>
      <c r="L32" s="1275">
        <v>1720</v>
      </c>
      <c r="M32" s="1277">
        <v>2600</v>
      </c>
      <c r="N32" s="1282" t="s">
        <v>974</v>
      </c>
      <c r="O32" s="1266" t="s">
        <v>975</v>
      </c>
      <c r="P32" s="1266" t="s">
        <v>973</v>
      </c>
      <c r="Q32" s="1263" t="s">
        <v>976</v>
      </c>
      <c r="R32" s="1266" t="s">
        <v>973</v>
      </c>
      <c r="S32" s="1269">
        <v>3</v>
      </c>
      <c r="T32" s="1272">
        <v>2</v>
      </c>
      <c r="U32" s="1275">
        <v>1690</v>
      </c>
      <c r="V32" s="1277">
        <v>2570</v>
      </c>
      <c r="W32" s="1282" t="s">
        <v>974</v>
      </c>
      <c r="X32" s="1266" t="s">
        <v>975</v>
      </c>
      <c r="Y32" s="1266" t="s">
        <v>973</v>
      </c>
      <c r="Z32" s="1263" t="s">
        <v>976</v>
      </c>
      <c r="AA32" s="1266" t="s">
        <v>973</v>
      </c>
      <c r="AB32" s="1269">
        <v>2.9</v>
      </c>
      <c r="AC32" s="1300">
        <v>1.9</v>
      </c>
      <c r="AD32" s="1303" t="s">
        <v>973</v>
      </c>
      <c r="AE32" s="1304">
        <v>177070</v>
      </c>
      <c r="AF32" s="1306">
        <v>88540</v>
      </c>
      <c r="AG32" s="1308">
        <v>1770</v>
      </c>
      <c r="AH32" s="1277">
        <v>880</v>
      </c>
      <c r="AI32" s="1282" t="s">
        <v>974</v>
      </c>
      <c r="AJ32" s="1266" t="s">
        <v>975</v>
      </c>
      <c r="AK32" s="1266" t="s">
        <v>973</v>
      </c>
      <c r="AL32" s="1263" t="s">
        <v>976</v>
      </c>
      <c r="AM32" s="1266" t="s">
        <v>973</v>
      </c>
      <c r="AN32" s="1269">
        <v>2.7</v>
      </c>
      <c r="AO32" s="1300">
        <v>2.8</v>
      </c>
      <c r="AP32" s="1313" t="s">
        <v>973</v>
      </c>
      <c r="AQ32" s="1310">
        <v>159370</v>
      </c>
      <c r="AR32" s="1313" t="s">
        <v>973</v>
      </c>
      <c r="AS32" s="1314">
        <v>1590</v>
      </c>
      <c r="AT32" s="1266" t="s">
        <v>974</v>
      </c>
      <c r="AU32" s="1266" t="s">
        <v>975</v>
      </c>
      <c r="AV32" s="1266" t="s">
        <v>973</v>
      </c>
      <c r="AW32" s="1263" t="s">
        <v>976</v>
      </c>
      <c r="AX32" s="1266" t="s">
        <v>973</v>
      </c>
      <c r="AY32" s="1319">
        <v>2.7</v>
      </c>
      <c r="AZ32" s="1313" t="s">
        <v>973</v>
      </c>
      <c r="BA32" s="1310">
        <v>17700</v>
      </c>
      <c r="BB32" s="1313" t="s">
        <v>973</v>
      </c>
      <c r="BC32" s="1314">
        <v>170</v>
      </c>
      <c r="BD32" s="1266" t="s">
        <v>974</v>
      </c>
      <c r="BE32" s="1266" t="s">
        <v>975</v>
      </c>
      <c r="BF32" s="1266" t="s">
        <v>973</v>
      </c>
      <c r="BG32" s="1263" t="s">
        <v>976</v>
      </c>
      <c r="BH32" s="1266" t="s">
        <v>973</v>
      </c>
      <c r="BI32" s="1319">
        <v>2.6</v>
      </c>
      <c r="BJ32" s="1334"/>
      <c r="BK32" s="337"/>
      <c r="BL32" s="349" t="s">
        <v>1005</v>
      </c>
      <c r="BM32" s="350">
        <v>529200</v>
      </c>
      <c r="BN32" s="1279"/>
      <c r="BO32" s="351">
        <v>5290</v>
      </c>
      <c r="BP32" s="352" t="s">
        <v>974</v>
      </c>
      <c r="BQ32" s="353" t="s">
        <v>975</v>
      </c>
      <c r="BR32" s="354" t="s">
        <v>973</v>
      </c>
      <c r="BS32" s="355" t="s">
        <v>976</v>
      </c>
      <c r="BT32" s="352" t="s">
        <v>973</v>
      </c>
      <c r="BU32" s="356">
        <v>1.9</v>
      </c>
      <c r="BV32" s="373"/>
      <c r="BW32" s="1303"/>
      <c r="BX32" s="361" t="s">
        <v>1010</v>
      </c>
      <c r="BY32" s="1279" t="s">
        <v>973</v>
      </c>
      <c r="BZ32" s="1331">
        <v>30590</v>
      </c>
      <c r="CA32" s="1279" t="s">
        <v>973</v>
      </c>
      <c r="CB32" s="1335">
        <v>240</v>
      </c>
      <c r="CC32" s="1323" t="s">
        <v>974</v>
      </c>
      <c r="CD32" s="1323" t="s">
        <v>975</v>
      </c>
      <c r="CE32" s="1323" t="s">
        <v>973</v>
      </c>
      <c r="CF32" s="1325" t="s">
        <v>976</v>
      </c>
      <c r="CG32" s="1323" t="s">
        <v>973</v>
      </c>
      <c r="CH32" s="1327">
        <v>6.5</v>
      </c>
      <c r="CI32" s="1330" t="s">
        <v>973</v>
      </c>
      <c r="CJ32" s="1275">
        <v>2100</v>
      </c>
      <c r="CK32" s="1399">
        <v>2300</v>
      </c>
      <c r="CL32" s="1330" t="s">
        <v>973</v>
      </c>
      <c r="CM32" s="1400" t="s">
        <v>1068</v>
      </c>
      <c r="CN32" s="1401">
        <v>25700</v>
      </c>
      <c r="CO32" s="1399">
        <v>28600</v>
      </c>
      <c r="CP32" s="1279" t="s">
        <v>982</v>
      </c>
      <c r="CQ32" s="1395">
        <v>1330</v>
      </c>
      <c r="CR32" s="1279" t="s">
        <v>982</v>
      </c>
      <c r="CS32" s="1350" t="s">
        <v>1078</v>
      </c>
      <c r="CT32" s="1279" t="s">
        <v>982</v>
      </c>
      <c r="CU32" s="1395">
        <v>26810</v>
      </c>
      <c r="CV32" s="1279" t="s">
        <v>910</v>
      </c>
      <c r="CW32" s="1335">
        <v>260</v>
      </c>
      <c r="CX32" s="1357" t="s">
        <v>974</v>
      </c>
      <c r="CY32" s="1323" t="s">
        <v>975</v>
      </c>
      <c r="CZ32" s="1357" t="s">
        <v>973</v>
      </c>
      <c r="DA32" s="1325" t="s">
        <v>976</v>
      </c>
      <c r="DB32" s="1357" t="s">
        <v>973</v>
      </c>
      <c r="DC32" s="1327">
        <v>0.9</v>
      </c>
      <c r="DD32" s="1334" t="s">
        <v>982</v>
      </c>
      <c r="DE32" s="1360" t="s">
        <v>1071</v>
      </c>
      <c r="DF32" s="1362" t="s">
        <v>1071</v>
      </c>
      <c r="DG32" s="1362" t="s">
        <v>1071</v>
      </c>
      <c r="DH32" s="1408" t="s">
        <v>1071</v>
      </c>
      <c r="DI32" s="362"/>
      <c r="DJ32" s="1403" t="s">
        <v>1079</v>
      </c>
      <c r="DK32" s="343"/>
      <c r="DL32" s="343"/>
    </row>
    <row r="33" spans="1:116" s="344" customFormat="1" ht="17.45" customHeight="1">
      <c r="A33" s="1295"/>
      <c r="B33" s="1288"/>
      <c r="C33" s="1369"/>
      <c r="D33" s="1293"/>
      <c r="E33" s="1295"/>
      <c r="F33" s="336"/>
      <c r="G33" s="1297"/>
      <c r="H33" s="1299"/>
      <c r="I33" s="1297"/>
      <c r="J33" s="1299"/>
      <c r="K33" s="1279"/>
      <c r="L33" s="1276"/>
      <c r="M33" s="1278"/>
      <c r="N33" s="1283"/>
      <c r="O33" s="1267"/>
      <c r="P33" s="1267"/>
      <c r="Q33" s="1264"/>
      <c r="R33" s="1267"/>
      <c r="S33" s="1270"/>
      <c r="T33" s="1273"/>
      <c r="U33" s="1276"/>
      <c r="V33" s="1278"/>
      <c r="W33" s="1283"/>
      <c r="X33" s="1267"/>
      <c r="Y33" s="1267"/>
      <c r="Z33" s="1264"/>
      <c r="AA33" s="1267"/>
      <c r="AB33" s="1270"/>
      <c r="AC33" s="1301"/>
      <c r="AD33" s="1303"/>
      <c r="AE33" s="1305"/>
      <c r="AF33" s="1307"/>
      <c r="AG33" s="1309"/>
      <c r="AH33" s="1278"/>
      <c r="AI33" s="1283"/>
      <c r="AJ33" s="1267"/>
      <c r="AK33" s="1267"/>
      <c r="AL33" s="1264"/>
      <c r="AM33" s="1267"/>
      <c r="AN33" s="1270"/>
      <c r="AO33" s="1301"/>
      <c r="AP33" s="1313"/>
      <c r="AQ33" s="1311"/>
      <c r="AR33" s="1313"/>
      <c r="AS33" s="1315"/>
      <c r="AT33" s="1267"/>
      <c r="AU33" s="1267"/>
      <c r="AV33" s="1267"/>
      <c r="AW33" s="1264"/>
      <c r="AX33" s="1267"/>
      <c r="AY33" s="1320"/>
      <c r="AZ33" s="1313"/>
      <c r="BA33" s="1311"/>
      <c r="BB33" s="1313"/>
      <c r="BC33" s="1315"/>
      <c r="BD33" s="1267"/>
      <c r="BE33" s="1267"/>
      <c r="BF33" s="1267"/>
      <c r="BG33" s="1264"/>
      <c r="BH33" s="1267"/>
      <c r="BI33" s="1320"/>
      <c r="BJ33" s="1334"/>
      <c r="BK33" s="337"/>
      <c r="BL33" s="349" t="s">
        <v>1009</v>
      </c>
      <c r="BM33" s="350">
        <v>571700</v>
      </c>
      <c r="BN33" s="1279"/>
      <c r="BO33" s="351">
        <v>5710</v>
      </c>
      <c r="BP33" s="352" t="s">
        <v>974</v>
      </c>
      <c r="BQ33" s="353" t="s">
        <v>975</v>
      </c>
      <c r="BR33" s="354" t="s">
        <v>973</v>
      </c>
      <c r="BS33" s="355" t="s">
        <v>976</v>
      </c>
      <c r="BT33" s="352" t="s">
        <v>973</v>
      </c>
      <c r="BU33" s="356">
        <v>1.9</v>
      </c>
      <c r="BV33" s="373"/>
      <c r="BW33" s="1303"/>
      <c r="BX33" s="348"/>
      <c r="BY33" s="1279"/>
      <c r="BZ33" s="1332"/>
      <c r="CA33" s="1279"/>
      <c r="CB33" s="1336"/>
      <c r="CC33" s="1267"/>
      <c r="CD33" s="1267"/>
      <c r="CE33" s="1267"/>
      <c r="CF33" s="1264"/>
      <c r="CG33" s="1267"/>
      <c r="CH33" s="1328"/>
      <c r="CI33" s="1330"/>
      <c r="CJ33" s="1276"/>
      <c r="CK33" s="1354"/>
      <c r="CL33" s="1330"/>
      <c r="CM33" s="1352"/>
      <c r="CN33" s="1353"/>
      <c r="CO33" s="1354"/>
      <c r="CP33" s="1279"/>
      <c r="CQ33" s="1396"/>
      <c r="CR33" s="1279"/>
      <c r="CS33" s="1351"/>
      <c r="CT33" s="1279"/>
      <c r="CU33" s="1396"/>
      <c r="CV33" s="1279"/>
      <c r="CW33" s="1336"/>
      <c r="CX33" s="1358"/>
      <c r="CY33" s="1267"/>
      <c r="CZ33" s="1358"/>
      <c r="DA33" s="1264"/>
      <c r="DB33" s="1358"/>
      <c r="DC33" s="1328"/>
      <c r="DD33" s="1334"/>
      <c r="DE33" s="1361"/>
      <c r="DF33" s="1363"/>
      <c r="DG33" s="1363"/>
      <c r="DH33" s="1409"/>
      <c r="DI33" s="362"/>
      <c r="DJ33" s="1404"/>
      <c r="DK33" s="343"/>
      <c r="DL33" s="343"/>
    </row>
    <row r="34" spans="1:116" s="344" customFormat="1" ht="17.45" customHeight="1">
      <c r="A34" s="1295"/>
      <c r="B34" s="1288"/>
      <c r="C34" s="1369"/>
      <c r="D34" s="1293"/>
      <c r="E34" s="1295"/>
      <c r="F34" s="336"/>
      <c r="G34" s="1297"/>
      <c r="H34" s="1299"/>
      <c r="I34" s="1297"/>
      <c r="J34" s="1299"/>
      <c r="K34" s="1279"/>
      <c r="L34" s="1276"/>
      <c r="M34" s="1278"/>
      <c r="N34" s="1283"/>
      <c r="O34" s="1267"/>
      <c r="P34" s="1267"/>
      <c r="Q34" s="1264"/>
      <c r="R34" s="1267"/>
      <c r="S34" s="1270"/>
      <c r="T34" s="1273"/>
      <c r="U34" s="1276"/>
      <c r="V34" s="1278"/>
      <c r="W34" s="1283"/>
      <c r="X34" s="1267"/>
      <c r="Y34" s="1267"/>
      <c r="Z34" s="1264"/>
      <c r="AA34" s="1267"/>
      <c r="AB34" s="1270"/>
      <c r="AC34" s="1301"/>
      <c r="AD34" s="1303"/>
      <c r="AE34" s="1305"/>
      <c r="AF34" s="1307"/>
      <c r="AG34" s="1309"/>
      <c r="AH34" s="1278"/>
      <c r="AI34" s="1283"/>
      <c r="AJ34" s="1267"/>
      <c r="AK34" s="1267"/>
      <c r="AL34" s="1264"/>
      <c r="AM34" s="1267"/>
      <c r="AN34" s="1270"/>
      <c r="AO34" s="1301"/>
      <c r="AP34" s="1313"/>
      <c r="AQ34" s="1311"/>
      <c r="AR34" s="1313"/>
      <c r="AS34" s="1315"/>
      <c r="AT34" s="1267"/>
      <c r="AU34" s="1267"/>
      <c r="AV34" s="1267"/>
      <c r="AW34" s="1264"/>
      <c r="AX34" s="1267"/>
      <c r="AY34" s="1320"/>
      <c r="AZ34" s="1313"/>
      <c r="BA34" s="1311"/>
      <c r="BB34" s="1313"/>
      <c r="BC34" s="1315"/>
      <c r="BD34" s="1267"/>
      <c r="BE34" s="1267"/>
      <c r="BF34" s="1267"/>
      <c r="BG34" s="1264"/>
      <c r="BH34" s="1267"/>
      <c r="BI34" s="1320"/>
      <c r="BJ34" s="1334"/>
      <c r="BK34" s="337"/>
      <c r="BL34" s="349" t="s">
        <v>1012</v>
      </c>
      <c r="BM34" s="350">
        <v>614300</v>
      </c>
      <c r="BN34" s="1279"/>
      <c r="BO34" s="351">
        <v>6140</v>
      </c>
      <c r="BP34" s="352" t="s">
        <v>974</v>
      </c>
      <c r="BQ34" s="353" t="s">
        <v>975</v>
      </c>
      <c r="BR34" s="354" t="s">
        <v>973</v>
      </c>
      <c r="BS34" s="355" t="s">
        <v>976</v>
      </c>
      <c r="BT34" s="352" t="s">
        <v>973</v>
      </c>
      <c r="BU34" s="356">
        <v>2</v>
      </c>
      <c r="BV34" s="373"/>
      <c r="BW34" s="1303"/>
      <c r="BX34" s="348"/>
      <c r="BY34" s="1279"/>
      <c r="BZ34" s="1332"/>
      <c r="CA34" s="1279"/>
      <c r="CB34" s="1336"/>
      <c r="CC34" s="1267"/>
      <c r="CD34" s="1267"/>
      <c r="CE34" s="1267"/>
      <c r="CF34" s="1264"/>
      <c r="CG34" s="1267"/>
      <c r="CH34" s="1328"/>
      <c r="CI34" s="1330"/>
      <c r="CJ34" s="1276"/>
      <c r="CK34" s="1354"/>
      <c r="CL34" s="1330"/>
      <c r="CM34" s="1352" t="s">
        <v>1073</v>
      </c>
      <c r="CN34" s="1353">
        <v>14200</v>
      </c>
      <c r="CO34" s="1354">
        <v>15700</v>
      </c>
      <c r="CP34" s="1279"/>
      <c r="CQ34" s="1396"/>
      <c r="CR34" s="1279"/>
      <c r="CS34" s="1351"/>
      <c r="CT34" s="1279"/>
      <c r="CU34" s="1396"/>
      <c r="CV34" s="1279"/>
      <c r="CW34" s="1336"/>
      <c r="CX34" s="1358"/>
      <c r="CY34" s="1267"/>
      <c r="CZ34" s="1358"/>
      <c r="DA34" s="1264"/>
      <c r="DB34" s="1358"/>
      <c r="DC34" s="1328"/>
      <c r="DD34" s="1334"/>
      <c r="DE34" s="1361"/>
      <c r="DF34" s="1363"/>
      <c r="DG34" s="1363"/>
      <c r="DH34" s="1409"/>
      <c r="DI34" s="362"/>
      <c r="DJ34" s="363" t="s">
        <v>1080</v>
      </c>
      <c r="DK34" s="343"/>
      <c r="DL34" s="343"/>
    </row>
    <row r="35" spans="1:116" s="344" customFormat="1" ht="17.45" customHeight="1">
      <c r="A35" s="1295"/>
      <c r="B35" s="1288"/>
      <c r="C35" s="1369"/>
      <c r="D35" s="1293"/>
      <c r="E35" s="1295"/>
      <c r="F35" s="336"/>
      <c r="G35" s="1297"/>
      <c r="H35" s="1299"/>
      <c r="I35" s="1297"/>
      <c r="J35" s="1299"/>
      <c r="K35" s="1279"/>
      <c r="L35" s="1276"/>
      <c r="M35" s="1278"/>
      <c r="N35" s="1284"/>
      <c r="O35" s="1268"/>
      <c r="P35" s="1268"/>
      <c r="Q35" s="1265"/>
      <c r="R35" s="1268"/>
      <c r="S35" s="1271"/>
      <c r="T35" s="1274"/>
      <c r="U35" s="1276"/>
      <c r="V35" s="1278"/>
      <c r="W35" s="1284"/>
      <c r="X35" s="1268"/>
      <c r="Y35" s="1268"/>
      <c r="Z35" s="1265"/>
      <c r="AA35" s="1268"/>
      <c r="AB35" s="1271"/>
      <c r="AC35" s="1302"/>
      <c r="AD35" s="1303"/>
      <c r="AE35" s="1305"/>
      <c r="AF35" s="1307"/>
      <c r="AG35" s="1309"/>
      <c r="AH35" s="1278"/>
      <c r="AI35" s="1284"/>
      <c r="AJ35" s="1268"/>
      <c r="AK35" s="1268"/>
      <c r="AL35" s="1265"/>
      <c r="AM35" s="1268"/>
      <c r="AN35" s="1271"/>
      <c r="AO35" s="1302"/>
      <c r="AP35" s="1313"/>
      <c r="AQ35" s="1312"/>
      <c r="AR35" s="1313"/>
      <c r="AS35" s="1316"/>
      <c r="AT35" s="1317"/>
      <c r="AU35" s="1317"/>
      <c r="AV35" s="1317"/>
      <c r="AW35" s="1318"/>
      <c r="AX35" s="1317"/>
      <c r="AY35" s="1321"/>
      <c r="AZ35" s="1313"/>
      <c r="BA35" s="1312"/>
      <c r="BB35" s="1313"/>
      <c r="BC35" s="1316"/>
      <c r="BD35" s="1317"/>
      <c r="BE35" s="1317"/>
      <c r="BF35" s="1317"/>
      <c r="BG35" s="1318"/>
      <c r="BH35" s="1317"/>
      <c r="BI35" s="1321"/>
      <c r="BJ35" s="1334"/>
      <c r="BK35" s="337"/>
      <c r="BL35" s="349" t="s">
        <v>1014</v>
      </c>
      <c r="BM35" s="350">
        <v>656900</v>
      </c>
      <c r="BN35" s="1279"/>
      <c r="BO35" s="351">
        <v>6560</v>
      </c>
      <c r="BP35" s="352" t="s">
        <v>974</v>
      </c>
      <c r="BQ35" s="353" t="s">
        <v>975</v>
      </c>
      <c r="BR35" s="354" t="s">
        <v>973</v>
      </c>
      <c r="BS35" s="355" t="s">
        <v>976</v>
      </c>
      <c r="BT35" s="352" t="s">
        <v>973</v>
      </c>
      <c r="BU35" s="356">
        <v>1.8</v>
      </c>
      <c r="BV35" s="373"/>
      <c r="BW35" s="1303"/>
      <c r="BX35" s="348"/>
      <c r="BY35" s="1279"/>
      <c r="BZ35" s="1332"/>
      <c r="CA35" s="1279"/>
      <c r="CB35" s="1336"/>
      <c r="CC35" s="1267"/>
      <c r="CD35" s="1267"/>
      <c r="CE35" s="1267"/>
      <c r="CF35" s="1264"/>
      <c r="CG35" s="1267"/>
      <c r="CH35" s="1328"/>
      <c r="CI35" s="1330"/>
      <c r="CJ35" s="1276"/>
      <c r="CK35" s="1354"/>
      <c r="CL35" s="1330"/>
      <c r="CM35" s="1352"/>
      <c r="CN35" s="1353"/>
      <c r="CO35" s="1354"/>
      <c r="CP35" s="1279"/>
      <c r="CQ35" s="1396"/>
      <c r="CR35" s="1279"/>
      <c r="CS35" s="1351"/>
      <c r="CT35" s="1279"/>
      <c r="CU35" s="1396"/>
      <c r="CV35" s="1279"/>
      <c r="CW35" s="1336"/>
      <c r="CX35" s="1358"/>
      <c r="CY35" s="1267"/>
      <c r="CZ35" s="1358"/>
      <c r="DA35" s="1264"/>
      <c r="DB35" s="1358"/>
      <c r="DC35" s="1328"/>
      <c r="DD35" s="1334"/>
      <c r="DE35" s="1361"/>
      <c r="DF35" s="1363"/>
      <c r="DG35" s="1363"/>
      <c r="DH35" s="1409"/>
      <c r="DI35" s="362"/>
      <c r="DJ35" s="364">
        <v>0.8</v>
      </c>
      <c r="DK35" s="343"/>
      <c r="DL35" s="343"/>
    </row>
    <row r="36" spans="1:116" s="344" customFormat="1" ht="17.45" customHeight="1">
      <c r="A36" s="1343" t="s">
        <v>876</v>
      </c>
      <c r="B36" s="1288"/>
      <c r="C36" s="1369"/>
      <c r="D36" s="1293"/>
      <c r="E36" s="1343" t="s">
        <v>55</v>
      </c>
      <c r="F36" s="336"/>
      <c r="G36" s="1344">
        <v>272160</v>
      </c>
      <c r="H36" s="1345"/>
      <c r="I36" s="1344">
        <v>269120</v>
      </c>
      <c r="J36" s="1345"/>
      <c r="K36" s="1279" t="s">
        <v>973</v>
      </c>
      <c r="L36" s="1388">
        <v>2600</v>
      </c>
      <c r="M36" s="1384"/>
      <c r="N36" s="1283" t="s">
        <v>974</v>
      </c>
      <c r="O36" s="1267" t="s">
        <v>975</v>
      </c>
      <c r="P36" s="1267" t="s">
        <v>973</v>
      </c>
      <c r="Q36" s="1264" t="s">
        <v>976</v>
      </c>
      <c r="R36" s="1267" t="s">
        <v>973</v>
      </c>
      <c r="S36" s="1374">
        <v>2</v>
      </c>
      <c r="T36" s="1375"/>
      <c r="U36" s="1388">
        <v>2570</v>
      </c>
      <c r="V36" s="1384"/>
      <c r="W36" s="1283" t="s">
        <v>974</v>
      </c>
      <c r="X36" s="1267" t="s">
        <v>975</v>
      </c>
      <c r="Y36" s="1267" t="s">
        <v>973</v>
      </c>
      <c r="Z36" s="1264" t="s">
        <v>976</v>
      </c>
      <c r="AA36" s="1267" t="s">
        <v>973</v>
      </c>
      <c r="AB36" s="1374">
        <v>1.9</v>
      </c>
      <c r="AC36" s="1320"/>
      <c r="AD36" s="1303" t="s">
        <v>973</v>
      </c>
      <c r="AE36" s="1377">
        <v>88540</v>
      </c>
      <c r="AF36" s="1379"/>
      <c r="AG36" s="1382">
        <v>880</v>
      </c>
      <c r="AH36" s="1384"/>
      <c r="AI36" s="1283" t="s">
        <v>974</v>
      </c>
      <c r="AJ36" s="1267" t="s">
        <v>975</v>
      </c>
      <c r="AK36" s="1267" t="s">
        <v>973</v>
      </c>
      <c r="AL36" s="1264" t="s">
        <v>976</v>
      </c>
      <c r="AM36" s="1267" t="s">
        <v>973</v>
      </c>
      <c r="AN36" s="1374">
        <v>2.8</v>
      </c>
      <c r="AO36" s="1320"/>
      <c r="AP36" s="357"/>
      <c r="AQ36" s="357"/>
      <c r="AR36" s="357"/>
      <c r="AS36" s="357"/>
      <c r="AT36" s="357"/>
      <c r="AU36" s="357"/>
      <c r="AV36" s="357"/>
      <c r="AW36" s="357"/>
      <c r="AX36" s="357"/>
      <c r="AY36" s="358"/>
      <c r="AZ36" s="357"/>
      <c r="BA36" s="357"/>
      <c r="BB36" s="357"/>
      <c r="BC36" s="357"/>
      <c r="BD36" s="357"/>
      <c r="BE36" s="357"/>
      <c r="BF36" s="357"/>
      <c r="BG36" s="357"/>
      <c r="BH36" s="357"/>
      <c r="BI36" s="357"/>
      <c r="BJ36" s="1338"/>
      <c r="BK36" s="337"/>
      <c r="BL36" s="349" t="s">
        <v>1081</v>
      </c>
      <c r="BM36" s="350">
        <v>699500</v>
      </c>
      <c r="BN36" s="1279"/>
      <c r="BO36" s="351">
        <v>6990</v>
      </c>
      <c r="BP36" s="352" t="s">
        <v>974</v>
      </c>
      <c r="BQ36" s="353" t="s">
        <v>975</v>
      </c>
      <c r="BR36" s="354" t="s">
        <v>973</v>
      </c>
      <c r="BS36" s="355" t="s">
        <v>976</v>
      </c>
      <c r="BT36" s="352" t="s">
        <v>973</v>
      </c>
      <c r="BU36" s="356">
        <v>1.9</v>
      </c>
      <c r="BV36" s="373"/>
      <c r="BW36" s="1303"/>
      <c r="BX36" s="348"/>
      <c r="BY36" s="1279"/>
      <c r="BZ36" s="1332"/>
      <c r="CA36" s="1279"/>
      <c r="CB36" s="1336"/>
      <c r="CC36" s="1267"/>
      <c r="CD36" s="1267"/>
      <c r="CE36" s="1267"/>
      <c r="CF36" s="1264"/>
      <c r="CG36" s="1267"/>
      <c r="CH36" s="1328"/>
      <c r="CI36" s="1330"/>
      <c r="CJ36" s="1276"/>
      <c r="CK36" s="1354"/>
      <c r="CL36" s="1330"/>
      <c r="CM36" s="1352" t="s">
        <v>1075</v>
      </c>
      <c r="CN36" s="1353">
        <v>12300</v>
      </c>
      <c r="CO36" s="1354">
        <v>13700</v>
      </c>
      <c r="CP36" s="1279"/>
      <c r="CQ36" s="1396"/>
      <c r="CR36" s="1279"/>
      <c r="CS36" s="1355">
        <v>0.08</v>
      </c>
      <c r="CT36" s="1279"/>
      <c r="CU36" s="1396"/>
      <c r="CV36" s="1279"/>
      <c r="CW36" s="1336"/>
      <c r="CX36" s="1358"/>
      <c r="CY36" s="1267"/>
      <c r="CZ36" s="1358"/>
      <c r="DA36" s="1264"/>
      <c r="DB36" s="1358"/>
      <c r="DC36" s="1328"/>
      <c r="DD36" s="1334"/>
      <c r="DE36" s="1364">
        <v>0.01</v>
      </c>
      <c r="DF36" s="1366">
        <v>0.03</v>
      </c>
      <c r="DG36" s="1366">
        <v>0.04</v>
      </c>
      <c r="DH36" s="1390">
        <v>0.06</v>
      </c>
      <c r="DI36" s="362"/>
      <c r="DJ36" s="363" t="s">
        <v>1082</v>
      </c>
      <c r="DK36" s="343"/>
      <c r="DL36" s="343"/>
    </row>
    <row r="37" spans="1:116" s="344" customFormat="1" ht="17.45" customHeight="1">
      <c r="A37" s="1295"/>
      <c r="B37" s="1288"/>
      <c r="C37" s="1369"/>
      <c r="D37" s="1293"/>
      <c r="E37" s="1295"/>
      <c r="F37" s="336"/>
      <c r="G37" s="1332"/>
      <c r="H37" s="1346"/>
      <c r="I37" s="1332"/>
      <c r="J37" s="1346"/>
      <c r="K37" s="1279"/>
      <c r="L37" s="1341"/>
      <c r="M37" s="1385"/>
      <c r="N37" s="1283"/>
      <c r="O37" s="1267"/>
      <c r="P37" s="1267"/>
      <c r="Q37" s="1264"/>
      <c r="R37" s="1267"/>
      <c r="S37" s="1375"/>
      <c r="T37" s="1375"/>
      <c r="U37" s="1341"/>
      <c r="V37" s="1385"/>
      <c r="W37" s="1283"/>
      <c r="X37" s="1267"/>
      <c r="Y37" s="1267"/>
      <c r="Z37" s="1264"/>
      <c r="AA37" s="1267"/>
      <c r="AB37" s="1375"/>
      <c r="AC37" s="1320"/>
      <c r="AD37" s="1303"/>
      <c r="AE37" s="1378"/>
      <c r="AF37" s="1380"/>
      <c r="AG37" s="1383"/>
      <c r="AH37" s="1385"/>
      <c r="AI37" s="1283"/>
      <c r="AJ37" s="1267"/>
      <c r="AK37" s="1267"/>
      <c r="AL37" s="1264"/>
      <c r="AM37" s="1267"/>
      <c r="AN37" s="1375"/>
      <c r="AO37" s="1320"/>
      <c r="AP37" s="357"/>
      <c r="AQ37" s="357"/>
      <c r="AR37" s="357"/>
      <c r="AS37" s="357"/>
      <c r="AT37" s="357"/>
      <c r="AU37" s="357"/>
      <c r="AV37" s="357"/>
      <c r="AW37" s="357"/>
      <c r="AX37" s="357"/>
      <c r="AY37" s="359"/>
      <c r="AZ37" s="357"/>
      <c r="BA37" s="357"/>
      <c r="BB37" s="357"/>
      <c r="BC37" s="357"/>
      <c r="BD37" s="357"/>
      <c r="BE37" s="357"/>
      <c r="BF37" s="357"/>
      <c r="BG37" s="357"/>
      <c r="BH37" s="357"/>
      <c r="BI37" s="357"/>
      <c r="BJ37" s="1338"/>
      <c r="BK37" s="337"/>
      <c r="BL37" s="349" t="s">
        <v>1017</v>
      </c>
      <c r="BM37" s="350">
        <v>742100</v>
      </c>
      <c r="BN37" s="1279"/>
      <c r="BO37" s="351">
        <v>7420</v>
      </c>
      <c r="BP37" s="352" t="s">
        <v>974</v>
      </c>
      <c r="BQ37" s="353" t="s">
        <v>975</v>
      </c>
      <c r="BR37" s="354" t="s">
        <v>973</v>
      </c>
      <c r="BS37" s="355" t="s">
        <v>976</v>
      </c>
      <c r="BT37" s="352" t="s">
        <v>973</v>
      </c>
      <c r="BU37" s="356">
        <v>1.9</v>
      </c>
      <c r="BV37" s="373"/>
      <c r="BW37" s="1303"/>
      <c r="BX37" s="348"/>
      <c r="BY37" s="1279"/>
      <c r="BZ37" s="1332"/>
      <c r="CA37" s="1279"/>
      <c r="CB37" s="1336"/>
      <c r="CC37" s="1267"/>
      <c r="CD37" s="1267"/>
      <c r="CE37" s="1267"/>
      <c r="CF37" s="1264"/>
      <c r="CG37" s="1267"/>
      <c r="CH37" s="1328"/>
      <c r="CI37" s="1330"/>
      <c r="CJ37" s="1276"/>
      <c r="CK37" s="1354"/>
      <c r="CL37" s="1330"/>
      <c r="CM37" s="1352"/>
      <c r="CN37" s="1353"/>
      <c r="CO37" s="1354"/>
      <c r="CP37" s="1279"/>
      <c r="CQ37" s="1396"/>
      <c r="CR37" s="1279"/>
      <c r="CS37" s="1355"/>
      <c r="CT37" s="1279"/>
      <c r="CU37" s="1396"/>
      <c r="CV37" s="1279"/>
      <c r="CW37" s="1336"/>
      <c r="CX37" s="1358"/>
      <c r="CY37" s="1267"/>
      <c r="CZ37" s="1358"/>
      <c r="DA37" s="1264"/>
      <c r="DB37" s="1358"/>
      <c r="DC37" s="1328"/>
      <c r="DD37" s="1334"/>
      <c r="DE37" s="1364"/>
      <c r="DF37" s="1366"/>
      <c r="DG37" s="1366"/>
      <c r="DH37" s="1390"/>
      <c r="DI37" s="362"/>
      <c r="DJ37" s="364">
        <v>0.75</v>
      </c>
      <c r="DK37" s="343"/>
      <c r="DL37" s="343"/>
    </row>
    <row r="38" spans="1:116" s="344" customFormat="1" ht="17.45" customHeight="1">
      <c r="A38" s="1295"/>
      <c r="B38" s="1288"/>
      <c r="C38" s="1369"/>
      <c r="D38" s="1293"/>
      <c r="E38" s="1295"/>
      <c r="F38" s="336"/>
      <c r="G38" s="1332"/>
      <c r="H38" s="1346"/>
      <c r="I38" s="1332"/>
      <c r="J38" s="1346"/>
      <c r="K38" s="1279"/>
      <c r="L38" s="1341"/>
      <c r="M38" s="1385"/>
      <c r="N38" s="1283"/>
      <c r="O38" s="1267"/>
      <c r="P38" s="1267"/>
      <c r="Q38" s="1264"/>
      <c r="R38" s="1267"/>
      <c r="S38" s="1375"/>
      <c r="T38" s="1375"/>
      <c r="U38" s="1341"/>
      <c r="V38" s="1385"/>
      <c r="W38" s="1283"/>
      <c r="X38" s="1267"/>
      <c r="Y38" s="1267"/>
      <c r="Z38" s="1264"/>
      <c r="AA38" s="1267"/>
      <c r="AB38" s="1375"/>
      <c r="AC38" s="1320"/>
      <c r="AD38" s="1303"/>
      <c r="AE38" s="1378"/>
      <c r="AF38" s="1380"/>
      <c r="AG38" s="1383"/>
      <c r="AH38" s="1385"/>
      <c r="AI38" s="1283"/>
      <c r="AJ38" s="1267"/>
      <c r="AK38" s="1267"/>
      <c r="AL38" s="1264"/>
      <c r="AM38" s="1267"/>
      <c r="AN38" s="1375"/>
      <c r="AO38" s="1320"/>
      <c r="AP38" s="357"/>
      <c r="AQ38" s="357"/>
      <c r="AR38" s="357"/>
      <c r="AS38" s="357"/>
      <c r="AT38" s="357"/>
      <c r="AU38" s="357"/>
      <c r="AV38" s="357"/>
      <c r="AW38" s="357"/>
      <c r="AX38" s="357"/>
      <c r="AY38" s="359"/>
      <c r="AZ38" s="357"/>
      <c r="BA38" s="357"/>
      <c r="BB38" s="357"/>
      <c r="BC38" s="357"/>
      <c r="BD38" s="357"/>
      <c r="BE38" s="357"/>
      <c r="BF38" s="357"/>
      <c r="BG38" s="357"/>
      <c r="BH38" s="357"/>
      <c r="BI38" s="357"/>
      <c r="BJ38" s="1338"/>
      <c r="BK38" s="337"/>
      <c r="BL38" s="349" t="s">
        <v>1019</v>
      </c>
      <c r="BM38" s="350">
        <v>784700</v>
      </c>
      <c r="BN38" s="1279"/>
      <c r="BO38" s="351">
        <v>7840</v>
      </c>
      <c r="BP38" s="352" t="s">
        <v>974</v>
      </c>
      <c r="BQ38" s="353" t="s">
        <v>975</v>
      </c>
      <c r="BR38" s="354" t="s">
        <v>973</v>
      </c>
      <c r="BS38" s="355" t="s">
        <v>976</v>
      </c>
      <c r="BT38" s="352" t="s">
        <v>973</v>
      </c>
      <c r="BU38" s="356">
        <v>2</v>
      </c>
      <c r="BV38" s="373"/>
      <c r="BW38" s="1303"/>
      <c r="BX38" s="348"/>
      <c r="BY38" s="1279"/>
      <c r="BZ38" s="1332"/>
      <c r="CA38" s="1279"/>
      <c r="CB38" s="1336"/>
      <c r="CC38" s="1267"/>
      <c r="CD38" s="1267"/>
      <c r="CE38" s="1267"/>
      <c r="CF38" s="1264"/>
      <c r="CG38" s="1267"/>
      <c r="CH38" s="1328"/>
      <c r="CI38" s="1330"/>
      <c r="CJ38" s="1276"/>
      <c r="CK38" s="1354"/>
      <c r="CL38" s="1330"/>
      <c r="CM38" s="1352" t="s">
        <v>1076</v>
      </c>
      <c r="CN38" s="1353">
        <v>11000</v>
      </c>
      <c r="CO38" s="1354">
        <v>12300</v>
      </c>
      <c r="CP38" s="1279"/>
      <c r="CQ38" s="1396"/>
      <c r="CR38" s="1279"/>
      <c r="CS38" s="1355"/>
      <c r="CT38" s="1279"/>
      <c r="CU38" s="1396"/>
      <c r="CV38" s="1279"/>
      <c r="CW38" s="1336"/>
      <c r="CX38" s="1358"/>
      <c r="CY38" s="1267"/>
      <c r="CZ38" s="1358"/>
      <c r="DA38" s="1264"/>
      <c r="DB38" s="1358"/>
      <c r="DC38" s="1328"/>
      <c r="DD38" s="1334"/>
      <c r="DE38" s="1364"/>
      <c r="DF38" s="1366"/>
      <c r="DG38" s="1366"/>
      <c r="DH38" s="1390"/>
      <c r="DI38" s="362"/>
      <c r="DJ38" s="363" t="s">
        <v>1083</v>
      </c>
      <c r="DK38" s="343"/>
      <c r="DL38" s="343"/>
    </row>
    <row r="39" spans="1:116" s="344" customFormat="1" ht="17.45" customHeight="1">
      <c r="A39" s="1405"/>
      <c r="B39" s="1289"/>
      <c r="C39" s="1370"/>
      <c r="D39" s="1371"/>
      <c r="E39" s="1405"/>
      <c r="F39" s="336"/>
      <c r="G39" s="1332"/>
      <c r="H39" s="1347"/>
      <c r="I39" s="1332"/>
      <c r="J39" s="1347"/>
      <c r="K39" s="1279"/>
      <c r="L39" s="1389"/>
      <c r="M39" s="1386"/>
      <c r="N39" s="1387"/>
      <c r="O39" s="1372"/>
      <c r="P39" s="1372"/>
      <c r="Q39" s="1373"/>
      <c r="R39" s="1372"/>
      <c r="S39" s="1376"/>
      <c r="T39" s="1376"/>
      <c r="U39" s="1389"/>
      <c r="V39" s="1386"/>
      <c r="W39" s="1387"/>
      <c r="X39" s="1372"/>
      <c r="Y39" s="1372"/>
      <c r="Z39" s="1373"/>
      <c r="AA39" s="1372"/>
      <c r="AB39" s="1376"/>
      <c r="AC39" s="1321"/>
      <c r="AD39" s="1303"/>
      <c r="AE39" s="1378"/>
      <c r="AF39" s="1381"/>
      <c r="AG39" s="1383"/>
      <c r="AH39" s="1386"/>
      <c r="AI39" s="1387"/>
      <c r="AJ39" s="1372"/>
      <c r="AK39" s="1372"/>
      <c r="AL39" s="1373"/>
      <c r="AM39" s="1372"/>
      <c r="AN39" s="1376"/>
      <c r="AO39" s="1321"/>
      <c r="AP39" s="357"/>
      <c r="AQ39" s="357"/>
      <c r="AR39" s="357"/>
      <c r="AS39" s="357"/>
      <c r="AT39" s="357"/>
      <c r="AU39" s="357"/>
      <c r="AV39" s="357"/>
      <c r="AW39" s="357"/>
      <c r="AX39" s="357"/>
      <c r="AY39" s="360"/>
      <c r="AZ39" s="357"/>
      <c r="BA39" s="357"/>
      <c r="BB39" s="357"/>
      <c r="BC39" s="357"/>
      <c r="BD39" s="357"/>
      <c r="BE39" s="357"/>
      <c r="BF39" s="357"/>
      <c r="BG39" s="357"/>
      <c r="BH39" s="357"/>
      <c r="BI39" s="357"/>
      <c r="BJ39" s="1338"/>
      <c r="BK39" s="337"/>
      <c r="BL39" s="365" t="s">
        <v>1021</v>
      </c>
      <c r="BM39" s="366">
        <v>827200</v>
      </c>
      <c r="BN39" s="1279"/>
      <c r="BO39" s="367">
        <v>8270</v>
      </c>
      <c r="BP39" s="368" t="s">
        <v>974</v>
      </c>
      <c r="BQ39" s="369" t="s">
        <v>975</v>
      </c>
      <c r="BR39" s="370" t="s">
        <v>973</v>
      </c>
      <c r="BS39" s="371" t="s">
        <v>976</v>
      </c>
      <c r="BT39" s="368" t="s">
        <v>973</v>
      </c>
      <c r="BU39" s="356">
        <v>2</v>
      </c>
      <c r="BV39" s="373"/>
      <c r="BW39" s="1303"/>
      <c r="BX39" s="348"/>
      <c r="BY39" s="1279"/>
      <c r="BZ39" s="1333"/>
      <c r="CA39" s="1279"/>
      <c r="CB39" s="1337"/>
      <c r="CC39" s="1324"/>
      <c r="CD39" s="1324"/>
      <c r="CE39" s="1324"/>
      <c r="CF39" s="1326"/>
      <c r="CG39" s="1324"/>
      <c r="CH39" s="1329"/>
      <c r="CI39" s="1330"/>
      <c r="CJ39" s="1398"/>
      <c r="CK39" s="1394"/>
      <c r="CL39" s="1330"/>
      <c r="CM39" s="1392"/>
      <c r="CN39" s="1393"/>
      <c r="CO39" s="1394"/>
      <c r="CP39" s="1279"/>
      <c r="CQ39" s="1397"/>
      <c r="CR39" s="1279"/>
      <c r="CS39" s="1356"/>
      <c r="CT39" s="1279"/>
      <c r="CU39" s="1396"/>
      <c r="CV39" s="1279"/>
      <c r="CW39" s="1337"/>
      <c r="CX39" s="1359"/>
      <c r="CY39" s="1324"/>
      <c r="CZ39" s="1359"/>
      <c r="DA39" s="1326"/>
      <c r="DB39" s="1359"/>
      <c r="DC39" s="1329"/>
      <c r="DD39" s="1334"/>
      <c r="DE39" s="1365"/>
      <c r="DF39" s="1367"/>
      <c r="DG39" s="1367"/>
      <c r="DH39" s="1391"/>
      <c r="DI39" s="362"/>
      <c r="DJ39" s="364">
        <v>0.7</v>
      </c>
      <c r="DK39" s="343"/>
      <c r="DL39" s="343"/>
    </row>
    <row r="40" spans="1:116" s="344" customFormat="1" ht="17.45" customHeight="1">
      <c r="A40" s="1294" t="s">
        <v>877</v>
      </c>
      <c r="B40" s="1287" t="s">
        <v>1028</v>
      </c>
      <c r="C40" s="1290" t="s">
        <v>1066</v>
      </c>
      <c r="D40" s="1292" t="s">
        <v>986</v>
      </c>
      <c r="E40" s="1294" t="s">
        <v>1067</v>
      </c>
      <c r="F40" s="336"/>
      <c r="G40" s="1296">
        <v>230700</v>
      </c>
      <c r="H40" s="1298">
        <v>318540</v>
      </c>
      <c r="I40" s="1296">
        <v>225900</v>
      </c>
      <c r="J40" s="1298">
        <v>313740</v>
      </c>
      <c r="K40" s="1279" t="s">
        <v>973</v>
      </c>
      <c r="L40" s="1275">
        <v>2190</v>
      </c>
      <c r="M40" s="1277">
        <v>3060</v>
      </c>
      <c r="N40" s="1282" t="s">
        <v>974</v>
      </c>
      <c r="O40" s="1266" t="s">
        <v>975</v>
      </c>
      <c r="P40" s="1266" t="s">
        <v>973</v>
      </c>
      <c r="Q40" s="1263" t="s">
        <v>976</v>
      </c>
      <c r="R40" s="1266" t="s">
        <v>973</v>
      </c>
      <c r="S40" s="1269">
        <v>3.1</v>
      </c>
      <c r="T40" s="1272">
        <v>2.2000000000000002</v>
      </c>
      <c r="U40" s="1275">
        <v>2140</v>
      </c>
      <c r="V40" s="1277">
        <v>3010</v>
      </c>
      <c r="W40" s="1282" t="s">
        <v>974</v>
      </c>
      <c r="X40" s="1266" t="s">
        <v>975</v>
      </c>
      <c r="Y40" s="1266" t="s">
        <v>973</v>
      </c>
      <c r="Z40" s="1263" t="s">
        <v>976</v>
      </c>
      <c r="AA40" s="1266" t="s">
        <v>973</v>
      </c>
      <c r="AB40" s="1269">
        <v>3</v>
      </c>
      <c r="AC40" s="1300">
        <v>2.1</v>
      </c>
      <c r="AD40" s="1303" t="s">
        <v>973</v>
      </c>
      <c r="AE40" s="1304">
        <v>175690</v>
      </c>
      <c r="AF40" s="1306">
        <v>87840</v>
      </c>
      <c r="AG40" s="1308">
        <v>1750</v>
      </c>
      <c r="AH40" s="1277">
        <v>870</v>
      </c>
      <c r="AI40" s="1282" t="s">
        <v>974</v>
      </c>
      <c r="AJ40" s="1266" t="s">
        <v>975</v>
      </c>
      <c r="AK40" s="1266" t="s">
        <v>973</v>
      </c>
      <c r="AL40" s="1263" t="s">
        <v>976</v>
      </c>
      <c r="AM40" s="1266" t="s">
        <v>973</v>
      </c>
      <c r="AN40" s="1269">
        <v>2.7</v>
      </c>
      <c r="AO40" s="1300">
        <v>2.8</v>
      </c>
      <c r="AP40" s="1313" t="s">
        <v>973</v>
      </c>
      <c r="AQ40" s="1310">
        <v>158120</v>
      </c>
      <c r="AR40" s="1313" t="s">
        <v>973</v>
      </c>
      <c r="AS40" s="1314">
        <v>1580</v>
      </c>
      <c r="AT40" s="1266" t="s">
        <v>974</v>
      </c>
      <c r="AU40" s="1266" t="s">
        <v>975</v>
      </c>
      <c r="AV40" s="1266" t="s">
        <v>973</v>
      </c>
      <c r="AW40" s="1263" t="s">
        <v>976</v>
      </c>
      <c r="AX40" s="1266" t="s">
        <v>973</v>
      </c>
      <c r="AY40" s="1319">
        <v>2.7</v>
      </c>
      <c r="AZ40" s="1313" t="s">
        <v>973</v>
      </c>
      <c r="BA40" s="1310">
        <v>17560</v>
      </c>
      <c r="BB40" s="1313" t="s">
        <v>973</v>
      </c>
      <c r="BC40" s="1314">
        <v>170</v>
      </c>
      <c r="BD40" s="1266" t="s">
        <v>974</v>
      </c>
      <c r="BE40" s="1266" t="s">
        <v>975</v>
      </c>
      <c r="BF40" s="1266" t="s">
        <v>973</v>
      </c>
      <c r="BG40" s="1263" t="s">
        <v>976</v>
      </c>
      <c r="BH40" s="1266" t="s">
        <v>973</v>
      </c>
      <c r="BI40" s="1319">
        <v>2.6</v>
      </c>
      <c r="BJ40" s="1334" t="s">
        <v>910</v>
      </c>
      <c r="BK40" s="337"/>
      <c r="BL40" s="1339" t="s">
        <v>993</v>
      </c>
      <c r="BM40" s="1340"/>
      <c r="BN40" s="1279" t="s">
        <v>973</v>
      </c>
      <c r="BO40" s="338"/>
      <c r="BP40" s="339"/>
      <c r="BQ40" s="339"/>
      <c r="BR40" s="339"/>
      <c r="BS40" s="339"/>
      <c r="BT40" s="339"/>
      <c r="BU40" s="340"/>
      <c r="BV40" s="373"/>
      <c r="BW40" s="1303" t="s">
        <v>978</v>
      </c>
      <c r="BX40" s="342"/>
      <c r="BY40" s="1279" t="s">
        <v>973</v>
      </c>
      <c r="BZ40" s="1331">
        <v>45150</v>
      </c>
      <c r="CA40" s="1279" t="s">
        <v>973</v>
      </c>
      <c r="CB40" s="1335">
        <v>390</v>
      </c>
      <c r="CC40" s="1323" t="s">
        <v>974</v>
      </c>
      <c r="CD40" s="1323" t="s">
        <v>975</v>
      </c>
      <c r="CE40" s="1323" t="s">
        <v>973</v>
      </c>
      <c r="CF40" s="1325" t="s">
        <v>976</v>
      </c>
      <c r="CG40" s="1323" t="s">
        <v>973</v>
      </c>
      <c r="CH40" s="1327">
        <v>6.4</v>
      </c>
      <c r="CI40" s="1330" t="s">
        <v>973</v>
      </c>
      <c r="CJ40" s="1275">
        <v>3400</v>
      </c>
      <c r="CK40" s="1399">
        <v>3700</v>
      </c>
      <c r="CL40" s="1330" t="s">
        <v>973</v>
      </c>
      <c r="CM40" s="1400" t="s">
        <v>1068</v>
      </c>
      <c r="CN40" s="1401">
        <v>20300</v>
      </c>
      <c r="CO40" s="1399">
        <v>22600</v>
      </c>
      <c r="CP40" s="1279" t="s">
        <v>982</v>
      </c>
      <c r="CQ40" s="1395">
        <v>2110</v>
      </c>
      <c r="CR40" s="1279" t="s">
        <v>982</v>
      </c>
      <c r="CS40" s="1350" t="s">
        <v>1078</v>
      </c>
      <c r="CT40" s="1279" t="s">
        <v>982</v>
      </c>
      <c r="CU40" s="1395">
        <v>42030</v>
      </c>
      <c r="CV40" s="1279" t="s">
        <v>910</v>
      </c>
      <c r="CW40" s="1335">
        <v>420</v>
      </c>
      <c r="CX40" s="1357" t="s">
        <v>974</v>
      </c>
      <c r="CY40" s="1323" t="s">
        <v>975</v>
      </c>
      <c r="CZ40" s="1357" t="s">
        <v>973</v>
      </c>
      <c r="DA40" s="1325" t="s">
        <v>976</v>
      </c>
      <c r="DB40" s="1357" t="s">
        <v>973</v>
      </c>
      <c r="DC40" s="1327">
        <v>0.9</v>
      </c>
      <c r="DD40" s="1334" t="s">
        <v>982</v>
      </c>
      <c r="DE40" s="1360" t="s">
        <v>1071</v>
      </c>
      <c r="DF40" s="1362" t="s">
        <v>1071</v>
      </c>
      <c r="DG40" s="1362" t="s">
        <v>1071</v>
      </c>
      <c r="DH40" s="1408" t="s">
        <v>1071</v>
      </c>
      <c r="DI40" s="1279"/>
      <c r="DJ40" s="1350" t="s">
        <v>1084</v>
      </c>
      <c r="DK40" s="343"/>
      <c r="DL40" s="343"/>
    </row>
    <row r="41" spans="1:116" s="344" customFormat="1" ht="17.45" customHeight="1">
      <c r="A41" s="1295"/>
      <c r="B41" s="1288"/>
      <c r="C41" s="1291"/>
      <c r="D41" s="1293"/>
      <c r="E41" s="1295"/>
      <c r="F41" s="336"/>
      <c r="G41" s="1297"/>
      <c r="H41" s="1299"/>
      <c r="I41" s="1297"/>
      <c r="J41" s="1299"/>
      <c r="K41" s="1279"/>
      <c r="L41" s="1276"/>
      <c r="M41" s="1278"/>
      <c r="N41" s="1283"/>
      <c r="O41" s="1267"/>
      <c r="P41" s="1267"/>
      <c r="Q41" s="1264"/>
      <c r="R41" s="1267"/>
      <c r="S41" s="1270"/>
      <c r="T41" s="1273"/>
      <c r="U41" s="1276"/>
      <c r="V41" s="1278"/>
      <c r="W41" s="1283"/>
      <c r="X41" s="1267"/>
      <c r="Y41" s="1267"/>
      <c r="Z41" s="1264"/>
      <c r="AA41" s="1267"/>
      <c r="AB41" s="1270"/>
      <c r="AC41" s="1301"/>
      <c r="AD41" s="1303"/>
      <c r="AE41" s="1305"/>
      <c r="AF41" s="1307"/>
      <c r="AG41" s="1309"/>
      <c r="AH41" s="1278"/>
      <c r="AI41" s="1283"/>
      <c r="AJ41" s="1267"/>
      <c r="AK41" s="1267"/>
      <c r="AL41" s="1264"/>
      <c r="AM41" s="1267"/>
      <c r="AN41" s="1270"/>
      <c r="AO41" s="1301"/>
      <c r="AP41" s="1313"/>
      <c r="AQ41" s="1311"/>
      <c r="AR41" s="1313"/>
      <c r="AS41" s="1315"/>
      <c r="AT41" s="1267"/>
      <c r="AU41" s="1267"/>
      <c r="AV41" s="1267"/>
      <c r="AW41" s="1264"/>
      <c r="AX41" s="1267"/>
      <c r="AY41" s="1320"/>
      <c r="AZ41" s="1313"/>
      <c r="BA41" s="1311"/>
      <c r="BB41" s="1313"/>
      <c r="BC41" s="1315"/>
      <c r="BD41" s="1267"/>
      <c r="BE41" s="1267"/>
      <c r="BF41" s="1267"/>
      <c r="BG41" s="1264"/>
      <c r="BH41" s="1267"/>
      <c r="BI41" s="1320"/>
      <c r="BJ41" s="1334"/>
      <c r="BK41" s="337"/>
      <c r="BL41" s="1341"/>
      <c r="BM41" s="1342"/>
      <c r="BN41" s="1279"/>
      <c r="BO41" s="345"/>
      <c r="BP41" s="346"/>
      <c r="BQ41" s="346"/>
      <c r="BR41" s="346"/>
      <c r="BS41" s="346"/>
      <c r="BT41" s="346"/>
      <c r="BU41" s="347"/>
      <c r="BV41" s="373"/>
      <c r="BW41" s="1303"/>
      <c r="BX41" s="348"/>
      <c r="BY41" s="1279"/>
      <c r="BZ41" s="1332"/>
      <c r="CA41" s="1279"/>
      <c r="CB41" s="1336"/>
      <c r="CC41" s="1267"/>
      <c r="CD41" s="1267"/>
      <c r="CE41" s="1267"/>
      <c r="CF41" s="1264"/>
      <c r="CG41" s="1267"/>
      <c r="CH41" s="1328"/>
      <c r="CI41" s="1330"/>
      <c r="CJ41" s="1276"/>
      <c r="CK41" s="1354"/>
      <c r="CL41" s="1330"/>
      <c r="CM41" s="1352"/>
      <c r="CN41" s="1353"/>
      <c r="CO41" s="1354"/>
      <c r="CP41" s="1279"/>
      <c r="CQ41" s="1396"/>
      <c r="CR41" s="1279"/>
      <c r="CS41" s="1351"/>
      <c r="CT41" s="1279"/>
      <c r="CU41" s="1396"/>
      <c r="CV41" s="1279"/>
      <c r="CW41" s="1336"/>
      <c r="CX41" s="1358"/>
      <c r="CY41" s="1267"/>
      <c r="CZ41" s="1358"/>
      <c r="DA41" s="1264"/>
      <c r="DB41" s="1358"/>
      <c r="DC41" s="1328"/>
      <c r="DD41" s="1334"/>
      <c r="DE41" s="1361"/>
      <c r="DF41" s="1363"/>
      <c r="DG41" s="1363"/>
      <c r="DH41" s="1409"/>
      <c r="DI41" s="1279"/>
      <c r="DJ41" s="1351"/>
      <c r="DK41" s="343"/>
      <c r="DL41" s="343"/>
    </row>
    <row r="42" spans="1:116" s="344" customFormat="1" ht="17.45" customHeight="1">
      <c r="A42" s="1295"/>
      <c r="B42" s="1288"/>
      <c r="C42" s="1291"/>
      <c r="D42" s="1293"/>
      <c r="E42" s="1295"/>
      <c r="F42" s="336"/>
      <c r="G42" s="1297"/>
      <c r="H42" s="1299"/>
      <c r="I42" s="1297"/>
      <c r="J42" s="1299"/>
      <c r="K42" s="1279"/>
      <c r="L42" s="1276"/>
      <c r="M42" s="1278"/>
      <c r="N42" s="1283"/>
      <c r="O42" s="1267"/>
      <c r="P42" s="1267"/>
      <c r="Q42" s="1264"/>
      <c r="R42" s="1267"/>
      <c r="S42" s="1270"/>
      <c r="T42" s="1273"/>
      <c r="U42" s="1276"/>
      <c r="V42" s="1278"/>
      <c r="W42" s="1283"/>
      <c r="X42" s="1267"/>
      <c r="Y42" s="1267"/>
      <c r="Z42" s="1264"/>
      <c r="AA42" s="1267"/>
      <c r="AB42" s="1270"/>
      <c r="AC42" s="1301"/>
      <c r="AD42" s="1303"/>
      <c r="AE42" s="1305"/>
      <c r="AF42" s="1307"/>
      <c r="AG42" s="1309"/>
      <c r="AH42" s="1278"/>
      <c r="AI42" s="1283"/>
      <c r="AJ42" s="1267"/>
      <c r="AK42" s="1267"/>
      <c r="AL42" s="1264"/>
      <c r="AM42" s="1267"/>
      <c r="AN42" s="1270"/>
      <c r="AO42" s="1301"/>
      <c r="AP42" s="1313"/>
      <c r="AQ42" s="1311"/>
      <c r="AR42" s="1313"/>
      <c r="AS42" s="1315"/>
      <c r="AT42" s="1267"/>
      <c r="AU42" s="1267"/>
      <c r="AV42" s="1267"/>
      <c r="AW42" s="1264"/>
      <c r="AX42" s="1267"/>
      <c r="AY42" s="1320"/>
      <c r="AZ42" s="1313"/>
      <c r="BA42" s="1311"/>
      <c r="BB42" s="1313"/>
      <c r="BC42" s="1315"/>
      <c r="BD42" s="1267"/>
      <c r="BE42" s="1267"/>
      <c r="BF42" s="1267"/>
      <c r="BG42" s="1264"/>
      <c r="BH42" s="1267"/>
      <c r="BI42" s="1320"/>
      <c r="BJ42" s="1334"/>
      <c r="BK42" s="337"/>
      <c r="BL42" s="349" t="s">
        <v>995</v>
      </c>
      <c r="BM42" s="350">
        <v>293000</v>
      </c>
      <c r="BN42" s="1279"/>
      <c r="BO42" s="351">
        <v>2930</v>
      </c>
      <c r="BP42" s="352" t="s">
        <v>974</v>
      </c>
      <c r="BQ42" s="353" t="s">
        <v>975</v>
      </c>
      <c r="BR42" s="354" t="s">
        <v>973</v>
      </c>
      <c r="BS42" s="355" t="s">
        <v>976</v>
      </c>
      <c r="BT42" s="352" t="s">
        <v>973</v>
      </c>
      <c r="BU42" s="356">
        <v>1.9</v>
      </c>
      <c r="BV42" s="373"/>
      <c r="BW42" s="1303"/>
      <c r="BX42" s="348"/>
      <c r="BY42" s="1279"/>
      <c r="BZ42" s="1332"/>
      <c r="CA42" s="1279"/>
      <c r="CB42" s="1336"/>
      <c r="CC42" s="1267"/>
      <c r="CD42" s="1267"/>
      <c r="CE42" s="1267"/>
      <c r="CF42" s="1264"/>
      <c r="CG42" s="1267"/>
      <c r="CH42" s="1328"/>
      <c r="CI42" s="1330"/>
      <c r="CJ42" s="1276"/>
      <c r="CK42" s="1354"/>
      <c r="CL42" s="1330"/>
      <c r="CM42" s="1352" t="s">
        <v>1073</v>
      </c>
      <c r="CN42" s="1353">
        <v>11200</v>
      </c>
      <c r="CO42" s="1354">
        <v>12400</v>
      </c>
      <c r="CP42" s="1279"/>
      <c r="CQ42" s="1396"/>
      <c r="CR42" s="1279"/>
      <c r="CS42" s="1351"/>
      <c r="CT42" s="1279"/>
      <c r="CU42" s="1396"/>
      <c r="CV42" s="1279"/>
      <c r="CW42" s="1336"/>
      <c r="CX42" s="1358"/>
      <c r="CY42" s="1267"/>
      <c r="CZ42" s="1358"/>
      <c r="DA42" s="1264"/>
      <c r="DB42" s="1358"/>
      <c r="DC42" s="1328"/>
      <c r="DD42" s="1334"/>
      <c r="DE42" s="1361"/>
      <c r="DF42" s="1363"/>
      <c r="DG42" s="1363"/>
      <c r="DH42" s="1409"/>
      <c r="DI42" s="1279"/>
      <c r="DJ42" s="1351"/>
      <c r="DK42" s="343"/>
      <c r="DL42" s="343"/>
    </row>
    <row r="43" spans="1:116" s="344" customFormat="1" ht="17.45" customHeight="1">
      <c r="A43" s="1295"/>
      <c r="B43" s="1288"/>
      <c r="C43" s="1291"/>
      <c r="D43" s="1293"/>
      <c r="E43" s="1295"/>
      <c r="F43" s="336"/>
      <c r="G43" s="1297"/>
      <c r="H43" s="1299"/>
      <c r="I43" s="1297"/>
      <c r="J43" s="1299"/>
      <c r="K43" s="1279"/>
      <c r="L43" s="1276"/>
      <c r="M43" s="1278"/>
      <c r="N43" s="1284"/>
      <c r="O43" s="1268"/>
      <c r="P43" s="1268"/>
      <c r="Q43" s="1265"/>
      <c r="R43" s="1268"/>
      <c r="S43" s="1271"/>
      <c r="T43" s="1274"/>
      <c r="U43" s="1276"/>
      <c r="V43" s="1278"/>
      <c r="W43" s="1284"/>
      <c r="X43" s="1268"/>
      <c r="Y43" s="1268"/>
      <c r="Z43" s="1265"/>
      <c r="AA43" s="1268"/>
      <c r="AB43" s="1271"/>
      <c r="AC43" s="1302"/>
      <c r="AD43" s="1303"/>
      <c r="AE43" s="1305"/>
      <c r="AF43" s="1307"/>
      <c r="AG43" s="1309"/>
      <c r="AH43" s="1278"/>
      <c r="AI43" s="1284"/>
      <c r="AJ43" s="1268"/>
      <c r="AK43" s="1268"/>
      <c r="AL43" s="1265"/>
      <c r="AM43" s="1268"/>
      <c r="AN43" s="1271"/>
      <c r="AO43" s="1302"/>
      <c r="AP43" s="1313"/>
      <c r="AQ43" s="1312"/>
      <c r="AR43" s="1313"/>
      <c r="AS43" s="1316"/>
      <c r="AT43" s="1317"/>
      <c r="AU43" s="1317"/>
      <c r="AV43" s="1317"/>
      <c r="AW43" s="1318"/>
      <c r="AX43" s="1317"/>
      <c r="AY43" s="1321"/>
      <c r="AZ43" s="1313"/>
      <c r="BA43" s="1312"/>
      <c r="BB43" s="1313"/>
      <c r="BC43" s="1316"/>
      <c r="BD43" s="1317"/>
      <c r="BE43" s="1317"/>
      <c r="BF43" s="1317"/>
      <c r="BG43" s="1318"/>
      <c r="BH43" s="1317"/>
      <c r="BI43" s="1321"/>
      <c r="BJ43" s="1334"/>
      <c r="BK43" s="337"/>
      <c r="BL43" s="349" t="s">
        <v>1074</v>
      </c>
      <c r="BM43" s="350">
        <v>314200</v>
      </c>
      <c r="BN43" s="1279"/>
      <c r="BO43" s="351">
        <v>3140</v>
      </c>
      <c r="BP43" s="352" t="s">
        <v>974</v>
      </c>
      <c r="BQ43" s="353" t="s">
        <v>975</v>
      </c>
      <c r="BR43" s="354" t="s">
        <v>973</v>
      </c>
      <c r="BS43" s="355" t="s">
        <v>976</v>
      </c>
      <c r="BT43" s="352" t="s">
        <v>973</v>
      </c>
      <c r="BU43" s="356">
        <v>1.8</v>
      </c>
      <c r="BV43" s="373"/>
      <c r="BW43" s="1303"/>
      <c r="BX43" s="348"/>
      <c r="BY43" s="1279"/>
      <c r="BZ43" s="1332"/>
      <c r="CA43" s="1279"/>
      <c r="CB43" s="1336"/>
      <c r="CC43" s="1267"/>
      <c r="CD43" s="1267"/>
      <c r="CE43" s="1267"/>
      <c r="CF43" s="1264"/>
      <c r="CG43" s="1267"/>
      <c r="CH43" s="1328"/>
      <c r="CI43" s="1330"/>
      <c r="CJ43" s="1276"/>
      <c r="CK43" s="1354"/>
      <c r="CL43" s="1330"/>
      <c r="CM43" s="1352"/>
      <c r="CN43" s="1353"/>
      <c r="CO43" s="1354"/>
      <c r="CP43" s="1279"/>
      <c r="CQ43" s="1396"/>
      <c r="CR43" s="1279"/>
      <c r="CS43" s="1351"/>
      <c r="CT43" s="1279"/>
      <c r="CU43" s="1396"/>
      <c r="CV43" s="1279"/>
      <c r="CW43" s="1336"/>
      <c r="CX43" s="1358"/>
      <c r="CY43" s="1267"/>
      <c r="CZ43" s="1358"/>
      <c r="DA43" s="1264"/>
      <c r="DB43" s="1358"/>
      <c r="DC43" s="1328"/>
      <c r="DD43" s="1334"/>
      <c r="DE43" s="1361"/>
      <c r="DF43" s="1363"/>
      <c r="DG43" s="1363"/>
      <c r="DH43" s="1409"/>
      <c r="DI43" s="1279"/>
      <c r="DJ43" s="1351"/>
      <c r="DK43" s="343"/>
      <c r="DL43" s="343"/>
    </row>
    <row r="44" spans="1:116" s="344" customFormat="1" ht="17.45" customHeight="1">
      <c r="A44" s="1343" t="s">
        <v>878</v>
      </c>
      <c r="B44" s="1288"/>
      <c r="C44" s="1291"/>
      <c r="D44" s="1293"/>
      <c r="E44" s="1343" t="s">
        <v>55</v>
      </c>
      <c r="F44" s="336"/>
      <c r="G44" s="1344">
        <v>318540</v>
      </c>
      <c r="H44" s="1345"/>
      <c r="I44" s="1344">
        <v>313740</v>
      </c>
      <c r="J44" s="1345"/>
      <c r="K44" s="1279" t="s">
        <v>973</v>
      </c>
      <c r="L44" s="1388">
        <v>3060</v>
      </c>
      <c r="M44" s="1384"/>
      <c r="N44" s="1283" t="s">
        <v>974</v>
      </c>
      <c r="O44" s="1267" t="s">
        <v>975</v>
      </c>
      <c r="P44" s="1267" t="s">
        <v>973</v>
      </c>
      <c r="Q44" s="1264" t="s">
        <v>976</v>
      </c>
      <c r="R44" s="1267" t="s">
        <v>973</v>
      </c>
      <c r="S44" s="1374">
        <v>2.2000000000000002</v>
      </c>
      <c r="T44" s="1375"/>
      <c r="U44" s="1388">
        <v>3010</v>
      </c>
      <c r="V44" s="1384"/>
      <c r="W44" s="1283" t="s">
        <v>974</v>
      </c>
      <c r="X44" s="1267" t="s">
        <v>975</v>
      </c>
      <c r="Y44" s="1267" t="s">
        <v>973</v>
      </c>
      <c r="Z44" s="1264" t="s">
        <v>976</v>
      </c>
      <c r="AA44" s="1267" t="s">
        <v>973</v>
      </c>
      <c r="AB44" s="1374">
        <v>2.1</v>
      </c>
      <c r="AC44" s="1320"/>
      <c r="AD44" s="1303" t="s">
        <v>973</v>
      </c>
      <c r="AE44" s="1377">
        <v>87840</v>
      </c>
      <c r="AF44" s="1379"/>
      <c r="AG44" s="1382">
        <v>870</v>
      </c>
      <c r="AH44" s="1384"/>
      <c r="AI44" s="1283" t="s">
        <v>974</v>
      </c>
      <c r="AJ44" s="1267" t="s">
        <v>975</v>
      </c>
      <c r="AK44" s="1267" t="s">
        <v>973</v>
      </c>
      <c r="AL44" s="1264" t="s">
        <v>976</v>
      </c>
      <c r="AM44" s="1267" t="s">
        <v>973</v>
      </c>
      <c r="AN44" s="1374">
        <v>2.8</v>
      </c>
      <c r="AO44" s="1320"/>
      <c r="AP44" s="357"/>
      <c r="AQ44" s="357"/>
      <c r="AR44" s="357"/>
      <c r="AS44" s="357"/>
      <c r="AT44" s="357"/>
      <c r="AU44" s="357"/>
      <c r="AV44" s="357"/>
      <c r="AW44" s="357"/>
      <c r="AX44" s="357"/>
      <c r="AY44" s="358"/>
      <c r="AZ44" s="357"/>
      <c r="BA44" s="357"/>
      <c r="BB44" s="357"/>
      <c r="BC44" s="357"/>
      <c r="BD44" s="357"/>
      <c r="BE44" s="357"/>
      <c r="BF44" s="357"/>
      <c r="BG44" s="357"/>
      <c r="BH44" s="357"/>
      <c r="BI44" s="357"/>
      <c r="BJ44" s="1338"/>
      <c r="BK44" s="337"/>
      <c r="BL44" s="349" t="s">
        <v>998</v>
      </c>
      <c r="BM44" s="350">
        <v>356800</v>
      </c>
      <c r="BN44" s="1279"/>
      <c r="BO44" s="351">
        <v>3560</v>
      </c>
      <c r="BP44" s="352" t="s">
        <v>974</v>
      </c>
      <c r="BQ44" s="353" t="s">
        <v>975</v>
      </c>
      <c r="BR44" s="354" t="s">
        <v>973</v>
      </c>
      <c r="BS44" s="355" t="s">
        <v>976</v>
      </c>
      <c r="BT44" s="352" t="s">
        <v>973</v>
      </c>
      <c r="BU44" s="356">
        <v>1.9</v>
      </c>
      <c r="BV44" s="373"/>
      <c r="BW44" s="1303"/>
      <c r="BX44" s="348"/>
      <c r="BY44" s="1279"/>
      <c r="BZ44" s="1332"/>
      <c r="CA44" s="1279"/>
      <c r="CB44" s="1336"/>
      <c r="CC44" s="1267"/>
      <c r="CD44" s="1267"/>
      <c r="CE44" s="1267"/>
      <c r="CF44" s="1264"/>
      <c r="CG44" s="1267"/>
      <c r="CH44" s="1328"/>
      <c r="CI44" s="1330"/>
      <c r="CJ44" s="1276"/>
      <c r="CK44" s="1354"/>
      <c r="CL44" s="1330"/>
      <c r="CM44" s="1352" t="s">
        <v>1075</v>
      </c>
      <c r="CN44" s="1353">
        <v>9700</v>
      </c>
      <c r="CO44" s="1354">
        <v>10800</v>
      </c>
      <c r="CP44" s="1279"/>
      <c r="CQ44" s="1396"/>
      <c r="CR44" s="1279"/>
      <c r="CS44" s="1355">
        <v>0.08</v>
      </c>
      <c r="CT44" s="1279"/>
      <c r="CU44" s="1396"/>
      <c r="CV44" s="1279"/>
      <c r="CW44" s="1336"/>
      <c r="CX44" s="1358"/>
      <c r="CY44" s="1267"/>
      <c r="CZ44" s="1358"/>
      <c r="DA44" s="1264"/>
      <c r="DB44" s="1358"/>
      <c r="DC44" s="1328"/>
      <c r="DD44" s="1334"/>
      <c r="DE44" s="1364">
        <v>0.01</v>
      </c>
      <c r="DF44" s="1366">
        <v>0.03</v>
      </c>
      <c r="DG44" s="1366">
        <v>0.04</v>
      </c>
      <c r="DH44" s="1390">
        <v>0.06</v>
      </c>
      <c r="DI44" s="1279"/>
      <c r="DJ44" s="1355">
        <v>0.81</v>
      </c>
      <c r="DK44" s="343"/>
      <c r="DL44" s="343"/>
    </row>
    <row r="45" spans="1:116" s="344" customFormat="1" ht="17.45" customHeight="1">
      <c r="A45" s="1295"/>
      <c r="B45" s="1288"/>
      <c r="C45" s="1291"/>
      <c r="D45" s="1293"/>
      <c r="E45" s="1295"/>
      <c r="F45" s="336"/>
      <c r="G45" s="1332"/>
      <c r="H45" s="1346"/>
      <c r="I45" s="1332"/>
      <c r="J45" s="1346"/>
      <c r="K45" s="1279"/>
      <c r="L45" s="1341"/>
      <c r="M45" s="1385"/>
      <c r="N45" s="1283"/>
      <c r="O45" s="1267"/>
      <c r="P45" s="1267"/>
      <c r="Q45" s="1264"/>
      <c r="R45" s="1267"/>
      <c r="S45" s="1375"/>
      <c r="T45" s="1375"/>
      <c r="U45" s="1341"/>
      <c r="V45" s="1385"/>
      <c r="W45" s="1283"/>
      <c r="X45" s="1267"/>
      <c r="Y45" s="1267"/>
      <c r="Z45" s="1264"/>
      <c r="AA45" s="1267"/>
      <c r="AB45" s="1375"/>
      <c r="AC45" s="1320"/>
      <c r="AD45" s="1303"/>
      <c r="AE45" s="1378"/>
      <c r="AF45" s="1380"/>
      <c r="AG45" s="1383"/>
      <c r="AH45" s="1385"/>
      <c r="AI45" s="1283"/>
      <c r="AJ45" s="1267"/>
      <c r="AK45" s="1267"/>
      <c r="AL45" s="1264"/>
      <c r="AM45" s="1267"/>
      <c r="AN45" s="1375"/>
      <c r="AO45" s="1320"/>
      <c r="AP45" s="357"/>
      <c r="AQ45" s="357"/>
      <c r="AR45" s="357"/>
      <c r="AS45" s="357"/>
      <c r="AT45" s="357"/>
      <c r="AU45" s="357"/>
      <c r="AV45" s="357"/>
      <c r="AW45" s="357"/>
      <c r="AX45" s="357"/>
      <c r="AY45" s="359"/>
      <c r="AZ45" s="357"/>
      <c r="BA45" s="357"/>
      <c r="BB45" s="357"/>
      <c r="BC45" s="357"/>
      <c r="BD45" s="357"/>
      <c r="BE45" s="357"/>
      <c r="BF45" s="357"/>
      <c r="BG45" s="357"/>
      <c r="BH45" s="357"/>
      <c r="BI45" s="357"/>
      <c r="BJ45" s="1338"/>
      <c r="BK45" s="337"/>
      <c r="BL45" s="349" t="s">
        <v>1000</v>
      </c>
      <c r="BM45" s="350">
        <v>399400</v>
      </c>
      <c r="BN45" s="1279"/>
      <c r="BO45" s="351">
        <v>3990</v>
      </c>
      <c r="BP45" s="352" t="s">
        <v>974</v>
      </c>
      <c r="BQ45" s="353" t="s">
        <v>975</v>
      </c>
      <c r="BR45" s="354" t="s">
        <v>973</v>
      </c>
      <c r="BS45" s="355" t="s">
        <v>976</v>
      </c>
      <c r="BT45" s="352" t="s">
        <v>973</v>
      </c>
      <c r="BU45" s="356">
        <v>1.9</v>
      </c>
      <c r="BV45" s="373"/>
      <c r="BW45" s="1303"/>
      <c r="BX45" s="348"/>
      <c r="BY45" s="1279"/>
      <c r="BZ45" s="1332"/>
      <c r="CA45" s="1279"/>
      <c r="CB45" s="1336"/>
      <c r="CC45" s="1267"/>
      <c r="CD45" s="1267"/>
      <c r="CE45" s="1267"/>
      <c r="CF45" s="1264"/>
      <c r="CG45" s="1267"/>
      <c r="CH45" s="1328"/>
      <c r="CI45" s="1330"/>
      <c r="CJ45" s="1276"/>
      <c r="CK45" s="1354"/>
      <c r="CL45" s="1330"/>
      <c r="CM45" s="1352"/>
      <c r="CN45" s="1353"/>
      <c r="CO45" s="1354"/>
      <c r="CP45" s="1279"/>
      <c r="CQ45" s="1396"/>
      <c r="CR45" s="1279"/>
      <c r="CS45" s="1355"/>
      <c r="CT45" s="1279"/>
      <c r="CU45" s="1396"/>
      <c r="CV45" s="1279"/>
      <c r="CW45" s="1336"/>
      <c r="CX45" s="1358"/>
      <c r="CY45" s="1267"/>
      <c r="CZ45" s="1358"/>
      <c r="DA45" s="1264"/>
      <c r="DB45" s="1358"/>
      <c r="DC45" s="1328"/>
      <c r="DD45" s="1334"/>
      <c r="DE45" s="1364"/>
      <c r="DF45" s="1366"/>
      <c r="DG45" s="1366"/>
      <c r="DH45" s="1390"/>
      <c r="DI45" s="1279"/>
      <c r="DJ45" s="1355"/>
      <c r="DK45" s="343"/>
      <c r="DL45" s="343"/>
    </row>
    <row r="46" spans="1:116" s="344" customFormat="1" ht="17.45" customHeight="1">
      <c r="A46" s="1295"/>
      <c r="B46" s="1288"/>
      <c r="C46" s="1291"/>
      <c r="D46" s="1293"/>
      <c r="E46" s="1295"/>
      <c r="F46" s="336"/>
      <c r="G46" s="1332"/>
      <c r="H46" s="1346"/>
      <c r="I46" s="1332"/>
      <c r="J46" s="1346"/>
      <c r="K46" s="1279"/>
      <c r="L46" s="1341"/>
      <c r="M46" s="1385"/>
      <c r="N46" s="1283"/>
      <c r="O46" s="1267"/>
      <c r="P46" s="1267"/>
      <c r="Q46" s="1264"/>
      <c r="R46" s="1267"/>
      <c r="S46" s="1375"/>
      <c r="T46" s="1375"/>
      <c r="U46" s="1341"/>
      <c r="V46" s="1385"/>
      <c r="W46" s="1283"/>
      <c r="X46" s="1267"/>
      <c r="Y46" s="1267"/>
      <c r="Z46" s="1264"/>
      <c r="AA46" s="1267"/>
      <c r="AB46" s="1375"/>
      <c r="AC46" s="1320"/>
      <c r="AD46" s="1303"/>
      <c r="AE46" s="1378"/>
      <c r="AF46" s="1380"/>
      <c r="AG46" s="1383"/>
      <c r="AH46" s="1385"/>
      <c r="AI46" s="1283"/>
      <c r="AJ46" s="1267"/>
      <c r="AK46" s="1267"/>
      <c r="AL46" s="1264"/>
      <c r="AM46" s="1267"/>
      <c r="AN46" s="1375"/>
      <c r="AO46" s="1320"/>
      <c r="AP46" s="357"/>
      <c r="AQ46" s="357"/>
      <c r="AR46" s="357"/>
      <c r="AS46" s="357"/>
      <c r="AT46" s="357"/>
      <c r="AU46" s="357"/>
      <c r="AV46" s="357"/>
      <c r="AW46" s="357"/>
      <c r="AX46" s="357"/>
      <c r="AY46" s="359"/>
      <c r="AZ46" s="357"/>
      <c r="BA46" s="357"/>
      <c r="BB46" s="357"/>
      <c r="BC46" s="357"/>
      <c r="BD46" s="357"/>
      <c r="BE46" s="357"/>
      <c r="BF46" s="357"/>
      <c r="BG46" s="357"/>
      <c r="BH46" s="357"/>
      <c r="BI46" s="357"/>
      <c r="BJ46" s="1338"/>
      <c r="BK46" s="337"/>
      <c r="BL46" s="349" t="s">
        <v>1002</v>
      </c>
      <c r="BM46" s="350">
        <v>442000</v>
      </c>
      <c r="BN46" s="1279"/>
      <c r="BO46" s="351">
        <v>4420</v>
      </c>
      <c r="BP46" s="352" t="s">
        <v>974</v>
      </c>
      <c r="BQ46" s="353" t="s">
        <v>975</v>
      </c>
      <c r="BR46" s="354" t="s">
        <v>973</v>
      </c>
      <c r="BS46" s="355" t="s">
        <v>976</v>
      </c>
      <c r="BT46" s="352" t="s">
        <v>973</v>
      </c>
      <c r="BU46" s="356">
        <v>2</v>
      </c>
      <c r="BV46" s="373"/>
      <c r="BW46" s="1303"/>
      <c r="BX46" s="348"/>
      <c r="BY46" s="1279"/>
      <c r="BZ46" s="1332"/>
      <c r="CA46" s="1279"/>
      <c r="CB46" s="1336"/>
      <c r="CC46" s="1267"/>
      <c r="CD46" s="1267"/>
      <c r="CE46" s="1267"/>
      <c r="CF46" s="1264"/>
      <c r="CG46" s="1267"/>
      <c r="CH46" s="1328"/>
      <c r="CI46" s="1330"/>
      <c r="CJ46" s="1276"/>
      <c r="CK46" s="1354"/>
      <c r="CL46" s="1330"/>
      <c r="CM46" s="1352" t="s">
        <v>1076</v>
      </c>
      <c r="CN46" s="1353">
        <v>8700</v>
      </c>
      <c r="CO46" s="1354">
        <v>9700</v>
      </c>
      <c r="CP46" s="1279"/>
      <c r="CQ46" s="1396"/>
      <c r="CR46" s="1279"/>
      <c r="CS46" s="1355"/>
      <c r="CT46" s="1279"/>
      <c r="CU46" s="1396"/>
      <c r="CV46" s="1279"/>
      <c r="CW46" s="1336"/>
      <c r="CX46" s="1358"/>
      <c r="CY46" s="1267"/>
      <c r="CZ46" s="1358"/>
      <c r="DA46" s="1264"/>
      <c r="DB46" s="1358"/>
      <c r="DC46" s="1328"/>
      <c r="DD46" s="1334"/>
      <c r="DE46" s="1364"/>
      <c r="DF46" s="1366"/>
      <c r="DG46" s="1366"/>
      <c r="DH46" s="1390"/>
      <c r="DI46" s="1279"/>
      <c r="DJ46" s="1355"/>
      <c r="DK46" s="343"/>
      <c r="DL46" s="343"/>
    </row>
    <row r="47" spans="1:116" s="344" customFormat="1" ht="17.45" customHeight="1">
      <c r="A47" s="1295"/>
      <c r="B47" s="1288"/>
      <c r="C47" s="1291"/>
      <c r="D47" s="1293"/>
      <c r="E47" s="1295"/>
      <c r="F47" s="336"/>
      <c r="G47" s="1332"/>
      <c r="H47" s="1347"/>
      <c r="I47" s="1332"/>
      <c r="J47" s="1347"/>
      <c r="K47" s="1279"/>
      <c r="L47" s="1389"/>
      <c r="M47" s="1386"/>
      <c r="N47" s="1387"/>
      <c r="O47" s="1372"/>
      <c r="P47" s="1372"/>
      <c r="Q47" s="1373"/>
      <c r="R47" s="1372"/>
      <c r="S47" s="1376"/>
      <c r="T47" s="1376"/>
      <c r="U47" s="1389"/>
      <c r="V47" s="1386"/>
      <c r="W47" s="1387"/>
      <c r="X47" s="1372"/>
      <c r="Y47" s="1372"/>
      <c r="Z47" s="1373"/>
      <c r="AA47" s="1372"/>
      <c r="AB47" s="1376"/>
      <c r="AC47" s="1321"/>
      <c r="AD47" s="1303"/>
      <c r="AE47" s="1378"/>
      <c r="AF47" s="1381"/>
      <c r="AG47" s="1383"/>
      <c r="AH47" s="1386"/>
      <c r="AI47" s="1387"/>
      <c r="AJ47" s="1372"/>
      <c r="AK47" s="1372"/>
      <c r="AL47" s="1373"/>
      <c r="AM47" s="1372"/>
      <c r="AN47" s="1376"/>
      <c r="AO47" s="1321"/>
      <c r="AP47" s="357"/>
      <c r="AQ47" s="357"/>
      <c r="AR47" s="357"/>
      <c r="AS47" s="357"/>
      <c r="AT47" s="357"/>
      <c r="AU47" s="357"/>
      <c r="AV47" s="357"/>
      <c r="AW47" s="357"/>
      <c r="AX47" s="357"/>
      <c r="AY47" s="360"/>
      <c r="AZ47" s="357"/>
      <c r="BA47" s="357"/>
      <c r="BB47" s="357"/>
      <c r="BC47" s="357"/>
      <c r="BD47" s="357"/>
      <c r="BE47" s="357"/>
      <c r="BF47" s="357"/>
      <c r="BG47" s="357"/>
      <c r="BH47" s="357"/>
      <c r="BI47" s="357"/>
      <c r="BJ47" s="1338"/>
      <c r="BK47" s="337"/>
      <c r="BL47" s="349" t="s">
        <v>1004</v>
      </c>
      <c r="BM47" s="350">
        <v>484600</v>
      </c>
      <c r="BN47" s="1279"/>
      <c r="BO47" s="351">
        <v>4840</v>
      </c>
      <c r="BP47" s="352" t="s">
        <v>974</v>
      </c>
      <c r="BQ47" s="353" t="s">
        <v>975</v>
      </c>
      <c r="BR47" s="354" t="s">
        <v>973</v>
      </c>
      <c r="BS47" s="355" t="s">
        <v>976</v>
      </c>
      <c r="BT47" s="352" t="s">
        <v>973</v>
      </c>
      <c r="BU47" s="356">
        <v>1.8</v>
      </c>
      <c r="BV47" s="373"/>
      <c r="BW47" s="1303"/>
      <c r="BX47" s="348" t="s">
        <v>1008</v>
      </c>
      <c r="BY47" s="1279"/>
      <c r="BZ47" s="1333"/>
      <c r="CA47" s="1279"/>
      <c r="CB47" s="1337"/>
      <c r="CC47" s="1324"/>
      <c r="CD47" s="1324"/>
      <c r="CE47" s="1324"/>
      <c r="CF47" s="1326"/>
      <c r="CG47" s="1324"/>
      <c r="CH47" s="1329"/>
      <c r="CI47" s="1330"/>
      <c r="CJ47" s="1398"/>
      <c r="CK47" s="1394"/>
      <c r="CL47" s="1330"/>
      <c r="CM47" s="1392"/>
      <c r="CN47" s="1393"/>
      <c r="CO47" s="1394"/>
      <c r="CP47" s="1279"/>
      <c r="CQ47" s="1397"/>
      <c r="CR47" s="1279"/>
      <c r="CS47" s="1356"/>
      <c r="CT47" s="1279"/>
      <c r="CU47" s="1396"/>
      <c r="CV47" s="1279"/>
      <c r="CW47" s="1337"/>
      <c r="CX47" s="1359"/>
      <c r="CY47" s="1324"/>
      <c r="CZ47" s="1359"/>
      <c r="DA47" s="1326"/>
      <c r="DB47" s="1359"/>
      <c r="DC47" s="1329"/>
      <c r="DD47" s="1334"/>
      <c r="DE47" s="1365"/>
      <c r="DF47" s="1367"/>
      <c r="DG47" s="1367"/>
      <c r="DH47" s="1391"/>
      <c r="DI47" s="1279"/>
      <c r="DJ47" s="1356"/>
      <c r="DK47" s="343"/>
      <c r="DL47" s="343"/>
    </row>
    <row r="48" spans="1:116" s="344" customFormat="1" ht="17.45" customHeight="1">
      <c r="A48" s="1294" t="s">
        <v>879</v>
      </c>
      <c r="B48" s="1288"/>
      <c r="C48" s="1368" t="s">
        <v>1077</v>
      </c>
      <c r="D48" s="1292" t="s">
        <v>986</v>
      </c>
      <c r="E48" s="1294" t="s">
        <v>1067</v>
      </c>
      <c r="F48" s="336"/>
      <c r="G48" s="1296">
        <v>182410</v>
      </c>
      <c r="H48" s="1298">
        <v>270250</v>
      </c>
      <c r="I48" s="1296">
        <v>179370</v>
      </c>
      <c r="J48" s="1298">
        <v>267210</v>
      </c>
      <c r="K48" s="1279" t="s">
        <v>973</v>
      </c>
      <c r="L48" s="1275">
        <v>1700</v>
      </c>
      <c r="M48" s="1277">
        <v>2570</v>
      </c>
      <c r="N48" s="1282" t="s">
        <v>974</v>
      </c>
      <c r="O48" s="1266" t="s">
        <v>975</v>
      </c>
      <c r="P48" s="1266" t="s">
        <v>973</v>
      </c>
      <c r="Q48" s="1263" t="s">
        <v>976</v>
      </c>
      <c r="R48" s="1266" t="s">
        <v>973</v>
      </c>
      <c r="S48" s="1269">
        <v>3</v>
      </c>
      <c r="T48" s="1272">
        <v>2</v>
      </c>
      <c r="U48" s="1275">
        <v>1670</v>
      </c>
      <c r="V48" s="1277">
        <v>2540</v>
      </c>
      <c r="W48" s="1282" t="s">
        <v>974</v>
      </c>
      <c r="X48" s="1266" t="s">
        <v>975</v>
      </c>
      <c r="Y48" s="1266" t="s">
        <v>973</v>
      </c>
      <c r="Z48" s="1263" t="s">
        <v>976</v>
      </c>
      <c r="AA48" s="1266" t="s">
        <v>973</v>
      </c>
      <c r="AB48" s="1269">
        <v>3</v>
      </c>
      <c r="AC48" s="1300">
        <v>1.9</v>
      </c>
      <c r="AD48" s="1303" t="s">
        <v>973</v>
      </c>
      <c r="AE48" s="1304">
        <v>175690</v>
      </c>
      <c r="AF48" s="1306">
        <v>87840</v>
      </c>
      <c r="AG48" s="1308">
        <v>1750</v>
      </c>
      <c r="AH48" s="1277">
        <v>870</v>
      </c>
      <c r="AI48" s="1282" t="s">
        <v>974</v>
      </c>
      <c r="AJ48" s="1266" t="s">
        <v>975</v>
      </c>
      <c r="AK48" s="1266" t="s">
        <v>973</v>
      </c>
      <c r="AL48" s="1263" t="s">
        <v>976</v>
      </c>
      <c r="AM48" s="1266" t="s">
        <v>973</v>
      </c>
      <c r="AN48" s="1269">
        <v>2.7</v>
      </c>
      <c r="AO48" s="1300">
        <v>2.8</v>
      </c>
      <c r="AP48" s="1313" t="s">
        <v>973</v>
      </c>
      <c r="AQ48" s="1310">
        <v>158120</v>
      </c>
      <c r="AR48" s="1313" t="s">
        <v>973</v>
      </c>
      <c r="AS48" s="1314">
        <v>1580</v>
      </c>
      <c r="AT48" s="1266" t="s">
        <v>974</v>
      </c>
      <c r="AU48" s="1266" t="s">
        <v>975</v>
      </c>
      <c r="AV48" s="1266" t="s">
        <v>973</v>
      </c>
      <c r="AW48" s="1263" t="s">
        <v>976</v>
      </c>
      <c r="AX48" s="1266" t="s">
        <v>973</v>
      </c>
      <c r="AY48" s="1319">
        <v>2.7</v>
      </c>
      <c r="AZ48" s="1313" t="s">
        <v>973</v>
      </c>
      <c r="BA48" s="1310">
        <v>17560</v>
      </c>
      <c r="BB48" s="1313" t="s">
        <v>973</v>
      </c>
      <c r="BC48" s="1314">
        <v>170</v>
      </c>
      <c r="BD48" s="1266" t="s">
        <v>974</v>
      </c>
      <c r="BE48" s="1266" t="s">
        <v>975</v>
      </c>
      <c r="BF48" s="1266" t="s">
        <v>973</v>
      </c>
      <c r="BG48" s="1263" t="s">
        <v>976</v>
      </c>
      <c r="BH48" s="1266" t="s">
        <v>973</v>
      </c>
      <c r="BI48" s="1319">
        <v>2.6</v>
      </c>
      <c r="BJ48" s="1334"/>
      <c r="BK48" s="337"/>
      <c r="BL48" s="349" t="s">
        <v>1005</v>
      </c>
      <c r="BM48" s="350">
        <v>527200</v>
      </c>
      <c r="BN48" s="1279"/>
      <c r="BO48" s="351">
        <v>5270</v>
      </c>
      <c r="BP48" s="352" t="s">
        <v>974</v>
      </c>
      <c r="BQ48" s="353" t="s">
        <v>975</v>
      </c>
      <c r="BR48" s="354" t="s">
        <v>973</v>
      </c>
      <c r="BS48" s="355" t="s">
        <v>976</v>
      </c>
      <c r="BT48" s="352" t="s">
        <v>973</v>
      </c>
      <c r="BU48" s="356">
        <v>1.9</v>
      </c>
      <c r="BV48" s="373"/>
      <c r="BW48" s="1303"/>
      <c r="BX48" s="361" t="s">
        <v>1010</v>
      </c>
      <c r="BY48" s="1279" t="s">
        <v>973</v>
      </c>
      <c r="BZ48" s="1331">
        <v>30590</v>
      </c>
      <c r="CA48" s="1279" t="s">
        <v>973</v>
      </c>
      <c r="CB48" s="1335">
        <v>240</v>
      </c>
      <c r="CC48" s="1323" t="s">
        <v>974</v>
      </c>
      <c r="CD48" s="1323" t="s">
        <v>975</v>
      </c>
      <c r="CE48" s="1323" t="s">
        <v>973</v>
      </c>
      <c r="CF48" s="1325" t="s">
        <v>976</v>
      </c>
      <c r="CG48" s="1323" t="s">
        <v>973</v>
      </c>
      <c r="CH48" s="1327">
        <v>6.5</v>
      </c>
      <c r="CI48" s="1330" t="s">
        <v>973</v>
      </c>
      <c r="CJ48" s="1275">
        <v>2100</v>
      </c>
      <c r="CK48" s="1399">
        <v>2300</v>
      </c>
      <c r="CL48" s="1330" t="s">
        <v>973</v>
      </c>
      <c r="CM48" s="1400" t="s">
        <v>1068</v>
      </c>
      <c r="CN48" s="1401">
        <v>25700</v>
      </c>
      <c r="CO48" s="1399">
        <v>28600</v>
      </c>
      <c r="CP48" s="1279" t="s">
        <v>982</v>
      </c>
      <c r="CQ48" s="1395">
        <v>1330</v>
      </c>
      <c r="CR48" s="1279" t="s">
        <v>982</v>
      </c>
      <c r="CS48" s="1350" t="s">
        <v>1078</v>
      </c>
      <c r="CT48" s="1279" t="s">
        <v>982</v>
      </c>
      <c r="CU48" s="1395">
        <v>26540</v>
      </c>
      <c r="CV48" s="1279" t="s">
        <v>910</v>
      </c>
      <c r="CW48" s="1335">
        <v>260</v>
      </c>
      <c r="CX48" s="1357" t="s">
        <v>974</v>
      </c>
      <c r="CY48" s="1323" t="s">
        <v>975</v>
      </c>
      <c r="CZ48" s="1357" t="s">
        <v>973</v>
      </c>
      <c r="DA48" s="1325" t="s">
        <v>976</v>
      </c>
      <c r="DB48" s="1357" t="s">
        <v>973</v>
      </c>
      <c r="DC48" s="1327">
        <v>0.9</v>
      </c>
      <c r="DD48" s="1334" t="s">
        <v>982</v>
      </c>
      <c r="DE48" s="1360" t="s">
        <v>1071</v>
      </c>
      <c r="DF48" s="1362" t="s">
        <v>1071</v>
      </c>
      <c r="DG48" s="1362" t="s">
        <v>1071</v>
      </c>
      <c r="DH48" s="1408" t="s">
        <v>1071</v>
      </c>
      <c r="DI48" s="362"/>
      <c r="DJ48" s="1403" t="s">
        <v>1079</v>
      </c>
      <c r="DK48" s="343"/>
      <c r="DL48" s="343"/>
    </row>
    <row r="49" spans="1:116" s="344" customFormat="1" ht="17.45" customHeight="1">
      <c r="A49" s="1295"/>
      <c r="B49" s="1288"/>
      <c r="C49" s="1369"/>
      <c r="D49" s="1293"/>
      <c r="E49" s="1295"/>
      <c r="F49" s="336"/>
      <c r="G49" s="1297"/>
      <c r="H49" s="1299"/>
      <c r="I49" s="1297"/>
      <c r="J49" s="1299"/>
      <c r="K49" s="1279"/>
      <c r="L49" s="1276"/>
      <c r="M49" s="1278"/>
      <c r="N49" s="1283"/>
      <c r="O49" s="1267"/>
      <c r="P49" s="1267"/>
      <c r="Q49" s="1264"/>
      <c r="R49" s="1267"/>
      <c r="S49" s="1270"/>
      <c r="T49" s="1273"/>
      <c r="U49" s="1276"/>
      <c r="V49" s="1278"/>
      <c r="W49" s="1283"/>
      <c r="X49" s="1267"/>
      <c r="Y49" s="1267"/>
      <c r="Z49" s="1264"/>
      <c r="AA49" s="1267"/>
      <c r="AB49" s="1270"/>
      <c r="AC49" s="1301"/>
      <c r="AD49" s="1303"/>
      <c r="AE49" s="1305"/>
      <c r="AF49" s="1307"/>
      <c r="AG49" s="1309"/>
      <c r="AH49" s="1278"/>
      <c r="AI49" s="1283"/>
      <c r="AJ49" s="1267"/>
      <c r="AK49" s="1267"/>
      <c r="AL49" s="1264"/>
      <c r="AM49" s="1267"/>
      <c r="AN49" s="1270"/>
      <c r="AO49" s="1301"/>
      <c r="AP49" s="1313"/>
      <c r="AQ49" s="1311"/>
      <c r="AR49" s="1313"/>
      <c r="AS49" s="1315"/>
      <c r="AT49" s="1267"/>
      <c r="AU49" s="1267"/>
      <c r="AV49" s="1267"/>
      <c r="AW49" s="1264"/>
      <c r="AX49" s="1267"/>
      <c r="AY49" s="1320"/>
      <c r="AZ49" s="1313"/>
      <c r="BA49" s="1311"/>
      <c r="BB49" s="1313"/>
      <c r="BC49" s="1315"/>
      <c r="BD49" s="1267"/>
      <c r="BE49" s="1267"/>
      <c r="BF49" s="1267"/>
      <c r="BG49" s="1264"/>
      <c r="BH49" s="1267"/>
      <c r="BI49" s="1320"/>
      <c r="BJ49" s="1334"/>
      <c r="BK49" s="337"/>
      <c r="BL49" s="349" t="s">
        <v>1009</v>
      </c>
      <c r="BM49" s="350">
        <v>569700</v>
      </c>
      <c r="BN49" s="1279"/>
      <c r="BO49" s="351">
        <v>5690</v>
      </c>
      <c r="BP49" s="352" t="s">
        <v>974</v>
      </c>
      <c r="BQ49" s="353" t="s">
        <v>975</v>
      </c>
      <c r="BR49" s="354" t="s">
        <v>973</v>
      </c>
      <c r="BS49" s="355" t="s">
        <v>976</v>
      </c>
      <c r="BT49" s="352" t="s">
        <v>973</v>
      </c>
      <c r="BU49" s="356">
        <v>1.9</v>
      </c>
      <c r="BV49" s="373"/>
      <c r="BW49" s="1303"/>
      <c r="BX49" s="348"/>
      <c r="BY49" s="1279"/>
      <c r="BZ49" s="1332"/>
      <c r="CA49" s="1279"/>
      <c r="CB49" s="1336"/>
      <c r="CC49" s="1267"/>
      <c r="CD49" s="1267"/>
      <c r="CE49" s="1267"/>
      <c r="CF49" s="1264"/>
      <c r="CG49" s="1267"/>
      <c r="CH49" s="1328"/>
      <c r="CI49" s="1330"/>
      <c r="CJ49" s="1276"/>
      <c r="CK49" s="1354"/>
      <c r="CL49" s="1330"/>
      <c r="CM49" s="1352"/>
      <c r="CN49" s="1353"/>
      <c r="CO49" s="1354"/>
      <c r="CP49" s="1279"/>
      <c r="CQ49" s="1396"/>
      <c r="CR49" s="1279"/>
      <c r="CS49" s="1351"/>
      <c r="CT49" s="1279"/>
      <c r="CU49" s="1396"/>
      <c r="CV49" s="1279"/>
      <c r="CW49" s="1336"/>
      <c r="CX49" s="1358"/>
      <c r="CY49" s="1267"/>
      <c r="CZ49" s="1358"/>
      <c r="DA49" s="1264"/>
      <c r="DB49" s="1358"/>
      <c r="DC49" s="1328"/>
      <c r="DD49" s="1334"/>
      <c r="DE49" s="1361"/>
      <c r="DF49" s="1363"/>
      <c r="DG49" s="1363"/>
      <c r="DH49" s="1409"/>
      <c r="DI49" s="362"/>
      <c r="DJ49" s="1404"/>
      <c r="DK49" s="343"/>
      <c r="DL49" s="343"/>
    </row>
    <row r="50" spans="1:116" s="344" customFormat="1" ht="17.45" customHeight="1">
      <c r="A50" s="1295"/>
      <c r="B50" s="1288"/>
      <c r="C50" s="1369"/>
      <c r="D50" s="1293"/>
      <c r="E50" s="1295"/>
      <c r="F50" s="336"/>
      <c r="G50" s="1297"/>
      <c r="H50" s="1299"/>
      <c r="I50" s="1297"/>
      <c r="J50" s="1299"/>
      <c r="K50" s="1279"/>
      <c r="L50" s="1276"/>
      <c r="M50" s="1278"/>
      <c r="N50" s="1283"/>
      <c r="O50" s="1267"/>
      <c r="P50" s="1267"/>
      <c r="Q50" s="1264"/>
      <c r="R50" s="1267"/>
      <c r="S50" s="1270"/>
      <c r="T50" s="1273"/>
      <c r="U50" s="1276"/>
      <c r="V50" s="1278"/>
      <c r="W50" s="1283"/>
      <c r="X50" s="1267"/>
      <c r="Y50" s="1267"/>
      <c r="Z50" s="1264"/>
      <c r="AA50" s="1267"/>
      <c r="AB50" s="1270"/>
      <c r="AC50" s="1301"/>
      <c r="AD50" s="1303"/>
      <c r="AE50" s="1305"/>
      <c r="AF50" s="1307"/>
      <c r="AG50" s="1309"/>
      <c r="AH50" s="1278"/>
      <c r="AI50" s="1283"/>
      <c r="AJ50" s="1267"/>
      <c r="AK50" s="1267"/>
      <c r="AL50" s="1264"/>
      <c r="AM50" s="1267"/>
      <c r="AN50" s="1270"/>
      <c r="AO50" s="1301"/>
      <c r="AP50" s="1313"/>
      <c r="AQ50" s="1311"/>
      <c r="AR50" s="1313"/>
      <c r="AS50" s="1315"/>
      <c r="AT50" s="1267"/>
      <c r="AU50" s="1267"/>
      <c r="AV50" s="1267"/>
      <c r="AW50" s="1264"/>
      <c r="AX50" s="1267"/>
      <c r="AY50" s="1320"/>
      <c r="AZ50" s="1313"/>
      <c r="BA50" s="1311"/>
      <c r="BB50" s="1313"/>
      <c r="BC50" s="1315"/>
      <c r="BD50" s="1267"/>
      <c r="BE50" s="1267"/>
      <c r="BF50" s="1267"/>
      <c r="BG50" s="1264"/>
      <c r="BH50" s="1267"/>
      <c r="BI50" s="1320"/>
      <c r="BJ50" s="1334"/>
      <c r="BK50" s="337"/>
      <c r="BL50" s="349" t="s">
        <v>1012</v>
      </c>
      <c r="BM50" s="350">
        <v>612300</v>
      </c>
      <c r="BN50" s="1279"/>
      <c r="BO50" s="351">
        <v>6120</v>
      </c>
      <c r="BP50" s="352" t="s">
        <v>974</v>
      </c>
      <c r="BQ50" s="353" t="s">
        <v>975</v>
      </c>
      <c r="BR50" s="354" t="s">
        <v>973</v>
      </c>
      <c r="BS50" s="355" t="s">
        <v>976</v>
      </c>
      <c r="BT50" s="352" t="s">
        <v>973</v>
      </c>
      <c r="BU50" s="356">
        <v>2</v>
      </c>
      <c r="BV50" s="373"/>
      <c r="BW50" s="1303"/>
      <c r="BX50" s="348"/>
      <c r="BY50" s="1279"/>
      <c r="BZ50" s="1332"/>
      <c r="CA50" s="1279"/>
      <c r="CB50" s="1336"/>
      <c r="CC50" s="1267"/>
      <c r="CD50" s="1267"/>
      <c r="CE50" s="1267"/>
      <c r="CF50" s="1264"/>
      <c r="CG50" s="1267"/>
      <c r="CH50" s="1328"/>
      <c r="CI50" s="1330"/>
      <c r="CJ50" s="1276"/>
      <c r="CK50" s="1354"/>
      <c r="CL50" s="1330"/>
      <c r="CM50" s="1352" t="s">
        <v>1073</v>
      </c>
      <c r="CN50" s="1353">
        <v>14200</v>
      </c>
      <c r="CO50" s="1354">
        <v>15700</v>
      </c>
      <c r="CP50" s="1279"/>
      <c r="CQ50" s="1396"/>
      <c r="CR50" s="1279"/>
      <c r="CS50" s="1351"/>
      <c r="CT50" s="1279"/>
      <c r="CU50" s="1396"/>
      <c r="CV50" s="1279"/>
      <c r="CW50" s="1336"/>
      <c r="CX50" s="1358"/>
      <c r="CY50" s="1267"/>
      <c r="CZ50" s="1358"/>
      <c r="DA50" s="1264"/>
      <c r="DB50" s="1358"/>
      <c r="DC50" s="1328"/>
      <c r="DD50" s="1334"/>
      <c r="DE50" s="1361"/>
      <c r="DF50" s="1363"/>
      <c r="DG50" s="1363"/>
      <c r="DH50" s="1409"/>
      <c r="DI50" s="362"/>
      <c r="DJ50" s="363" t="s">
        <v>1080</v>
      </c>
      <c r="DK50" s="343"/>
      <c r="DL50" s="343"/>
    </row>
    <row r="51" spans="1:116" s="344" customFormat="1" ht="17.45" customHeight="1">
      <c r="A51" s="1295"/>
      <c r="B51" s="1288"/>
      <c r="C51" s="1369"/>
      <c r="D51" s="1293"/>
      <c r="E51" s="1295"/>
      <c r="F51" s="336"/>
      <c r="G51" s="1297"/>
      <c r="H51" s="1299"/>
      <c r="I51" s="1297"/>
      <c r="J51" s="1299"/>
      <c r="K51" s="1279"/>
      <c r="L51" s="1276"/>
      <c r="M51" s="1278"/>
      <c r="N51" s="1284"/>
      <c r="O51" s="1268"/>
      <c r="P51" s="1268"/>
      <c r="Q51" s="1265"/>
      <c r="R51" s="1268"/>
      <c r="S51" s="1271"/>
      <c r="T51" s="1274"/>
      <c r="U51" s="1276"/>
      <c r="V51" s="1278"/>
      <c r="W51" s="1284"/>
      <c r="X51" s="1268"/>
      <c r="Y51" s="1268"/>
      <c r="Z51" s="1265"/>
      <c r="AA51" s="1268"/>
      <c r="AB51" s="1271"/>
      <c r="AC51" s="1302"/>
      <c r="AD51" s="1303"/>
      <c r="AE51" s="1305"/>
      <c r="AF51" s="1307"/>
      <c r="AG51" s="1309"/>
      <c r="AH51" s="1278"/>
      <c r="AI51" s="1284"/>
      <c r="AJ51" s="1268"/>
      <c r="AK51" s="1268"/>
      <c r="AL51" s="1265"/>
      <c r="AM51" s="1268"/>
      <c r="AN51" s="1271"/>
      <c r="AO51" s="1302"/>
      <c r="AP51" s="1313"/>
      <c r="AQ51" s="1312"/>
      <c r="AR51" s="1313"/>
      <c r="AS51" s="1316"/>
      <c r="AT51" s="1317"/>
      <c r="AU51" s="1317"/>
      <c r="AV51" s="1317"/>
      <c r="AW51" s="1318"/>
      <c r="AX51" s="1317"/>
      <c r="AY51" s="1321"/>
      <c r="AZ51" s="1313"/>
      <c r="BA51" s="1312"/>
      <c r="BB51" s="1313"/>
      <c r="BC51" s="1316"/>
      <c r="BD51" s="1317"/>
      <c r="BE51" s="1317"/>
      <c r="BF51" s="1317"/>
      <c r="BG51" s="1318"/>
      <c r="BH51" s="1317"/>
      <c r="BI51" s="1321"/>
      <c r="BJ51" s="1334"/>
      <c r="BK51" s="337"/>
      <c r="BL51" s="349" t="s">
        <v>1014</v>
      </c>
      <c r="BM51" s="350">
        <v>654900</v>
      </c>
      <c r="BN51" s="1279"/>
      <c r="BO51" s="351">
        <v>6540</v>
      </c>
      <c r="BP51" s="352" t="s">
        <v>974</v>
      </c>
      <c r="BQ51" s="353" t="s">
        <v>975</v>
      </c>
      <c r="BR51" s="354" t="s">
        <v>973</v>
      </c>
      <c r="BS51" s="355" t="s">
        <v>976</v>
      </c>
      <c r="BT51" s="352" t="s">
        <v>973</v>
      </c>
      <c r="BU51" s="356">
        <v>1.9</v>
      </c>
      <c r="BV51" s="373"/>
      <c r="BW51" s="1303"/>
      <c r="BX51" s="348"/>
      <c r="BY51" s="1279"/>
      <c r="BZ51" s="1332"/>
      <c r="CA51" s="1279"/>
      <c r="CB51" s="1336"/>
      <c r="CC51" s="1267"/>
      <c r="CD51" s="1267"/>
      <c r="CE51" s="1267"/>
      <c r="CF51" s="1264"/>
      <c r="CG51" s="1267"/>
      <c r="CH51" s="1328"/>
      <c r="CI51" s="1330"/>
      <c r="CJ51" s="1276"/>
      <c r="CK51" s="1354"/>
      <c r="CL51" s="1330"/>
      <c r="CM51" s="1352"/>
      <c r="CN51" s="1353"/>
      <c r="CO51" s="1354"/>
      <c r="CP51" s="1279"/>
      <c r="CQ51" s="1396"/>
      <c r="CR51" s="1279"/>
      <c r="CS51" s="1351"/>
      <c r="CT51" s="1279"/>
      <c r="CU51" s="1396"/>
      <c r="CV51" s="1279"/>
      <c r="CW51" s="1336"/>
      <c r="CX51" s="1358"/>
      <c r="CY51" s="1267"/>
      <c r="CZ51" s="1358"/>
      <c r="DA51" s="1264"/>
      <c r="DB51" s="1358"/>
      <c r="DC51" s="1328"/>
      <c r="DD51" s="1334"/>
      <c r="DE51" s="1361"/>
      <c r="DF51" s="1363"/>
      <c r="DG51" s="1363"/>
      <c r="DH51" s="1409"/>
      <c r="DI51" s="362"/>
      <c r="DJ51" s="364">
        <v>0.8</v>
      </c>
      <c r="DK51" s="343"/>
      <c r="DL51" s="343"/>
    </row>
    <row r="52" spans="1:116" s="344" customFormat="1" ht="17.45" customHeight="1">
      <c r="A52" s="1343" t="s">
        <v>880</v>
      </c>
      <c r="B52" s="1288"/>
      <c r="C52" s="1369"/>
      <c r="D52" s="1293"/>
      <c r="E52" s="1343" t="s">
        <v>55</v>
      </c>
      <c r="F52" s="336"/>
      <c r="G52" s="1344">
        <v>270250</v>
      </c>
      <c r="H52" s="1345"/>
      <c r="I52" s="1344">
        <v>267210</v>
      </c>
      <c r="J52" s="1345"/>
      <c r="K52" s="1279" t="s">
        <v>973</v>
      </c>
      <c r="L52" s="1388">
        <v>2570</v>
      </c>
      <c r="M52" s="1384"/>
      <c r="N52" s="1283" t="s">
        <v>974</v>
      </c>
      <c r="O52" s="1267" t="s">
        <v>975</v>
      </c>
      <c r="P52" s="1267" t="s">
        <v>973</v>
      </c>
      <c r="Q52" s="1264" t="s">
        <v>976</v>
      </c>
      <c r="R52" s="1267" t="s">
        <v>973</v>
      </c>
      <c r="S52" s="1374">
        <v>2</v>
      </c>
      <c r="T52" s="1375"/>
      <c r="U52" s="1388">
        <v>2540</v>
      </c>
      <c r="V52" s="1384"/>
      <c r="W52" s="1283" t="s">
        <v>974</v>
      </c>
      <c r="X52" s="1267" t="s">
        <v>975</v>
      </c>
      <c r="Y52" s="1267" t="s">
        <v>973</v>
      </c>
      <c r="Z52" s="1264" t="s">
        <v>976</v>
      </c>
      <c r="AA52" s="1267" t="s">
        <v>973</v>
      </c>
      <c r="AB52" s="1374">
        <v>1.9</v>
      </c>
      <c r="AC52" s="1320"/>
      <c r="AD52" s="1303" t="s">
        <v>973</v>
      </c>
      <c r="AE52" s="1377">
        <v>87840</v>
      </c>
      <c r="AF52" s="1379"/>
      <c r="AG52" s="1382">
        <v>870</v>
      </c>
      <c r="AH52" s="1384"/>
      <c r="AI52" s="1283" t="s">
        <v>974</v>
      </c>
      <c r="AJ52" s="1267" t="s">
        <v>975</v>
      </c>
      <c r="AK52" s="1267" t="s">
        <v>973</v>
      </c>
      <c r="AL52" s="1264" t="s">
        <v>976</v>
      </c>
      <c r="AM52" s="1267" t="s">
        <v>973</v>
      </c>
      <c r="AN52" s="1374">
        <v>2.8</v>
      </c>
      <c r="AO52" s="1320"/>
      <c r="AP52" s="357"/>
      <c r="AQ52" s="357"/>
      <c r="AR52" s="357"/>
      <c r="AS52" s="357"/>
      <c r="AT52" s="357"/>
      <c r="AU52" s="357"/>
      <c r="AV52" s="357"/>
      <c r="AW52" s="357"/>
      <c r="AX52" s="357"/>
      <c r="AY52" s="358"/>
      <c r="AZ52" s="357"/>
      <c r="BA52" s="357"/>
      <c r="BB52" s="357"/>
      <c r="BC52" s="357"/>
      <c r="BD52" s="357"/>
      <c r="BE52" s="357"/>
      <c r="BF52" s="357"/>
      <c r="BG52" s="357"/>
      <c r="BH52" s="357"/>
      <c r="BI52" s="357"/>
      <c r="BJ52" s="1338"/>
      <c r="BK52" s="337"/>
      <c r="BL52" s="349" t="s">
        <v>1081</v>
      </c>
      <c r="BM52" s="350">
        <v>697500</v>
      </c>
      <c r="BN52" s="1279"/>
      <c r="BO52" s="351">
        <v>6970</v>
      </c>
      <c r="BP52" s="352" t="s">
        <v>974</v>
      </c>
      <c r="BQ52" s="353" t="s">
        <v>975</v>
      </c>
      <c r="BR52" s="354" t="s">
        <v>973</v>
      </c>
      <c r="BS52" s="355" t="s">
        <v>976</v>
      </c>
      <c r="BT52" s="352" t="s">
        <v>973</v>
      </c>
      <c r="BU52" s="356">
        <v>1.9</v>
      </c>
      <c r="BV52" s="373"/>
      <c r="BW52" s="1303"/>
      <c r="BX52" s="348"/>
      <c r="BY52" s="1279"/>
      <c r="BZ52" s="1332"/>
      <c r="CA52" s="1279"/>
      <c r="CB52" s="1336"/>
      <c r="CC52" s="1267"/>
      <c r="CD52" s="1267"/>
      <c r="CE52" s="1267"/>
      <c r="CF52" s="1264"/>
      <c r="CG52" s="1267"/>
      <c r="CH52" s="1328"/>
      <c r="CI52" s="1330"/>
      <c r="CJ52" s="1276"/>
      <c r="CK52" s="1354"/>
      <c r="CL52" s="1330"/>
      <c r="CM52" s="1352" t="s">
        <v>1075</v>
      </c>
      <c r="CN52" s="1353">
        <v>12300</v>
      </c>
      <c r="CO52" s="1354">
        <v>13700</v>
      </c>
      <c r="CP52" s="1279"/>
      <c r="CQ52" s="1396"/>
      <c r="CR52" s="1279"/>
      <c r="CS52" s="1355">
        <v>0.08</v>
      </c>
      <c r="CT52" s="1279"/>
      <c r="CU52" s="1396"/>
      <c r="CV52" s="1279"/>
      <c r="CW52" s="1336"/>
      <c r="CX52" s="1358"/>
      <c r="CY52" s="1267"/>
      <c r="CZ52" s="1358"/>
      <c r="DA52" s="1264"/>
      <c r="DB52" s="1358"/>
      <c r="DC52" s="1328"/>
      <c r="DD52" s="1334"/>
      <c r="DE52" s="1364">
        <v>0.01</v>
      </c>
      <c r="DF52" s="1366">
        <v>0.03</v>
      </c>
      <c r="DG52" s="1366">
        <v>0.04</v>
      </c>
      <c r="DH52" s="1390">
        <v>0.06</v>
      </c>
      <c r="DI52" s="362"/>
      <c r="DJ52" s="363" t="s">
        <v>1082</v>
      </c>
      <c r="DK52" s="343"/>
      <c r="DL52" s="343"/>
    </row>
    <row r="53" spans="1:116" s="344" customFormat="1" ht="17.45" customHeight="1">
      <c r="A53" s="1295"/>
      <c r="B53" s="1288"/>
      <c r="C53" s="1369"/>
      <c r="D53" s="1293"/>
      <c r="E53" s="1295"/>
      <c r="F53" s="336"/>
      <c r="G53" s="1332"/>
      <c r="H53" s="1346"/>
      <c r="I53" s="1332"/>
      <c r="J53" s="1346"/>
      <c r="K53" s="1279"/>
      <c r="L53" s="1341"/>
      <c r="M53" s="1385"/>
      <c r="N53" s="1283"/>
      <c r="O53" s="1267"/>
      <c r="P53" s="1267"/>
      <c r="Q53" s="1264"/>
      <c r="R53" s="1267"/>
      <c r="S53" s="1375"/>
      <c r="T53" s="1375"/>
      <c r="U53" s="1341"/>
      <c r="V53" s="1385"/>
      <c r="W53" s="1283"/>
      <c r="X53" s="1267"/>
      <c r="Y53" s="1267"/>
      <c r="Z53" s="1264"/>
      <c r="AA53" s="1267"/>
      <c r="AB53" s="1375"/>
      <c r="AC53" s="1320"/>
      <c r="AD53" s="1303"/>
      <c r="AE53" s="1378"/>
      <c r="AF53" s="1380"/>
      <c r="AG53" s="1383"/>
      <c r="AH53" s="1385"/>
      <c r="AI53" s="1283"/>
      <c r="AJ53" s="1267"/>
      <c r="AK53" s="1267"/>
      <c r="AL53" s="1264"/>
      <c r="AM53" s="1267"/>
      <c r="AN53" s="1375"/>
      <c r="AO53" s="1320"/>
      <c r="AP53" s="357"/>
      <c r="AQ53" s="357"/>
      <c r="AR53" s="357"/>
      <c r="AS53" s="357"/>
      <c r="AT53" s="357"/>
      <c r="AU53" s="357"/>
      <c r="AV53" s="357"/>
      <c r="AW53" s="357"/>
      <c r="AX53" s="357"/>
      <c r="AY53" s="359"/>
      <c r="AZ53" s="357"/>
      <c r="BA53" s="357"/>
      <c r="BB53" s="357"/>
      <c r="BC53" s="357"/>
      <c r="BD53" s="357"/>
      <c r="BE53" s="357"/>
      <c r="BF53" s="357"/>
      <c r="BG53" s="357"/>
      <c r="BH53" s="357"/>
      <c r="BI53" s="357"/>
      <c r="BJ53" s="1338"/>
      <c r="BK53" s="337"/>
      <c r="BL53" s="349" t="s">
        <v>1017</v>
      </c>
      <c r="BM53" s="350">
        <v>740100</v>
      </c>
      <c r="BN53" s="1279"/>
      <c r="BO53" s="351">
        <v>7400</v>
      </c>
      <c r="BP53" s="352" t="s">
        <v>974</v>
      </c>
      <c r="BQ53" s="353" t="s">
        <v>975</v>
      </c>
      <c r="BR53" s="354" t="s">
        <v>973</v>
      </c>
      <c r="BS53" s="355" t="s">
        <v>976</v>
      </c>
      <c r="BT53" s="352" t="s">
        <v>973</v>
      </c>
      <c r="BU53" s="356">
        <v>1.9</v>
      </c>
      <c r="BV53" s="373"/>
      <c r="BW53" s="1303"/>
      <c r="BX53" s="348"/>
      <c r="BY53" s="1279"/>
      <c r="BZ53" s="1332"/>
      <c r="CA53" s="1279"/>
      <c r="CB53" s="1336"/>
      <c r="CC53" s="1267"/>
      <c r="CD53" s="1267"/>
      <c r="CE53" s="1267"/>
      <c r="CF53" s="1264"/>
      <c r="CG53" s="1267"/>
      <c r="CH53" s="1328"/>
      <c r="CI53" s="1330"/>
      <c r="CJ53" s="1276"/>
      <c r="CK53" s="1354"/>
      <c r="CL53" s="1330"/>
      <c r="CM53" s="1352"/>
      <c r="CN53" s="1353"/>
      <c r="CO53" s="1354"/>
      <c r="CP53" s="1279"/>
      <c r="CQ53" s="1396"/>
      <c r="CR53" s="1279"/>
      <c r="CS53" s="1355"/>
      <c r="CT53" s="1279"/>
      <c r="CU53" s="1396"/>
      <c r="CV53" s="1279"/>
      <c r="CW53" s="1336"/>
      <c r="CX53" s="1358"/>
      <c r="CY53" s="1267"/>
      <c r="CZ53" s="1358"/>
      <c r="DA53" s="1264"/>
      <c r="DB53" s="1358"/>
      <c r="DC53" s="1328"/>
      <c r="DD53" s="1334"/>
      <c r="DE53" s="1364"/>
      <c r="DF53" s="1366"/>
      <c r="DG53" s="1366"/>
      <c r="DH53" s="1390"/>
      <c r="DI53" s="362"/>
      <c r="DJ53" s="364">
        <v>0.75</v>
      </c>
      <c r="DK53" s="343"/>
      <c r="DL53" s="343"/>
    </row>
    <row r="54" spans="1:116" s="344" customFormat="1" ht="17.45" customHeight="1">
      <c r="A54" s="1295"/>
      <c r="B54" s="1288"/>
      <c r="C54" s="1369"/>
      <c r="D54" s="1293"/>
      <c r="E54" s="1295"/>
      <c r="F54" s="336"/>
      <c r="G54" s="1332"/>
      <c r="H54" s="1346"/>
      <c r="I54" s="1332"/>
      <c r="J54" s="1346"/>
      <c r="K54" s="1279"/>
      <c r="L54" s="1341"/>
      <c r="M54" s="1385"/>
      <c r="N54" s="1283"/>
      <c r="O54" s="1267"/>
      <c r="P54" s="1267"/>
      <c r="Q54" s="1264"/>
      <c r="R54" s="1267"/>
      <c r="S54" s="1375"/>
      <c r="T54" s="1375"/>
      <c r="U54" s="1341"/>
      <c r="V54" s="1385"/>
      <c r="W54" s="1283"/>
      <c r="X54" s="1267"/>
      <c r="Y54" s="1267"/>
      <c r="Z54" s="1264"/>
      <c r="AA54" s="1267"/>
      <c r="AB54" s="1375"/>
      <c r="AC54" s="1320"/>
      <c r="AD54" s="1303"/>
      <c r="AE54" s="1378"/>
      <c r="AF54" s="1380"/>
      <c r="AG54" s="1383"/>
      <c r="AH54" s="1385"/>
      <c r="AI54" s="1283"/>
      <c r="AJ54" s="1267"/>
      <c r="AK54" s="1267"/>
      <c r="AL54" s="1264"/>
      <c r="AM54" s="1267"/>
      <c r="AN54" s="1375"/>
      <c r="AO54" s="1320"/>
      <c r="AP54" s="357"/>
      <c r="AQ54" s="357"/>
      <c r="AR54" s="357"/>
      <c r="AS54" s="357"/>
      <c r="AT54" s="357"/>
      <c r="AU54" s="357"/>
      <c r="AV54" s="357"/>
      <c r="AW54" s="357"/>
      <c r="AX54" s="357"/>
      <c r="AY54" s="359"/>
      <c r="AZ54" s="357"/>
      <c r="BA54" s="357"/>
      <c r="BB54" s="357"/>
      <c r="BC54" s="357"/>
      <c r="BD54" s="357"/>
      <c r="BE54" s="357"/>
      <c r="BF54" s="357"/>
      <c r="BG54" s="357"/>
      <c r="BH54" s="357"/>
      <c r="BI54" s="357"/>
      <c r="BJ54" s="1338"/>
      <c r="BK54" s="337"/>
      <c r="BL54" s="349" t="s">
        <v>1019</v>
      </c>
      <c r="BM54" s="350">
        <v>782700</v>
      </c>
      <c r="BN54" s="1279"/>
      <c r="BO54" s="351">
        <v>7820</v>
      </c>
      <c r="BP54" s="352" t="s">
        <v>974</v>
      </c>
      <c r="BQ54" s="353" t="s">
        <v>975</v>
      </c>
      <c r="BR54" s="354" t="s">
        <v>973</v>
      </c>
      <c r="BS54" s="355" t="s">
        <v>976</v>
      </c>
      <c r="BT54" s="352" t="s">
        <v>973</v>
      </c>
      <c r="BU54" s="356">
        <v>2</v>
      </c>
      <c r="BV54" s="373"/>
      <c r="BW54" s="1303"/>
      <c r="BX54" s="348"/>
      <c r="BY54" s="1279"/>
      <c r="BZ54" s="1332"/>
      <c r="CA54" s="1279"/>
      <c r="CB54" s="1336"/>
      <c r="CC54" s="1267"/>
      <c r="CD54" s="1267"/>
      <c r="CE54" s="1267"/>
      <c r="CF54" s="1264"/>
      <c r="CG54" s="1267"/>
      <c r="CH54" s="1328"/>
      <c r="CI54" s="1330"/>
      <c r="CJ54" s="1276"/>
      <c r="CK54" s="1354"/>
      <c r="CL54" s="1330"/>
      <c r="CM54" s="1352" t="s">
        <v>1076</v>
      </c>
      <c r="CN54" s="1353">
        <v>11000</v>
      </c>
      <c r="CO54" s="1354">
        <v>12300</v>
      </c>
      <c r="CP54" s="1279"/>
      <c r="CQ54" s="1396"/>
      <c r="CR54" s="1279"/>
      <c r="CS54" s="1355"/>
      <c r="CT54" s="1279"/>
      <c r="CU54" s="1396"/>
      <c r="CV54" s="1279"/>
      <c r="CW54" s="1336"/>
      <c r="CX54" s="1358"/>
      <c r="CY54" s="1267"/>
      <c r="CZ54" s="1358"/>
      <c r="DA54" s="1264"/>
      <c r="DB54" s="1358"/>
      <c r="DC54" s="1328"/>
      <c r="DD54" s="1334"/>
      <c r="DE54" s="1364"/>
      <c r="DF54" s="1366"/>
      <c r="DG54" s="1366"/>
      <c r="DH54" s="1390"/>
      <c r="DI54" s="362"/>
      <c r="DJ54" s="363" t="s">
        <v>1083</v>
      </c>
      <c r="DK54" s="343"/>
      <c r="DL54" s="343"/>
    </row>
    <row r="55" spans="1:116" s="344" customFormat="1" ht="17.45" customHeight="1">
      <c r="A55" s="1405"/>
      <c r="B55" s="1289"/>
      <c r="C55" s="1370"/>
      <c r="D55" s="1371"/>
      <c r="E55" s="1405"/>
      <c r="F55" s="336"/>
      <c r="G55" s="1332"/>
      <c r="H55" s="1347"/>
      <c r="I55" s="1332"/>
      <c r="J55" s="1347"/>
      <c r="K55" s="1279"/>
      <c r="L55" s="1389"/>
      <c r="M55" s="1386"/>
      <c r="N55" s="1387"/>
      <c r="O55" s="1372"/>
      <c r="P55" s="1372"/>
      <c r="Q55" s="1373"/>
      <c r="R55" s="1372"/>
      <c r="S55" s="1376"/>
      <c r="T55" s="1376"/>
      <c r="U55" s="1389"/>
      <c r="V55" s="1386"/>
      <c r="W55" s="1387"/>
      <c r="X55" s="1372"/>
      <c r="Y55" s="1372"/>
      <c r="Z55" s="1373"/>
      <c r="AA55" s="1372"/>
      <c r="AB55" s="1376"/>
      <c r="AC55" s="1321"/>
      <c r="AD55" s="1303"/>
      <c r="AE55" s="1378"/>
      <c r="AF55" s="1381"/>
      <c r="AG55" s="1383"/>
      <c r="AH55" s="1386"/>
      <c r="AI55" s="1387"/>
      <c r="AJ55" s="1372"/>
      <c r="AK55" s="1372"/>
      <c r="AL55" s="1373"/>
      <c r="AM55" s="1372"/>
      <c r="AN55" s="1376"/>
      <c r="AO55" s="1321"/>
      <c r="AP55" s="357"/>
      <c r="AQ55" s="357"/>
      <c r="AR55" s="357"/>
      <c r="AS55" s="357"/>
      <c r="AT55" s="357"/>
      <c r="AU55" s="357"/>
      <c r="AV55" s="357"/>
      <c r="AW55" s="357"/>
      <c r="AX55" s="357"/>
      <c r="AY55" s="360"/>
      <c r="AZ55" s="357"/>
      <c r="BA55" s="357"/>
      <c r="BB55" s="357"/>
      <c r="BC55" s="357"/>
      <c r="BD55" s="357"/>
      <c r="BE55" s="357"/>
      <c r="BF55" s="357"/>
      <c r="BG55" s="357"/>
      <c r="BH55" s="357"/>
      <c r="BI55" s="357"/>
      <c r="BJ55" s="1338"/>
      <c r="BK55" s="337"/>
      <c r="BL55" s="365" t="s">
        <v>1021</v>
      </c>
      <c r="BM55" s="366">
        <v>825200</v>
      </c>
      <c r="BN55" s="1279"/>
      <c r="BO55" s="351">
        <v>8250</v>
      </c>
      <c r="BP55" s="352" t="s">
        <v>974</v>
      </c>
      <c r="BQ55" s="353" t="s">
        <v>975</v>
      </c>
      <c r="BR55" s="354" t="s">
        <v>973</v>
      </c>
      <c r="BS55" s="355" t="s">
        <v>976</v>
      </c>
      <c r="BT55" s="352" t="s">
        <v>973</v>
      </c>
      <c r="BU55" s="356">
        <v>2</v>
      </c>
      <c r="BV55" s="373"/>
      <c r="BW55" s="1303"/>
      <c r="BX55" s="348"/>
      <c r="BY55" s="1279"/>
      <c r="BZ55" s="1333"/>
      <c r="CA55" s="1279"/>
      <c r="CB55" s="1337"/>
      <c r="CC55" s="1324"/>
      <c r="CD55" s="1324"/>
      <c r="CE55" s="1324"/>
      <c r="CF55" s="1326"/>
      <c r="CG55" s="1324"/>
      <c r="CH55" s="1329"/>
      <c r="CI55" s="1330"/>
      <c r="CJ55" s="1398"/>
      <c r="CK55" s="1394"/>
      <c r="CL55" s="1330"/>
      <c r="CM55" s="1392"/>
      <c r="CN55" s="1393"/>
      <c r="CO55" s="1394"/>
      <c r="CP55" s="1279"/>
      <c r="CQ55" s="1397"/>
      <c r="CR55" s="1279"/>
      <c r="CS55" s="1356"/>
      <c r="CT55" s="1279"/>
      <c r="CU55" s="1396"/>
      <c r="CV55" s="1279"/>
      <c r="CW55" s="1337"/>
      <c r="CX55" s="1359"/>
      <c r="CY55" s="1324"/>
      <c r="CZ55" s="1359"/>
      <c r="DA55" s="1326"/>
      <c r="DB55" s="1359"/>
      <c r="DC55" s="1329"/>
      <c r="DD55" s="1334"/>
      <c r="DE55" s="1365"/>
      <c r="DF55" s="1367"/>
      <c r="DG55" s="1367"/>
      <c r="DH55" s="1391"/>
      <c r="DI55" s="362"/>
      <c r="DJ55" s="364">
        <v>0.7</v>
      </c>
      <c r="DK55" s="343"/>
      <c r="DL55" s="343"/>
    </row>
    <row r="56" spans="1:116" s="344" customFormat="1" ht="17.45" customHeight="1">
      <c r="A56" s="1294" t="s">
        <v>881</v>
      </c>
      <c r="B56" s="1287" t="s">
        <v>1029</v>
      </c>
      <c r="C56" s="1290" t="s">
        <v>1066</v>
      </c>
      <c r="D56" s="1292" t="s">
        <v>986</v>
      </c>
      <c r="E56" s="1294" t="s">
        <v>1067</v>
      </c>
      <c r="F56" s="336"/>
      <c r="G56" s="1296">
        <v>226190</v>
      </c>
      <c r="H56" s="1298">
        <v>311960</v>
      </c>
      <c r="I56" s="1296">
        <v>221380</v>
      </c>
      <c r="J56" s="1298">
        <v>307150</v>
      </c>
      <c r="K56" s="1279" t="s">
        <v>973</v>
      </c>
      <c r="L56" s="1275">
        <v>2140</v>
      </c>
      <c r="M56" s="1277">
        <v>2990</v>
      </c>
      <c r="N56" s="1282" t="s">
        <v>974</v>
      </c>
      <c r="O56" s="1266" t="s">
        <v>975</v>
      </c>
      <c r="P56" s="1266" t="s">
        <v>973</v>
      </c>
      <c r="Q56" s="1263" t="s">
        <v>976</v>
      </c>
      <c r="R56" s="1266" t="s">
        <v>973</v>
      </c>
      <c r="S56" s="1269">
        <v>3.2</v>
      </c>
      <c r="T56" s="1272">
        <v>2.2999999999999998</v>
      </c>
      <c r="U56" s="1275">
        <v>2090</v>
      </c>
      <c r="V56" s="1277">
        <v>2940</v>
      </c>
      <c r="W56" s="1282" t="s">
        <v>974</v>
      </c>
      <c r="X56" s="1266" t="s">
        <v>975</v>
      </c>
      <c r="Y56" s="1266" t="s">
        <v>973</v>
      </c>
      <c r="Z56" s="1263" t="s">
        <v>976</v>
      </c>
      <c r="AA56" s="1266" t="s">
        <v>973</v>
      </c>
      <c r="AB56" s="1269">
        <v>3.1</v>
      </c>
      <c r="AC56" s="1300">
        <v>2.2000000000000002</v>
      </c>
      <c r="AD56" s="1303" t="s">
        <v>973</v>
      </c>
      <c r="AE56" s="1304">
        <v>171540</v>
      </c>
      <c r="AF56" s="1306">
        <v>85770</v>
      </c>
      <c r="AG56" s="1308">
        <v>1710</v>
      </c>
      <c r="AH56" s="1277">
        <v>850</v>
      </c>
      <c r="AI56" s="1282" t="s">
        <v>974</v>
      </c>
      <c r="AJ56" s="1266" t="s">
        <v>975</v>
      </c>
      <c r="AK56" s="1266" t="s">
        <v>973</v>
      </c>
      <c r="AL56" s="1263" t="s">
        <v>976</v>
      </c>
      <c r="AM56" s="1266" t="s">
        <v>973</v>
      </c>
      <c r="AN56" s="1269">
        <v>2.8</v>
      </c>
      <c r="AO56" s="1300">
        <v>2.9</v>
      </c>
      <c r="AP56" s="1313" t="s">
        <v>973</v>
      </c>
      <c r="AQ56" s="1310">
        <v>154380</v>
      </c>
      <c r="AR56" s="1313" t="s">
        <v>973</v>
      </c>
      <c r="AS56" s="1314">
        <v>1540</v>
      </c>
      <c r="AT56" s="1266" t="s">
        <v>974</v>
      </c>
      <c r="AU56" s="1266" t="s">
        <v>975</v>
      </c>
      <c r="AV56" s="1266" t="s">
        <v>973</v>
      </c>
      <c r="AW56" s="1263" t="s">
        <v>976</v>
      </c>
      <c r="AX56" s="1266" t="s">
        <v>973</v>
      </c>
      <c r="AY56" s="1319">
        <v>2.8</v>
      </c>
      <c r="AZ56" s="1313" t="s">
        <v>973</v>
      </c>
      <c r="BA56" s="1310">
        <v>17150</v>
      </c>
      <c r="BB56" s="1313" t="s">
        <v>973</v>
      </c>
      <c r="BC56" s="1314">
        <v>170</v>
      </c>
      <c r="BD56" s="1266" t="s">
        <v>974</v>
      </c>
      <c r="BE56" s="1266" t="s">
        <v>975</v>
      </c>
      <c r="BF56" s="1266" t="s">
        <v>973</v>
      </c>
      <c r="BG56" s="1263" t="s">
        <v>976</v>
      </c>
      <c r="BH56" s="1266" t="s">
        <v>973</v>
      </c>
      <c r="BI56" s="1319">
        <v>2.6</v>
      </c>
      <c r="BJ56" s="1334" t="s">
        <v>910</v>
      </c>
      <c r="BK56" s="337"/>
      <c r="BL56" s="1339" t="s">
        <v>993</v>
      </c>
      <c r="BM56" s="1340"/>
      <c r="BN56" s="1279" t="s">
        <v>973</v>
      </c>
      <c r="BO56" s="375"/>
      <c r="BP56" s="376"/>
      <c r="BQ56" s="376"/>
      <c r="BR56" s="376"/>
      <c r="BS56" s="376"/>
      <c r="BT56" s="376"/>
      <c r="BU56" s="377"/>
      <c r="BV56" s="373"/>
      <c r="BW56" s="1303" t="s">
        <v>978</v>
      </c>
      <c r="BX56" s="342"/>
      <c r="BY56" s="1279" t="s">
        <v>973</v>
      </c>
      <c r="BZ56" s="1331">
        <v>45150</v>
      </c>
      <c r="CA56" s="1279" t="s">
        <v>973</v>
      </c>
      <c r="CB56" s="1335">
        <v>390</v>
      </c>
      <c r="CC56" s="1323" t="s">
        <v>974</v>
      </c>
      <c r="CD56" s="1323" t="s">
        <v>975</v>
      </c>
      <c r="CE56" s="1323" t="s">
        <v>973</v>
      </c>
      <c r="CF56" s="1325" t="s">
        <v>976</v>
      </c>
      <c r="CG56" s="1323" t="s">
        <v>973</v>
      </c>
      <c r="CH56" s="1327">
        <v>6.4</v>
      </c>
      <c r="CI56" s="1330" t="s">
        <v>973</v>
      </c>
      <c r="CJ56" s="1275">
        <v>3400</v>
      </c>
      <c r="CK56" s="1399">
        <v>3700</v>
      </c>
      <c r="CL56" s="1330" t="s">
        <v>973</v>
      </c>
      <c r="CM56" s="1400" t="s">
        <v>1068</v>
      </c>
      <c r="CN56" s="1401">
        <v>20300</v>
      </c>
      <c r="CO56" s="1399">
        <v>22600</v>
      </c>
      <c r="CP56" s="1279" t="s">
        <v>982</v>
      </c>
      <c r="CQ56" s="1395">
        <v>2110</v>
      </c>
      <c r="CR56" s="1279" t="s">
        <v>982</v>
      </c>
      <c r="CS56" s="1350" t="s">
        <v>1078</v>
      </c>
      <c r="CT56" s="1279" t="s">
        <v>982</v>
      </c>
      <c r="CU56" s="1395">
        <v>40780</v>
      </c>
      <c r="CV56" s="1279" t="s">
        <v>910</v>
      </c>
      <c r="CW56" s="1335">
        <v>400</v>
      </c>
      <c r="CX56" s="1357" t="s">
        <v>974</v>
      </c>
      <c r="CY56" s="1323" t="s">
        <v>975</v>
      </c>
      <c r="CZ56" s="1357" t="s">
        <v>973</v>
      </c>
      <c r="DA56" s="1325" t="s">
        <v>976</v>
      </c>
      <c r="DB56" s="1357" t="s">
        <v>973</v>
      </c>
      <c r="DC56" s="1327">
        <v>0.9</v>
      </c>
      <c r="DD56" s="1334" t="s">
        <v>982</v>
      </c>
      <c r="DE56" s="1360" t="s">
        <v>1071</v>
      </c>
      <c r="DF56" s="1362" t="s">
        <v>1071</v>
      </c>
      <c r="DG56" s="1362" t="s">
        <v>1071</v>
      </c>
      <c r="DH56" s="1408" t="s">
        <v>1071</v>
      </c>
      <c r="DI56" s="1279"/>
      <c r="DJ56" s="1350" t="s">
        <v>1084</v>
      </c>
      <c r="DK56" s="343"/>
      <c r="DL56" s="343"/>
    </row>
    <row r="57" spans="1:116" s="344" customFormat="1" ht="17.45" customHeight="1">
      <c r="A57" s="1295"/>
      <c r="B57" s="1288"/>
      <c r="C57" s="1291"/>
      <c r="D57" s="1293"/>
      <c r="E57" s="1295"/>
      <c r="F57" s="336"/>
      <c r="G57" s="1297"/>
      <c r="H57" s="1299"/>
      <c r="I57" s="1297"/>
      <c r="J57" s="1299"/>
      <c r="K57" s="1279"/>
      <c r="L57" s="1276"/>
      <c r="M57" s="1278"/>
      <c r="N57" s="1283"/>
      <c r="O57" s="1267"/>
      <c r="P57" s="1267"/>
      <c r="Q57" s="1264"/>
      <c r="R57" s="1267"/>
      <c r="S57" s="1270"/>
      <c r="T57" s="1273"/>
      <c r="U57" s="1276"/>
      <c r="V57" s="1278"/>
      <c r="W57" s="1283"/>
      <c r="X57" s="1267"/>
      <c r="Y57" s="1267"/>
      <c r="Z57" s="1264"/>
      <c r="AA57" s="1267"/>
      <c r="AB57" s="1270"/>
      <c r="AC57" s="1301"/>
      <c r="AD57" s="1303"/>
      <c r="AE57" s="1305"/>
      <c r="AF57" s="1307"/>
      <c r="AG57" s="1309"/>
      <c r="AH57" s="1278"/>
      <c r="AI57" s="1283"/>
      <c r="AJ57" s="1267"/>
      <c r="AK57" s="1267"/>
      <c r="AL57" s="1264"/>
      <c r="AM57" s="1267"/>
      <c r="AN57" s="1270"/>
      <c r="AO57" s="1301"/>
      <c r="AP57" s="1313"/>
      <c r="AQ57" s="1311"/>
      <c r="AR57" s="1313"/>
      <c r="AS57" s="1315"/>
      <c r="AT57" s="1267"/>
      <c r="AU57" s="1267"/>
      <c r="AV57" s="1267"/>
      <c r="AW57" s="1264"/>
      <c r="AX57" s="1267"/>
      <c r="AY57" s="1320"/>
      <c r="AZ57" s="1313"/>
      <c r="BA57" s="1311"/>
      <c r="BB57" s="1313"/>
      <c r="BC57" s="1315"/>
      <c r="BD57" s="1267"/>
      <c r="BE57" s="1267"/>
      <c r="BF57" s="1267"/>
      <c r="BG57" s="1264"/>
      <c r="BH57" s="1267"/>
      <c r="BI57" s="1320"/>
      <c r="BJ57" s="1334"/>
      <c r="BK57" s="337"/>
      <c r="BL57" s="1341"/>
      <c r="BM57" s="1342"/>
      <c r="BN57" s="1279"/>
      <c r="BO57" s="378"/>
      <c r="BP57" s="346"/>
      <c r="BQ57" s="346"/>
      <c r="BR57" s="346"/>
      <c r="BS57" s="346"/>
      <c r="BT57" s="346"/>
      <c r="BU57" s="379"/>
      <c r="BV57" s="373"/>
      <c r="BW57" s="1303"/>
      <c r="BX57" s="348"/>
      <c r="BY57" s="1279"/>
      <c r="BZ57" s="1332"/>
      <c r="CA57" s="1279"/>
      <c r="CB57" s="1336"/>
      <c r="CC57" s="1267"/>
      <c r="CD57" s="1267"/>
      <c r="CE57" s="1267"/>
      <c r="CF57" s="1264"/>
      <c r="CG57" s="1267"/>
      <c r="CH57" s="1328"/>
      <c r="CI57" s="1330"/>
      <c r="CJ57" s="1276"/>
      <c r="CK57" s="1354"/>
      <c r="CL57" s="1330"/>
      <c r="CM57" s="1352"/>
      <c r="CN57" s="1353"/>
      <c r="CO57" s="1354"/>
      <c r="CP57" s="1279"/>
      <c r="CQ57" s="1396"/>
      <c r="CR57" s="1279"/>
      <c r="CS57" s="1351"/>
      <c r="CT57" s="1279"/>
      <c r="CU57" s="1396"/>
      <c r="CV57" s="1279"/>
      <c r="CW57" s="1336"/>
      <c r="CX57" s="1358"/>
      <c r="CY57" s="1267"/>
      <c r="CZ57" s="1358"/>
      <c r="DA57" s="1264"/>
      <c r="DB57" s="1358"/>
      <c r="DC57" s="1328"/>
      <c r="DD57" s="1334"/>
      <c r="DE57" s="1361"/>
      <c r="DF57" s="1363"/>
      <c r="DG57" s="1363"/>
      <c r="DH57" s="1409"/>
      <c r="DI57" s="1279"/>
      <c r="DJ57" s="1351"/>
      <c r="DK57" s="343"/>
      <c r="DL57" s="343"/>
    </row>
    <row r="58" spans="1:116" s="344" customFormat="1" ht="17.45" customHeight="1">
      <c r="A58" s="1295"/>
      <c r="B58" s="1288"/>
      <c r="C58" s="1291"/>
      <c r="D58" s="1293"/>
      <c r="E58" s="1295"/>
      <c r="F58" s="336"/>
      <c r="G58" s="1297"/>
      <c r="H58" s="1299"/>
      <c r="I58" s="1297"/>
      <c r="J58" s="1299"/>
      <c r="K58" s="1279"/>
      <c r="L58" s="1276"/>
      <c r="M58" s="1278"/>
      <c r="N58" s="1283"/>
      <c r="O58" s="1267"/>
      <c r="P58" s="1267"/>
      <c r="Q58" s="1264"/>
      <c r="R58" s="1267"/>
      <c r="S58" s="1270"/>
      <c r="T58" s="1273"/>
      <c r="U58" s="1276"/>
      <c r="V58" s="1278"/>
      <c r="W58" s="1283"/>
      <c r="X58" s="1267"/>
      <c r="Y58" s="1267"/>
      <c r="Z58" s="1264"/>
      <c r="AA58" s="1267"/>
      <c r="AB58" s="1270"/>
      <c r="AC58" s="1301"/>
      <c r="AD58" s="1303"/>
      <c r="AE58" s="1305"/>
      <c r="AF58" s="1307"/>
      <c r="AG58" s="1309"/>
      <c r="AH58" s="1278"/>
      <c r="AI58" s="1283"/>
      <c r="AJ58" s="1267"/>
      <c r="AK58" s="1267"/>
      <c r="AL58" s="1264"/>
      <c r="AM58" s="1267"/>
      <c r="AN58" s="1270"/>
      <c r="AO58" s="1301"/>
      <c r="AP58" s="1313"/>
      <c r="AQ58" s="1311"/>
      <c r="AR58" s="1313"/>
      <c r="AS58" s="1315"/>
      <c r="AT58" s="1267"/>
      <c r="AU58" s="1267"/>
      <c r="AV58" s="1267"/>
      <c r="AW58" s="1264"/>
      <c r="AX58" s="1267"/>
      <c r="AY58" s="1320"/>
      <c r="AZ58" s="1313"/>
      <c r="BA58" s="1311"/>
      <c r="BB58" s="1313"/>
      <c r="BC58" s="1315"/>
      <c r="BD58" s="1267"/>
      <c r="BE58" s="1267"/>
      <c r="BF58" s="1267"/>
      <c r="BG58" s="1264"/>
      <c r="BH58" s="1267"/>
      <c r="BI58" s="1320"/>
      <c r="BJ58" s="1334"/>
      <c r="BK58" s="337"/>
      <c r="BL58" s="349" t="s">
        <v>995</v>
      </c>
      <c r="BM58" s="350">
        <v>287100</v>
      </c>
      <c r="BN58" s="1279"/>
      <c r="BO58" s="380">
        <v>2870</v>
      </c>
      <c r="BP58" s="352" t="s">
        <v>974</v>
      </c>
      <c r="BQ58" s="353" t="s">
        <v>975</v>
      </c>
      <c r="BR58" s="354" t="s">
        <v>973</v>
      </c>
      <c r="BS58" s="355" t="s">
        <v>976</v>
      </c>
      <c r="BT58" s="352" t="s">
        <v>973</v>
      </c>
      <c r="BU58" s="381">
        <v>1.9</v>
      </c>
      <c r="BV58" s="373"/>
      <c r="BW58" s="1303"/>
      <c r="BX58" s="348"/>
      <c r="BY58" s="1279"/>
      <c r="BZ58" s="1332"/>
      <c r="CA58" s="1279"/>
      <c r="CB58" s="1336"/>
      <c r="CC58" s="1267"/>
      <c r="CD58" s="1267"/>
      <c r="CE58" s="1267"/>
      <c r="CF58" s="1264"/>
      <c r="CG58" s="1267"/>
      <c r="CH58" s="1328"/>
      <c r="CI58" s="1330"/>
      <c r="CJ58" s="1276"/>
      <c r="CK58" s="1354"/>
      <c r="CL58" s="1330"/>
      <c r="CM58" s="1352" t="s">
        <v>1073</v>
      </c>
      <c r="CN58" s="1353">
        <v>11200</v>
      </c>
      <c r="CO58" s="1354">
        <v>12400</v>
      </c>
      <c r="CP58" s="1279"/>
      <c r="CQ58" s="1396"/>
      <c r="CR58" s="1279"/>
      <c r="CS58" s="1351"/>
      <c r="CT58" s="1279"/>
      <c r="CU58" s="1396"/>
      <c r="CV58" s="1279"/>
      <c r="CW58" s="1336"/>
      <c r="CX58" s="1358"/>
      <c r="CY58" s="1267"/>
      <c r="CZ58" s="1358"/>
      <c r="DA58" s="1264"/>
      <c r="DB58" s="1358"/>
      <c r="DC58" s="1328"/>
      <c r="DD58" s="1334"/>
      <c r="DE58" s="1361"/>
      <c r="DF58" s="1363"/>
      <c r="DG58" s="1363"/>
      <c r="DH58" s="1409"/>
      <c r="DI58" s="1279"/>
      <c r="DJ58" s="1351"/>
      <c r="DK58" s="343"/>
      <c r="DL58" s="343"/>
    </row>
    <row r="59" spans="1:116" s="344" customFormat="1" ht="17.45" customHeight="1">
      <c r="A59" s="1295"/>
      <c r="B59" s="1288"/>
      <c r="C59" s="1291"/>
      <c r="D59" s="1293"/>
      <c r="E59" s="1295"/>
      <c r="F59" s="336"/>
      <c r="G59" s="1297"/>
      <c r="H59" s="1299"/>
      <c r="I59" s="1297"/>
      <c r="J59" s="1299"/>
      <c r="K59" s="1279"/>
      <c r="L59" s="1276"/>
      <c r="M59" s="1278"/>
      <c r="N59" s="1284"/>
      <c r="O59" s="1268"/>
      <c r="P59" s="1268"/>
      <c r="Q59" s="1265"/>
      <c r="R59" s="1268"/>
      <c r="S59" s="1271"/>
      <c r="T59" s="1274"/>
      <c r="U59" s="1276"/>
      <c r="V59" s="1278"/>
      <c r="W59" s="1284"/>
      <c r="X59" s="1268"/>
      <c r="Y59" s="1268"/>
      <c r="Z59" s="1265"/>
      <c r="AA59" s="1268"/>
      <c r="AB59" s="1271"/>
      <c r="AC59" s="1302"/>
      <c r="AD59" s="1303"/>
      <c r="AE59" s="1305"/>
      <c r="AF59" s="1307"/>
      <c r="AG59" s="1309"/>
      <c r="AH59" s="1278"/>
      <c r="AI59" s="1284"/>
      <c r="AJ59" s="1268"/>
      <c r="AK59" s="1268"/>
      <c r="AL59" s="1265"/>
      <c r="AM59" s="1268"/>
      <c r="AN59" s="1271"/>
      <c r="AO59" s="1302"/>
      <c r="AP59" s="1313"/>
      <c r="AQ59" s="1312"/>
      <c r="AR59" s="1313"/>
      <c r="AS59" s="1316"/>
      <c r="AT59" s="1317"/>
      <c r="AU59" s="1317"/>
      <c r="AV59" s="1317"/>
      <c r="AW59" s="1318"/>
      <c r="AX59" s="1317"/>
      <c r="AY59" s="1321"/>
      <c r="AZ59" s="1313"/>
      <c r="BA59" s="1312"/>
      <c r="BB59" s="1313"/>
      <c r="BC59" s="1316"/>
      <c r="BD59" s="1317"/>
      <c r="BE59" s="1317"/>
      <c r="BF59" s="1317"/>
      <c r="BG59" s="1318"/>
      <c r="BH59" s="1317"/>
      <c r="BI59" s="1321"/>
      <c r="BJ59" s="1334"/>
      <c r="BK59" s="337"/>
      <c r="BL59" s="349" t="s">
        <v>1074</v>
      </c>
      <c r="BM59" s="350">
        <v>307800</v>
      </c>
      <c r="BN59" s="1279"/>
      <c r="BO59" s="380">
        <v>3070</v>
      </c>
      <c r="BP59" s="352" t="s">
        <v>974</v>
      </c>
      <c r="BQ59" s="353" t="s">
        <v>975</v>
      </c>
      <c r="BR59" s="354" t="s">
        <v>973</v>
      </c>
      <c r="BS59" s="355" t="s">
        <v>976</v>
      </c>
      <c r="BT59" s="352" t="s">
        <v>973</v>
      </c>
      <c r="BU59" s="381">
        <v>1.8</v>
      </c>
      <c r="BV59" s="373"/>
      <c r="BW59" s="1303"/>
      <c r="BX59" s="348"/>
      <c r="BY59" s="1279"/>
      <c r="BZ59" s="1332"/>
      <c r="CA59" s="1279"/>
      <c r="CB59" s="1336"/>
      <c r="CC59" s="1267"/>
      <c r="CD59" s="1267"/>
      <c r="CE59" s="1267"/>
      <c r="CF59" s="1264"/>
      <c r="CG59" s="1267"/>
      <c r="CH59" s="1328"/>
      <c r="CI59" s="1330"/>
      <c r="CJ59" s="1276"/>
      <c r="CK59" s="1354"/>
      <c r="CL59" s="1330"/>
      <c r="CM59" s="1352"/>
      <c r="CN59" s="1353"/>
      <c r="CO59" s="1354"/>
      <c r="CP59" s="1279"/>
      <c r="CQ59" s="1396"/>
      <c r="CR59" s="1279"/>
      <c r="CS59" s="1351"/>
      <c r="CT59" s="1279"/>
      <c r="CU59" s="1396"/>
      <c r="CV59" s="1279"/>
      <c r="CW59" s="1336"/>
      <c r="CX59" s="1358"/>
      <c r="CY59" s="1267"/>
      <c r="CZ59" s="1358"/>
      <c r="DA59" s="1264"/>
      <c r="DB59" s="1358"/>
      <c r="DC59" s="1328"/>
      <c r="DD59" s="1334"/>
      <c r="DE59" s="1361"/>
      <c r="DF59" s="1363"/>
      <c r="DG59" s="1363"/>
      <c r="DH59" s="1409"/>
      <c r="DI59" s="1279"/>
      <c r="DJ59" s="1351"/>
      <c r="DK59" s="343"/>
      <c r="DL59" s="343"/>
    </row>
    <row r="60" spans="1:116" s="344" customFormat="1" ht="17.45" customHeight="1">
      <c r="A60" s="1343" t="s">
        <v>882</v>
      </c>
      <c r="B60" s="1288"/>
      <c r="C60" s="1291"/>
      <c r="D60" s="1293"/>
      <c r="E60" s="1343" t="s">
        <v>55</v>
      </c>
      <c r="F60" s="336"/>
      <c r="G60" s="1344">
        <v>311960</v>
      </c>
      <c r="H60" s="1345"/>
      <c r="I60" s="1344">
        <v>307150</v>
      </c>
      <c r="J60" s="1345"/>
      <c r="K60" s="1279" t="s">
        <v>973</v>
      </c>
      <c r="L60" s="1388">
        <v>2990</v>
      </c>
      <c r="M60" s="1384"/>
      <c r="N60" s="1283" t="s">
        <v>974</v>
      </c>
      <c r="O60" s="1267" t="s">
        <v>975</v>
      </c>
      <c r="P60" s="1267" t="s">
        <v>973</v>
      </c>
      <c r="Q60" s="1264" t="s">
        <v>976</v>
      </c>
      <c r="R60" s="1267" t="s">
        <v>973</v>
      </c>
      <c r="S60" s="1374">
        <v>2.2999999999999998</v>
      </c>
      <c r="T60" s="1375"/>
      <c r="U60" s="1388">
        <v>2940</v>
      </c>
      <c r="V60" s="1384"/>
      <c r="W60" s="1283" t="s">
        <v>974</v>
      </c>
      <c r="X60" s="1267" t="s">
        <v>975</v>
      </c>
      <c r="Y60" s="1267" t="s">
        <v>973</v>
      </c>
      <c r="Z60" s="1264" t="s">
        <v>976</v>
      </c>
      <c r="AA60" s="1267" t="s">
        <v>973</v>
      </c>
      <c r="AB60" s="1374">
        <v>2.2000000000000002</v>
      </c>
      <c r="AC60" s="1320"/>
      <c r="AD60" s="1303" t="s">
        <v>973</v>
      </c>
      <c r="AE60" s="1377">
        <v>85770</v>
      </c>
      <c r="AF60" s="1379"/>
      <c r="AG60" s="1382">
        <v>850</v>
      </c>
      <c r="AH60" s="1384"/>
      <c r="AI60" s="1283" t="s">
        <v>974</v>
      </c>
      <c r="AJ60" s="1267" t="s">
        <v>975</v>
      </c>
      <c r="AK60" s="1267" t="s">
        <v>973</v>
      </c>
      <c r="AL60" s="1264" t="s">
        <v>976</v>
      </c>
      <c r="AM60" s="1267" t="s">
        <v>973</v>
      </c>
      <c r="AN60" s="1374">
        <v>2.9</v>
      </c>
      <c r="AO60" s="1320"/>
      <c r="AP60" s="357"/>
      <c r="AQ60" s="357"/>
      <c r="AR60" s="357"/>
      <c r="AS60" s="357"/>
      <c r="AT60" s="357"/>
      <c r="AU60" s="357"/>
      <c r="AV60" s="357"/>
      <c r="AW60" s="357"/>
      <c r="AX60" s="357"/>
      <c r="AY60" s="358"/>
      <c r="AZ60" s="357"/>
      <c r="BA60" s="357"/>
      <c r="BB60" s="357"/>
      <c r="BC60" s="357"/>
      <c r="BD60" s="357"/>
      <c r="BE60" s="357"/>
      <c r="BF60" s="357"/>
      <c r="BG60" s="357"/>
      <c r="BH60" s="357"/>
      <c r="BI60" s="357"/>
      <c r="BJ60" s="1338"/>
      <c r="BK60" s="337"/>
      <c r="BL60" s="349" t="s">
        <v>998</v>
      </c>
      <c r="BM60" s="350">
        <v>349200</v>
      </c>
      <c r="BN60" s="1279"/>
      <c r="BO60" s="380">
        <v>3490</v>
      </c>
      <c r="BP60" s="352" t="s">
        <v>974</v>
      </c>
      <c r="BQ60" s="353" t="s">
        <v>975</v>
      </c>
      <c r="BR60" s="354" t="s">
        <v>973</v>
      </c>
      <c r="BS60" s="355" t="s">
        <v>976</v>
      </c>
      <c r="BT60" s="352" t="s">
        <v>973</v>
      </c>
      <c r="BU60" s="381">
        <v>1.9</v>
      </c>
      <c r="BV60" s="373"/>
      <c r="BW60" s="1303"/>
      <c r="BX60" s="348"/>
      <c r="BY60" s="1279"/>
      <c r="BZ60" s="1332"/>
      <c r="CA60" s="1279"/>
      <c r="CB60" s="1336"/>
      <c r="CC60" s="1267"/>
      <c r="CD60" s="1267"/>
      <c r="CE60" s="1267"/>
      <c r="CF60" s="1264"/>
      <c r="CG60" s="1267"/>
      <c r="CH60" s="1328"/>
      <c r="CI60" s="1330"/>
      <c r="CJ60" s="1276"/>
      <c r="CK60" s="1354"/>
      <c r="CL60" s="1330"/>
      <c r="CM60" s="1352" t="s">
        <v>1075</v>
      </c>
      <c r="CN60" s="1353">
        <v>9700</v>
      </c>
      <c r="CO60" s="1354">
        <v>10800</v>
      </c>
      <c r="CP60" s="1279"/>
      <c r="CQ60" s="1396"/>
      <c r="CR60" s="1279"/>
      <c r="CS60" s="1355">
        <v>0.09</v>
      </c>
      <c r="CT60" s="1279"/>
      <c r="CU60" s="1396"/>
      <c r="CV60" s="1279"/>
      <c r="CW60" s="1336"/>
      <c r="CX60" s="1358"/>
      <c r="CY60" s="1267"/>
      <c r="CZ60" s="1358"/>
      <c r="DA60" s="1264"/>
      <c r="DB60" s="1358"/>
      <c r="DC60" s="1328"/>
      <c r="DD60" s="1334"/>
      <c r="DE60" s="1364">
        <v>0.01</v>
      </c>
      <c r="DF60" s="1366">
        <v>0.03</v>
      </c>
      <c r="DG60" s="1366">
        <v>0.04</v>
      </c>
      <c r="DH60" s="1390">
        <v>0.06</v>
      </c>
      <c r="DI60" s="1279"/>
      <c r="DJ60" s="1355">
        <v>0.81</v>
      </c>
      <c r="DK60" s="343"/>
      <c r="DL60" s="343"/>
    </row>
    <row r="61" spans="1:116" s="344" customFormat="1" ht="17.45" customHeight="1">
      <c r="A61" s="1295"/>
      <c r="B61" s="1288"/>
      <c r="C61" s="1291"/>
      <c r="D61" s="1293"/>
      <c r="E61" s="1295"/>
      <c r="F61" s="336"/>
      <c r="G61" s="1332"/>
      <c r="H61" s="1346"/>
      <c r="I61" s="1332"/>
      <c r="J61" s="1346"/>
      <c r="K61" s="1279"/>
      <c r="L61" s="1341"/>
      <c r="M61" s="1385"/>
      <c r="N61" s="1283"/>
      <c r="O61" s="1267"/>
      <c r="P61" s="1267"/>
      <c r="Q61" s="1264"/>
      <c r="R61" s="1267"/>
      <c r="S61" s="1375"/>
      <c r="T61" s="1375"/>
      <c r="U61" s="1341"/>
      <c r="V61" s="1385"/>
      <c r="W61" s="1283"/>
      <c r="X61" s="1267"/>
      <c r="Y61" s="1267"/>
      <c r="Z61" s="1264"/>
      <c r="AA61" s="1267"/>
      <c r="AB61" s="1375"/>
      <c r="AC61" s="1320"/>
      <c r="AD61" s="1303"/>
      <c r="AE61" s="1378"/>
      <c r="AF61" s="1380"/>
      <c r="AG61" s="1383"/>
      <c r="AH61" s="1385"/>
      <c r="AI61" s="1283"/>
      <c r="AJ61" s="1267"/>
      <c r="AK61" s="1267"/>
      <c r="AL61" s="1264"/>
      <c r="AM61" s="1267"/>
      <c r="AN61" s="1375"/>
      <c r="AO61" s="1320"/>
      <c r="AP61" s="357"/>
      <c r="AQ61" s="357"/>
      <c r="AR61" s="357"/>
      <c r="AS61" s="357"/>
      <c r="AT61" s="357"/>
      <c r="AU61" s="357"/>
      <c r="AV61" s="357"/>
      <c r="AW61" s="357"/>
      <c r="AX61" s="357"/>
      <c r="AY61" s="359"/>
      <c r="AZ61" s="357"/>
      <c r="BA61" s="357"/>
      <c r="BB61" s="357"/>
      <c r="BC61" s="357"/>
      <c r="BD61" s="357"/>
      <c r="BE61" s="357"/>
      <c r="BF61" s="357"/>
      <c r="BG61" s="357"/>
      <c r="BH61" s="357"/>
      <c r="BI61" s="357"/>
      <c r="BJ61" s="1338"/>
      <c r="BK61" s="337"/>
      <c r="BL61" s="349" t="s">
        <v>1000</v>
      </c>
      <c r="BM61" s="350">
        <v>390600</v>
      </c>
      <c r="BN61" s="1279"/>
      <c r="BO61" s="380">
        <v>3900</v>
      </c>
      <c r="BP61" s="352" t="s">
        <v>974</v>
      </c>
      <c r="BQ61" s="353" t="s">
        <v>975</v>
      </c>
      <c r="BR61" s="354" t="s">
        <v>973</v>
      </c>
      <c r="BS61" s="355" t="s">
        <v>976</v>
      </c>
      <c r="BT61" s="352" t="s">
        <v>973</v>
      </c>
      <c r="BU61" s="381">
        <v>2</v>
      </c>
      <c r="BV61" s="373"/>
      <c r="BW61" s="1303"/>
      <c r="BX61" s="348"/>
      <c r="BY61" s="1279"/>
      <c r="BZ61" s="1332"/>
      <c r="CA61" s="1279"/>
      <c r="CB61" s="1336"/>
      <c r="CC61" s="1267"/>
      <c r="CD61" s="1267"/>
      <c r="CE61" s="1267"/>
      <c r="CF61" s="1264"/>
      <c r="CG61" s="1267"/>
      <c r="CH61" s="1328"/>
      <c r="CI61" s="1330"/>
      <c r="CJ61" s="1276"/>
      <c r="CK61" s="1354"/>
      <c r="CL61" s="1330"/>
      <c r="CM61" s="1352"/>
      <c r="CN61" s="1353"/>
      <c r="CO61" s="1354"/>
      <c r="CP61" s="1279"/>
      <c r="CQ61" s="1396"/>
      <c r="CR61" s="1279"/>
      <c r="CS61" s="1355"/>
      <c r="CT61" s="1279"/>
      <c r="CU61" s="1396"/>
      <c r="CV61" s="1279"/>
      <c r="CW61" s="1336"/>
      <c r="CX61" s="1358"/>
      <c r="CY61" s="1267"/>
      <c r="CZ61" s="1358"/>
      <c r="DA61" s="1264"/>
      <c r="DB61" s="1358"/>
      <c r="DC61" s="1328"/>
      <c r="DD61" s="1334"/>
      <c r="DE61" s="1364"/>
      <c r="DF61" s="1366"/>
      <c r="DG61" s="1366"/>
      <c r="DH61" s="1390"/>
      <c r="DI61" s="1279"/>
      <c r="DJ61" s="1355"/>
      <c r="DK61" s="343"/>
      <c r="DL61" s="343"/>
    </row>
    <row r="62" spans="1:116" s="344" customFormat="1" ht="17.45" customHeight="1">
      <c r="A62" s="1295"/>
      <c r="B62" s="1288"/>
      <c r="C62" s="1291"/>
      <c r="D62" s="1293"/>
      <c r="E62" s="1295"/>
      <c r="F62" s="336"/>
      <c r="G62" s="1332"/>
      <c r="H62" s="1346"/>
      <c r="I62" s="1332"/>
      <c r="J62" s="1346"/>
      <c r="K62" s="1279"/>
      <c r="L62" s="1341"/>
      <c r="M62" s="1385"/>
      <c r="N62" s="1283"/>
      <c r="O62" s="1267"/>
      <c r="P62" s="1267"/>
      <c r="Q62" s="1264"/>
      <c r="R62" s="1267"/>
      <c r="S62" s="1375"/>
      <c r="T62" s="1375"/>
      <c r="U62" s="1341"/>
      <c r="V62" s="1385"/>
      <c r="W62" s="1283"/>
      <c r="X62" s="1267"/>
      <c r="Y62" s="1267"/>
      <c r="Z62" s="1264"/>
      <c r="AA62" s="1267"/>
      <c r="AB62" s="1375"/>
      <c r="AC62" s="1320"/>
      <c r="AD62" s="1303"/>
      <c r="AE62" s="1378"/>
      <c r="AF62" s="1380"/>
      <c r="AG62" s="1383"/>
      <c r="AH62" s="1385"/>
      <c r="AI62" s="1283"/>
      <c r="AJ62" s="1267"/>
      <c r="AK62" s="1267"/>
      <c r="AL62" s="1264"/>
      <c r="AM62" s="1267"/>
      <c r="AN62" s="1375"/>
      <c r="AO62" s="1320"/>
      <c r="AP62" s="357"/>
      <c r="AQ62" s="357"/>
      <c r="AR62" s="357"/>
      <c r="AS62" s="357"/>
      <c r="AT62" s="357"/>
      <c r="AU62" s="357"/>
      <c r="AV62" s="357"/>
      <c r="AW62" s="357"/>
      <c r="AX62" s="357"/>
      <c r="AY62" s="359"/>
      <c r="AZ62" s="357"/>
      <c r="BA62" s="357"/>
      <c r="BB62" s="357"/>
      <c r="BC62" s="357"/>
      <c r="BD62" s="357"/>
      <c r="BE62" s="357"/>
      <c r="BF62" s="357"/>
      <c r="BG62" s="357"/>
      <c r="BH62" s="357"/>
      <c r="BI62" s="357"/>
      <c r="BJ62" s="1338"/>
      <c r="BK62" s="337"/>
      <c r="BL62" s="349" t="s">
        <v>1002</v>
      </c>
      <c r="BM62" s="350">
        <v>432000</v>
      </c>
      <c r="BN62" s="1279"/>
      <c r="BO62" s="380">
        <v>4320</v>
      </c>
      <c r="BP62" s="352" t="s">
        <v>974</v>
      </c>
      <c r="BQ62" s="353" t="s">
        <v>975</v>
      </c>
      <c r="BR62" s="354" t="s">
        <v>973</v>
      </c>
      <c r="BS62" s="355" t="s">
        <v>976</v>
      </c>
      <c r="BT62" s="352" t="s">
        <v>973</v>
      </c>
      <c r="BU62" s="381">
        <v>2</v>
      </c>
      <c r="BV62" s="373"/>
      <c r="BW62" s="1303"/>
      <c r="BX62" s="348"/>
      <c r="BY62" s="1279"/>
      <c r="BZ62" s="1332"/>
      <c r="CA62" s="1279"/>
      <c r="CB62" s="1336"/>
      <c r="CC62" s="1267"/>
      <c r="CD62" s="1267"/>
      <c r="CE62" s="1267"/>
      <c r="CF62" s="1264"/>
      <c r="CG62" s="1267"/>
      <c r="CH62" s="1328"/>
      <c r="CI62" s="1330"/>
      <c r="CJ62" s="1276"/>
      <c r="CK62" s="1354"/>
      <c r="CL62" s="1330"/>
      <c r="CM62" s="1352" t="s">
        <v>1076</v>
      </c>
      <c r="CN62" s="1353">
        <v>8700</v>
      </c>
      <c r="CO62" s="1354">
        <v>9700</v>
      </c>
      <c r="CP62" s="1279"/>
      <c r="CQ62" s="1396"/>
      <c r="CR62" s="1279"/>
      <c r="CS62" s="1355"/>
      <c r="CT62" s="1279"/>
      <c r="CU62" s="1396"/>
      <c r="CV62" s="1279"/>
      <c r="CW62" s="1336"/>
      <c r="CX62" s="1358"/>
      <c r="CY62" s="1267"/>
      <c r="CZ62" s="1358"/>
      <c r="DA62" s="1264"/>
      <c r="DB62" s="1358"/>
      <c r="DC62" s="1328"/>
      <c r="DD62" s="1334"/>
      <c r="DE62" s="1364"/>
      <c r="DF62" s="1366"/>
      <c r="DG62" s="1366"/>
      <c r="DH62" s="1390"/>
      <c r="DI62" s="1279"/>
      <c r="DJ62" s="1355"/>
      <c r="DK62" s="343"/>
      <c r="DL62" s="343"/>
    </row>
    <row r="63" spans="1:116" s="344" customFormat="1" ht="17.45" customHeight="1">
      <c r="A63" s="1295"/>
      <c r="B63" s="1288"/>
      <c r="C63" s="1291"/>
      <c r="D63" s="1293"/>
      <c r="E63" s="1295"/>
      <c r="F63" s="336"/>
      <c r="G63" s="1332"/>
      <c r="H63" s="1346"/>
      <c r="I63" s="1332"/>
      <c r="J63" s="1346"/>
      <c r="K63" s="1279"/>
      <c r="L63" s="1341"/>
      <c r="M63" s="1385"/>
      <c r="N63" s="1283"/>
      <c r="O63" s="1267"/>
      <c r="P63" s="1267"/>
      <c r="Q63" s="1264"/>
      <c r="R63" s="1267"/>
      <c r="S63" s="1375"/>
      <c r="T63" s="1376"/>
      <c r="U63" s="1341"/>
      <c r="V63" s="1385"/>
      <c r="W63" s="1283"/>
      <c r="X63" s="1267"/>
      <c r="Y63" s="1267"/>
      <c r="Z63" s="1264"/>
      <c r="AA63" s="1267"/>
      <c r="AB63" s="1375"/>
      <c r="AC63" s="1321"/>
      <c r="AD63" s="1303"/>
      <c r="AE63" s="1378"/>
      <c r="AF63" s="1380"/>
      <c r="AG63" s="1383"/>
      <c r="AH63" s="1385"/>
      <c r="AI63" s="1283"/>
      <c r="AJ63" s="1267"/>
      <c r="AK63" s="1267"/>
      <c r="AL63" s="1264"/>
      <c r="AM63" s="1267"/>
      <c r="AN63" s="1375"/>
      <c r="AO63" s="1321"/>
      <c r="AP63" s="357"/>
      <c r="AQ63" s="357"/>
      <c r="AR63" s="357"/>
      <c r="AS63" s="357"/>
      <c r="AT63" s="357"/>
      <c r="AU63" s="357"/>
      <c r="AV63" s="357"/>
      <c r="AW63" s="357"/>
      <c r="AX63" s="357"/>
      <c r="AY63" s="360"/>
      <c r="AZ63" s="357"/>
      <c r="BA63" s="357"/>
      <c r="BB63" s="357"/>
      <c r="BC63" s="357"/>
      <c r="BD63" s="357"/>
      <c r="BE63" s="357"/>
      <c r="BF63" s="357"/>
      <c r="BG63" s="357"/>
      <c r="BH63" s="357"/>
      <c r="BI63" s="357"/>
      <c r="BJ63" s="1338"/>
      <c r="BK63" s="337"/>
      <c r="BL63" s="349" t="s">
        <v>1004</v>
      </c>
      <c r="BM63" s="350">
        <v>473400</v>
      </c>
      <c r="BN63" s="1279"/>
      <c r="BO63" s="380">
        <v>4730</v>
      </c>
      <c r="BP63" s="352" t="s">
        <v>974</v>
      </c>
      <c r="BQ63" s="353" t="s">
        <v>975</v>
      </c>
      <c r="BR63" s="354" t="s">
        <v>973</v>
      </c>
      <c r="BS63" s="355" t="s">
        <v>976</v>
      </c>
      <c r="BT63" s="352" t="s">
        <v>973</v>
      </c>
      <c r="BU63" s="381">
        <v>1.9</v>
      </c>
      <c r="BV63" s="373"/>
      <c r="BW63" s="1303"/>
      <c r="BX63" s="348" t="s">
        <v>1008</v>
      </c>
      <c r="BY63" s="1279"/>
      <c r="BZ63" s="1333"/>
      <c r="CA63" s="1279"/>
      <c r="CB63" s="1336"/>
      <c r="CC63" s="1267"/>
      <c r="CD63" s="1267"/>
      <c r="CE63" s="1267"/>
      <c r="CF63" s="1264"/>
      <c r="CG63" s="1267"/>
      <c r="CH63" s="1328"/>
      <c r="CI63" s="1330"/>
      <c r="CJ63" s="1398"/>
      <c r="CK63" s="1394"/>
      <c r="CL63" s="1330"/>
      <c r="CM63" s="1392"/>
      <c r="CN63" s="1393"/>
      <c r="CO63" s="1394"/>
      <c r="CP63" s="1279"/>
      <c r="CQ63" s="1397"/>
      <c r="CR63" s="1279"/>
      <c r="CS63" s="1356"/>
      <c r="CT63" s="1279"/>
      <c r="CU63" s="1396"/>
      <c r="CV63" s="1279"/>
      <c r="CW63" s="1336"/>
      <c r="CX63" s="1358"/>
      <c r="CY63" s="1267"/>
      <c r="CZ63" s="1358"/>
      <c r="DA63" s="1264"/>
      <c r="DB63" s="1358"/>
      <c r="DC63" s="1328"/>
      <c r="DD63" s="1334"/>
      <c r="DE63" s="1365"/>
      <c r="DF63" s="1367"/>
      <c r="DG63" s="1367"/>
      <c r="DH63" s="1391"/>
      <c r="DI63" s="1279"/>
      <c r="DJ63" s="1356"/>
      <c r="DK63" s="343"/>
      <c r="DL63" s="343"/>
    </row>
    <row r="64" spans="1:116" s="344" customFormat="1" ht="17.45" customHeight="1">
      <c r="A64" s="1294" t="s">
        <v>883</v>
      </c>
      <c r="B64" s="1288"/>
      <c r="C64" s="1368" t="s">
        <v>1077</v>
      </c>
      <c r="D64" s="1292" t="s">
        <v>986</v>
      </c>
      <c r="E64" s="1294" t="s">
        <v>1067</v>
      </c>
      <c r="F64" s="336"/>
      <c r="G64" s="1296">
        <v>178790</v>
      </c>
      <c r="H64" s="1298">
        <v>264560</v>
      </c>
      <c r="I64" s="1296">
        <v>175750</v>
      </c>
      <c r="J64" s="1298">
        <v>261520</v>
      </c>
      <c r="K64" s="1338" t="s">
        <v>973</v>
      </c>
      <c r="L64" s="1275">
        <v>1670</v>
      </c>
      <c r="M64" s="1277">
        <v>2520</v>
      </c>
      <c r="N64" s="1282" t="s">
        <v>974</v>
      </c>
      <c r="O64" s="1266" t="s">
        <v>975</v>
      </c>
      <c r="P64" s="1266" t="s">
        <v>973</v>
      </c>
      <c r="Q64" s="1263" t="s">
        <v>976</v>
      </c>
      <c r="R64" s="1266" t="s">
        <v>973</v>
      </c>
      <c r="S64" s="1269">
        <v>3.1</v>
      </c>
      <c r="T64" s="1272">
        <v>2.1</v>
      </c>
      <c r="U64" s="1275">
        <v>1640</v>
      </c>
      <c r="V64" s="1277">
        <v>2490</v>
      </c>
      <c r="W64" s="1282" t="s">
        <v>974</v>
      </c>
      <c r="X64" s="1266" t="s">
        <v>975</v>
      </c>
      <c r="Y64" s="1266" t="s">
        <v>973</v>
      </c>
      <c r="Z64" s="1263" t="s">
        <v>976</v>
      </c>
      <c r="AA64" s="1266" t="s">
        <v>973</v>
      </c>
      <c r="AB64" s="1269">
        <v>3</v>
      </c>
      <c r="AC64" s="1300">
        <v>2</v>
      </c>
      <c r="AD64" s="1338" t="s">
        <v>973</v>
      </c>
      <c r="AE64" s="1304">
        <v>171540</v>
      </c>
      <c r="AF64" s="1306">
        <v>85770</v>
      </c>
      <c r="AG64" s="1308">
        <v>1710</v>
      </c>
      <c r="AH64" s="1277">
        <v>850</v>
      </c>
      <c r="AI64" s="1282" t="s">
        <v>974</v>
      </c>
      <c r="AJ64" s="1266" t="s">
        <v>975</v>
      </c>
      <c r="AK64" s="1266" t="s">
        <v>973</v>
      </c>
      <c r="AL64" s="1263" t="s">
        <v>976</v>
      </c>
      <c r="AM64" s="1266" t="s">
        <v>973</v>
      </c>
      <c r="AN64" s="1269">
        <v>2.8</v>
      </c>
      <c r="AO64" s="1300">
        <v>2.9</v>
      </c>
      <c r="AP64" s="1322" t="s">
        <v>973</v>
      </c>
      <c r="AQ64" s="1310">
        <v>154380</v>
      </c>
      <c r="AR64" s="1313" t="s">
        <v>973</v>
      </c>
      <c r="AS64" s="1314">
        <v>1540</v>
      </c>
      <c r="AT64" s="1266" t="s">
        <v>974</v>
      </c>
      <c r="AU64" s="1266" t="s">
        <v>975</v>
      </c>
      <c r="AV64" s="1266" t="s">
        <v>973</v>
      </c>
      <c r="AW64" s="1263" t="s">
        <v>976</v>
      </c>
      <c r="AX64" s="1266" t="s">
        <v>973</v>
      </c>
      <c r="AY64" s="1319">
        <v>2.8</v>
      </c>
      <c r="AZ64" s="1313" t="s">
        <v>973</v>
      </c>
      <c r="BA64" s="1310">
        <v>17150</v>
      </c>
      <c r="BB64" s="1313" t="s">
        <v>973</v>
      </c>
      <c r="BC64" s="1314">
        <v>170</v>
      </c>
      <c r="BD64" s="1266" t="s">
        <v>974</v>
      </c>
      <c r="BE64" s="1266" t="s">
        <v>975</v>
      </c>
      <c r="BF64" s="1266" t="s">
        <v>973</v>
      </c>
      <c r="BG64" s="1263" t="s">
        <v>976</v>
      </c>
      <c r="BH64" s="1266" t="s">
        <v>973</v>
      </c>
      <c r="BI64" s="1319">
        <v>2.6</v>
      </c>
      <c r="BJ64" s="1334"/>
      <c r="BK64" s="337"/>
      <c r="BL64" s="349" t="s">
        <v>1005</v>
      </c>
      <c r="BM64" s="350">
        <v>514800</v>
      </c>
      <c r="BN64" s="1279"/>
      <c r="BO64" s="380">
        <v>5140</v>
      </c>
      <c r="BP64" s="352" t="s">
        <v>974</v>
      </c>
      <c r="BQ64" s="353" t="s">
        <v>975</v>
      </c>
      <c r="BR64" s="354" t="s">
        <v>973</v>
      </c>
      <c r="BS64" s="355" t="s">
        <v>976</v>
      </c>
      <c r="BT64" s="352" t="s">
        <v>973</v>
      </c>
      <c r="BU64" s="381">
        <v>1.9</v>
      </c>
      <c r="BV64" s="373"/>
      <c r="BW64" s="1303"/>
      <c r="BX64" s="361" t="s">
        <v>1010</v>
      </c>
      <c r="BY64" s="1334" t="s">
        <v>973</v>
      </c>
      <c r="BZ64" s="1395">
        <v>30590</v>
      </c>
      <c r="CA64" s="1338" t="s">
        <v>973</v>
      </c>
      <c r="CB64" s="1415">
        <v>240</v>
      </c>
      <c r="CC64" s="1266" t="s">
        <v>974</v>
      </c>
      <c r="CD64" s="1266" t="s">
        <v>975</v>
      </c>
      <c r="CE64" s="1266" t="s">
        <v>973</v>
      </c>
      <c r="CF64" s="1263" t="s">
        <v>976</v>
      </c>
      <c r="CG64" s="1266" t="s">
        <v>973</v>
      </c>
      <c r="CH64" s="1319">
        <v>6.5</v>
      </c>
      <c r="CI64" s="1418" t="s">
        <v>973</v>
      </c>
      <c r="CJ64" s="1275">
        <v>2100</v>
      </c>
      <c r="CK64" s="1399">
        <v>2300</v>
      </c>
      <c r="CL64" s="1419" t="s">
        <v>973</v>
      </c>
      <c r="CM64" s="1400" t="s">
        <v>1068</v>
      </c>
      <c r="CN64" s="1401">
        <v>25700</v>
      </c>
      <c r="CO64" s="1399">
        <v>28600</v>
      </c>
      <c r="CP64" s="1334" t="s">
        <v>982</v>
      </c>
      <c r="CQ64" s="1395">
        <v>1330</v>
      </c>
      <c r="CR64" s="1303" t="s">
        <v>982</v>
      </c>
      <c r="CS64" s="1350" t="s">
        <v>1078</v>
      </c>
      <c r="CT64" s="1334" t="s">
        <v>982</v>
      </c>
      <c r="CU64" s="1395">
        <v>25750</v>
      </c>
      <c r="CV64" s="1338" t="s">
        <v>910</v>
      </c>
      <c r="CW64" s="1415">
        <v>250</v>
      </c>
      <c r="CX64" s="1413" t="s">
        <v>974</v>
      </c>
      <c r="CY64" s="1266" t="s">
        <v>975</v>
      </c>
      <c r="CZ64" s="1413" t="s">
        <v>973</v>
      </c>
      <c r="DA64" s="1263" t="s">
        <v>976</v>
      </c>
      <c r="DB64" s="1413" t="s">
        <v>973</v>
      </c>
      <c r="DC64" s="1319">
        <v>0.9</v>
      </c>
      <c r="DD64" s="1338" t="s">
        <v>982</v>
      </c>
      <c r="DE64" s="1360" t="s">
        <v>1071</v>
      </c>
      <c r="DF64" s="1362" t="s">
        <v>1071</v>
      </c>
      <c r="DG64" s="1362" t="s">
        <v>1071</v>
      </c>
      <c r="DH64" s="1408" t="s">
        <v>1071</v>
      </c>
      <c r="DI64" s="362"/>
      <c r="DJ64" s="1403" t="s">
        <v>1079</v>
      </c>
      <c r="DK64" s="343"/>
      <c r="DL64" s="343"/>
    </row>
    <row r="65" spans="1:116" s="344" customFormat="1" ht="17.45" customHeight="1">
      <c r="A65" s="1295"/>
      <c r="B65" s="1288"/>
      <c r="C65" s="1369"/>
      <c r="D65" s="1293"/>
      <c r="E65" s="1295"/>
      <c r="F65" s="336"/>
      <c r="G65" s="1297"/>
      <c r="H65" s="1299"/>
      <c r="I65" s="1297"/>
      <c r="J65" s="1299"/>
      <c r="K65" s="1338"/>
      <c r="L65" s="1276"/>
      <c r="M65" s="1278"/>
      <c r="N65" s="1283"/>
      <c r="O65" s="1267"/>
      <c r="P65" s="1267"/>
      <c r="Q65" s="1264"/>
      <c r="R65" s="1267"/>
      <c r="S65" s="1270"/>
      <c r="T65" s="1273"/>
      <c r="U65" s="1276"/>
      <c r="V65" s="1278"/>
      <c r="W65" s="1283"/>
      <c r="X65" s="1267"/>
      <c r="Y65" s="1267"/>
      <c r="Z65" s="1264"/>
      <c r="AA65" s="1267"/>
      <c r="AB65" s="1270"/>
      <c r="AC65" s="1301"/>
      <c r="AD65" s="1338"/>
      <c r="AE65" s="1305"/>
      <c r="AF65" s="1307"/>
      <c r="AG65" s="1309"/>
      <c r="AH65" s="1278"/>
      <c r="AI65" s="1283"/>
      <c r="AJ65" s="1267"/>
      <c r="AK65" s="1267"/>
      <c r="AL65" s="1264"/>
      <c r="AM65" s="1267"/>
      <c r="AN65" s="1270"/>
      <c r="AO65" s="1301"/>
      <c r="AP65" s="1322"/>
      <c r="AQ65" s="1311"/>
      <c r="AR65" s="1313"/>
      <c r="AS65" s="1315"/>
      <c r="AT65" s="1267"/>
      <c r="AU65" s="1267"/>
      <c r="AV65" s="1267"/>
      <c r="AW65" s="1264"/>
      <c r="AX65" s="1267"/>
      <c r="AY65" s="1320"/>
      <c r="AZ65" s="1313"/>
      <c r="BA65" s="1311"/>
      <c r="BB65" s="1313"/>
      <c r="BC65" s="1315"/>
      <c r="BD65" s="1267"/>
      <c r="BE65" s="1267"/>
      <c r="BF65" s="1267"/>
      <c r="BG65" s="1264"/>
      <c r="BH65" s="1267"/>
      <c r="BI65" s="1320"/>
      <c r="BJ65" s="1334"/>
      <c r="BK65" s="337"/>
      <c r="BL65" s="349" t="s">
        <v>1009</v>
      </c>
      <c r="BM65" s="350">
        <v>556300</v>
      </c>
      <c r="BN65" s="1279"/>
      <c r="BO65" s="380">
        <v>5560</v>
      </c>
      <c r="BP65" s="352" t="s">
        <v>974</v>
      </c>
      <c r="BQ65" s="353" t="s">
        <v>975</v>
      </c>
      <c r="BR65" s="354" t="s">
        <v>973</v>
      </c>
      <c r="BS65" s="355" t="s">
        <v>976</v>
      </c>
      <c r="BT65" s="352" t="s">
        <v>973</v>
      </c>
      <c r="BU65" s="381">
        <v>2</v>
      </c>
      <c r="BV65" s="373"/>
      <c r="BW65" s="1303"/>
      <c r="BX65" s="348"/>
      <c r="BY65" s="1334"/>
      <c r="BZ65" s="1396"/>
      <c r="CA65" s="1338"/>
      <c r="CB65" s="1416"/>
      <c r="CC65" s="1267"/>
      <c r="CD65" s="1267"/>
      <c r="CE65" s="1267"/>
      <c r="CF65" s="1264"/>
      <c r="CG65" s="1267"/>
      <c r="CH65" s="1320"/>
      <c r="CI65" s="1418"/>
      <c r="CJ65" s="1276"/>
      <c r="CK65" s="1354"/>
      <c r="CL65" s="1419"/>
      <c r="CM65" s="1352"/>
      <c r="CN65" s="1353"/>
      <c r="CO65" s="1354"/>
      <c r="CP65" s="1334"/>
      <c r="CQ65" s="1396"/>
      <c r="CR65" s="1303"/>
      <c r="CS65" s="1351"/>
      <c r="CT65" s="1334"/>
      <c r="CU65" s="1396"/>
      <c r="CV65" s="1338"/>
      <c r="CW65" s="1416"/>
      <c r="CX65" s="1358"/>
      <c r="CY65" s="1267"/>
      <c r="CZ65" s="1358"/>
      <c r="DA65" s="1264"/>
      <c r="DB65" s="1358"/>
      <c r="DC65" s="1320"/>
      <c r="DD65" s="1338"/>
      <c r="DE65" s="1361"/>
      <c r="DF65" s="1363"/>
      <c r="DG65" s="1363"/>
      <c r="DH65" s="1409"/>
      <c r="DI65" s="362"/>
      <c r="DJ65" s="1404"/>
      <c r="DK65" s="343"/>
      <c r="DL65" s="343"/>
    </row>
    <row r="66" spans="1:116" s="344" customFormat="1" ht="17.45" customHeight="1">
      <c r="A66" s="1295"/>
      <c r="B66" s="1288"/>
      <c r="C66" s="1369"/>
      <c r="D66" s="1293"/>
      <c r="E66" s="1295"/>
      <c r="F66" s="336"/>
      <c r="G66" s="1297"/>
      <c r="H66" s="1299"/>
      <c r="I66" s="1297"/>
      <c r="J66" s="1299"/>
      <c r="K66" s="1338"/>
      <c r="L66" s="1276"/>
      <c r="M66" s="1278"/>
      <c r="N66" s="1283"/>
      <c r="O66" s="1267"/>
      <c r="P66" s="1267"/>
      <c r="Q66" s="1264"/>
      <c r="R66" s="1267"/>
      <c r="S66" s="1270"/>
      <c r="T66" s="1273"/>
      <c r="U66" s="1276"/>
      <c r="V66" s="1278"/>
      <c r="W66" s="1283"/>
      <c r="X66" s="1267"/>
      <c r="Y66" s="1267"/>
      <c r="Z66" s="1264"/>
      <c r="AA66" s="1267"/>
      <c r="AB66" s="1270"/>
      <c r="AC66" s="1301"/>
      <c r="AD66" s="1338"/>
      <c r="AE66" s="1305"/>
      <c r="AF66" s="1307"/>
      <c r="AG66" s="1309"/>
      <c r="AH66" s="1278"/>
      <c r="AI66" s="1283"/>
      <c r="AJ66" s="1267"/>
      <c r="AK66" s="1267"/>
      <c r="AL66" s="1264"/>
      <c r="AM66" s="1267"/>
      <c r="AN66" s="1270"/>
      <c r="AO66" s="1301"/>
      <c r="AP66" s="1322"/>
      <c r="AQ66" s="1311"/>
      <c r="AR66" s="1313"/>
      <c r="AS66" s="1315"/>
      <c r="AT66" s="1267"/>
      <c r="AU66" s="1267"/>
      <c r="AV66" s="1267"/>
      <c r="AW66" s="1264"/>
      <c r="AX66" s="1267"/>
      <c r="AY66" s="1320"/>
      <c r="AZ66" s="1313"/>
      <c r="BA66" s="1311"/>
      <c r="BB66" s="1313"/>
      <c r="BC66" s="1315"/>
      <c r="BD66" s="1267"/>
      <c r="BE66" s="1267"/>
      <c r="BF66" s="1267"/>
      <c r="BG66" s="1264"/>
      <c r="BH66" s="1267"/>
      <c r="BI66" s="1320"/>
      <c r="BJ66" s="1334"/>
      <c r="BK66" s="337"/>
      <c r="BL66" s="349" t="s">
        <v>1012</v>
      </c>
      <c r="BM66" s="350">
        <v>597700</v>
      </c>
      <c r="BN66" s="1279"/>
      <c r="BO66" s="380">
        <v>5970</v>
      </c>
      <c r="BP66" s="352" t="s">
        <v>974</v>
      </c>
      <c r="BQ66" s="353" t="s">
        <v>975</v>
      </c>
      <c r="BR66" s="354" t="s">
        <v>973</v>
      </c>
      <c r="BS66" s="355" t="s">
        <v>976</v>
      </c>
      <c r="BT66" s="352" t="s">
        <v>973</v>
      </c>
      <c r="BU66" s="381">
        <v>2</v>
      </c>
      <c r="BV66" s="373"/>
      <c r="BW66" s="1303"/>
      <c r="BX66" s="348"/>
      <c r="BY66" s="1334"/>
      <c r="BZ66" s="1396"/>
      <c r="CA66" s="1338"/>
      <c r="CB66" s="1416"/>
      <c r="CC66" s="1267"/>
      <c r="CD66" s="1267"/>
      <c r="CE66" s="1267"/>
      <c r="CF66" s="1264"/>
      <c r="CG66" s="1267"/>
      <c r="CH66" s="1320"/>
      <c r="CI66" s="1418"/>
      <c r="CJ66" s="1276"/>
      <c r="CK66" s="1354"/>
      <c r="CL66" s="1419"/>
      <c r="CM66" s="1352" t="s">
        <v>1073</v>
      </c>
      <c r="CN66" s="1353">
        <v>14200</v>
      </c>
      <c r="CO66" s="1354">
        <v>15700</v>
      </c>
      <c r="CP66" s="1334"/>
      <c r="CQ66" s="1396"/>
      <c r="CR66" s="1303"/>
      <c r="CS66" s="1351"/>
      <c r="CT66" s="1334"/>
      <c r="CU66" s="1396"/>
      <c r="CV66" s="1338"/>
      <c r="CW66" s="1416"/>
      <c r="CX66" s="1358"/>
      <c r="CY66" s="1267"/>
      <c r="CZ66" s="1358"/>
      <c r="DA66" s="1264"/>
      <c r="DB66" s="1358"/>
      <c r="DC66" s="1320"/>
      <c r="DD66" s="1338"/>
      <c r="DE66" s="1361"/>
      <c r="DF66" s="1363"/>
      <c r="DG66" s="1363"/>
      <c r="DH66" s="1409"/>
      <c r="DI66" s="362"/>
      <c r="DJ66" s="363" t="s">
        <v>1080</v>
      </c>
      <c r="DK66" s="343"/>
      <c r="DL66" s="343"/>
    </row>
    <row r="67" spans="1:116" s="344" customFormat="1" ht="17.45" customHeight="1">
      <c r="A67" s="1295"/>
      <c r="B67" s="1288"/>
      <c r="C67" s="1369"/>
      <c r="D67" s="1293"/>
      <c r="E67" s="1295"/>
      <c r="F67" s="336"/>
      <c r="G67" s="1297"/>
      <c r="H67" s="1299"/>
      <c r="I67" s="1297"/>
      <c r="J67" s="1299"/>
      <c r="K67" s="1338"/>
      <c r="L67" s="1276"/>
      <c r="M67" s="1278"/>
      <c r="N67" s="1284"/>
      <c r="O67" s="1268"/>
      <c r="P67" s="1268"/>
      <c r="Q67" s="1265"/>
      <c r="R67" s="1268"/>
      <c r="S67" s="1271"/>
      <c r="T67" s="1274"/>
      <c r="U67" s="1276"/>
      <c r="V67" s="1278"/>
      <c r="W67" s="1284"/>
      <c r="X67" s="1268"/>
      <c r="Y67" s="1268"/>
      <c r="Z67" s="1265"/>
      <c r="AA67" s="1268"/>
      <c r="AB67" s="1271"/>
      <c r="AC67" s="1302"/>
      <c r="AD67" s="1338"/>
      <c r="AE67" s="1305"/>
      <c r="AF67" s="1307"/>
      <c r="AG67" s="1309"/>
      <c r="AH67" s="1278"/>
      <c r="AI67" s="1284"/>
      <c r="AJ67" s="1268"/>
      <c r="AK67" s="1268"/>
      <c r="AL67" s="1265"/>
      <c r="AM67" s="1268"/>
      <c r="AN67" s="1271"/>
      <c r="AO67" s="1302"/>
      <c r="AP67" s="1322"/>
      <c r="AQ67" s="1312"/>
      <c r="AR67" s="1313"/>
      <c r="AS67" s="1316"/>
      <c r="AT67" s="1317"/>
      <c r="AU67" s="1317"/>
      <c r="AV67" s="1317"/>
      <c r="AW67" s="1318"/>
      <c r="AX67" s="1317"/>
      <c r="AY67" s="1321"/>
      <c r="AZ67" s="1313"/>
      <c r="BA67" s="1312"/>
      <c r="BB67" s="1313"/>
      <c r="BC67" s="1316"/>
      <c r="BD67" s="1317"/>
      <c r="BE67" s="1317"/>
      <c r="BF67" s="1317"/>
      <c r="BG67" s="1318"/>
      <c r="BH67" s="1317"/>
      <c r="BI67" s="1321"/>
      <c r="BJ67" s="1334"/>
      <c r="BK67" s="337"/>
      <c r="BL67" s="349" t="s">
        <v>1014</v>
      </c>
      <c r="BM67" s="350">
        <v>639100</v>
      </c>
      <c r="BN67" s="1279"/>
      <c r="BO67" s="380">
        <v>6390</v>
      </c>
      <c r="BP67" s="352" t="s">
        <v>974</v>
      </c>
      <c r="BQ67" s="353" t="s">
        <v>975</v>
      </c>
      <c r="BR67" s="354" t="s">
        <v>973</v>
      </c>
      <c r="BS67" s="355" t="s">
        <v>976</v>
      </c>
      <c r="BT67" s="352" t="s">
        <v>973</v>
      </c>
      <c r="BU67" s="381">
        <v>1.9</v>
      </c>
      <c r="BV67" s="373"/>
      <c r="BW67" s="1303"/>
      <c r="BX67" s="348"/>
      <c r="BY67" s="1334"/>
      <c r="BZ67" s="1396"/>
      <c r="CA67" s="1338"/>
      <c r="CB67" s="1416"/>
      <c r="CC67" s="1267"/>
      <c r="CD67" s="1267"/>
      <c r="CE67" s="1267"/>
      <c r="CF67" s="1264"/>
      <c r="CG67" s="1267"/>
      <c r="CH67" s="1320"/>
      <c r="CI67" s="1418"/>
      <c r="CJ67" s="1276"/>
      <c r="CK67" s="1354"/>
      <c r="CL67" s="1419"/>
      <c r="CM67" s="1352"/>
      <c r="CN67" s="1353"/>
      <c r="CO67" s="1354"/>
      <c r="CP67" s="1334"/>
      <c r="CQ67" s="1396"/>
      <c r="CR67" s="1303"/>
      <c r="CS67" s="1351"/>
      <c r="CT67" s="1334"/>
      <c r="CU67" s="1396"/>
      <c r="CV67" s="1338"/>
      <c r="CW67" s="1416"/>
      <c r="CX67" s="1358"/>
      <c r="CY67" s="1267"/>
      <c r="CZ67" s="1358"/>
      <c r="DA67" s="1264"/>
      <c r="DB67" s="1358"/>
      <c r="DC67" s="1320"/>
      <c r="DD67" s="1338"/>
      <c r="DE67" s="1361"/>
      <c r="DF67" s="1363"/>
      <c r="DG67" s="1363"/>
      <c r="DH67" s="1409"/>
      <c r="DI67" s="362"/>
      <c r="DJ67" s="382">
        <v>0.8</v>
      </c>
      <c r="DK67" s="343"/>
      <c r="DL67" s="343"/>
    </row>
    <row r="68" spans="1:116" s="344" customFormat="1" ht="17.45" customHeight="1">
      <c r="A68" s="1343" t="s">
        <v>884</v>
      </c>
      <c r="B68" s="1288"/>
      <c r="C68" s="1369"/>
      <c r="D68" s="1293"/>
      <c r="E68" s="1343" t="s">
        <v>55</v>
      </c>
      <c r="F68" s="336"/>
      <c r="G68" s="1344">
        <v>264560</v>
      </c>
      <c r="H68" s="1345"/>
      <c r="I68" s="1344">
        <v>261520</v>
      </c>
      <c r="J68" s="1345"/>
      <c r="K68" s="1338" t="s">
        <v>973</v>
      </c>
      <c r="L68" s="1388">
        <v>2520</v>
      </c>
      <c r="M68" s="1384"/>
      <c r="N68" s="1283" t="s">
        <v>974</v>
      </c>
      <c r="O68" s="1267" t="s">
        <v>975</v>
      </c>
      <c r="P68" s="1267" t="s">
        <v>973</v>
      </c>
      <c r="Q68" s="1264" t="s">
        <v>976</v>
      </c>
      <c r="R68" s="1267" t="s">
        <v>973</v>
      </c>
      <c r="S68" s="1374">
        <v>2.1</v>
      </c>
      <c r="T68" s="1375"/>
      <c r="U68" s="1388">
        <v>2490</v>
      </c>
      <c r="V68" s="1384"/>
      <c r="W68" s="1283" t="s">
        <v>974</v>
      </c>
      <c r="X68" s="1267" t="s">
        <v>975</v>
      </c>
      <c r="Y68" s="1267" t="s">
        <v>973</v>
      </c>
      <c r="Z68" s="1264" t="s">
        <v>976</v>
      </c>
      <c r="AA68" s="1267" t="s">
        <v>973</v>
      </c>
      <c r="AB68" s="1374">
        <v>2</v>
      </c>
      <c r="AC68" s="1320"/>
      <c r="AD68" s="1338" t="s">
        <v>973</v>
      </c>
      <c r="AE68" s="1377">
        <v>85770</v>
      </c>
      <c r="AF68" s="1379"/>
      <c r="AG68" s="1382">
        <v>850</v>
      </c>
      <c r="AH68" s="1384"/>
      <c r="AI68" s="1283" t="s">
        <v>974</v>
      </c>
      <c r="AJ68" s="1267" t="s">
        <v>975</v>
      </c>
      <c r="AK68" s="1267" t="s">
        <v>973</v>
      </c>
      <c r="AL68" s="1264" t="s">
        <v>976</v>
      </c>
      <c r="AM68" s="1267" t="s">
        <v>973</v>
      </c>
      <c r="AN68" s="1374">
        <v>2.9</v>
      </c>
      <c r="AO68" s="1320"/>
      <c r="AP68" s="359"/>
      <c r="AQ68" s="359"/>
      <c r="AR68" s="359"/>
      <c r="AS68" s="359"/>
      <c r="AT68" s="359"/>
      <c r="AU68" s="359"/>
      <c r="AV68" s="359"/>
      <c r="AW68" s="359"/>
      <c r="AX68" s="359"/>
      <c r="AY68" s="359"/>
      <c r="AZ68" s="359"/>
      <c r="BA68" s="359"/>
      <c r="BB68" s="359"/>
      <c r="BC68" s="359"/>
      <c r="BD68" s="359"/>
      <c r="BE68" s="359"/>
      <c r="BF68" s="359"/>
      <c r="BG68" s="359"/>
      <c r="BH68" s="359"/>
      <c r="BI68" s="359"/>
      <c r="BJ68" s="1338"/>
      <c r="BK68" s="337"/>
      <c r="BL68" s="349" t="s">
        <v>1081</v>
      </c>
      <c r="BM68" s="350">
        <v>680500</v>
      </c>
      <c r="BN68" s="1279"/>
      <c r="BO68" s="380">
        <v>6800</v>
      </c>
      <c r="BP68" s="352" t="s">
        <v>974</v>
      </c>
      <c r="BQ68" s="353" t="s">
        <v>975</v>
      </c>
      <c r="BR68" s="354" t="s">
        <v>973</v>
      </c>
      <c r="BS68" s="355" t="s">
        <v>976</v>
      </c>
      <c r="BT68" s="352" t="s">
        <v>973</v>
      </c>
      <c r="BU68" s="381">
        <v>1.9</v>
      </c>
      <c r="BV68" s="373"/>
      <c r="BW68" s="1303"/>
      <c r="BX68" s="348"/>
      <c r="BY68" s="1334"/>
      <c r="BZ68" s="1396"/>
      <c r="CA68" s="1338"/>
      <c r="CB68" s="1416"/>
      <c r="CC68" s="1267"/>
      <c r="CD68" s="1267"/>
      <c r="CE68" s="1267"/>
      <c r="CF68" s="1264"/>
      <c r="CG68" s="1267"/>
      <c r="CH68" s="1320"/>
      <c r="CI68" s="1418"/>
      <c r="CJ68" s="1276"/>
      <c r="CK68" s="1354"/>
      <c r="CL68" s="1419"/>
      <c r="CM68" s="1352" t="s">
        <v>1075</v>
      </c>
      <c r="CN68" s="1353">
        <v>12300</v>
      </c>
      <c r="CO68" s="1354">
        <v>13700</v>
      </c>
      <c r="CP68" s="1334"/>
      <c r="CQ68" s="1396"/>
      <c r="CR68" s="1338"/>
      <c r="CS68" s="1355">
        <v>0.08</v>
      </c>
      <c r="CT68" s="1338"/>
      <c r="CU68" s="1396"/>
      <c r="CV68" s="1338"/>
      <c r="CW68" s="1416"/>
      <c r="CX68" s="1358"/>
      <c r="CY68" s="1267"/>
      <c r="CZ68" s="1358"/>
      <c r="DA68" s="1264"/>
      <c r="DB68" s="1358"/>
      <c r="DC68" s="1320"/>
      <c r="DD68" s="1338"/>
      <c r="DE68" s="1364">
        <v>0.01</v>
      </c>
      <c r="DF68" s="1366">
        <v>0.03</v>
      </c>
      <c r="DG68" s="1366">
        <v>0.04</v>
      </c>
      <c r="DH68" s="1390">
        <v>0.06</v>
      </c>
      <c r="DI68" s="383"/>
      <c r="DJ68" s="363" t="s">
        <v>1082</v>
      </c>
      <c r="DK68" s="343"/>
      <c r="DL68" s="343"/>
    </row>
    <row r="69" spans="1:116" s="344" customFormat="1" ht="17.45" customHeight="1">
      <c r="A69" s="1295"/>
      <c r="B69" s="1288"/>
      <c r="C69" s="1369"/>
      <c r="D69" s="1293"/>
      <c r="E69" s="1295"/>
      <c r="F69" s="336"/>
      <c r="G69" s="1332"/>
      <c r="H69" s="1346"/>
      <c r="I69" s="1332"/>
      <c r="J69" s="1346"/>
      <c r="K69" s="1338"/>
      <c r="L69" s="1341"/>
      <c r="M69" s="1385"/>
      <c r="N69" s="1283"/>
      <c r="O69" s="1267"/>
      <c r="P69" s="1267"/>
      <c r="Q69" s="1264"/>
      <c r="R69" s="1267"/>
      <c r="S69" s="1375"/>
      <c r="T69" s="1375"/>
      <c r="U69" s="1341"/>
      <c r="V69" s="1385"/>
      <c r="W69" s="1283"/>
      <c r="X69" s="1267"/>
      <c r="Y69" s="1267"/>
      <c r="Z69" s="1264"/>
      <c r="AA69" s="1267"/>
      <c r="AB69" s="1375"/>
      <c r="AC69" s="1320"/>
      <c r="AD69" s="1338"/>
      <c r="AE69" s="1378"/>
      <c r="AF69" s="1380"/>
      <c r="AG69" s="1383"/>
      <c r="AH69" s="1385"/>
      <c r="AI69" s="1283"/>
      <c r="AJ69" s="1267"/>
      <c r="AK69" s="1267"/>
      <c r="AL69" s="1264"/>
      <c r="AM69" s="1267"/>
      <c r="AN69" s="1375"/>
      <c r="AO69" s="1320"/>
      <c r="AP69" s="359"/>
      <c r="AQ69" s="359"/>
      <c r="AR69" s="359"/>
      <c r="AS69" s="359"/>
      <c r="AT69" s="359"/>
      <c r="AU69" s="359"/>
      <c r="AV69" s="359"/>
      <c r="AW69" s="359"/>
      <c r="AX69" s="359"/>
      <c r="AY69" s="359"/>
      <c r="AZ69" s="359"/>
      <c r="BA69" s="359"/>
      <c r="BB69" s="359"/>
      <c r="BC69" s="359"/>
      <c r="BD69" s="359"/>
      <c r="BE69" s="359"/>
      <c r="BF69" s="359"/>
      <c r="BG69" s="359"/>
      <c r="BH69" s="359"/>
      <c r="BI69" s="359"/>
      <c r="BJ69" s="1338"/>
      <c r="BK69" s="337"/>
      <c r="BL69" s="349" t="s">
        <v>1017</v>
      </c>
      <c r="BM69" s="350">
        <v>721900</v>
      </c>
      <c r="BN69" s="1279"/>
      <c r="BO69" s="380">
        <v>7210</v>
      </c>
      <c r="BP69" s="352" t="s">
        <v>974</v>
      </c>
      <c r="BQ69" s="353" t="s">
        <v>975</v>
      </c>
      <c r="BR69" s="354" t="s">
        <v>973</v>
      </c>
      <c r="BS69" s="355" t="s">
        <v>976</v>
      </c>
      <c r="BT69" s="352" t="s">
        <v>973</v>
      </c>
      <c r="BU69" s="381">
        <v>2</v>
      </c>
      <c r="BV69" s="373"/>
      <c r="BW69" s="1303"/>
      <c r="BX69" s="348"/>
      <c r="BY69" s="1334"/>
      <c r="BZ69" s="1396"/>
      <c r="CA69" s="1338"/>
      <c r="CB69" s="1416"/>
      <c r="CC69" s="1267"/>
      <c r="CD69" s="1267"/>
      <c r="CE69" s="1267"/>
      <c r="CF69" s="1264"/>
      <c r="CG69" s="1267"/>
      <c r="CH69" s="1320"/>
      <c r="CI69" s="1418"/>
      <c r="CJ69" s="1276"/>
      <c r="CK69" s="1354"/>
      <c r="CL69" s="1419"/>
      <c r="CM69" s="1352"/>
      <c r="CN69" s="1353"/>
      <c r="CO69" s="1354"/>
      <c r="CP69" s="1334"/>
      <c r="CQ69" s="1396"/>
      <c r="CR69" s="1338"/>
      <c r="CS69" s="1355"/>
      <c r="CT69" s="1338"/>
      <c r="CU69" s="1396"/>
      <c r="CV69" s="1338"/>
      <c r="CW69" s="1416"/>
      <c r="CX69" s="1358"/>
      <c r="CY69" s="1267"/>
      <c r="CZ69" s="1358"/>
      <c r="DA69" s="1264"/>
      <c r="DB69" s="1358"/>
      <c r="DC69" s="1320"/>
      <c r="DD69" s="1338"/>
      <c r="DE69" s="1364"/>
      <c r="DF69" s="1366"/>
      <c r="DG69" s="1366"/>
      <c r="DH69" s="1390"/>
      <c r="DI69" s="383"/>
      <c r="DJ69" s="382">
        <v>0.75</v>
      </c>
      <c r="DK69" s="343"/>
      <c r="DL69" s="343"/>
    </row>
    <row r="70" spans="1:116" s="344" customFormat="1" ht="17.45" customHeight="1">
      <c r="A70" s="1295"/>
      <c r="B70" s="1288"/>
      <c r="C70" s="1369"/>
      <c r="D70" s="1293"/>
      <c r="E70" s="1295"/>
      <c r="F70" s="336"/>
      <c r="G70" s="1332"/>
      <c r="H70" s="1346"/>
      <c r="I70" s="1332"/>
      <c r="J70" s="1346"/>
      <c r="K70" s="1338"/>
      <c r="L70" s="1341"/>
      <c r="M70" s="1385"/>
      <c r="N70" s="1283"/>
      <c r="O70" s="1267"/>
      <c r="P70" s="1267"/>
      <c r="Q70" s="1264"/>
      <c r="R70" s="1267"/>
      <c r="S70" s="1375"/>
      <c r="T70" s="1375"/>
      <c r="U70" s="1341"/>
      <c r="V70" s="1385"/>
      <c r="W70" s="1283"/>
      <c r="X70" s="1267"/>
      <c r="Y70" s="1267"/>
      <c r="Z70" s="1264"/>
      <c r="AA70" s="1267"/>
      <c r="AB70" s="1375"/>
      <c r="AC70" s="1320"/>
      <c r="AD70" s="1338"/>
      <c r="AE70" s="1378"/>
      <c r="AF70" s="1380"/>
      <c r="AG70" s="1383"/>
      <c r="AH70" s="1385"/>
      <c r="AI70" s="1283"/>
      <c r="AJ70" s="1267"/>
      <c r="AK70" s="1267"/>
      <c r="AL70" s="1264"/>
      <c r="AM70" s="1267"/>
      <c r="AN70" s="1375"/>
      <c r="AO70" s="1320"/>
      <c r="AP70" s="359"/>
      <c r="AQ70" s="359"/>
      <c r="AR70" s="359"/>
      <c r="AS70" s="359"/>
      <c r="AT70" s="359"/>
      <c r="AU70" s="359"/>
      <c r="AV70" s="359"/>
      <c r="AW70" s="359"/>
      <c r="AX70" s="359"/>
      <c r="AY70" s="359"/>
      <c r="AZ70" s="359"/>
      <c r="BA70" s="359"/>
      <c r="BB70" s="359"/>
      <c r="BC70" s="359"/>
      <c r="BD70" s="359"/>
      <c r="BE70" s="359"/>
      <c r="BF70" s="359"/>
      <c r="BG70" s="359"/>
      <c r="BH70" s="359"/>
      <c r="BI70" s="359"/>
      <c r="BJ70" s="1338"/>
      <c r="BK70" s="337"/>
      <c r="BL70" s="349" t="s">
        <v>1019</v>
      </c>
      <c r="BM70" s="350">
        <v>763300</v>
      </c>
      <c r="BN70" s="1279"/>
      <c r="BO70" s="380">
        <v>7630</v>
      </c>
      <c r="BP70" s="352" t="s">
        <v>974</v>
      </c>
      <c r="BQ70" s="353" t="s">
        <v>975</v>
      </c>
      <c r="BR70" s="354" t="s">
        <v>973</v>
      </c>
      <c r="BS70" s="355" t="s">
        <v>976</v>
      </c>
      <c r="BT70" s="352" t="s">
        <v>973</v>
      </c>
      <c r="BU70" s="381">
        <v>2</v>
      </c>
      <c r="BV70" s="373"/>
      <c r="BW70" s="1303"/>
      <c r="BX70" s="348"/>
      <c r="BY70" s="1334"/>
      <c r="BZ70" s="1396"/>
      <c r="CA70" s="1338"/>
      <c r="CB70" s="1416"/>
      <c r="CC70" s="1267"/>
      <c r="CD70" s="1267"/>
      <c r="CE70" s="1267"/>
      <c r="CF70" s="1264"/>
      <c r="CG70" s="1267"/>
      <c r="CH70" s="1320"/>
      <c r="CI70" s="1418"/>
      <c r="CJ70" s="1276"/>
      <c r="CK70" s="1354"/>
      <c r="CL70" s="1418"/>
      <c r="CM70" s="1352" t="s">
        <v>1076</v>
      </c>
      <c r="CN70" s="1353">
        <v>11000</v>
      </c>
      <c r="CO70" s="1354">
        <v>12300</v>
      </c>
      <c r="CP70" s="1338"/>
      <c r="CQ70" s="1396"/>
      <c r="CR70" s="1338"/>
      <c r="CS70" s="1355"/>
      <c r="CT70" s="1338"/>
      <c r="CU70" s="1396"/>
      <c r="CV70" s="1338"/>
      <c r="CW70" s="1416"/>
      <c r="CX70" s="1358"/>
      <c r="CY70" s="1267"/>
      <c r="CZ70" s="1358"/>
      <c r="DA70" s="1264"/>
      <c r="DB70" s="1358"/>
      <c r="DC70" s="1320"/>
      <c r="DD70" s="1338"/>
      <c r="DE70" s="1364"/>
      <c r="DF70" s="1366"/>
      <c r="DG70" s="1366"/>
      <c r="DH70" s="1390"/>
      <c r="DI70" s="383"/>
      <c r="DJ70" s="363" t="s">
        <v>1083</v>
      </c>
      <c r="DK70" s="343"/>
      <c r="DL70" s="343"/>
    </row>
    <row r="71" spans="1:116" s="344" customFormat="1" ht="17.45" customHeight="1">
      <c r="A71" s="1405"/>
      <c r="B71" s="1289"/>
      <c r="C71" s="1370"/>
      <c r="D71" s="1371"/>
      <c r="E71" s="1405"/>
      <c r="F71" s="336"/>
      <c r="G71" s="1333"/>
      <c r="H71" s="1347"/>
      <c r="I71" s="1333"/>
      <c r="J71" s="1347"/>
      <c r="K71" s="1338"/>
      <c r="L71" s="1389"/>
      <c r="M71" s="1386"/>
      <c r="N71" s="1410"/>
      <c r="O71" s="1317"/>
      <c r="P71" s="1317"/>
      <c r="Q71" s="1318"/>
      <c r="R71" s="1317"/>
      <c r="S71" s="1376"/>
      <c r="T71" s="1376"/>
      <c r="U71" s="1389"/>
      <c r="V71" s="1386"/>
      <c r="W71" s="1410"/>
      <c r="X71" s="1317"/>
      <c r="Y71" s="1317"/>
      <c r="Z71" s="1318"/>
      <c r="AA71" s="1317"/>
      <c r="AB71" s="1376"/>
      <c r="AC71" s="1321"/>
      <c r="AD71" s="1338"/>
      <c r="AE71" s="1411"/>
      <c r="AF71" s="1381"/>
      <c r="AG71" s="1412"/>
      <c r="AH71" s="1386"/>
      <c r="AI71" s="1410"/>
      <c r="AJ71" s="1317"/>
      <c r="AK71" s="1317"/>
      <c r="AL71" s="1318"/>
      <c r="AM71" s="1317"/>
      <c r="AN71" s="1376"/>
      <c r="AO71" s="1321"/>
      <c r="AP71" s="359"/>
      <c r="AQ71" s="359"/>
      <c r="AR71" s="359"/>
      <c r="AS71" s="359"/>
      <c r="AT71" s="359"/>
      <c r="AU71" s="359"/>
      <c r="AV71" s="359"/>
      <c r="AW71" s="359"/>
      <c r="AX71" s="359"/>
      <c r="AY71" s="359"/>
      <c r="AZ71" s="359"/>
      <c r="BA71" s="359"/>
      <c r="BB71" s="359"/>
      <c r="BC71" s="359"/>
      <c r="BD71" s="359"/>
      <c r="BE71" s="359"/>
      <c r="BF71" s="359"/>
      <c r="BG71" s="359"/>
      <c r="BH71" s="359"/>
      <c r="BI71" s="359"/>
      <c r="BJ71" s="1338"/>
      <c r="BK71" s="337"/>
      <c r="BL71" s="365" t="s">
        <v>1021</v>
      </c>
      <c r="BM71" s="366">
        <v>804800</v>
      </c>
      <c r="BN71" s="1334"/>
      <c r="BO71" s="384">
        <v>8040</v>
      </c>
      <c r="BP71" s="385" t="s">
        <v>974</v>
      </c>
      <c r="BQ71" s="386" t="s">
        <v>975</v>
      </c>
      <c r="BR71" s="387" t="s">
        <v>973</v>
      </c>
      <c r="BS71" s="388" t="s">
        <v>976</v>
      </c>
      <c r="BT71" s="385" t="s">
        <v>973</v>
      </c>
      <c r="BU71" s="389">
        <v>2.1</v>
      </c>
      <c r="BV71" s="341"/>
      <c r="BW71" s="1338"/>
      <c r="BX71" s="390"/>
      <c r="BY71" s="1338"/>
      <c r="BZ71" s="1397"/>
      <c r="CA71" s="1338"/>
      <c r="CB71" s="1417"/>
      <c r="CC71" s="1317"/>
      <c r="CD71" s="1317"/>
      <c r="CE71" s="1317"/>
      <c r="CF71" s="1318"/>
      <c r="CG71" s="1317"/>
      <c r="CH71" s="1321"/>
      <c r="CI71" s="1418"/>
      <c r="CJ71" s="1398"/>
      <c r="CK71" s="1394"/>
      <c r="CL71" s="1418"/>
      <c r="CM71" s="1392"/>
      <c r="CN71" s="1393"/>
      <c r="CO71" s="1394"/>
      <c r="CP71" s="1338"/>
      <c r="CQ71" s="1397"/>
      <c r="CR71" s="1338"/>
      <c r="CS71" s="1356"/>
      <c r="CT71" s="1338"/>
      <c r="CU71" s="1397"/>
      <c r="CV71" s="1338"/>
      <c r="CW71" s="1417"/>
      <c r="CX71" s="1414"/>
      <c r="CY71" s="1317"/>
      <c r="CZ71" s="1414"/>
      <c r="DA71" s="1318"/>
      <c r="DB71" s="1414"/>
      <c r="DC71" s="1321"/>
      <c r="DD71" s="1338"/>
      <c r="DE71" s="1365"/>
      <c r="DF71" s="1367"/>
      <c r="DG71" s="1367"/>
      <c r="DH71" s="1391"/>
      <c r="DI71" s="383"/>
      <c r="DJ71" s="391">
        <v>0.7</v>
      </c>
      <c r="DK71" s="343"/>
      <c r="DL71" s="343"/>
    </row>
    <row r="72" spans="1:116" s="344" customFormat="1" ht="17.45" customHeight="1">
      <c r="A72" s="1294" t="s">
        <v>885</v>
      </c>
      <c r="B72" s="1287" t="s">
        <v>1030</v>
      </c>
      <c r="C72" s="1290" t="s">
        <v>1066</v>
      </c>
      <c r="D72" s="1292" t="s">
        <v>986</v>
      </c>
      <c r="E72" s="1294" t="s">
        <v>1067</v>
      </c>
      <c r="F72" s="336"/>
      <c r="G72" s="1297">
        <v>223180</v>
      </c>
      <c r="H72" s="1299">
        <v>307560</v>
      </c>
      <c r="I72" s="1297">
        <v>218370</v>
      </c>
      <c r="J72" s="1299">
        <v>302750</v>
      </c>
      <c r="K72" s="1279" t="s">
        <v>973</v>
      </c>
      <c r="L72" s="1276">
        <v>2110</v>
      </c>
      <c r="M72" s="1278">
        <v>2950</v>
      </c>
      <c r="N72" s="1283" t="s">
        <v>974</v>
      </c>
      <c r="O72" s="1267" t="s">
        <v>975</v>
      </c>
      <c r="P72" s="1267" t="s">
        <v>973</v>
      </c>
      <c r="Q72" s="1264" t="s">
        <v>976</v>
      </c>
      <c r="R72" s="1267" t="s">
        <v>973</v>
      </c>
      <c r="S72" s="1270">
        <v>3.2</v>
      </c>
      <c r="T72" s="1272">
        <v>2.2999999999999998</v>
      </c>
      <c r="U72" s="1276">
        <v>2060</v>
      </c>
      <c r="V72" s="1278">
        <v>2900</v>
      </c>
      <c r="W72" s="1283" t="s">
        <v>974</v>
      </c>
      <c r="X72" s="1267" t="s">
        <v>975</v>
      </c>
      <c r="Y72" s="1267" t="s">
        <v>973</v>
      </c>
      <c r="Z72" s="1264" t="s">
        <v>976</v>
      </c>
      <c r="AA72" s="1267" t="s">
        <v>973</v>
      </c>
      <c r="AB72" s="1270">
        <v>3.1</v>
      </c>
      <c r="AC72" s="1300">
        <v>2.2000000000000002</v>
      </c>
      <c r="AD72" s="1303" t="s">
        <v>973</v>
      </c>
      <c r="AE72" s="1305">
        <v>168770</v>
      </c>
      <c r="AF72" s="1307">
        <v>84380</v>
      </c>
      <c r="AG72" s="1309">
        <v>1680</v>
      </c>
      <c r="AH72" s="1278">
        <v>840</v>
      </c>
      <c r="AI72" s="1283" t="s">
        <v>974</v>
      </c>
      <c r="AJ72" s="1267" t="s">
        <v>975</v>
      </c>
      <c r="AK72" s="1267" t="s">
        <v>973</v>
      </c>
      <c r="AL72" s="1264" t="s">
        <v>976</v>
      </c>
      <c r="AM72" s="1267" t="s">
        <v>973</v>
      </c>
      <c r="AN72" s="1270">
        <v>2.8</v>
      </c>
      <c r="AO72" s="1300">
        <v>2.9</v>
      </c>
      <c r="AP72" s="1313" t="s">
        <v>973</v>
      </c>
      <c r="AQ72" s="1310">
        <v>151890</v>
      </c>
      <c r="AR72" s="1313" t="s">
        <v>973</v>
      </c>
      <c r="AS72" s="1314">
        <v>1510</v>
      </c>
      <c r="AT72" s="1266" t="s">
        <v>974</v>
      </c>
      <c r="AU72" s="1266" t="s">
        <v>975</v>
      </c>
      <c r="AV72" s="1266" t="s">
        <v>973</v>
      </c>
      <c r="AW72" s="1263" t="s">
        <v>976</v>
      </c>
      <c r="AX72" s="1266" t="s">
        <v>973</v>
      </c>
      <c r="AY72" s="1319">
        <v>2.8</v>
      </c>
      <c r="AZ72" s="1313" t="s">
        <v>973</v>
      </c>
      <c r="BA72" s="1310">
        <v>16870</v>
      </c>
      <c r="BB72" s="1313" t="s">
        <v>973</v>
      </c>
      <c r="BC72" s="1314">
        <v>160</v>
      </c>
      <c r="BD72" s="1266" t="s">
        <v>974</v>
      </c>
      <c r="BE72" s="1266" t="s">
        <v>975</v>
      </c>
      <c r="BF72" s="1266" t="s">
        <v>973</v>
      </c>
      <c r="BG72" s="1263" t="s">
        <v>976</v>
      </c>
      <c r="BH72" s="1266" t="s">
        <v>973</v>
      </c>
      <c r="BI72" s="1319">
        <v>2.8</v>
      </c>
      <c r="BJ72" s="1334" t="s">
        <v>910</v>
      </c>
      <c r="BK72" s="337"/>
      <c r="BL72" s="1339" t="s">
        <v>993</v>
      </c>
      <c r="BM72" s="1340"/>
      <c r="BN72" s="1279" t="s">
        <v>973</v>
      </c>
      <c r="BO72" s="378"/>
      <c r="BP72" s="346"/>
      <c r="BQ72" s="346"/>
      <c r="BR72" s="346"/>
      <c r="BS72" s="346"/>
      <c r="BT72" s="346"/>
      <c r="BU72" s="379"/>
      <c r="BV72" s="373"/>
      <c r="BW72" s="1303" t="s">
        <v>978</v>
      </c>
      <c r="BX72" s="348"/>
      <c r="BY72" s="1279" t="s">
        <v>973</v>
      </c>
      <c r="BZ72" s="1332">
        <v>45150</v>
      </c>
      <c r="CA72" s="1334" t="s">
        <v>973</v>
      </c>
      <c r="CB72" s="1421">
        <v>390</v>
      </c>
      <c r="CC72" s="1266" t="s">
        <v>974</v>
      </c>
      <c r="CD72" s="1266" t="s">
        <v>975</v>
      </c>
      <c r="CE72" s="1266" t="s">
        <v>973</v>
      </c>
      <c r="CF72" s="1263" t="s">
        <v>976</v>
      </c>
      <c r="CG72" s="1266" t="s">
        <v>973</v>
      </c>
      <c r="CH72" s="1420">
        <v>6.4</v>
      </c>
      <c r="CI72" s="1330" t="s">
        <v>973</v>
      </c>
      <c r="CJ72" s="1276">
        <v>3400</v>
      </c>
      <c r="CK72" s="1354">
        <v>3700</v>
      </c>
      <c r="CL72" s="1330" t="s">
        <v>973</v>
      </c>
      <c r="CM72" s="1352" t="s">
        <v>1068</v>
      </c>
      <c r="CN72" s="1353">
        <v>20300</v>
      </c>
      <c r="CO72" s="1354">
        <v>22600</v>
      </c>
      <c r="CP72" s="1279" t="s">
        <v>982</v>
      </c>
      <c r="CQ72" s="1396">
        <v>2110</v>
      </c>
      <c r="CR72" s="1279" t="s">
        <v>982</v>
      </c>
      <c r="CS72" s="1351" t="s">
        <v>1078</v>
      </c>
      <c r="CT72" s="1279" t="s">
        <v>982</v>
      </c>
      <c r="CU72" s="1396">
        <v>39950</v>
      </c>
      <c r="CV72" s="1334" t="s">
        <v>910</v>
      </c>
      <c r="CW72" s="1421">
        <v>390</v>
      </c>
      <c r="CX72" s="1413" t="s">
        <v>974</v>
      </c>
      <c r="CY72" s="1266" t="s">
        <v>975</v>
      </c>
      <c r="CZ72" s="1413" t="s">
        <v>973</v>
      </c>
      <c r="DA72" s="1263" t="s">
        <v>976</v>
      </c>
      <c r="DB72" s="1413" t="s">
        <v>973</v>
      </c>
      <c r="DC72" s="1420">
        <v>0.9</v>
      </c>
      <c r="DD72" s="1334" t="s">
        <v>982</v>
      </c>
      <c r="DE72" s="1360" t="s">
        <v>1071</v>
      </c>
      <c r="DF72" s="1362" t="s">
        <v>1071</v>
      </c>
      <c r="DG72" s="1362" t="s">
        <v>1071</v>
      </c>
      <c r="DH72" s="1408" t="s">
        <v>1071</v>
      </c>
      <c r="DI72" s="1303"/>
      <c r="DJ72" s="1351" t="s">
        <v>1084</v>
      </c>
      <c r="DK72" s="343"/>
      <c r="DL72" s="343"/>
    </row>
    <row r="73" spans="1:116" s="344" customFormat="1" ht="17.45" customHeight="1">
      <c r="A73" s="1295"/>
      <c r="B73" s="1288"/>
      <c r="C73" s="1291"/>
      <c r="D73" s="1293"/>
      <c r="E73" s="1295"/>
      <c r="F73" s="336"/>
      <c r="G73" s="1297"/>
      <c r="H73" s="1299"/>
      <c r="I73" s="1297"/>
      <c r="J73" s="1299"/>
      <c r="K73" s="1279"/>
      <c r="L73" s="1276"/>
      <c r="M73" s="1278"/>
      <c r="N73" s="1283"/>
      <c r="O73" s="1267"/>
      <c r="P73" s="1267"/>
      <c r="Q73" s="1264"/>
      <c r="R73" s="1267"/>
      <c r="S73" s="1270"/>
      <c r="T73" s="1273"/>
      <c r="U73" s="1276"/>
      <c r="V73" s="1278"/>
      <c r="W73" s="1283"/>
      <c r="X73" s="1267"/>
      <c r="Y73" s="1267"/>
      <c r="Z73" s="1264"/>
      <c r="AA73" s="1267"/>
      <c r="AB73" s="1270"/>
      <c r="AC73" s="1301"/>
      <c r="AD73" s="1303"/>
      <c r="AE73" s="1305"/>
      <c r="AF73" s="1307"/>
      <c r="AG73" s="1309"/>
      <c r="AH73" s="1278"/>
      <c r="AI73" s="1283"/>
      <c r="AJ73" s="1267"/>
      <c r="AK73" s="1267"/>
      <c r="AL73" s="1264"/>
      <c r="AM73" s="1267"/>
      <c r="AN73" s="1270"/>
      <c r="AO73" s="1301"/>
      <c r="AP73" s="1313"/>
      <c r="AQ73" s="1311"/>
      <c r="AR73" s="1313"/>
      <c r="AS73" s="1315"/>
      <c r="AT73" s="1267"/>
      <c r="AU73" s="1267"/>
      <c r="AV73" s="1267"/>
      <c r="AW73" s="1264"/>
      <c r="AX73" s="1267"/>
      <c r="AY73" s="1320"/>
      <c r="AZ73" s="1313"/>
      <c r="BA73" s="1311"/>
      <c r="BB73" s="1313"/>
      <c r="BC73" s="1315"/>
      <c r="BD73" s="1267"/>
      <c r="BE73" s="1267"/>
      <c r="BF73" s="1267"/>
      <c r="BG73" s="1264"/>
      <c r="BH73" s="1267"/>
      <c r="BI73" s="1320"/>
      <c r="BJ73" s="1334"/>
      <c r="BK73" s="337"/>
      <c r="BL73" s="1341"/>
      <c r="BM73" s="1342"/>
      <c r="BN73" s="1279"/>
      <c r="BO73" s="378"/>
      <c r="BP73" s="346"/>
      <c r="BQ73" s="346"/>
      <c r="BR73" s="346"/>
      <c r="BS73" s="346"/>
      <c r="BT73" s="346"/>
      <c r="BU73" s="379"/>
      <c r="BV73" s="373"/>
      <c r="BW73" s="1303"/>
      <c r="BX73" s="348"/>
      <c r="BY73" s="1279"/>
      <c r="BZ73" s="1332"/>
      <c r="CA73" s="1334"/>
      <c r="CB73" s="1336"/>
      <c r="CC73" s="1267"/>
      <c r="CD73" s="1267"/>
      <c r="CE73" s="1267"/>
      <c r="CF73" s="1264"/>
      <c r="CG73" s="1267"/>
      <c r="CH73" s="1328"/>
      <c r="CI73" s="1330"/>
      <c r="CJ73" s="1276"/>
      <c r="CK73" s="1354"/>
      <c r="CL73" s="1330"/>
      <c r="CM73" s="1352"/>
      <c r="CN73" s="1353"/>
      <c r="CO73" s="1354"/>
      <c r="CP73" s="1279"/>
      <c r="CQ73" s="1396"/>
      <c r="CR73" s="1279"/>
      <c r="CS73" s="1351"/>
      <c r="CT73" s="1279"/>
      <c r="CU73" s="1396"/>
      <c r="CV73" s="1334"/>
      <c r="CW73" s="1336"/>
      <c r="CX73" s="1358"/>
      <c r="CY73" s="1267"/>
      <c r="CZ73" s="1358"/>
      <c r="DA73" s="1264"/>
      <c r="DB73" s="1358"/>
      <c r="DC73" s="1328"/>
      <c r="DD73" s="1334"/>
      <c r="DE73" s="1361"/>
      <c r="DF73" s="1363"/>
      <c r="DG73" s="1363"/>
      <c r="DH73" s="1409"/>
      <c r="DI73" s="1303"/>
      <c r="DJ73" s="1351"/>
      <c r="DK73" s="343"/>
      <c r="DL73" s="343"/>
    </row>
    <row r="74" spans="1:116" s="344" customFormat="1" ht="17.45" customHeight="1">
      <c r="A74" s="1295"/>
      <c r="B74" s="1288"/>
      <c r="C74" s="1291"/>
      <c r="D74" s="1293"/>
      <c r="E74" s="1295"/>
      <c r="F74" s="336"/>
      <c r="G74" s="1297"/>
      <c r="H74" s="1299"/>
      <c r="I74" s="1297"/>
      <c r="J74" s="1299"/>
      <c r="K74" s="1279"/>
      <c r="L74" s="1276"/>
      <c r="M74" s="1278"/>
      <c r="N74" s="1283"/>
      <c r="O74" s="1267"/>
      <c r="P74" s="1267"/>
      <c r="Q74" s="1264"/>
      <c r="R74" s="1267"/>
      <c r="S74" s="1270"/>
      <c r="T74" s="1273"/>
      <c r="U74" s="1276"/>
      <c r="V74" s="1278"/>
      <c r="W74" s="1283"/>
      <c r="X74" s="1267"/>
      <c r="Y74" s="1267"/>
      <c r="Z74" s="1264"/>
      <c r="AA74" s="1267"/>
      <c r="AB74" s="1270"/>
      <c r="AC74" s="1301"/>
      <c r="AD74" s="1303"/>
      <c r="AE74" s="1305"/>
      <c r="AF74" s="1307"/>
      <c r="AG74" s="1309"/>
      <c r="AH74" s="1278"/>
      <c r="AI74" s="1283"/>
      <c r="AJ74" s="1267"/>
      <c r="AK74" s="1267"/>
      <c r="AL74" s="1264"/>
      <c r="AM74" s="1267"/>
      <c r="AN74" s="1270"/>
      <c r="AO74" s="1301"/>
      <c r="AP74" s="1313"/>
      <c r="AQ74" s="1311"/>
      <c r="AR74" s="1313"/>
      <c r="AS74" s="1315"/>
      <c r="AT74" s="1267"/>
      <c r="AU74" s="1267"/>
      <c r="AV74" s="1267"/>
      <c r="AW74" s="1264"/>
      <c r="AX74" s="1267"/>
      <c r="AY74" s="1320"/>
      <c r="AZ74" s="1313"/>
      <c r="BA74" s="1311"/>
      <c r="BB74" s="1313"/>
      <c r="BC74" s="1315"/>
      <c r="BD74" s="1267"/>
      <c r="BE74" s="1267"/>
      <c r="BF74" s="1267"/>
      <c r="BG74" s="1264"/>
      <c r="BH74" s="1267"/>
      <c r="BI74" s="1320"/>
      <c r="BJ74" s="1334"/>
      <c r="BK74" s="337"/>
      <c r="BL74" s="349" t="s">
        <v>995</v>
      </c>
      <c r="BM74" s="350">
        <v>283100</v>
      </c>
      <c r="BN74" s="1279"/>
      <c r="BO74" s="380">
        <v>2830</v>
      </c>
      <c r="BP74" s="352" t="s">
        <v>974</v>
      </c>
      <c r="BQ74" s="353" t="s">
        <v>975</v>
      </c>
      <c r="BR74" s="354" t="s">
        <v>973</v>
      </c>
      <c r="BS74" s="355" t="s">
        <v>976</v>
      </c>
      <c r="BT74" s="352" t="s">
        <v>973</v>
      </c>
      <c r="BU74" s="381">
        <v>1.9</v>
      </c>
      <c r="BV74" s="373"/>
      <c r="BW74" s="1303"/>
      <c r="BX74" s="348"/>
      <c r="BY74" s="1279"/>
      <c r="BZ74" s="1332"/>
      <c r="CA74" s="1334"/>
      <c r="CB74" s="1336"/>
      <c r="CC74" s="1267"/>
      <c r="CD74" s="1267"/>
      <c r="CE74" s="1267"/>
      <c r="CF74" s="1264"/>
      <c r="CG74" s="1267"/>
      <c r="CH74" s="1328"/>
      <c r="CI74" s="1330"/>
      <c r="CJ74" s="1276"/>
      <c r="CK74" s="1354"/>
      <c r="CL74" s="1330"/>
      <c r="CM74" s="1352" t="s">
        <v>1073</v>
      </c>
      <c r="CN74" s="1353">
        <v>11200</v>
      </c>
      <c r="CO74" s="1354">
        <v>12400</v>
      </c>
      <c r="CP74" s="1279"/>
      <c r="CQ74" s="1396"/>
      <c r="CR74" s="1279"/>
      <c r="CS74" s="1351"/>
      <c r="CT74" s="1279"/>
      <c r="CU74" s="1396"/>
      <c r="CV74" s="1334"/>
      <c r="CW74" s="1336"/>
      <c r="CX74" s="1358"/>
      <c r="CY74" s="1267"/>
      <c r="CZ74" s="1358"/>
      <c r="DA74" s="1264"/>
      <c r="DB74" s="1358"/>
      <c r="DC74" s="1328"/>
      <c r="DD74" s="1334"/>
      <c r="DE74" s="1361"/>
      <c r="DF74" s="1363"/>
      <c r="DG74" s="1363"/>
      <c r="DH74" s="1409"/>
      <c r="DI74" s="1303"/>
      <c r="DJ74" s="1351"/>
      <c r="DK74" s="343"/>
      <c r="DL74" s="343"/>
    </row>
    <row r="75" spans="1:116" s="344" customFormat="1" ht="17.45" customHeight="1">
      <c r="A75" s="1295"/>
      <c r="B75" s="1288"/>
      <c r="C75" s="1291"/>
      <c r="D75" s="1293"/>
      <c r="E75" s="1295"/>
      <c r="F75" s="336"/>
      <c r="G75" s="1297"/>
      <c r="H75" s="1299"/>
      <c r="I75" s="1297"/>
      <c r="J75" s="1299"/>
      <c r="K75" s="1279"/>
      <c r="L75" s="1276"/>
      <c r="M75" s="1278"/>
      <c r="N75" s="1284"/>
      <c r="O75" s="1268"/>
      <c r="P75" s="1268"/>
      <c r="Q75" s="1265"/>
      <c r="R75" s="1268"/>
      <c r="S75" s="1271"/>
      <c r="T75" s="1274"/>
      <c r="U75" s="1276"/>
      <c r="V75" s="1278"/>
      <c r="W75" s="1284"/>
      <c r="X75" s="1268"/>
      <c r="Y75" s="1268"/>
      <c r="Z75" s="1265"/>
      <c r="AA75" s="1268"/>
      <c r="AB75" s="1271"/>
      <c r="AC75" s="1302"/>
      <c r="AD75" s="1303"/>
      <c r="AE75" s="1305"/>
      <c r="AF75" s="1307"/>
      <c r="AG75" s="1309"/>
      <c r="AH75" s="1278"/>
      <c r="AI75" s="1284"/>
      <c r="AJ75" s="1268"/>
      <c r="AK75" s="1268"/>
      <c r="AL75" s="1265"/>
      <c r="AM75" s="1268"/>
      <c r="AN75" s="1271"/>
      <c r="AO75" s="1302"/>
      <c r="AP75" s="1313"/>
      <c r="AQ75" s="1312"/>
      <c r="AR75" s="1313"/>
      <c r="AS75" s="1316"/>
      <c r="AT75" s="1317"/>
      <c r="AU75" s="1317"/>
      <c r="AV75" s="1317"/>
      <c r="AW75" s="1318"/>
      <c r="AX75" s="1317"/>
      <c r="AY75" s="1321"/>
      <c r="AZ75" s="1313"/>
      <c r="BA75" s="1312"/>
      <c r="BB75" s="1313"/>
      <c r="BC75" s="1316"/>
      <c r="BD75" s="1317"/>
      <c r="BE75" s="1317"/>
      <c r="BF75" s="1317"/>
      <c r="BG75" s="1318"/>
      <c r="BH75" s="1317"/>
      <c r="BI75" s="1321"/>
      <c r="BJ75" s="1334"/>
      <c r="BK75" s="337"/>
      <c r="BL75" s="349" t="s">
        <v>1074</v>
      </c>
      <c r="BM75" s="350">
        <v>303500</v>
      </c>
      <c r="BN75" s="1279"/>
      <c r="BO75" s="380">
        <v>3030</v>
      </c>
      <c r="BP75" s="352" t="s">
        <v>974</v>
      </c>
      <c r="BQ75" s="353" t="s">
        <v>975</v>
      </c>
      <c r="BR75" s="354" t="s">
        <v>973</v>
      </c>
      <c r="BS75" s="355" t="s">
        <v>976</v>
      </c>
      <c r="BT75" s="352" t="s">
        <v>973</v>
      </c>
      <c r="BU75" s="381">
        <v>1.8</v>
      </c>
      <c r="BV75" s="373"/>
      <c r="BW75" s="1303"/>
      <c r="BX75" s="348"/>
      <c r="BY75" s="1279"/>
      <c r="BZ75" s="1332"/>
      <c r="CA75" s="1334"/>
      <c r="CB75" s="1336"/>
      <c r="CC75" s="1267"/>
      <c r="CD75" s="1267"/>
      <c r="CE75" s="1267"/>
      <c r="CF75" s="1264"/>
      <c r="CG75" s="1267"/>
      <c r="CH75" s="1328"/>
      <c r="CI75" s="1330"/>
      <c r="CJ75" s="1276"/>
      <c r="CK75" s="1354"/>
      <c r="CL75" s="1330"/>
      <c r="CM75" s="1352"/>
      <c r="CN75" s="1353"/>
      <c r="CO75" s="1354"/>
      <c r="CP75" s="1279"/>
      <c r="CQ75" s="1396"/>
      <c r="CR75" s="1279"/>
      <c r="CS75" s="1351"/>
      <c r="CT75" s="1279"/>
      <c r="CU75" s="1396"/>
      <c r="CV75" s="1334"/>
      <c r="CW75" s="1336"/>
      <c r="CX75" s="1358"/>
      <c r="CY75" s="1267"/>
      <c r="CZ75" s="1358"/>
      <c r="DA75" s="1264"/>
      <c r="DB75" s="1358"/>
      <c r="DC75" s="1328"/>
      <c r="DD75" s="1334"/>
      <c r="DE75" s="1361"/>
      <c r="DF75" s="1363"/>
      <c r="DG75" s="1363"/>
      <c r="DH75" s="1409"/>
      <c r="DI75" s="1303"/>
      <c r="DJ75" s="1351"/>
      <c r="DK75" s="343"/>
      <c r="DL75" s="343"/>
    </row>
    <row r="76" spans="1:116" s="344" customFormat="1" ht="17.45" customHeight="1">
      <c r="A76" s="1343" t="s">
        <v>886</v>
      </c>
      <c r="B76" s="1288"/>
      <c r="C76" s="1291"/>
      <c r="D76" s="1293"/>
      <c r="E76" s="1343" t="s">
        <v>55</v>
      </c>
      <c r="F76" s="336"/>
      <c r="G76" s="1344">
        <v>307560</v>
      </c>
      <c r="H76" s="1345"/>
      <c r="I76" s="1344">
        <v>302750</v>
      </c>
      <c r="J76" s="1345"/>
      <c r="K76" s="1279" t="s">
        <v>973</v>
      </c>
      <c r="L76" s="1388">
        <v>2950</v>
      </c>
      <c r="M76" s="1384"/>
      <c r="N76" s="1283" t="s">
        <v>974</v>
      </c>
      <c r="O76" s="1267" t="s">
        <v>975</v>
      </c>
      <c r="P76" s="1267" t="s">
        <v>973</v>
      </c>
      <c r="Q76" s="1264" t="s">
        <v>976</v>
      </c>
      <c r="R76" s="1267" t="s">
        <v>973</v>
      </c>
      <c r="S76" s="1374">
        <v>2.2999999999999998</v>
      </c>
      <c r="T76" s="1375"/>
      <c r="U76" s="1388">
        <v>2900</v>
      </c>
      <c r="V76" s="1384"/>
      <c r="W76" s="1283" t="s">
        <v>974</v>
      </c>
      <c r="X76" s="1267" t="s">
        <v>975</v>
      </c>
      <c r="Y76" s="1267" t="s">
        <v>973</v>
      </c>
      <c r="Z76" s="1264" t="s">
        <v>976</v>
      </c>
      <c r="AA76" s="1267" t="s">
        <v>973</v>
      </c>
      <c r="AB76" s="1374">
        <v>2.2000000000000002</v>
      </c>
      <c r="AC76" s="1320"/>
      <c r="AD76" s="1303" t="s">
        <v>973</v>
      </c>
      <c r="AE76" s="1377">
        <v>84380</v>
      </c>
      <c r="AF76" s="1379"/>
      <c r="AG76" s="1382">
        <v>840</v>
      </c>
      <c r="AH76" s="1384"/>
      <c r="AI76" s="1283" t="s">
        <v>974</v>
      </c>
      <c r="AJ76" s="1267" t="s">
        <v>975</v>
      </c>
      <c r="AK76" s="1267" t="s">
        <v>973</v>
      </c>
      <c r="AL76" s="1264" t="s">
        <v>976</v>
      </c>
      <c r="AM76" s="1267" t="s">
        <v>973</v>
      </c>
      <c r="AN76" s="1374">
        <v>2.9</v>
      </c>
      <c r="AO76" s="1320"/>
      <c r="AP76" s="357"/>
      <c r="AQ76" s="357"/>
      <c r="AR76" s="357"/>
      <c r="AS76" s="357"/>
      <c r="AT76" s="357"/>
      <c r="AU76" s="357"/>
      <c r="AV76" s="357"/>
      <c r="AW76" s="357"/>
      <c r="AX76" s="357"/>
      <c r="AY76" s="358"/>
      <c r="AZ76" s="357"/>
      <c r="BA76" s="357"/>
      <c r="BB76" s="357"/>
      <c r="BC76" s="357"/>
      <c r="BD76" s="357"/>
      <c r="BE76" s="357"/>
      <c r="BF76" s="357"/>
      <c r="BG76" s="357"/>
      <c r="BH76" s="357"/>
      <c r="BI76" s="357"/>
      <c r="BJ76" s="1338"/>
      <c r="BK76" s="337"/>
      <c r="BL76" s="349" t="s">
        <v>998</v>
      </c>
      <c r="BM76" s="350">
        <v>344300</v>
      </c>
      <c r="BN76" s="1279"/>
      <c r="BO76" s="380">
        <v>3440</v>
      </c>
      <c r="BP76" s="352" t="s">
        <v>974</v>
      </c>
      <c r="BQ76" s="353" t="s">
        <v>975</v>
      </c>
      <c r="BR76" s="354" t="s">
        <v>973</v>
      </c>
      <c r="BS76" s="355" t="s">
        <v>976</v>
      </c>
      <c r="BT76" s="352" t="s">
        <v>973</v>
      </c>
      <c r="BU76" s="381">
        <v>1.9</v>
      </c>
      <c r="BV76" s="373"/>
      <c r="BW76" s="1303"/>
      <c r="BX76" s="348"/>
      <c r="BY76" s="1279"/>
      <c r="BZ76" s="1332"/>
      <c r="CA76" s="1334"/>
      <c r="CB76" s="1336"/>
      <c r="CC76" s="1267"/>
      <c r="CD76" s="1267"/>
      <c r="CE76" s="1267"/>
      <c r="CF76" s="1264"/>
      <c r="CG76" s="1267"/>
      <c r="CH76" s="1328"/>
      <c r="CI76" s="1330"/>
      <c r="CJ76" s="1276"/>
      <c r="CK76" s="1354"/>
      <c r="CL76" s="1330"/>
      <c r="CM76" s="1352" t="s">
        <v>1075</v>
      </c>
      <c r="CN76" s="1353">
        <v>9700</v>
      </c>
      <c r="CO76" s="1354">
        <v>10800</v>
      </c>
      <c r="CP76" s="1279"/>
      <c r="CQ76" s="1396"/>
      <c r="CR76" s="1279"/>
      <c r="CS76" s="1355">
        <v>0.09</v>
      </c>
      <c r="CT76" s="1279"/>
      <c r="CU76" s="1396"/>
      <c r="CV76" s="1334"/>
      <c r="CW76" s="1336"/>
      <c r="CX76" s="1358"/>
      <c r="CY76" s="1267"/>
      <c r="CZ76" s="1358"/>
      <c r="DA76" s="1264"/>
      <c r="DB76" s="1358"/>
      <c r="DC76" s="1328"/>
      <c r="DD76" s="1334"/>
      <c r="DE76" s="1364">
        <v>0.01</v>
      </c>
      <c r="DF76" s="1366">
        <v>0.03</v>
      </c>
      <c r="DG76" s="1366">
        <v>0.04</v>
      </c>
      <c r="DH76" s="1390">
        <v>0.06</v>
      </c>
      <c r="DI76" s="1303"/>
      <c r="DJ76" s="1355">
        <v>0.81</v>
      </c>
      <c r="DK76" s="343"/>
      <c r="DL76" s="343"/>
    </row>
    <row r="77" spans="1:116" s="344" customFormat="1" ht="17.45" customHeight="1">
      <c r="A77" s="1295"/>
      <c r="B77" s="1288"/>
      <c r="C77" s="1291"/>
      <c r="D77" s="1293"/>
      <c r="E77" s="1295"/>
      <c r="F77" s="336"/>
      <c r="G77" s="1332"/>
      <c r="H77" s="1346"/>
      <c r="I77" s="1332"/>
      <c r="J77" s="1346"/>
      <c r="K77" s="1279"/>
      <c r="L77" s="1341"/>
      <c r="M77" s="1385"/>
      <c r="N77" s="1283"/>
      <c r="O77" s="1267"/>
      <c r="P77" s="1267"/>
      <c r="Q77" s="1264"/>
      <c r="R77" s="1267"/>
      <c r="S77" s="1375"/>
      <c r="T77" s="1375"/>
      <c r="U77" s="1341"/>
      <c r="V77" s="1385"/>
      <c r="W77" s="1283"/>
      <c r="X77" s="1267"/>
      <c r="Y77" s="1267"/>
      <c r="Z77" s="1264"/>
      <c r="AA77" s="1267"/>
      <c r="AB77" s="1375"/>
      <c r="AC77" s="1320"/>
      <c r="AD77" s="1303"/>
      <c r="AE77" s="1378"/>
      <c r="AF77" s="1380"/>
      <c r="AG77" s="1383"/>
      <c r="AH77" s="1385"/>
      <c r="AI77" s="1283"/>
      <c r="AJ77" s="1267"/>
      <c r="AK77" s="1267"/>
      <c r="AL77" s="1264"/>
      <c r="AM77" s="1267"/>
      <c r="AN77" s="1375"/>
      <c r="AO77" s="1320"/>
      <c r="AP77" s="357"/>
      <c r="AQ77" s="357"/>
      <c r="AR77" s="357"/>
      <c r="AS77" s="357"/>
      <c r="AT77" s="357"/>
      <c r="AU77" s="357"/>
      <c r="AV77" s="357"/>
      <c r="AW77" s="357"/>
      <c r="AX77" s="357"/>
      <c r="AY77" s="359"/>
      <c r="AZ77" s="357"/>
      <c r="BA77" s="357"/>
      <c r="BB77" s="357"/>
      <c r="BC77" s="357"/>
      <c r="BD77" s="357"/>
      <c r="BE77" s="357"/>
      <c r="BF77" s="357"/>
      <c r="BG77" s="357"/>
      <c r="BH77" s="357"/>
      <c r="BI77" s="357"/>
      <c r="BJ77" s="1338"/>
      <c r="BK77" s="337"/>
      <c r="BL77" s="349" t="s">
        <v>1000</v>
      </c>
      <c r="BM77" s="350">
        <v>385100</v>
      </c>
      <c r="BN77" s="1279"/>
      <c r="BO77" s="380">
        <v>3850</v>
      </c>
      <c r="BP77" s="352" t="s">
        <v>974</v>
      </c>
      <c r="BQ77" s="353" t="s">
        <v>975</v>
      </c>
      <c r="BR77" s="354" t="s">
        <v>973</v>
      </c>
      <c r="BS77" s="355" t="s">
        <v>976</v>
      </c>
      <c r="BT77" s="352" t="s">
        <v>973</v>
      </c>
      <c r="BU77" s="381">
        <v>2</v>
      </c>
      <c r="BV77" s="373"/>
      <c r="BW77" s="1303"/>
      <c r="BX77" s="348"/>
      <c r="BY77" s="1279"/>
      <c r="BZ77" s="1332"/>
      <c r="CA77" s="1334"/>
      <c r="CB77" s="1336"/>
      <c r="CC77" s="1267"/>
      <c r="CD77" s="1267"/>
      <c r="CE77" s="1267"/>
      <c r="CF77" s="1264"/>
      <c r="CG77" s="1267"/>
      <c r="CH77" s="1328"/>
      <c r="CI77" s="1330"/>
      <c r="CJ77" s="1276"/>
      <c r="CK77" s="1354"/>
      <c r="CL77" s="1330"/>
      <c r="CM77" s="1352"/>
      <c r="CN77" s="1353"/>
      <c r="CO77" s="1354"/>
      <c r="CP77" s="1279"/>
      <c r="CQ77" s="1396"/>
      <c r="CR77" s="1279"/>
      <c r="CS77" s="1355"/>
      <c r="CT77" s="1279"/>
      <c r="CU77" s="1396"/>
      <c r="CV77" s="1334"/>
      <c r="CW77" s="1336"/>
      <c r="CX77" s="1358"/>
      <c r="CY77" s="1267"/>
      <c r="CZ77" s="1358"/>
      <c r="DA77" s="1264"/>
      <c r="DB77" s="1358"/>
      <c r="DC77" s="1328"/>
      <c r="DD77" s="1334"/>
      <c r="DE77" s="1364"/>
      <c r="DF77" s="1366"/>
      <c r="DG77" s="1366"/>
      <c r="DH77" s="1390"/>
      <c r="DI77" s="1303"/>
      <c r="DJ77" s="1355"/>
      <c r="DK77" s="343"/>
      <c r="DL77" s="343"/>
    </row>
    <row r="78" spans="1:116" s="344" customFormat="1" ht="17.45" customHeight="1">
      <c r="A78" s="1295"/>
      <c r="B78" s="1288"/>
      <c r="C78" s="1291"/>
      <c r="D78" s="1293"/>
      <c r="E78" s="1295"/>
      <c r="F78" s="336"/>
      <c r="G78" s="1332"/>
      <c r="H78" s="1346"/>
      <c r="I78" s="1332"/>
      <c r="J78" s="1346"/>
      <c r="K78" s="1279"/>
      <c r="L78" s="1341"/>
      <c r="M78" s="1385"/>
      <c r="N78" s="1283"/>
      <c r="O78" s="1267"/>
      <c r="P78" s="1267"/>
      <c r="Q78" s="1264"/>
      <c r="R78" s="1267"/>
      <c r="S78" s="1375"/>
      <c r="T78" s="1375"/>
      <c r="U78" s="1341"/>
      <c r="V78" s="1385"/>
      <c r="W78" s="1283"/>
      <c r="X78" s="1267"/>
      <c r="Y78" s="1267"/>
      <c r="Z78" s="1264"/>
      <c r="AA78" s="1267"/>
      <c r="AB78" s="1375"/>
      <c r="AC78" s="1320"/>
      <c r="AD78" s="1303"/>
      <c r="AE78" s="1378"/>
      <c r="AF78" s="1380"/>
      <c r="AG78" s="1383"/>
      <c r="AH78" s="1385"/>
      <c r="AI78" s="1283"/>
      <c r="AJ78" s="1267"/>
      <c r="AK78" s="1267"/>
      <c r="AL78" s="1264"/>
      <c r="AM78" s="1267"/>
      <c r="AN78" s="1375"/>
      <c r="AO78" s="1320"/>
      <c r="AP78" s="357"/>
      <c r="AQ78" s="357"/>
      <c r="AR78" s="357"/>
      <c r="AS78" s="357"/>
      <c r="AT78" s="357"/>
      <c r="AU78" s="357"/>
      <c r="AV78" s="357"/>
      <c r="AW78" s="357"/>
      <c r="AX78" s="357"/>
      <c r="AY78" s="359"/>
      <c r="AZ78" s="357"/>
      <c r="BA78" s="357"/>
      <c r="BB78" s="357"/>
      <c r="BC78" s="357"/>
      <c r="BD78" s="357"/>
      <c r="BE78" s="357"/>
      <c r="BF78" s="357"/>
      <c r="BG78" s="357"/>
      <c r="BH78" s="357"/>
      <c r="BI78" s="357"/>
      <c r="BJ78" s="1338"/>
      <c r="BK78" s="337"/>
      <c r="BL78" s="349" t="s">
        <v>1002</v>
      </c>
      <c r="BM78" s="350">
        <v>426000</v>
      </c>
      <c r="BN78" s="1279"/>
      <c r="BO78" s="380">
        <v>4260</v>
      </c>
      <c r="BP78" s="352" t="s">
        <v>974</v>
      </c>
      <c r="BQ78" s="353" t="s">
        <v>975</v>
      </c>
      <c r="BR78" s="354" t="s">
        <v>973</v>
      </c>
      <c r="BS78" s="355" t="s">
        <v>976</v>
      </c>
      <c r="BT78" s="352" t="s">
        <v>973</v>
      </c>
      <c r="BU78" s="381">
        <v>2.1</v>
      </c>
      <c r="BV78" s="373"/>
      <c r="BW78" s="1303"/>
      <c r="BX78" s="348"/>
      <c r="BY78" s="1279"/>
      <c r="BZ78" s="1332"/>
      <c r="CA78" s="1334"/>
      <c r="CB78" s="1336"/>
      <c r="CC78" s="1267"/>
      <c r="CD78" s="1267"/>
      <c r="CE78" s="1267"/>
      <c r="CF78" s="1264"/>
      <c r="CG78" s="1267"/>
      <c r="CH78" s="1328"/>
      <c r="CI78" s="1330"/>
      <c r="CJ78" s="1276"/>
      <c r="CK78" s="1354"/>
      <c r="CL78" s="1330"/>
      <c r="CM78" s="1352" t="s">
        <v>1076</v>
      </c>
      <c r="CN78" s="1353">
        <v>8700</v>
      </c>
      <c r="CO78" s="1354">
        <v>9700</v>
      </c>
      <c r="CP78" s="1279"/>
      <c r="CQ78" s="1396"/>
      <c r="CR78" s="1279"/>
      <c r="CS78" s="1355"/>
      <c r="CT78" s="1279"/>
      <c r="CU78" s="1396"/>
      <c r="CV78" s="1334"/>
      <c r="CW78" s="1336"/>
      <c r="CX78" s="1358"/>
      <c r="CY78" s="1267"/>
      <c r="CZ78" s="1358"/>
      <c r="DA78" s="1264"/>
      <c r="DB78" s="1358"/>
      <c r="DC78" s="1328"/>
      <c r="DD78" s="1334"/>
      <c r="DE78" s="1364"/>
      <c r="DF78" s="1366"/>
      <c r="DG78" s="1366"/>
      <c r="DH78" s="1390"/>
      <c r="DI78" s="1303"/>
      <c r="DJ78" s="1355"/>
      <c r="DK78" s="343"/>
      <c r="DL78" s="343"/>
    </row>
    <row r="79" spans="1:116" s="344" customFormat="1" ht="17.45" customHeight="1">
      <c r="A79" s="1295"/>
      <c r="B79" s="1288"/>
      <c r="C79" s="1291"/>
      <c r="D79" s="1293"/>
      <c r="E79" s="1295"/>
      <c r="F79" s="336"/>
      <c r="G79" s="1332"/>
      <c r="H79" s="1347"/>
      <c r="I79" s="1332"/>
      <c r="J79" s="1347"/>
      <c r="K79" s="1279"/>
      <c r="L79" s="1389"/>
      <c r="M79" s="1386"/>
      <c r="N79" s="1387"/>
      <c r="O79" s="1372"/>
      <c r="P79" s="1372"/>
      <c r="Q79" s="1373"/>
      <c r="R79" s="1372"/>
      <c r="S79" s="1376"/>
      <c r="T79" s="1376"/>
      <c r="U79" s="1389"/>
      <c r="V79" s="1386"/>
      <c r="W79" s="1387"/>
      <c r="X79" s="1372"/>
      <c r="Y79" s="1372"/>
      <c r="Z79" s="1373"/>
      <c r="AA79" s="1372"/>
      <c r="AB79" s="1376"/>
      <c r="AC79" s="1321"/>
      <c r="AD79" s="1303"/>
      <c r="AE79" s="1378"/>
      <c r="AF79" s="1381"/>
      <c r="AG79" s="1383"/>
      <c r="AH79" s="1386"/>
      <c r="AI79" s="1387"/>
      <c r="AJ79" s="1372"/>
      <c r="AK79" s="1372"/>
      <c r="AL79" s="1373"/>
      <c r="AM79" s="1372"/>
      <c r="AN79" s="1376"/>
      <c r="AO79" s="1321"/>
      <c r="AP79" s="357"/>
      <c r="AQ79" s="357"/>
      <c r="AR79" s="357"/>
      <c r="AS79" s="357"/>
      <c r="AT79" s="357"/>
      <c r="AU79" s="357"/>
      <c r="AV79" s="357"/>
      <c r="AW79" s="357"/>
      <c r="AX79" s="357"/>
      <c r="AY79" s="360"/>
      <c r="AZ79" s="357"/>
      <c r="BA79" s="357"/>
      <c r="BB79" s="357"/>
      <c r="BC79" s="357"/>
      <c r="BD79" s="357"/>
      <c r="BE79" s="357"/>
      <c r="BF79" s="357"/>
      <c r="BG79" s="357"/>
      <c r="BH79" s="357"/>
      <c r="BI79" s="357"/>
      <c r="BJ79" s="1338"/>
      <c r="BK79" s="337"/>
      <c r="BL79" s="349" t="s">
        <v>1004</v>
      </c>
      <c r="BM79" s="350">
        <v>466800</v>
      </c>
      <c r="BN79" s="1279"/>
      <c r="BO79" s="380">
        <v>4660</v>
      </c>
      <c r="BP79" s="352" t="s">
        <v>974</v>
      </c>
      <c r="BQ79" s="353" t="s">
        <v>975</v>
      </c>
      <c r="BR79" s="354" t="s">
        <v>973</v>
      </c>
      <c r="BS79" s="355" t="s">
        <v>976</v>
      </c>
      <c r="BT79" s="352" t="s">
        <v>973</v>
      </c>
      <c r="BU79" s="381">
        <v>1.9</v>
      </c>
      <c r="BV79" s="373"/>
      <c r="BW79" s="1303"/>
      <c r="BX79" s="348" t="s">
        <v>1008</v>
      </c>
      <c r="BY79" s="1279"/>
      <c r="BZ79" s="1333"/>
      <c r="CA79" s="1334"/>
      <c r="CB79" s="1337"/>
      <c r="CC79" s="1324"/>
      <c r="CD79" s="1324"/>
      <c r="CE79" s="1324"/>
      <c r="CF79" s="1326"/>
      <c r="CG79" s="1324"/>
      <c r="CH79" s="1329"/>
      <c r="CI79" s="1330"/>
      <c r="CJ79" s="1398"/>
      <c r="CK79" s="1394"/>
      <c r="CL79" s="1330"/>
      <c r="CM79" s="1392"/>
      <c r="CN79" s="1393"/>
      <c r="CO79" s="1394"/>
      <c r="CP79" s="1279"/>
      <c r="CQ79" s="1397"/>
      <c r="CR79" s="1279"/>
      <c r="CS79" s="1356"/>
      <c r="CT79" s="1279"/>
      <c r="CU79" s="1396"/>
      <c r="CV79" s="1334"/>
      <c r="CW79" s="1337"/>
      <c r="CX79" s="1359"/>
      <c r="CY79" s="1324"/>
      <c r="CZ79" s="1359"/>
      <c r="DA79" s="1326"/>
      <c r="DB79" s="1359"/>
      <c r="DC79" s="1329"/>
      <c r="DD79" s="1334"/>
      <c r="DE79" s="1365"/>
      <c r="DF79" s="1367"/>
      <c r="DG79" s="1367"/>
      <c r="DH79" s="1391"/>
      <c r="DI79" s="1303"/>
      <c r="DJ79" s="1356"/>
      <c r="DK79" s="343"/>
      <c r="DL79" s="343"/>
    </row>
    <row r="80" spans="1:116" s="344" customFormat="1" ht="17.45" customHeight="1">
      <c r="A80" s="1294" t="s">
        <v>887</v>
      </c>
      <c r="B80" s="1288"/>
      <c r="C80" s="1368" t="s">
        <v>1077</v>
      </c>
      <c r="D80" s="1292" t="s">
        <v>986</v>
      </c>
      <c r="E80" s="1294" t="s">
        <v>1067</v>
      </c>
      <c r="F80" s="336"/>
      <c r="G80" s="1296">
        <v>176380</v>
      </c>
      <c r="H80" s="1298">
        <v>260760</v>
      </c>
      <c r="I80" s="1296">
        <v>173340</v>
      </c>
      <c r="J80" s="1298">
        <v>257720</v>
      </c>
      <c r="K80" s="1279" t="s">
        <v>973</v>
      </c>
      <c r="L80" s="1275">
        <v>1640</v>
      </c>
      <c r="M80" s="1277">
        <v>2480</v>
      </c>
      <c r="N80" s="1282" t="s">
        <v>974</v>
      </c>
      <c r="O80" s="1266" t="s">
        <v>975</v>
      </c>
      <c r="P80" s="1266" t="s">
        <v>973</v>
      </c>
      <c r="Q80" s="1263" t="s">
        <v>976</v>
      </c>
      <c r="R80" s="1266" t="s">
        <v>973</v>
      </c>
      <c r="S80" s="1269">
        <v>3.2</v>
      </c>
      <c r="T80" s="1272">
        <v>2.1</v>
      </c>
      <c r="U80" s="1275">
        <v>1610</v>
      </c>
      <c r="V80" s="1277">
        <v>2450</v>
      </c>
      <c r="W80" s="1282" t="s">
        <v>974</v>
      </c>
      <c r="X80" s="1266" t="s">
        <v>975</v>
      </c>
      <c r="Y80" s="1266" t="s">
        <v>973</v>
      </c>
      <c r="Z80" s="1263" t="s">
        <v>976</v>
      </c>
      <c r="AA80" s="1266" t="s">
        <v>973</v>
      </c>
      <c r="AB80" s="1269">
        <v>3.1</v>
      </c>
      <c r="AC80" s="1300">
        <v>2</v>
      </c>
      <c r="AD80" s="1303" t="s">
        <v>973</v>
      </c>
      <c r="AE80" s="1304">
        <v>168770</v>
      </c>
      <c r="AF80" s="1306">
        <v>84380</v>
      </c>
      <c r="AG80" s="1308">
        <v>1680</v>
      </c>
      <c r="AH80" s="1277">
        <v>840</v>
      </c>
      <c r="AI80" s="1282" t="s">
        <v>974</v>
      </c>
      <c r="AJ80" s="1266" t="s">
        <v>975</v>
      </c>
      <c r="AK80" s="1266" t="s">
        <v>973</v>
      </c>
      <c r="AL80" s="1263" t="s">
        <v>976</v>
      </c>
      <c r="AM80" s="1266" t="s">
        <v>973</v>
      </c>
      <c r="AN80" s="1269">
        <v>2.8</v>
      </c>
      <c r="AO80" s="1300">
        <v>2.9</v>
      </c>
      <c r="AP80" s="1313" t="s">
        <v>973</v>
      </c>
      <c r="AQ80" s="1310">
        <v>151890</v>
      </c>
      <c r="AR80" s="1313" t="s">
        <v>973</v>
      </c>
      <c r="AS80" s="1314">
        <v>1510</v>
      </c>
      <c r="AT80" s="1266" t="s">
        <v>974</v>
      </c>
      <c r="AU80" s="1266" t="s">
        <v>975</v>
      </c>
      <c r="AV80" s="1266" t="s">
        <v>973</v>
      </c>
      <c r="AW80" s="1263" t="s">
        <v>976</v>
      </c>
      <c r="AX80" s="1266" t="s">
        <v>973</v>
      </c>
      <c r="AY80" s="1319">
        <v>2.8</v>
      </c>
      <c r="AZ80" s="1313" t="s">
        <v>973</v>
      </c>
      <c r="BA80" s="1310">
        <v>16870</v>
      </c>
      <c r="BB80" s="1313" t="s">
        <v>973</v>
      </c>
      <c r="BC80" s="1314">
        <v>160</v>
      </c>
      <c r="BD80" s="1266" t="s">
        <v>974</v>
      </c>
      <c r="BE80" s="1266" t="s">
        <v>975</v>
      </c>
      <c r="BF80" s="1266" t="s">
        <v>973</v>
      </c>
      <c r="BG80" s="1263" t="s">
        <v>976</v>
      </c>
      <c r="BH80" s="1266" t="s">
        <v>973</v>
      </c>
      <c r="BI80" s="1319">
        <v>2.8</v>
      </c>
      <c r="BJ80" s="1334"/>
      <c r="BK80" s="337"/>
      <c r="BL80" s="349" t="s">
        <v>1005</v>
      </c>
      <c r="BM80" s="350">
        <v>507600</v>
      </c>
      <c r="BN80" s="1279"/>
      <c r="BO80" s="380">
        <v>5070</v>
      </c>
      <c r="BP80" s="352" t="s">
        <v>974</v>
      </c>
      <c r="BQ80" s="353" t="s">
        <v>975</v>
      </c>
      <c r="BR80" s="354" t="s">
        <v>973</v>
      </c>
      <c r="BS80" s="355" t="s">
        <v>976</v>
      </c>
      <c r="BT80" s="352" t="s">
        <v>973</v>
      </c>
      <c r="BU80" s="381">
        <v>2</v>
      </c>
      <c r="BV80" s="373"/>
      <c r="BW80" s="1303"/>
      <c r="BX80" s="361" t="s">
        <v>1010</v>
      </c>
      <c r="BY80" s="1279" t="s">
        <v>973</v>
      </c>
      <c r="BZ80" s="1331">
        <v>30590</v>
      </c>
      <c r="CA80" s="1279" t="s">
        <v>973</v>
      </c>
      <c r="CB80" s="1335">
        <v>240</v>
      </c>
      <c r="CC80" s="1323" t="s">
        <v>974</v>
      </c>
      <c r="CD80" s="1323" t="s">
        <v>975</v>
      </c>
      <c r="CE80" s="1323" t="s">
        <v>973</v>
      </c>
      <c r="CF80" s="1325" t="s">
        <v>976</v>
      </c>
      <c r="CG80" s="1323" t="s">
        <v>973</v>
      </c>
      <c r="CH80" s="1327">
        <v>6.5</v>
      </c>
      <c r="CI80" s="1330" t="s">
        <v>973</v>
      </c>
      <c r="CJ80" s="1275">
        <v>2100</v>
      </c>
      <c r="CK80" s="1399">
        <v>2300</v>
      </c>
      <c r="CL80" s="1330" t="s">
        <v>973</v>
      </c>
      <c r="CM80" s="1400" t="s">
        <v>1068</v>
      </c>
      <c r="CN80" s="1401">
        <v>25700</v>
      </c>
      <c r="CO80" s="1399">
        <v>28600</v>
      </c>
      <c r="CP80" s="1279" t="s">
        <v>982</v>
      </c>
      <c r="CQ80" s="1395">
        <v>1330</v>
      </c>
      <c r="CR80" s="1279" t="s">
        <v>982</v>
      </c>
      <c r="CS80" s="1350" t="s">
        <v>1078</v>
      </c>
      <c r="CT80" s="1279" t="s">
        <v>982</v>
      </c>
      <c r="CU80" s="1395">
        <v>25230</v>
      </c>
      <c r="CV80" s="1279" t="s">
        <v>910</v>
      </c>
      <c r="CW80" s="1335">
        <v>250</v>
      </c>
      <c r="CX80" s="1357" t="s">
        <v>974</v>
      </c>
      <c r="CY80" s="1323" t="s">
        <v>975</v>
      </c>
      <c r="CZ80" s="1357" t="s">
        <v>973</v>
      </c>
      <c r="DA80" s="1325" t="s">
        <v>976</v>
      </c>
      <c r="DB80" s="1357" t="s">
        <v>973</v>
      </c>
      <c r="DC80" s="1327">
        <v>0.9</v>
      </c>
      <c r="DD80" s="1279" t="s">
        <v>982</v>
      </c>
      <c r="DE80" s="1425" t="s">
        <v>1071</v>
      </c>
      <c r="DF80" s="1422" t="s">
        <v>1071</v>
      </c>
      <c r="DG80" s="1422" t="s">
        <v>1071</v>
      </c>
      <c r="DH80" s="1423" t="s">
        <v>1071</v>
      </c>
      <c r="DI80" s="362"/>
      <c r="DJ80" s="1403" t="s">
        <v>1079</v>
      </c>
      <c r="DK80" s="343"/>
      <c r="DL80" s="343"/>
    </row>
    <row r="81" spans="1:116" s="344" customFormat="1" ht="17.45" customHeight="1">
      <c r="A81" s="1295"/>
      <c r="B81" s="1288"/>
      <c r="C81" s="1369"/>
      <c r="D81" s="1293"/>
      <c r="E81" s="1295"/>
      <c r="F81" s="336"/>
      <c r="G81" s="1297"/>
      <c r="H81" s="1299"/>
      <c r="I81" s="1297"/>
      <c r="J81" s="1299"/>
      <c r="K81" s="1279"/>
      <c r="L81" s="1276"/>
      <c r="M81" s="1278"/>
      <c r="N81" s="1283"/>
      <c r="O81" s="1267"/>
      <c r="P81" s="1267"/>
      <c r="Q81" s="1264"/>
      <c r="R81" s="1267"/>
      <c r="S81" s="1270"/>
      <c r="T81" s="1273"/>
      <c r="U81" s="1276"/>
      <c r="V81" s="1278"/>
      <c r="W81" s="1283"/>
      <c r="X81" s="1267"/>
      <c r="Y81" s="1267"/>
      <c r="Z81" s="1264"/>
      <c r="AA81" s="1267"/>
      <c r="AB81" s="1270"/>
      <c r="AC81" s="1301"/>
      <c r="AD81" s="1303"/>
      <c r="AE81" s="1305"/>
      <c r="AF81" s="1307"/>
      <c r="AG81" s="1309"/>
      <c r="AH81" s="1278"/>
      <c r="AI81" s="1283"/>
      <c r="AJ81" s="1267"/>
      <c r="AK81" s="1267"/>
      <c r="AL81" s="1264"/>
      <c r="AM81" s="1267"/>
      <c r="AN81" s="1270"/>
      <c r="AO81" s="1301"/>
      <c r="AP81" s="1313"/>
      <c r="AQ81" s="1311"/>
      <c r="AR81" s="1313"/>
      <c r="AS81" s="1315"/>
      <c r="AT81" s="1267"/>
      <c r="AU81" s="1267"/>
      <c r="AV81" s="1267"/>
      <c r="AW81" s="1264"/>
      <c r="AX81" s="1267"/>
      <c r="AY81" s="1320"/>
      <c r="AZ81" s="1313"/>
      <c r="BA81" s="1311"/>
      <c r="BB81" s="1313"/>
      <c r="BC81" s="1315"/>
      <c r="BD81" s="1267"/>
      <c r="BE81" s="1267"/>
      <c r="BF81" s="1267"/>
      <c r="BG81" s="1264"/>
      <c r="BH81" s="1267"/>
      <c r="BI81" s="1320"/>
      <c r="BJ81" s="1334"/>
      <c r="BK81" s="337"/>
      <c r="BL81" s="349" t="s">
        <v>1009</v>
      </c>
      <c r="BM81" s="350">
        <v>548500</v>
      </c>
      <c r="BN81" s="1279"/>
      <c r="BO81" s="380">
        <v>5480</v>
      </c>
      <c r="BP81" s="352" t="s">
        <v>974</v>
      </c>
      <c r="BQ81" s="353" t="s">
        <v>975</v>
      </c>
      <c r="BR81" s="354" t="s">
        <v>973</v>
      </c>
      <c r="BS81" s="355" t="s">
        <v>976</v>
      </c>
      <c r="BT81" s="352" t="s">
        <v>973</v>
      </c>
      <c r="BU81" s="381">
        <v>2</v>
      </c>
      <c r="BV81" s="373"/>
      <c r="BW81" s="1303"/>
      <c r="BX81" s="348"/>
      <c r="BY81" s="1279"/>
      <c r="BZ81" s="1332"/>
      <c r="CA81" s="1279"/>
      <c r="CB81" s="1336"/>
      <c r="CC81" s="1267"/>
      <c r="CD81" s="1267"/>
      <c r="CE81" s="1267"/>
      <c r="CF81" s="1264"/>
      <c r="CG81" s="1267"/>
      <c r="CH81" s="1328"/>
      <c r="CI81" s="1330"/>
      <c r="CJ81" s="1276"/>
      <c r="CK81" s="1354"/>
      <c r="CL81" s="1330"/>
      <c r="CM81" s="1352"/>
      <c r="CN81" s="1353"/>
      <c r="CO81" s="1354"/>
      <c r="CP81" s="1279"/>
      <c r="CQ81" s="1396"/>
      <c r="CR81" s="1279"/>
      <c r="CS81" s="1351"/>
      <c r="CT81" s="1279"/>
      <c r="CU81" s="1396"/>
      <c r="CV81" s="1279"/>
      <c r="CW81" s="1336"/>
      <c r="CX81" s="1358"/>
      <c r="CY81" s="1267"/>
      <c r="CZ81" s="1358"/>
      <c r="DA81" s="1264"/>
      <c r="DB81" s="1358"/>
      <c r="DC81" s="1328"/>
      <c r="DD81" s="1279"/>
      <c r="DE81" s="1361"/>
      <c r="DF81" s="1363"/>
      <c r="DG81" s="1363"/>
      <c r="DH81" s="1424"/>
      <c r="DI81" s="362"/>
      <c r="DJ81" s="1404"/>
      <c r="DK81" s="343"/>
      <c r="DL81" s="343"/>
    </row>
    <row r="82" spans="1:116" s="344" customFormat="1" ht="17.45" customHeight="1">
      <c r="A82" s="1295"/>
      <c r="B82" s="1288"/>
      <c r="C82" s="1369"/>
      <c r="D82" s="1293"/>
      <c r="E82" s="1295"/>
      <c r="F82" s="336"/>
      <c r="G82" s="1297"/>
      <c r="H82" s="1299"/>
      <c r="I82" s="1297"/>
      <c r="J82" s="1299"/>
      <c r="K82" s="1279"/>
      <c r="L82" s="1276"/>
      <c r="M82" s="1278"/>
      <c r="N82" s="1283"/>
      <c r="O82" s="1267"/>
      <c r="P82" s="1267"/>
      <c r="Q82" s="1264"/>
      <c r="R82" s="1267"/>
      <c r="S82" s="1270"/>
      <c r="T82" s="1273"/>
      <c r="U82" s="1276"/>
      <c r="V82" s="1278"/>
      <c r="W82" s="1283"/>
      <c r="X82" s="1267"/>
      <c r="Y82" s="1267"/>
      <c r="Z82" s="1264"/>
      <c r="AA82" s="1267"/>
      <c r="AB82" s="1270"/>
      <c r="AC82" s="1301"/>
      <c r="AD82" s="1303"/>
      <c r="AE82" s="1305"/>
      <c r="AF82" s="1307"/>
      <c r="AG82" s="1309"/>
      <c r="AH82" s="1278"/>
      <c r="AI82" s="1283"/>
      <c r="AJ82" s="1267"/>
      <c r="AK82" s="1267"/>
      <c r="AL82" s="1264"/>
      <c r="AM82" s="1267"/>
      <c r="AN82" s="1270"/>
      <c r="AO82" s="1301"/>
      <c r="AP82" s="1313"/>
      <c r="AQ82" s="1311"/>
      <c r="AR82" s="1313"/>
      <c r="AS82" s="1315"/>
      <c r="AT82" s="1267"/>
      <c r="AU82" s="1267"/>
      <c r="AV82" s="1267"/>
      <c r="AW82" s="1264"/>
      <c r="AX82" s="1267"/>
      <c r="AY82" s="1320"/>
      <c r="AZ82" s="1313"/>
      <c r="BA82" s="1311"/>
      <c r="BB82" s="1313"/>
      <c r="BC82" s="1315"/>
      <c r="BD82" s="1267"/>
      <c r="BE82" s="1267"/>
      <c r="BF82" s="1267"/>
      <c r="BG82" s="1264"/>
      <c r="BH82" s="1267"/>
      <c r="BI82" s="1320"/>
      <c r="BJ82" s="1334"/>
      <c r="BK82" s="337"/>
      <c r="BL82" s="349" t="s">
        <v>1012</v>
      </c>
      <c r="BM82" s="350">
        <v>589300</v>
      </c>
      <c r="BN82" s="1279"/>
      <c r="BO82" s="380">
        <v>5890</v>
      </c>
      <c r="BP82" s="352" t="s">
        <v>974</v>
      </c>
      <c r="BQ82" s="353" t="s">
        <v>975</v>
      </c>
      <c r="BR82" s="354" t="s">
        <v>973</v>
      </c>
      <c r="BS82" s="355" t="s">
        <v>976</v>
      </c>
      <c r="BT82" s="352" t="s">
        <v>973</v>
      </c>
      <c r="BU82" s="381">
        <v>2.1</v>
      </c>
      <c r="BV82" s="373"/>
      <c r="BW82" s="1303"/>
      <c r="BX82" s="348"/>
      <c r="BY82" s="1279"/>
      <c r="BZ82" s="1332"/>
      <c r="CA82" s="1279"/>
      <c r="CB82" s="1336"/>
      <c r="CC82" s="1267"/>
      <c r="CD82" s="1267"/>
      <c r="CE82" s="1267"/>
      <c r="CF82" s="1264"/>
      <c r="CG82" s="1267"/>
      <c r="CH82" s="1328"/>
      <c r="CI82" s="1330"/>
      <c r="CJ82" s="1276"/>
      <c r="CK82" s="1354"/>
      <c r="CL82" s="1330"/>
      <c r="CM82" s="1352" t="s">
        <v>1073</v>
      </c>
      <c r="CN82" s="1353">
        <v>14200</v>
      </c>
      <c r="CO82" s="1354">
        <v>15700</v>
      </c>
      <c r="CP82" s="1279"/>
      <c r="CQ82" s="1396"/>
      <c r="CR82" s="1279"/>
      <c r="CS82" s="1351"/>
      <c r="CT82" s="1279"/>
      <c r="CU82" s="1396"/>
      <c r="CV82" s="1279"/>
      <c r="CW82" s="1336"/>
      <c r="CX82" s="1358"/>
      <c r="CY82" s="1267"/>
      <c r="CZ82" s="1358"/>
      <c r="DA82" s="1264"/>
      <c r="DB82" s="1358"/>
      <c r="DC82" s="1328"/>
      <c r="DD82" s="1279"/>
      <c r="DE82" s="1361"/>
      <c r="DF82" s="1363"/>
      <c r="DG82" s="1363"/>
      <c r="DH82" s="1424"/>
      <c r="DI82" s="362"/>
      <c r="DJ82" s="363" t="s">
        <v>1080</v>
      </c>
      <c r="DK82" s="343"/>
      <c r="DL82" s="343"/>
    </row>
    <row r="83" spans="1:116" s="344" customFormat="1" ht="17.45" customHeight="1">
      <c r="A83" s="1295"/>
      <c r="B83" s="1288"/>
      <c r="C83" s="1369"/>
      <c r="D83" s="1293"/>
      <c r="E83" s="1295"/>
      <c r="F83" s="336"/>
      <c r="G83" s="1297"/>
      <c r="H83" s="1299"/>
      <c r="I83" s="1297"/>
      <c r="J83" s="1299"/>
      <c r="K83" s="1279"/>
      <c r="L83" s="1276"/>
      <c r="M83" s="1278"/>
      <c r="N83" s="1284"/>
      <c r="O83" s="1268"/>
      <c r="P83" s="1268"/>
      <c r="Q83" s="1265"/>
      <c r="R83" s="1268"/>
      <c r="S83" s="1271"/>
      <c r="T83" s="1274"/>
      <c r="U83" s="1276"/>
      <c r="V83" s="1278"/>
      <c r="W83" s="1284"/>
      <c r="X83" s="1268"/>
      <c r="Y83" s="1268"/>
      <c r="Z83" s="1265"/>
      <c r="AA83" s="1268"/>
      <c r="AB83" s="1271"/>
      <c r="AC83" s="1302"/>
      <c r="AD83" s="1303"/>
      <c r="AE83" s="1305"/>
      <c r="AF83" s="1307"/>
      <c r="AG83" s="1309"/>
      <c r="AH83" s="1278"/>
      <c r="AI83" s="1284"/>
      <c r="AJ83" s="1268"/>
      <c r="AK83" s="1268"/>
      <c r="AL83" s="1265"/>
      <c r="AM83" s="1268"/>
      <c r="AN83" s="1271"/>
      <c r="AO83" s="1302"/>
      <c r="AP83" s="1313"/>
      <c r="AQ83" s="1312"/>
      <c r="AR83" s="1313"/>
      <c r="AS83" s="1316"/>
      <c r="AT83" s="1317"/>
      <c r="AU83" s="1317"/>
      <c r="AV83" s="1317"/>
      <c r="AW83" s="1318"/>
      <c r="AX83" s="1317"/>
      <c r="AY83" s="1321"/>
      <c r="AZ83" s="1313"/>
      <c r="BA83" s="1312"/>
      <c r="BB83" s="1313"/>
      <c r="BC83" s="1316"/>
      <c r="BD83" s="1317"/>
      <c r="BE83" s="1317"/>
      <c r="BF83" s="1317"/>
      <c r="BG83" s="1318"/>
      <c r="BH83" s="1317"/>
      <c r="BI83" s="1321"/>
      <c r="BJ83" s="1334"/>
      <c r="BK83" s="337"/>
      <c r="BL83" s="349" t="s">
        <v>1014</v>
      </c>
      <c r="BM83" s="350">
        <v>630100</v>
      </c>
      <c r="BN83" s="1279"/>
      <c r="BO83" s="380">
        <v>6300</v>
      </c>
      <c r="BP83" s="352" t="s">
        <v>974</v>
      </c>
      <c r="BQ83" s="353" t="s">
        <v>975</v>
      </c>
      <c r="BR83" s="354" t="s">
        <v>973</v>
      </c>
      <c r="BS83" s="355" t="s">
        <v>976</v>
      </c>
      <c r="BT83" s="352" t="s">
        <v>973</v>
      </c>
      <c r="BU83" s="381">
        <v>1.9</v>
      </c>
      <c r="BV83" s="373"/>
      <c r="BW83" s="1303"/>
      <c r="BX83" s="348"/>
      <c r="BY83" s="1279"/>
      <c r="BZ83" s="1332"/>
      <c r="CA83" s="1279"/>
      <c r="CB83" s="1336"/>
      <c r="CC83" s="1267"/>
      <c r="CD83" s="1267"/>
      <c r="CE83" s="1267"/>
      <c r="CF83" s="1264"/>
      <c r="CG83" s="1267"/>
      <c r="CH83" s="1328"/>
      <c r="CI83" s="1330"/>
      <c r="CJ83" s="1276"/>
      <c r="CK83" s="1354"/>
      <c r="CL83" s="1330"/>
      <c r="CM83" s="1352"/>
      <c r="CN83" s="1353"/>
      <c r="CO83" s="1354"/>
      <c r="CP83" s="1279"/>
      <c r="CQ83" s="1396"/>
      <c r="CR83" s="1279"/>
      <c r="CS83" s="1351"/>
      <c r="CT83" s="1279"/>
      <c r="CU83" s="1396"/>
      <c r="CV83" s="1279"/>
      <c r="CW83" s="1336"/>
      <c r="CX83" s="1358"/>
      <c r="CY83" s="1267"/>
      <c r="CZ83" s="1358"/>
      <c r="DA83" s="1264"/>
      <c r="DB83" s="1358"/>
      <c r="DC83" s="1328"/>
      <c r="DD83" s="1279"/>
      <c r="DE83" s="1361"/>
      <c r="DF83" s="1363"/>
      <c r="DG83" s="1363"/>
      <c r="DH83" s="1424"/>
      <c r="DI83" s="362"/>
      <c r="DJ83" s="364">
        <v>0.8</v>
      </c>
      <c r="DK83" s="343"/>
      <c r="DL83" s="343"/>
    </row>
    <row r="84" spans="1:116" s="344" customFormat="1" ht="17.45" customHeight="1">
      <c r="A84" s="1343" t="s">
        <v>888</v>
      </c>
      <c r="B84" s="1288"/>
      <c r="C84" s="1369"/>
      <c r="D84" s="1293"/>
      <c r="E84" s="1343" t="s">
        <v>55</v>
      </c>
      <c r="F84" s="336"/>
      <c r="G84" s="1344">
        <v>260760</v>
      </c>
      <c r="H84" s="1345"/>
      <c r="I84" s="1344">
        <v>257720</v>
      </c>
      <c r="J84" s="1345"/>
      <c r="K84" s="1279" t="s">
        <v>973</v>
      </c>
      <c r="L84" s="1388">
        <v>2480</v>
      </c>
      <c r="M84" s="1384"/>
      <c r="N84" s="1283" t="s">
        <v>974</v>
      </c>
      <c r="O84" s="1267" t="s">
        <v>975</v>
      </c>
      <c r="P84" s="1267" t="s">
        <v>973</v>
      </c>
      <c r="Q84" s="1264" t="s">
        <v>976</v>
      </c>
      <c r="R84" s="1267" t="s">
        <v>973</v>
      </c>
      <c r="S84" s="1374">
        <v>2.1</v>
      </c>
      <c r="T84" s="1375"/>
      <c r="U84" s="1388">
        <v>2450</v>
      </c>
      <c r="V84" s="1384"/>
      <c r="W84" s="1283" t="s">
        <v>974</v>
      </c>
      <c r="X84" s="1267" t="s">
        <v>975</v>
      </c>
      <c r="Y84" s="1267" t="s">
        <v>973</v>
      </c>
      <c r="Z84" s="1264" t="s">
        <v>976</v>
      </c>
      <c r="AA84" s="1267" t="s">
        <v>973</v>
      </c>
      <c r="AB84" s="1374">
        <v>2</v>
      </c>
      <c r="AC84" s="1320"/>
      <c r="AD84" s="1303" t="s">
        <v>973</v>
      </c>
      <c r="AE84" s="1377">
        <v>84380</v>
      </c>
      <c r="AF84" s="1379"/>
      <c r="AG84" s="1382">
        <v>840</v>
      </c>
      <c r="AH84" s="1384"/>
      <c r="AI84" s="1283" t="s">
        <v>974</v>
      </c>
      <c r="AJ84" s="1267" t="s">
        <v>975</v>
      </c>
      <c r="AK84" s="1267" t="s">
        <v>973</v>
      </c>
      <c r="AL84" s="1264" t="s">
        <v>976</v>
      </c>
      <c r="AM84" s="1267" t="s">
        <v>973</v>
      </c>
      <c r="AN84" s="1374">
        <v>2.9</v>
      </c>
      <c r="AO84" s="1320"/>
      <c r="AP84" s="357"/>
      <c r="AQ84" s="357"/>
      <c r="AR84" s="357"/>
      <c r="AS84" s="357"/>
      <c r="AT84" s="357"/>
      <c r="AU84" s="357"/>
      <c r="AV84" s="357"/>
      <c r="AW84" s="357"/>
      <c r="AX84" s="357"/>
      <c r="AY84" s="357"/>
      <c r="AZ84" s="357"/>
      <c r="BA84" s="357"/>
      <c r="BB84" s="357"/>
      <c r="BC84" s="357"/>
      <c r="BD84" s="357"/>
      <c r="BE84" s="357"/>
      <c r="BF84" s="357"/>
      <c r="BG84" s="357"/>
      <c r="BH84" s="357"/>
      <c r="BI84" s="357"/>
      <c r="BJ84" s="1338"/>
      <c r="BK84" s="337"/>
      <c r="BL84" s="349" t="s">
        <v>1081</v>
      </c>
      <c r="BM84" s="350">
        <v>671000</v>
      </c>
      <c r="BN84" s="1279"/>
      <c r="BO84" s="380">
        <v>6710</v>
      </c>
      <c r="BP84" s="352" t="s">
        <v>974</v>
      </c>
      <c r="BQ84" s="353" t="s">
        <v>975</v>
      </c>
      <c r="BR84" s="354" t="s">
        <v>973</v>
      </c>
      <c r="BS84" s="355" t="s">
        <v>976</v>
      </c>
      <c r="BT84" s="352" t="s">
        <v>973</v>
      </c>
      <c r="BU84" s="381">
        <v>2</v>
      </c>
      <c r="BV84" s="373"/>
      <c r="BW84" s="1303"/>
      <c r="BX84" s="348"/>
      <c r="BY84" s="1279"/>
      <c r="BZ84" s="1332"/>
      <c r="CA84" s="1279"/>
      <c r="CB84" s="1336"/>
      <c r="CC84" s="1267"/>
      <c r="CD84" s="1267"/>
      <c r="CE84" s="1267"/>
      <c r="CF84" s="1264"/>
      <c r="CG84" s="1267"/>
      <c r="CH84" s="1328"/>
      <c r="CI84" s="1330"/>
      <c r="CJ84" s="1276"/>
      <c r="CK84" s="1354"/>
      <c r="CL84" s="1330"/>
      <c r="CM84" s="1352" t="s">
        <v>1075</v>
      </c>
      <c r="CN84" s="1353">
        <v>12300</v>
      </c>
      <c r="CO84" s="1354">
        <v>13700</v>
      </c>
      <c r="CP84" s="1279"/>
      <c r="CQ84" s="1396"/>
      <c r="CR84" s="1279"/>
      <c r="CS84" s="1355">
        <v>0.08</v>
      </c>
      <c r="CT84" s="1279"/>
      <c r="CU84" s="1396"/>
      <c r="CV84" s="1279"/>
      <c r="CW84" s="1336"/>
      <c r="CX84" s="1358"/>
      <c r="CY84" s="1267"/>
      <c r="CZ84" s="1358"/>
      <c r="DA84" s="1264"/>
      <c r="DB84" s="1358"/>
      <c r="DC84" s="1328"/>
      <c r="DD84" s="1279"/>
      <c r="DE84" s="1364">
        <v>0.02</v>
      </c>
      <c r="DF84" s="1366">
        <v>0.03</v>
      </c>
      <c r="DG84" s="1366">
        <v>0.05</v>
      </c>
      <c r="DH84" s="1426">
        <v>0.06</v>
      </c>
      <c r="DI84" s="362"/>
      <c r="DJ84" s="363" t="s">
        <v>1082</v>
      </c>
      <c r="DK84" s="343"/>
      <c r="DL84" s="343"/>
    </row>
    <row r="85" spans="1:116" s="344" customFormat="1" ht="17.45" customHeight="1">
      <c r="A85" s="1295"/>
      <c r="B85" s="1288"/>
      <c r="C85" s="1369"/>
      <c r="D85" s="1293"/>
      <c r="E85" s="1295"/>
      <c r="F85" s="336"/>
      <c r="G85" s="1332"/>
      <c r="H85" s="1346"/>
      <c r="I85" s="1332"/>
      <c r="J85" s="1346"/>
      <c r="K85" s="1279"/>
      <c r="L85" s="1341"/>
      <c r="M85" s="1385"/>
      <c r="N85" s="1283"/>
      <c r="O85" s="1267"/>
      <c r="P85" s="1267"/>
      <c r="Q85" s="1264"/>
      <c r="R85" s="1267"/>
      <c r="S85" s="1375"/>
      <c r="T85" s="1375"/>
      <c r="U85" s="1341"/>
      <c r="V85" s="1385"/>
      <c r="W85" s="1283"/>
      <c r="X85" s="1267"/>
      <c r="Y85" s="1267"/>
      <c r="Z85" s="1264"/>
      <c r="AA85" s="1267"/>
      <c r="AB85" s="1375"/>
      <c r="AC85" s="1320"/>
      <c r="AD85" s="1303"/>
      <c r="AE85" s="1378"/>
      <c r="AF85" s="1380"/>
      <c r="AG85" s="1383"/>
      <c r="AH85" s="1385"/>
      <c r="AI85" s="1283"/>
      <c r="AJ85" s="1267"/>
      <c r="AK85" s="1267"/>
      <c r="AL85" s="1264"/>
      <c r="AM85" s="1267"/>
      <c r="AN85" s="1375"/>
      <c r="AO85" s="1320"/>
      <c r="AP85" s="357"/>
      <c r="AQ85" s="357"/>
      <c r="AR85" s="357"/>
      <c r="AS85" s="357"/>
      <c r="AT85" s="357"/>
      <c r="AU85" s="357"/>
      <c r="AV85" s="357"/>
      <c r="AW85" s="357"/>
      <c r="AX85" s="357"/>
      <c r="AY85" s="357"/>
      <c r="AZ85" s="357"/>
      <c r="BA85" s="357"/>
      <c r="BB85" s="357"/>
      <c r="BC85" s="357"/>
      <c r="BD85" s="357"/>
      <c r="BE85" s="357"/>
      <c r="BF85" s="357"/>
      <c r="BG85" s="357"/>
      <c r="BH85" s="357"/>
      <c r="BI85" s="357"/>
      <c r="BJ85" s="1338"/>
      <c r="BK85" s="337"/>
      <c r="BL85" s="349" t="s">
        <v>1017</v>
      </c>
      <c r="BM85" s="350">
        <v>711800</v>
      </c>
      <c r="BN85" s="1279"/>
      <c r="BO85" s="380">
        <v>7110</v>
      </c>
      <c r="BP85" s="352" t="s">
        <v>974</v>
      </c>
      <c r="BQ85" s="353" t="s">
        <v>975</v>
      </c>
      <c r="BR85" s="354" t="s">
        <v>973</v>
      </c>
      <c r="BS85" s="355" t="s">
        <v>976</v>
      </c>
      <c r="BT85" s="352" t="s">
        <v>973</v>
      </c>
      <c r="BU85" s="381">
        <v>2</v>
      </c>
      <c r="BV85" s="373"/>
      <c r="BW85" s="1303"/>
      <c r="BX85" s="348"/>
      <c r="BY85" s="1279"/>
      <c r="BZ85" s="1332"/>
      <c r="CA85" s="1279"/>
      <c r="CB85" s="1336"/>
      <c r="CC85" s="1267"/>
      <c r="CD85" s="1267"/>
      <c r="CE85" s="1267"/>
      <c r="CF85" s="1264"/>
      <c r="CG85" s="1267"/>
      <c r="CH85" s="1328"/>
      <c r="CI85" s="1330"/>
      <c r="CJ85" s="1276"/>
      <c r="CK85" s="1354"/>
      <c r="CL85" s="1330"/>
      <c r="CM85" s="1352"/>
      <c r="CN85" s="1353"/>
      <c r="CO85" s="1354"/>
      <c r="CP85" s="1279"/>
      <c r="CQ85" s="1396"/>
      <c r="CR85" s="1279"/>
      <c r="CS85" s="1355"/>
      <c r="CT85" s="1279"/>
      <c r="CU85" s="1396"/>
      <c r="CV85" s="1279"/>
      <c r="CW85" s="1336"/>
      <c r="CX85" s="1358"/>
      <c r="CY85" s="1267"/>
      <c r="CZ85" s="1358"/>
      <c r="DA85" s="1264"/>
      <c r="DB85" s="1358"/>
      <c r="DC85" s="1328"/>
      <c r="DD85" s="1279"/>
      <c r="DE85" s="1364"/>
      <c r="DF85" s="1366"/>
      <c r="DG85" s="1366"/>
      <c r="DH85" s="1426"/>
      <c r="DI85" s="362"/>
      <c r="DJ85" s="364">
        <v>0.75</v>
      </c>
      <c r="DK85" s="343"/>
      <c r="DL85" s="343"/>
    </row>
    <row r="86" spans="1:116" s="344" customFormat="1" ht="17.45" customHeight="1">
      <c r="A86" s="1295"/>
      <c r="B86" s="1288"/>
      <c r="C86" s="1369"/>
      <c r="D86" s="1293"/>
      <c r="E86" s="1295"/>
      <c r="F86" s="336"/>
      <c r="G86" s="1332"/>
      <c r="H86" s="1346"/>
      <c r="I86" s="1332"/>
      <c r="J86" s="1346"/>
      <c r="K86" s="1279"/>
      <c r="L86" s="1341"/>
      <c r="M86" s="1385"/>
      <c r="N86" s="1283"/>
      <c r="O86" s="1267"/>
      <c r="P86" s="1267"/>
      <c r="Q86" s="1264"/>
      <c r="R86" s="1267"/>
      <c r="S86" s="1375"/>
      <c r="T86" s="1375"/>
      <c r="U86" s="1341"/>
      <c r="V86" s="1385"/>
      <c r="W86" s="1283"/>
      <c r="X86" s="1267"/>
      <c r="Y86" s="1267"/>
      <c r="Z86" s="1264"/>
      <c r="AA86" s="1267"/>
      <c r="AB86" s="1375"/>
      <c r="AC86" s="1320"/>
      <c r="AD86" s="1303"/>
      <c r="AE86" s="1378"/>
      <c r="AF86" s="1380"/>
      <c r="AG86" s="1383"/>
      <c r="AH86" s="1385"/>
      <c r="AI86" s="1283"/>
      <c r="AJ86" s="1267"/>
      <c r="AK86" s="1267"/>
      <c r="AL86" s="1264"/>
      <c r="AM86" s="1267"/>
      <c r="AN86" s="1375"/>
      <c r="AO86" s="1320"/>
      <c r="AP86" s="357"/>
      <c r="AQ86" s="357"/>
      <c r="AR86" s="357"/>
      <c r="AS86" s="357"/>
      <c r="AT86" s="357"/>
      <c r="AU86" s="357"/>
      <c r="AV86" s="357"/>
      <c r="AW86" s="357"/>
      <c r="AX86" s="357"/>
      <c r="AY86" s="357"/>
      <c r="AZ86" s="357"/>
      <c r="BA86" s="357"/>
      <c r="BB86" s="357"/>
      <c r="BC86" s="357"/>
      <c r="BD86" s="357"/>
      <c r="BE86" s="357"/>
      <c r="BF86" s="357"/>
      <c r="BG86" s="357"/>
      <c r="BH86" s="357"/>
      <c r="BI86" s="357"/>
      <c r="BJ86" s="1338"/>
      <c r="BK86" s="337"/>
      <c r="BL86" s="349" t="s">
        <v>1019</v>
      </c>
      <c r="BM86" s="350">
        <v>752600</v>
      </c>
      <c r="BN86" s="1279"/>
      <c r="BO86" s="380">
        <v>7520</v>
      </c>
      <c r="BP86" s="352" t="s">
        <v>974</v>
      </c>
      <c r="BQ86" s="353" t="s">
        <v>975</v>
      </c>
      <c r="BR86" s="354" t="s">
        <v>973</v>
      </c>
      <c r="BS86" s="355" t="s">
        <v>976</v>
      </c>
      <c r="BT86" s="352" t="s">
        <v>973</v>
      </c>
      <c r="BU86" s="381">
        <v>2.1</v>
      </c>
      <c r="BV86" s="373"/>
      <c r="BW86" s="1303"/>
      <c r="BX86" s="348"/>
      <c r="BY86" s="1279"/>
      <c r="BZ86" s="1332"/>
      <c r="CA86" s="1279"/>
      <c r="CB86" s="1336"/>
      <c r="CC86" s="1267"/>
      <c r="CD86" s="1267"/>
      <c r="CE86" s="1267"/>
      <c r="CF86" s="1264"/>
      <c r="CG86" s="1267"/>
      <c r="CH86" s="1328"/>
      <c r="CI86" s="1330"/>
      <c r="CJ86" s="1276"/>
      <c r="CK86" s="1354"/>
      <c r="CL86" s="1330"/>
      <c r="CM86" s="1352" t="s">
        <v>1076</v>
      </c>
      <c r="CN86" s="1353">
        <v>11000</v>
      </c>
      <c r="CO86" s="1354">
        <v>12300</v>
      </c>
      <c r="CP86" s="1279"/>
      <c r="CQ86" s="1396"/>
      <c r="CR86" s="1279"/>
      <c r="CS86" s="1355"/>
      <c r="CT86" s="1279"/>
      <c r="CU86" s="1396"/>
      <c r="CV86" s="1279"/>
      <c r="CW86" s="1336"/>
      <c r="CX86" s="1358"/>
      <c r="CY86" s="1267"/>
      <c r="CZ86" s="1358"/>
      <c r="DA86" s="1264"/>
      <c r="DB86" s="1358"/>
      <c r="DC86" s="1328"/>
      <c r="DD86" s="1279"/>
      <c r="DE86" s="1364"/>
      <c r="DF86" s="1366"/>
      <c r="DG86" s="1366"/>
      <c r="DH86" s="1426"/>
      <c r="DI86" s="362"/>
      <c r="DJ86" s="363" t="s">
        <v>1083</v>
      </c>
      <c r="DK86" s="343"/>
      <c r="DL86" s="343"/>
    </row>
    <row r="87" spans="1:116" s="344" customFormat="1" ht="17.45" customHeight="1">
      <c r="A87" s="1405"/>
      <c r="B87" s="1289"/>
      <c r="C87" s="1370"/>
      <c r="D87" s="1371"/>
      <c r="E87" s="1405"/>
      <c r="F87" s="336"/>
      <c r="G87" s="1332"/>
      <c r="H87" s="1347"/>
      <c r="I87" s="1332"/>
      <c r="J87" s="1347"/>
      <c r="K87" s="1279"/>
      <c r="L87" s="1389"/>
      <c r="M87" s="1386"/>
      <c r="N87" s="1387"/>
      <c r="O87" s="1372"/>
      <c r="P87" s="1372"/>
      <c r="Q87" s="1373"/>
      <c r="R87" s="1372"/>
      <c r="S87" s="1376"/>
      <c r="T87" s="1376"/>
      <c r="U87" s="1389"/>
      <c r="V87" s="1386"/>
      <c r="W87" s="1387"/>
      <c r="X87" s="1372"/>
      <c r="Y87" s="1372"/>
      <c r="Z87" s="1373"/>
      <c r="AA87" s="1372"/>
      <c r="AB87" s="1376"/>
      <c r="AC87" s="1321"/>
      <c r="AD87" s="1303"/>
      <c r="AE87" s="1378"/>
      <c r="AF87" s="1381"/>
      <c r="AG87" s="1383"/>
      <c r="AH87" s="1386"/>
      <c r="AI87" s="1387"/>
      <c r="AJ87" s="1372"/>
      <c r="AK87" s="1372"/>
      <c r="AL87" s="1373"/>
      <c r="AM87" s="1372"/>
      <c r="AN87" s="1376"/>
      <c r="AO87" s="1321"/>
      <c r="AP87" s="357"/>
      <c r="AQ87" s="357"/>
      <c r="AR87" s="357"/>
      <c r="AS87" s="357"/>
      <c r="AT87" s="357"/>
      <c r="AU87" s="357"/>
      <c r="AV87" s="357"/>
      <c r="AW87" s="357"/>
      <c r="AX87" s="357"/>
      <c r="AY87" s="357"/>
      <c r="AZ87" s="357"/>
      <c r="BA87" s="357"/>
      <c r="BB87" s="357"/>
      <c r="BC87" s="357"/>
      <c r="BD87" s="357"/>
      <c r="BE87" s="357"/>
      <c r="BF87" s="357"/>
      <c r="BG87" s="357"/>
      <c r="BH87" s="357"/>
      <c r="BI87" s="357"/>
      <c r="BJ87" s="1338"/>
      <c r="BK87" s="337"/>
      <c r="BL87" s="365" t="s">
        <v>1021</v>
      </c>
      <c r="BM87" s="366">
        <v>793500</v>
      </c>
      <c r="BN87" s="1279"/>
      <c r="BO87" s="384">
        <v>7930</v>
      </c>
      <c r="BP87" s="385" t="s">
        <v>974</v>
      </c>
      <c r="BQ87" s="386" t="s">
        <v>975</v>
      </c>
      <c r="BR87" s="387" t="s">
        <v>973</v>
      </c>
      <c r="BS87" s="388" t="s">
        <v>976</v>
      </c>
      <c r="BT87" s="385" t="s">
        <v>973</v>
      </c>
      <c r="BU87" s="389">
        <v>2.1</v>
      </c>
      <c r="BV87" s="373"/>
      <c r="BW87" s="1303"/>
      <c r="BX87" s="348"/>
      <c r="BY87" s="1279"/>
      <c r="BZ87" s="1333"/>
      <c r="CA87" s="1279"/>
      <c r="CB87" s="1337"/>
      <c r="CC87" s="1324"/>
      <c r="CD87" s="1324"/>
      <c r="CE87" s="1324"/>
      <c r="CF87" s="1326"/>
      <c r="CG87" s="1324"/>
      <c r="CH87" s="1329"/>
      <c r="CI87" s="1330"/>
      <c r="CJ87" s="1398"/>
      <c r="CK87" s="1394"/>
      <c r="CL87" s="1330"/>
      <c r="CM87" s="1392"/>
      <c r="CN87" s="1393"/>
      <c r="CO87" s="1394"/>
      <c r="CP87" s="1279"/>
      <c r="CQ87" s="1397"/>
      <c r="CR87" s="1279"/>
      <c r="CS87" s="1356"/>
      <c r="CT87" s="1279"/>
      <c r="CU87" s="1396"/>
      <c r="CV87" s="1279"/>
      <c r="CW87" s="1337"/>
      <c r="CX87" s="1359"/>
      <c r="CY87" s="1324"/>
      <c r="CZ87" s="1359"/>
      <c r="DA87" s="1326"/>
      <c r="DB87" s="1359"/>
      <c r="DC87" s="1329"/>
      <c r="DD87" s="1279"/>
      <c r="DE87" s="1365"/>
      <c r="DF87" s="1367"/>
      <c r="DG87" s="1367"/>
      <c r="DH87" s="1427"/>
      <c r="DI87" s="362"/>
      <c r="DJ87" s="364">
        <v>0.7</v>
      </c>
      <c r="DK87" s="343"/>
      <c r="DL87" s="343"/>
    </row>
    <row r="88" spans="1:116" s="344" customFormat="1" ht="17.45" customHeight="1">
      <c r="A88" s="1294" t="s">
        <v>889</v>
      </c>
      <c r="B88" s="1287" t="s">
        <v>1031</v>
      </c>
      <c r="C88" s="1290" t="s">
        <v>1066</v>
      </c>
      <c r="D88" s="1292" t="s">
        <v>986</v>
      </c>
      <c r="E88" s="1294" t="s">
        <v>1067</v>
      </c>
      <c r="F88" s="336"/>
      <c r="G88" s="1296">
        <v>217160</v>
      </c>
      <c r="H88" s="1298">
        <v>298770</v>
      </c>
      <c r="I88" s="1296">
        <v>212350</v>
      </c>
      <c r="J88" s="1298">
        <v>293960</v>
      </c>
      <c r="K88" s="1279" t="s">
        <v>973</v>
      </c>
      <c r="L88" s="1275">
        <v>2050</v>
      </c>
      <c r="M88" s="1277">
        <v>2860</v>
      </c>
      <c r="N88" s="1282" t="s">
        <v>974</v>
      </c>
      <c r="O88" s="1266" t="s">
        <v>975</v>
      </c>
      <c r="P88" s="1266" t="s">
        <v>973</v>
      </c>
      <c r="Q88" s="1263" t="s">
        <v>976</v>
      </c>
      <c r="R88" s="1266" t="s">
        <v>973</v>
      </c>
      <c r="S88" s="1269">
        <v>3.3</v>
      </c>
      <c r="T88" s="1272">
        <v>2.4</v>
      </c>
      <c r="U88" s="1275">
        <v>2000</v>
      </c>
      <c r="V88" s="1277">
        <v>2810</v>
      </c>
      <c r="W88" s="1282" t="s">
        <v>974</v>
      </c>
      <c r="X88" s="1266" t="s">
        <v>975</v>
      </c>
      <c r="Y88" s="1266" t="s">
        <v>973</v>
      </c>
      <c r="Z88" s="1263" t="s">
        <v>976</v>
      </c>
      <c r="AA88" s="1266" t="s">
        <v>973</v>
      </c>
      <c r="AB88" s="1269">
        <v>3.2</v>
      </c>
      <c r="AC88" s="1300">
        <v>2.2999999999999998</v>
      </c>
      <c r="AD88" s="1303" t="s">
        <v>973</v>
      </c>
      <c r="AE88" s="1304">
        <v>163230</v>
      </c>
      <c r="AF88" s="1306">
        <v>81610</v>
      </c>
      <c r="AG88" s="1308">
        <v>1630</v>
      </c>
      <c r="AH88" s="1277">
        <v>810</v>
      </c>
      <c r="AI88" s="1282" t="s">
        <v>974</v>
      </c>
      <c r="AJ88" s="1266" t="s">
        <v>975</v>
      </c>
      <c r="AK88" s="1266" t="s">
        <v>973</v>
      </c>
      <c r="AL88" s="1263" t="s">
        <v>976</v>
      </c>
      <c r="AM88" s="1266" t="s">
        <v>973</v>
      </c>
      <c r="AN88" s="1269">
        <v>2.9</v>
      </c>
      <c r="AO88" s="1300">
        <v>3</v>
      </c>
      <c r="AP88" s="1313" t="s">
        <v>973</v>
      </c>
      <c r="AQ88" s="1310">
        <v>146900</v>
      </c>
      <c r="AR88" s="1313" t="s">
        <v>973</v>
      </c>
      <c r="AS88" s="1314">
        <v>1460</v>
      </c>
      <c r="AT88" s="1266" t="s">
        <v>974</v>
      </c>
      <c r="AU88" s="1266" t="s">
        <v>975</v>
      </c>
      <c r="AV88" s="1266" t="s">
        <v>973</v>
      </c>
      <c r="AW88" s="1263" t="s">
        <v>976</v>
      </c>
      <c r="AX88" s="1266" t="s">
        <v>973</v>
      </c>
      <c r="AY88" s="1319">
        <v>2.9</v>
      </c>
      <c r="AZ88" s="1313" t="s">
        <v>973</v>
      </c>
      <c r="BA88" s="1310">
        <v>16320</v>
      </c>
      <c r="BB88" s="1313" t="s">
        <v>973</v>
      </c>
      <c r="BC88" s="1314">
        <v>160</v>
      </c>
      <c r="BD88" s="1266" t="s">
        <v>974</v>
      </c>
      <c r="BE88" s="1266" t="s">
        <v>975</v>
      </c>
      <c r="BF88" s="1266" t="s">
        <v>973</v>
      </c>
      <c r="BG88" s="1263" t="s">
        <v>976</v>
      </c>
      <c r="BH88" s="1266" t="s">
        <v>973</v>
      </c>
      <c r="BI88" s="1319">
        <v>2.8</v>
      </c>
      <c r="BJ88" s="1334" t="s">
        <v>910</v>
      </c>
      <c r="BK88" s="337"/>
      <c r="BL88" s="1339" t="s">
        <v>993</v>
      </c>
      <c r="BM88" s="1340"/>
      <c r="BN88" s="1279" t="s">
        <v>973</v>
      </c>
      <c r="BO88" s="375"/>
      <c r="BP88" s="376"/>
      <c r="BQ88" s="376"/>
      <c r="BR88" s="376"/>
      <c r="BS88" s="376"/>
      <c r="BT88" s="376"/>
      <c r="BU88" s="377"/>
      <c r="BV88" s="373"/>
      <c r="BW88" s="1303" t="s">
        <v>978</v>
      </c>
      <c r="BX88" s="342"/>
      <c r="BY88" s="1279" t="s">
        <v>973</v>
      </c>
      <c r="BZ88" s="1331">
        <v>45150</v>
      </c>
      <c r="CA88" s="1279" t="s">
        <v>973</v>
      </c>
      <c r="CB88" s="1335">
        <v>390</v>
      </c>
      <c r="CC88" s="1323" t="s">
        <v>974</v>
      </c>
      <c r="CD88" s="1323" t="s">
        <v>975</v>
      </c>
      <c r="CE88" s="1323" t="s">
        <v>973</v>
      </c>
      <c r="CF88" s="1325" t="s">
        <v>976</v>
      </c>
      <c r="CG88" s="1323" t="s">
        <v>973</v>
      </c>
      <c r="CH88" s="1327">
        <v>6.4</v>
      </c>
      <c r="CI88" s="1330" t="s">
        <v>973</v>
      </c>
      <c r="CJ88" s="1275">
        <v>3400</v>
      </c>
      <c r="CK88" s="1399">
        <v>3700</v>
      </c>
      <c r="CL88" s="1330" t="s">
        <v>973</v>
      </c>
      <c r="CM88" s="1400" t="s">
        <v>1068</v>
      </c>
      <c r="CN88" s="1401">
        <v>20300</v>
      </c>
      <c r="CO88" s="1399">
        <v>22600</v>
      </c>
      <c r="CP88" s="1279" t="s">
        <v>982</v>
      </c>
      <c r="CQ88" s="1395">
        <v>2110</v>
      </c>
      <c r="CR88" s="1279" t="s">
        <v>982</v>
      </c>
      <c r="CS88" s="1350" t="s">
        <v>1078</v>
      </c>
      <c r="CT88" s="1279" t="s">
        <v>982</v>
      </c>
      <c r="CU88" s="1395">
        <v>38280</v>
      </c>
      <c r="CV88" s="1279" t="s">
        <v>910</v>
      </c>
      <c r="CW88" s="1335">
        <v>380</v>
      </c>
      <c r="CX88" s="1357" t="s">
        <v>974</v>
      </c>
      <c r="CY88" s="1323" t="s">
        <v>975</v>
      </c>
      <c r="CZ88" s="1357" t="s">
        <v>973</v>
      </c>
      <c r="DA88" s="1325" t="s">
        <v>976</v>
      </c>
      <c r="DB88" s="1357" t="s">
        <v>973</v>
      </c>
      <c r="DC88" s="1327">
        <v>1</v>
      </c>
      <c r="DD88" s="1279" t="s">
        <v>982</v>
      </c>
      <c r="DE88" s="1360" t="s">
        <v>1071</v>
      </c>
      <c r="DF88" s="1362" t="s">
        <v>1071</v>
      </c>
      <c r="DG88" s="1362" t="s">
        <v>1071</v>
      </c>
      <c r="DH88" s="1428" t="s">
        <v>1071</v>
      </c>
      <c r="DI88" s="1279"/>
      <c r="DJ88" s="1350" t="s">
        <v>1084</v>
      </c>
      <c r="DK88" s="343"/>
      <c r="DL88" s="343"/>
    </row>
    <row r="89" spans="1:116" s="344" customFormat="1" ht="17.45" customHeight="1">
      <c r="A89" s="1295"/>
      <c r="B89" s="1288"/>
      <c r="C89" s="1291"/>
      <c r="D89" s="1293"/>
      <c r="E89" s="1295"/>
      <c r="F89" s="336"/>
      <c r="G89" s="1297"/>
      <c r="H89" s="1299"/>
      <c r="I89" s="1297"/>
      <c r="J89" s="1299"/>
      <c r="K89" s="1279"/>
      <c r="L89" s="1276"/>
      <c r="M89" s="1278"/>
      <c r="N89" s="1283"/>
      <c r="O89" s="1267"/>
      <c r="P89" s="1267"/>
      <c r="Q89" s="1264"/>
      <c r="R89" s="1267"/>
      <c r="S89" s="1270"/>
      <c r="T89" s="1273"/>
      <c r="U89" s="1276"/>
      <c r="V89" s="1278"/>
      <c r="W89" s="1283"/>
      <c r="X89" s="1267"/>
      <c r="Y89" s="1267"/>
      <c r="Z89" s="1264"/>
      <c r="AA89" s="1267"/>
      <c r="AB89" s="1270"/>
      <c r="AC89" s="1301"/>
      <c r="AD89" s="1303"/>
      <c r="AE89" s="1305"/>
      <c r="AF89" s="1307"/>
      <c r="AG89" s="1309"/>
      <c r="AH89" s="1278"/>
      <c r="AI89" s="1283"/>
      <c r="AJ89" s="1267"/>
      <c r="AK89" s="1267"/>
      <c r="AL89" s="1264"/>
      <c r="AM89" s="1267"/>
      <c r="AN89" s="1270"/>
      <c r="AO89" s="1301"/>
      <c r="AP89" s="1313"/>
      <c r="AQ89" s="1311"/>
      <c r="AR89" s="1313"/>
      <c r="AS89" s="1315"/>
      <c r="AT89" s="1267"/>
      <c r="AU89" s="1267"/>
      <c r="AV89" s="1267"/>
      <c r="AW89" s="1264"/>
      <c r="AX89" s="1267"/>
      <c r="AY89" s="1320"/>
      <c r="AZ89" s="1313"/>
      <c r="BA89" s="1311"/>
      <c r="BB89" s="1313"/>
      <c r="BC89" s="1315"/>
      <c r="BD89" s="1267"/>
      <c r="BE89" s="1267"/>
      <c r="BF89" s="1267"/>
      <c r="BG89" s="1264"/>
      <c r="BH89" s="1267"/>
      <c r="BI89" s="1320"/>
      <c r="BJ89" s="1334"/>
      <c r="BK89" s="337"/>
      <c r="BL89" s="1341"/>
      <c r="BM89" s="1342"/>
      <c r="BN89" s="1279"/>
      <c r="BO89" s="378"/>
      <c r="BP89" s="346"/>
      <c r="BQ89" s="346"/>
      <c r="BR89" s="346"/>
      <c r="BS89" s="346"/>
      <c r="BT89" s="346"/>
      <c r="BU89" s="379"/>
      <c r="BV89" s="373"/>
      <c r="BW89" s="1303"/>
      <c r="BX89" s="348"/>
      <c r="BY89" s="1279"/>
      <c r="BZ89" s="1332"/>
      <c r="CA89" s="1279"/>
      <c r="CB89" s="1336"/>
      <c r="CC89" s="1267"/>
      <c r="CD89" s="1267"/>
      <c r="CE89" s="1267"/>
      <c r="CF89" s="1264"/>
      <c r="CG89" s="1267"/>
      <c r="CH89" s="1328"/>
      <c r="CI89" s="1330"/>
      <c r="CJ89" s="1276"/>
      <c r="CK89" s="1354"/>
      <c r="CL89" s="1330"/>
      <c r="CM89" s="1352"/>
      <c r="CN89" s="1353"/>
      <c r="CO89" s="1354"/>
      <c r="CP89" s="1279"/>
      <c r="CQ89" s="1396"/>
      <c r="CR89" s="1279"/>
      <c r="CS89" s="1351"/>
      <c r="CT89" s="1279"/>
      <c r="CU89" s="1396"/>
      <c r="CV89" s="1279"/>
      <c r="CW89" s="1336"/>
      <c r="CX89" s="1358"/>
      <c r="CY89" s="1267"/>
      <c r="CZ89" s="1358"/>
      <c r="DA89" s="1264"/>
      <c r="DB89" s="1358"/>
      <c r="DC89" s="1328"/>
      <c r="DD89" s="1279"/>
      <c r="DE89" s="1361"/>
      <c r="DF89" s="1363"/>
      <c r="DG89" s="1363"/>
      <c r="DH89" s="1424"/>
      <c r="DI89" s="1279"/>
      <c r="DJ89" s="1351"/>
      <c r="DK89" s="343"/>
      <c r="DL89" s="343"/>
    </row>
    <row r="90" spans="1:116" s="344" customFormat="1" ht="17.45" customHeight="1">
      <c r="A90" s="1295"/>
      <c r="B90" s="1288"/>
      <c r="C90" s="1291"/>
      <c r="D90" s="1293"/>
      <c r="E90" s="1295"/>
      <c r="F90" s="336"/>
      <c r="G90" s="1297"/>
      <c r="H90" s="1299"/>
      <c r="I90" s="1297"/>
      <c r="J90" s="1299"/>
      <c r="K90" s="1279"/>
      <c r="L90" s="1276"/>
      <c r="M90" s="1278"/>
      <c r="N90" s="1283"/>
      <c r="O90" s="1267"/>
      <c r="P90" s="1267"/>
      <c r="Q90" s="1264"/>
      <c r="R90" s="1267"/>
      <c r="S90" s="1270"/>
      <c r="T90" s="1273"/>
      <c r="U90" s="1276"/>
      <c r="V90" s="1278"/>
      <c r="W90" s="1283"/>
      <c r="X90" s="1267"/>
      <c r="Y90" s="1267"/>
      <c r="Z90" s="1264"/>
      <c r="AA90" s="1267"/>
      <c r="AB90" s="1270"/>
      <c r="AC90" s="1301"/>
      <c r="AD90" s="1303"/>
      <c r="AE90" s="1305"/>
      <c r="AF90" s="1307"/>
      <c r="AG90" s="1309"/>
      <c r="AH90" s="1278"/>
      <c r="AI90" s="1283"/>
      <c r="AJ90" s="1267"/>
      <c r="AK90" s="1267"/>
      <c r="AL90" s="1264"/>
      <c r="AM90" s="1267"/>
      <c r="AN90" s="1270"/>
      <c r="AO90" s="1301"/>
      <c r="AP90" s="1313"/>
      <c r="AQ90" s="1311"/>
      <c r="AR90" s="1313"/>
      <c r="AS90" s="1315"/>
      <c r="AT90" s="1267"/>
      <c r="AU90" s="1267"/>
      <c r="AV90" s="1267"/>
      <c r="AW90" s="1264"/>
      <c r="AX90" s="1267"/>
      <c r="AY90" s="1320"/>
      <c r="AZ90" s="1313"/>
      <c r="BA90" s="1311"/>
      <c r="BB90" s="1313"/>
      <c r="BC90" s="1315"/>
      <c r="BD90" s="1267"/>
      <c r="BE90" s="1267"/>
      <c r="BF90" s="1267"/>
      <c r="BG90" s="1264"/>
      <c r="BH90" s="1267"/>
      <c r="BI90" s="1320"/>
      <c r="BJ90" s="1334"/>
      <c r="BK90" s="337"/>
      <c r="BL90" s="349" t="s">
        <v>995</v>
      </c>
      <c r="BM90" s="350">
        <v>275200</v>
      </c>
      <c r="BN90" s="1279"/>
      <c r="BO90" s="380">
        <v>2750</v>
      </c>
      <c r="BP90" s="352" t="s">
        <v>974</v>
      </c>
      <c r="BQ90" s="353" t="s">
        <v>975</v>
      </c>
      <c r="BR90" s="354" t="s">
        <v>973</v>
      </c>
      <c r="BS90" s="355" t="s">
        <v>976</v>
      </c>
      <c r="BT90" s="352" t="s">
        <v>973</v>
      </c>
      <c r="BU90" s="381">
        <v>2</v>
      </c>
      <c r="BV90" s="373"/>
      <c r="BW90" s="1303"/>
      <c r="BX90" s="348"/>
      <c r="BY90" s="1279"/>
      <c r="BZ90" s="1332"/>
      <c r="CA90" s="1279"/>
      <c r="CB90" s="1336"/>
      <c r="CC90" s="1267"/>
      <c r="CD90" s="1267"/>
      <c r="CE90" s="1267"/>
      <c r="CF90" s="1264"/>
      <c r="CG90" s="1267"/>
      <c r="CH90" s="1328"/>
      <c r="CI90" s="1330"/>
      <c r="CJ90" s="1276"/>
      <c r="CK90" s="1354"/>
      <c r="CL90" s="1330"/>
      <c r="CM90" s="1352" t="s">
        <v>1073</v>
      </c>
      <c r="CN90" s="1353">
        <v>11200</v>
      </c>
      <c r="CO90" s="1354">
        <v>12400</v>
      </c>
      <c r="CP90" s="1279"/>
      <c r="CQ90" s="1396"/>
      <c r="CR90" s="1279"/>
      <c r="CS90" s="1351"/>
      <c r="CT90" s="1279"/>
      <c r="CU90" s="1396"/>
      <c r="CV90" s="1279"/>
      <c r="CW90" s="1336"/>
      <c r="CX90" s="1358"/>
      <c r="CY90" s="1267"/>
      <c r="CZ90" s="1358"/>
      <c r="DA90" s="1264"/>
      <c r="DB90" s="1358"/>
      <c r="DC90" s="1328"/>
      <c r="DD90" s="1279"/>
      <c r="DE90" s="1361"/>
      <c r="DF90" s="1363"/>
      <c r="DG90" s="1363"/>
      <c r="DH90" s="1424"/>
      <c r="DI90" s="1279"/>
      <c r="DJ90" s="1351"/>
      <c r="DK90" s="343"/>
      <c r="DL90" s="343"/>
    </row>
    <row r="91" spans="1:116" s="344" customFormat="1" ht="17.45" customHeight="1">
      <c r="A91" s="1295"/>
      <c r="B91" s="1288"/>
      <c r="C91" s="1291"/>
      <c r="D91" s="1293"/>
      <c r="E91" s="1295"/>
      <c r="F91" s="336"/>
      <c r="G91" s="1297"/>
      <c r="H91" s="1299"/>
      <c r="I91" s="1297"/>
      <c r="J91" s="1299"/>
      <c r="K91" s="1279"/>
      <c r="L91" s="1276"/>
      <c r="M91" s="1278"/>
      <c r="N91" s="1284"/>
      <c r="O91" s="1268"/>
      <c r="P91" s="1268"/>
      <c r="Q91" s="1265"/>
      <c r="R91" s="1268"/>
      <c r="S91" s="1271"/>
      <c r="T91" s="1274"/>
      <c r="U91" s="1276"/>
      <c r="V91" s="1278"/>
      <c r="W91" s="1284"/>
      <c r="X91" s="1268"/>
      <c r="Y91" s="1268"/>
      <c r="Z91" s="1265"/>
      <c r="AA91" s="1268"/>
      <c r="AB91" s="1271"/>
      <c r="AC91" s="1302"/>
      <c r="AD91" s="1303"/>
      <c r="AE91" s="1305"/>
      <c r="AF91" s="1307"/>
      <c r="AG91" s="1309"/>
      <c r="AH91" s="1278"/>
      <c r="AI91" s="1284"/>
      <c r="AJ91" s="1268"/>
      <c r="AK91" s="1268"/>
      <c r="AL91" s="1265"/>
      <c r="AM91" s="1268"/>
      <c r="AN91" s="1271"/>
      <c r="AO91" s="1302"/>
      <c r="AP91" s="1313"/>
      <c r="AQ91" s="1312"/>
      <c r="AR91" s="1313"/>
      <c r="AS91" s="1316"/>
      <c r="AT91" s="1317"/>
      <c r="AU91" s="1317"/>
      <c r="AV91" s="1317"/>
      <c r="AW91" s="1318"/>
      <c r="AX91" s="1317"/>
      <c r="AY91" s="1321"/>
      <c r="AZ91" s="1313"/>
      <c r="BA91" s="1312"/>
      <c r="BB91" s="1313"/>
      <c r="BC91" s="1316"/>
      <c r="BD91" s="1317"/>
      <c r="BE91" s="1317"/>
      <c r="BF91" s="1317"/>
      <c r="BG91" s="1318"/>
      <c r="BH91" s="1317"/>
      <c r="BI91" s="1321"/>
      <c r="BJ91" s="1334"/>
      <c r="BK91" s="337"/>
      <c r="BL91" s="349" t="s">
        <v>1074</v>
      </c>
      <c r="BM91" s="350">
        <v>295000</v>
      </c>
      <c r="BN91" s="1279"/>
      <c r="BO91" s="380">
        <v>2950</v>
      </c>
      <c r="BP91" s="352" t="s">
        <v>974</v>
      </c>
      <c r="BQ91" s="353" t="s">
        <v>975</v>
      </c>
      <c r="BR91" s="354" t="s">
        <v>973</v>
      </c>
      <c r="BS91" s="355" t="s">
        <v>976</v>
      </c>
      <c r="BT91" s="352" t="s">
        <v>973</v>
      </c>
      <c r="BU91" s="381">
        <v>1.9</v>
      </c>
      <c r="BV91" s="373"/>
      <c r="BW91" s="1303"/>
      <c r="BX91" s="348"/>
      <c r="BY91" s="1279"/>
      <c r="BZ91" s="1332"/>
      <c r="CA91" s="1279"/>
      <c r="CB91" s="1336"/>
      <c r="CC91" s="1267"/>
      <c r="CD91" s="1267"/>
      <c r="CE91" s="1267"/>
      <c r="CF91" s="1264"/>
      <c r="CG91" s="1267"/>
      <c r="CH91" s="1328"/>
      <c r="CI91" s="1330"/>
      <c r="CJ91" s="1276"/>
      <c r="CK91" s="1354"/>
      <c r="CL91" s="1330"/>
      <c r="CM91" s="1352"/>
      <c r="CN91" s="1353"/>
      <c r="CO91" s="1354"/>
      <c r="CP91" s="1279"/>
      <c r="CQ91" s="1396"/>
      <c r="CR91" s="1279"/>
      <c r="CS91" s="1351"/>
      <c r="CT91" s="1279"/>
      <c r="CU91" s="1396"/>
      <c r="CV91" s="1279"/>
      <c r="CW91" s="1336"/>
      <c r="CX91" s="1358"/>
      <c r="CY91" s="1267"/>
      <c r="CZ91" s="1358"/>
      <c r="DA91" s="1264"/>
      <c r="DB91" s="1358"/>
      <c r="DC91" s="1328"/>
      <c r="DD91" s="1279"/>
      <c r="DE91" s="1361"/>
      <c r="DF91" s="1363"/>
      <c r="DG91" s="1363"/>
      <c r="DH91" s="1424"/>
      <c r="DI91" s="1279"/>
      <c r="DJ91" s="1351"/>
      <c r="DK91" s="343"/>
      <c r="DL91" s="343"/>
    </row>
    <row r="92" spans="1:116" s="344" customFormat="1" ht="17.45" customHeight="1">
      <c r="A92" s="1343" t="s">
        <v>890</v>
      </c>
      <c r="B92" s="1288"/>
      <c r="C92" s="1291"/>
      <c r="D92" s="1293"/>
      <c r="E92" s="1343" t="s">
        <v>55</v>
      </c>
      <c r="F92" s="336"/>
      <c r="G92" s="1344">
        <v>298770</v>
      </c>
      <c r="H92" s="1345"/>
      <c r="I92" s="1344">
        <v>293960</v>
      </c>
      <c r="J92" s="1345"/>
      <c r="K92" s="1279" t="s">
        <v>973</v>
      </c>
      <c r="L92" s="1388">
        <v>2860</v>
      </c>
      <c r="M92" s="1384"/>
      <c r="N92" s="1283" t="s">
        <v>974</v>
      </c>
      <c r="O92" s="1267" t="s">
        <v>975</v>
      </c>
      <c r="P92" s="1267" t="s">
        <v>973</v>
      </c>
      <c r="Q92" s="1264" t="s">
        <v>976</v>
      </c>
      <c r="R92" s="1267" t="s">
        <v>973</v>
      </c>
      <c r="S92" s="1374">
        <v>2.4</v>
      </c>
      <c r="T92" s="1375"/>
      <c r="U92" s="1388">
        <v>2810</v>
      </c>
      <c r="V92" s="1384"/>
      <c r="W92" s="1283" t="s">
        <v>974</v>
      </c>
      <c r="X92" s="1267" t="s">
        <v>975</v>
      </c>
      <c r="Y92" s="1267" t="s">
        <v>973</v>
      </c>
      <c r="Z92" s="1264" t="s">
        <v>976</v>
      </c>
      <c r="AA92" s="1267" t="s">
        <v>973</v>
      </c>
      <c r="AB92" s="1374">
        <v>2.2999999999999998</v>
      </c>
      <c r="AC92" s="1320"/>
      <c r="AD92" s="1303" t="s">
        <v>973</v>
      </c>
      <c r="AE92" s="1377">
        <v>81610</v>
      </c>
      <c r="AF92" s="1379"/>
      <c r="AG92" s="1382">
        <v>810</v>
      </c>
      <c r="AH92" s="1384"/>
      <c r="AI92" s="1283" t="s">
        <v>974</v>
      </c>
      <c r="AJ92" s="1267" t="s">
        <v>975</v>
      </c>
      <c r="AK92" s="1267" t="s">
        <v>973</v>
      </c>
      <c r="AL92" s="1264" t="s">
        <v>976</v>
      </c>
      <c r="AM92" s="1267" t="s">
        <v>973</v>
      </c>
      <c r="AN92" s="1374">
        <v>3</v>
      </c>
      <c r="AO92" s="1320"/>
      <c r="AP92" s="357"/>
      <c r="AQ92" s="357"/>
      <c r="AR92" s="357"/>
      <c r="AS92" s="357"/>
      <c r="AT92" s="357"/>
      <c r="AU92" s="357"/>
      <c r="AV92" s="357"/>
      <c r="AW92" s="357"/>
      <c r="AX92" s="357"/>
      <c r="AY92" s="357"/>
      <c r="AZ92" s="357"/>
      <c r="BA92" s="357"/>
      <c r="BB92" s="357"/>
      <c r="BC92" s="357"/>
      <c r="BD92" s="357"/>
      <c r="BE92" s="357"/>
      <c r="BF92" s="357"/>
      <c r="BG92" s="357"/>
      <c r="BH92" s="357"/>
      <c r="BI92" s="357"/>
      <c r="BJ92" s="1338"/>
      <c r="BK92" s="337"/>
      <c r="BL92" s="349" t="s">
        <v>998</v>
      </c>
      <c r="BM92" s="350">
        <v>334700</v>
      </c>
      <c r="BN92" s="1279"/>
      <c r="BO92" s="380">
        <v>3340</v>
      </c>
      <c r="BP92" s="352" t="s">
        <v>974</v>
      </c>
      <c r="BQ92" s="353" t="s">
        <v>975</v>
      </c>
      <c r="BR92" s="354" t="s">
        <v>973</v>
      </c>
      <c r="BS92" s="355" t="s">
        <v>976</v>
      </c>
      <c r="BT92" s="352" t="s">
        <v>973</v>
      </c>
      <c r="BU92" s="381">
        <v>2</v>
      </c>
      <c r="BV92" s="373"/>
      <c r="BW92" s="1303"/>
      <c r="BX92" s="348"/>
      <c r="BY92" s="1279"/>
      <c r="BZ92" s="1332"/>
      <c r="CA92" s="1279"/>
      <c r="CB92" s="1336"/>
      <c r="CC92" s="1267"/>
      <c r="CD92" s="1267"/>
      <c r="CE92" s="1267"/>
      <c r="CF92" s="1264"/>
      <c r="CG92" s="1267"/>
      <c r="CH92" s="1328"/>
      <c r="CI92" s="1330"/>
      <c r="CJ92" s="1276"/>
      <c r="CK92" s="1354"/>
      <c r="CL92" s="1330"/>
      <c r="CM92" s="1352" t="s">
        <v>1075</v>
      </c>
      <c r="CN92" s="1353">
        <v>9700</v>
      </c>
      <c r="CO92" s="1354">
        <v>10800</v>
      </c>
      <c r="CP92" s="1279"/>
      <c r="CQ92" s="1396"/>
      <c r="CR92" s="1279"/>
      <c r="CS92" s="1355">
        <v>0.09</v>
      </c>
      <c r="CT92" s="1279"/>
      <c r="CU92" s="1396"/>
      <c r="CV92" s="1279"/>
      <c r="CW92" s="1336"/>
      <c r="CX92" s="1358"/>
      <c r="CY92" s="1267"/>
      <c r="CZ92" s="1358"/>
      <c r="DA92" s="1264"/>
      <c r="DB92" s="1358"/>
      <c r="DC92" s="1328"/>
      <c r="DD92" s="1279"/>
      <c r="DE92" s="1364">
        <v>0.02</v>
      </c>
      <c r="DF92" s="1366">
        <v>0.03</v>
      </c>
      <c r="DG92" s="1366">
        <v>0.05</v>
      </c>
      <c r="DH92" s="1426">
        <v>0.06</v>
      </c>
      <c r="DI92" s="1279"/>
      <c r="DJ92" s="1355">
        <v>0.81</v>
      </c>
      <c r="DK92" s="343"/>
      <c r="DL92" s="343"/>
    </row>
    <row r="93" spans="1:116" s="344" customFormat="1" ht="17.45" customHeight="1">
      <c r="A93" s="1295"/>
      <c r="B93" s="1288"/>
      <c r="C93" s="1291"/>
      <c r="D93" s="1293"/>
      <c r="E93" s="1295"/>
      <c r="F93" s="336"/>
      <c r="G93" s="1332"/>
      <c r="H93" s="1346"/>
      <c r="I93" s="1332"/>
      <c r="J93" s="1346"/>
      <c r="K93" s="1279"/>
      <c r="L93" s="1341"/>
      <c r="M93" s="1385"/>
      <c r="N93" s="1283"/>
      <c r="O93" s="1267"/>
      <c r="P93" s="1267"/>
      <c r="Q93" s="1264"/>
      <c r="R93" s="1267"/>
      <c r="S93" s="1375"/>
      <c r="T93" s="1375"/>
      <c r="U93" s="1341"/>
      <c r="V93" s="1385"/>
      <c r="W93" s="1283"/>
      <c r="X93" s="1267"/>
      <c r="Y93" s="1267"/>
      <c r="Z93" s="1264"/>
      <c r="AA93" s="1267"/>
      <c r="AB93" s="1375"/>
      <c r="AC93" s="1320"/>
      <c r="AD93" s="1303"/>
      <c r="AE93" s="1378"/>
      <c r="AF93" s="1380"/>
      <c r="AG93" s="1383"/>
      <c r="AH93" s="1385"/>
      <c r="AI93" s="1283"/>
      <c r="AJ93" s="1267"/>
      <c r="AK93" s="1267"/>
      <c r="AL93" s="1264"/>
      <c r="AM93" s="1267"/>
      <c r="AN93" s="1375"/>
      <c r="AO93" s="1320"/>
      <c r="AP93" s="357"/>
      <c r="AQ93" s="357"/>
      <c r="AR93" s="357"/>
      <c r="AS93" s="357"/>
      <c r="AT93" s="357"/>
      <c r="AU93" s="357"/>
      <c r="AV93" s="357"/>
      <c r="AW93" s="357"/>
      <c r="AX93" s="357"/>
      <c r="AY93" s="357"/>
      <c r="AZ93" s="357"/>
      <c r="BA93" s="357"/>
      <c r="BB93" s="357"/>
      <c r="BC93" s="357"/>
      <c r="BD93" s="357"/>
      <c r="BE93" s="357"/>
      <c r="BF93" s="357"/>
      <c r="BG93" s="357"/>
      <c r="BH93" s="357"/>
      <c r="BI93" s="357"/>
      <c r="BJ93" s="1338"/>
      <c r="BK93" s="337"/>
      <c r="BL93" s="349" t="s">
        <v>1000</v>
      </c>
      <c r="BM93" s="350">
        <v>374300</v>
      </c>
      <c r="BN93" s="1279"/>
      <c r="BO93" s="380">
        <v>3740</v>
      </c>
      <c r="BP93" s="352" t="s">
        <v>974</v>
      </c>
      <c r="BQ93" s="353" t="s">
        <v>975</v>
      </c>
      <c r="BR93" s="354" t="s">
        <v>973</v>
      </c>
      <c r="BS93" s="355" t="s">
        <v>976</v>
      </c>
      <c r="BT93" s="352" t="s">
        <v>973</v>
      </c>
      <c r="BU93" s="381">
        <v>2.1</v>
      </c>
      <c r="BV93" s="373"/>
      <c r="BW93" s="1303"/>
      <c r="BX93" s="348"/>
      <c r="BY93" s="1279"/>
      <c r="BZ93" s="1332"/>
      <c r="CA93" s="1279"/>
      <c r="CB93" s="1336"/>
      <c r="CC93" s="1267"/>
      <c r="CD93" s="1267"/>
      <c r="CE93" s="1267"/>
      <c r="CF93" s="1264"/>
      <c r="CG93" s="1267"/>
      <c r="CH93" s="1328"/>
      <c r="CI93" s="1330"/>
      <c r="CJ93" s="1276"/>
      <c r="CK93" s="1354"/>
      <c r="CL93" s="1330"/>
      <c r="CM93" s="1352"/>
      <c r="CN93" s="1353"/>
      <c r="CO93" s="1354"/>
      <c r="CP93" s="1279"/>
      <c r="CQ93" s="1396"/>
      <c r="CR93" s="1279"/>
      <c r="CS93" s="1355"/>
      <c r="CT93" s="1279"/>
      <c r="CU93" s="1396"/>
      <c r="CV93" s="1279"/>
      <c r="CW93" s="1336"/>
      <c r="CX93" s="1358"/>
      <c r="CY93" s="1267"/>
      <c r="CZ93" s="1358"/>
      <c r="DA93" s="1264"/>
      <c r="DB93" s="1358"/>
      <c r="DC93" s="1328"/>
      <c r="DD93" s="1279"/>
      <c r="DE93" s="1364"/>
      <c r="DF93" s="1366"/>
      <c r="DG93" s="1366"/>
      <c r="DH93" s="1426"/>
      <c r="DI93" s="1279"/>
      <c r="DJ93" s="1355"/>
      <c r="DK93" s="343"/>
      <c r="DL93" s="343"/>
    </row>
    <row r="94" spans="1:116" s="344" customFormat="1" ht="17.45" customHeight="1">
      <c r="A94" s="1295"/>
      <c r="B94" s="1288"/>
      <c r="C94" s="1291"/>
      <c r="D94" s="1293"/>
      <c r="E94" s="1295"/>
      <c r="F94" s="336"/>
      <c r="G94" s="1332"/>
      <c r="H94" s="1346"/>
      <c r="I94" s="1332"/>
      <c r="J94" s="1346"/>
      <c r="K94" s="1279"/>
      <c r="L94" s="1341"/>
      <c r="M94" s="1385"/>
      <c r="N94" s="1283"/>
      <c r="O94" s="1267"/>
      <c r="P94" s="1267"/>
      <c r="Q94" s="1264"/>
      <c r="R94" s="1267"/>
      <c r="S94" s="1375"/>
      <c r="T94" s="1375"/>
      <c r="U94" s="1341"/>
      <c r="V94" s="1385"/>
      <c r="W94" s="1283"/>
      <c r="X94" s="1267"/>
      <c r="Y94" s="1267"/>
      <c r="Z94" s="1264"/>
      <c r="AA94" s="1267"/>
      <c r="AB94" s="1375"/>
      <c r="AC94" s="1320"/>
      <c r="AD94" s="1303"/>
      <c r="AE94" s="1378"/>
      <c r="AF94" s="1380"/>
      <c r="AG94" s="1383"/>
      <c r="AH94" s="1385"/>
      <c r="AI94" s="1283"/>
      <c r="AJ94" s="1267"/>
      <c r="AK94" s="1267"/>
      <c r="AL94" s="1264"/>
      <c r="AM94" s="1267"/>
      <c r="AN94" s="1375"/>
      <c r="AO94" s="1320"/>
      <c r="AP94" s="357"/>
      <c r="AQ94" s="357"/>
      <c r="AR94" s="357"/>
      <c r="AS94" s="357"/>
      <c r="AT94" s="357"/>
      <c r="AU94" s="357"/>
      <c r="AV94" s="357"/>
      <c r="AW94" s="357"/>
      <c r="AX94" s="357"/>
      <c r="AY94" s="357"/>
      <c r="AZ94" s="357"/>
      <c r="BA94" s="357"/>
      <c r="BB94" s="357"/>
      <c r="BC94" s="357"/>
      <c r="BD94" s="357"/>
      <c r="BE94" s="357"/>
      <c r="BF94" s="357"/>
      <c r="BG94" s="357"/>
      <c r="BH94" s="357"/>
      <c r="BI94" s="357"/>
      <c r="BJ94" s="1338"/>
      <c r="BK94" s="337"/>
      <c r="BL94" s="349" t="s">
        <v>1002</v>
      </c>
      <c r="BM94" s="350">
        <v>414000</v>
      </c>
      <c r="BN94" s="1279"/>
      <c r="BO94" s="380">
        <v>4140</v>
      </c>
      <c r="BP94" s="352" t="s">
        <v>974</v>
      </c>
      <c r="BQ94" s="353" t="s">
        <v>975</v>
      </c>
      <c r="BR94" s="354" t="s">
        <v>973</v>
      </c>
      <c r="BS94" s="355" t="s">
        <v>976</v>
      </c>
      <c r="BT94" s="352" t="s">
        <v>973</v>
      </c>
      <c r="BU94" s="381">
        <v>2.1</v>
      </c>
      <c r="BV94" s="373"/>
      <c r="BW94" s="1303"/>
      <c r="BX94" s="348"/>
      <c r="BY94" s="1279"/>
      <c r="BZ94" s="1332"/>
      <c r="CA94" s="1279"/>
      <c r="CB94" s="1336"/>
      <c r="CC94" s="1267"/>
      <c r="CD94" s="1267"/>
      <c r="CE94" s="1267"/>
      <c r="CF94" s="1264"/>
      <c r="CG94" s="1267"/>
      <c r="CH94" s="1328"/>
      <c r="CI94" s="1330"/>
      <c r="CJ94" s="1276"/>
      <c r="CK94" s="1354"/>
      <c r="CL94" s="1330"/>
      <c r="CM94" s="1352" t="s">
        <v>1076</v>
      </c>
      <c r="CN94" s="1353">
        <v>8700</v>
      </c>
      <c r="CO94" s="1354">
        <v>9700</v>
      </c>
      <c r="CP94" s="1279"/>
      <c r="CQ94" s="1396"/>
      <c r="CR94" s="1279"/>
      <c r="CS94" s="1355"/>
      <c r="CT94" s="1279"/>
      <c r="CU94" s="1396"/>
      <c r="CV94" s="1279"/>
      <c r="CW94" s="1336"/>
      <c r="CX94" s="1358"/>
      <c r="CY94" s="1267"/>
      <c r="CZ94" s="1358"/>
      <c r="DA94" s="1264"/>
      <c r="DB94" s="1358"/>
      <c r="DC94" s="1328"/>
      <c r="DD94" s="1279"/>
      <c r="DE94" s="1364"/>
      <c r="DF94" s="1366"/>
      <c r="DG94" s="1366"/>
      <c r="DH94" s="1426"/>
      <c r="DI94" s="1279"/>
      <c r="DJ94" s="1355"/>
      <c r="DK94" s="343"/>
      <c r="DL94" s="343"/>
    </row>
    <row r="95" spans="1:116" s="344" customFormat="1" ht="17.45" customHeight="1">
      <c r="A95" s="1295"/>
      <c r="B95" s="1288"/>
      <c r="C95" s="1291"/>
      <c r="D95" s="1293"/>
      <c r="E95" s="1295"/>
      <c r="F95" s="336"/>
      <c r="G95" s="1332"/>
      <c r="H95" s="1347"/>
      <c r="I95" s="1332"/>
      <c r="J95" s="1347"/>
      <c r="K95" s="1279"/>
      <c r="L95" s="1389"/>
      <c r="M95" s="1386"/>
      <c r="N95" s="1387"/>
      <c r="O95" s="1372"/>
      <c r="P95" s="1372"/>
      <c r="Q95" s="1373"/>
      <c r="R95" s="1372"/>
      <c r="S95" s="1376"/>
      <c r="T95" s="1376"/>
      <c r="U95" s="1389"/>
      <c r="V95" s="1386"/>
      <c r="W95" s="1387"/>
      <c r="X95" s="1372"/>
      <c r="Y95" s="1372"/>
      <c r="Z95" s="1373"/>
      <c r="AA95" s="1372"/>
      <c r="AB95" s="1376"/>
      <c r="AC95" s="1321"/>
      <c r="AD95" s="1303"/>
      <c r="AE95" s="1378"/>
      <c r="AF95" s="1381"/>
      <c r="AG95" s="1383"/>
      <c r="AH95" s="1386"/>
      <c r="AI95" s="1387"/>
      <c r="AJ95" s="1372"/>
      <c r="AK95" s="1372"/>
      <c r="AL95" s="1373"/>
      <c r="AM95" s="1372"/>
      <c r="AN95" s="1376"/>
      <c r="AO95" s="1321"/>
      <c r="AP95" s="357"/>
      <c r="AQ95" s="357"/>
      <c r="AR95" s="357"/>
      <c r="AS95" s="357"/>
      <c r="AT95" s="357"/>
      <c r="AU95" s="357"/>
      <c r="AV95" s="357"/>
      <c r="AW95" s="357"/>
      <c r="AX95" s="357"/>
      <c r="AY95" s="357"/>
      <c r="AZ95" s="357"/>
      <c r="BA95" s="357"/>
      <c r="BB95" s="357"/>
      <c r="BC95" s="357"/>
      <c r="BD95" s="357"/>
      <c r="BE95" s="357"/>
      <c r="BF95" s="357"/>
      <c r="BG95" s="357"/>
      <c r="BH95" s="357"/>
      <c r="BI95" s="357"/>
      <c r="BJ95" s="1338"/>
      <c r="BK95" s="337"/>
      <c r="BL95" s="349" t="s">
        <v>1004</v>
      </c>
      <c r="BM95" s="350">
        <v>453700</v>
      </c>
      <c r="BN95" s="1279"/>
      <c r="BO95" s="380">
        <v>4530</v>
      </c>
      <c r="BP95" s="352" t="s">
        <v>974</v>
      </c>
      <c r="BQ95" s="353" t="s">
        <v>975</v>
      </c>
      <c r="BR95" s="354" t="s">
        <v>973</v>
      </c>
      <c r="BS95" s="355" t="s">
        <v>976</v>
      </c>
      <c r="BT95" s="352" t="s">
        <v>973</v>
      </c>
      <c r="BU95" s="381">
        <v>1.9</v>
      </c>
      <c r="BV95" s="373"/>
      <c r="BW95" s="1303"/>
      <c r="BX95" s="348" t="s">
        <v>1008</v>
      </c>
      <c r="BY95" s="1279"/>
      <c r="BZ95" s="1333"/>
      <c r="CA95" s="1279"/>
      <c r="CB95" s="1337"/>
      <c r="CC95" s="1324"/>
      <c r="CD95" s="1324"/>
      <c r="CE95" s="1324"/>
      <c r="CF95" s="1326"/>
      <c r="CG95" s="1324"/>
      <c r="CH95" s="1329"/>
      <c r="CI95" s="1330"/>
      <c r="CJ95" s="1398"/>
      <c r="CK95" s="1394"/>
      <c r="CL95" s="1330"/>
      <c r="CM95" s="1392"/>
      <c r="CN95" s="1393"/>
      <c r="CO95" s="1394"/>
      <c r="CP95" s="1279"/>
      <c r="CQ95" s="1397"/>
      <c r="CR95" s="1279"/>
      <c r="CS95" s="1356"/>
      <c r="CT95" s="1279"/>
      <c r="CU95" s="1396"/>
      <c r="CV95" s="1279"/>
      <c r="CW95" s="1337"/>
      <c r="CX95" s="1359"/>
      <c r="CY95" s="1324"/>
      <c r="CZ95" s="1359"/>
      <c r="DA95" s="1326"/>
      <c r="DB95" s="1359"/>
      <c r="DC95" s="1329"/>
      <c r="DD95" s="1279"/>
      <c r="DE95" s="1365"/>
      <c r="DF95" s="1367"/>
      <c r="DG95" s="1367"/>
      <c r="DH95" s="1427"/>
      <c r="DI95" s="1279"/>
      <c r="DJ95" s="1356"/>
      <c r="DK95" s="343"/>
      <c r="DL95" s="343"/>
    </row>
    <row r="96" spans="1:116" s="344" customFormat="1" ht="17.45" customHeight="1">
      <c r="A96" s="1294" t="s">
        <v>891</v>
      </c>
      <c r="B96" s="1288"/>
      <c r="C96" s="1368" t="s">
        <v>1077</v>
      </c>
      <c r="D96" s="1292" t="s">
        <v>986</v>
      </c>
      <c r="E96" s="1294" t="s">
        <v>1067</v>
      </c>
      <c r="F96" s="336"/>
      <c r="G96" s="1296">
        <v>171550</v>
      </c>
      <c r="H96" s="1298">
        <v>253160</v>
      </c>
      <c r="I96" s="1296">
        <v>168520</v>
      </c>
      <c r="J96" s="1298">
        <v>250130</v>
      </c>
      <c r="K96" s="1279" t="s">
        <v>973</v>
      </c>
      <c r="L96" s="1275">
        <v>1600</v>
      </c>
      <c r="M96" s="1277">
        <v>2410</v>
      </c>
      <c r="N96" s="1282" t="s">
        <v>974</v>
      </c>
      <c r="O96" s="1266" t="s">
        <v>975</v>
      </c>
      <c r="P96" s="1266" t="s">
        <v>973</v>
      </c>
      <c r="Q96" s="1263" t="s">
        <v>976</v>
      </c>
      <c r="R96" s="1266" t="s">
        <v>973</v>
      </c>
      <c r="S96" s="1269">
        <v>3.2</v>
      </c>
      <c r="T96" s="1272">
        <v>2.1</v>
      </c>
      <c r="U96" s="1275">
        <v>1570</v>
      </c>
      <c r="V96" s="1277">
        <v>2380</v>
      </c>
      <c r="W96" s="1282" t="s">
        <v>974</v>
      </c>
      <c r="X96" s="1266" t="s">
        <v>975</v>
      </c>
      <c r="Y96" s="1266" t="s">
        <v>973</v>
      </c>
      <c r="Z96" s="1263" t="s">
        <v>976</v>
      </c>
      <c r="AA96" s="1266" t="s">
        <v>973</v>
      </c>
      <c r="AB96" s="1269">
        <v>3.2</v>
      </c>
      <c r="AC96" s="1300">
        <v>2.1</v>
      </c>
      <c r="AD96" s="1303" t="s">
        <v>973</v>
      </c>
      <c r="AE96" s="1304">
        <v>163230</v>
      </c>
      <c r="AF96" s="1306">
        <v>81610</v>
      </c>
      <c r="AG96" s="1308">
        <v>1630</v>
      </c>
      <c r="AH96" s="1277">
        <v>810</v>
      </c>
      <c r="AI96" s="1282" t="s">
        <v>974</v>
      </c>
      <c r="AJ96" s="1266" t="s">
        <v>975</v>
      </c>
      <c r="AK96" s="1266" t="s">
        <v>973</v>
      </c>
      <c r="AL96" s="1263" t="s">
        <v>976</v>
      </c>
      <c r="AM96" s="1266" t="s">
        <v>973</v>
      </c>
      <c r="AN96" s="1269">
        <v>2.9</v>
      </c>
      <c r="AO96" s="1300">
        <v>2.9</v>
      </c>
      <c r="AP96" s="1313" t="s">
        <v>973</v>
      </c>
      <c r="AQ96" s="1310">
        <v>146900</v>
      </c>
      <c r="AR96" s="1313" t="s">
        <v>973</v>
      </c>
      <c r="AS96" s="1314">
        <v>1460</v>
      </c>
      <c r="AT96" s="1266" t="s">
        <v>974</v>
      </c>
      <c r="AU96" s="1266" t="s">
        <v>975</v>
      </c>
      <c r="AV96" s="1266" t="s">
        <v>973</v>
      </c>
      <c r="AW96" s="1263" t="s">
        <v>976</v>
      </c>
      <c r="AX96" s="1266" t="s">
        <v>973</v>
      </c>
      <c r="AY96" s="1319">
        <v>2.9</v>
      </c>
      <c r="AZ96" s="1313" t="s">
        <v>973</v>
      </c>
      <c r="BA96" s="1310">
        <v>16320</v>
      </c>
      <c r="BB96" s="1313" t="s">
        <v>973</v>
      </c>
      <c r="BC96" s="1314">
        <v>160</v>
      </c>
      <c r="BD96" s="1266" t="s">
        <v>974</v>
      </c>
      <c r="BE96" s="1266" t="s">
        <v>975</v>
      </c>
      <c r="BF96" s="1266" t="s">
        <v>973</v>
      </c>
      <c r="BG96" s="1263" t="s">
        <v>976</v>
      </c>
      <c r="BH96" s="1266" t="s">
        <v>973</v>
      </c>
      <c r="BI96" s="1319">
        <v>2.8</v>
      </c>
      <c r="BJ96" s="1334"/>
      <c r="BK96" s="337"/>
      <c r="BL96" s="349" t="s">
        <v>1005</v>
      </c>
      <c r="BM96" s="350">
        <v>493300</v>
      </c>
      <c r="BN96" s="1279"/>
      <c r="BO96" s="380">
        <v>4930</v>
      </c>
      <c r="BP96" s="352" t="s">
        <v>974</v>
      </c>
      <c r="BQ96" s="353" t="s">
        <v>975</v>
      </c>
      <c r="BR96" s="354" t="s">
        <v>973</v>
      </c>
      <c r="BS96" s="355" t="s">
        <v>976</v>
      </c>
      <c r="BT96" s="352" t="s">
        <v>973</v>
      </c>
      <c r="BU96" s="381">
        <v>2</v>
      </c>
      <c r="BV96" s="373"/>
      <c r="BW96" s="1303"/>
      <c r="BX96" s="361" t="s">
        <v>1010</v>
      </c>
      <c r="BY96" s="1279" t="s">
        <v>973</v>
      </c>
      <c r="BZ96" s="1331">
        <v>30590</v>
      </c>
      <c r="CA96" s="1279" t="s">
        <v>973</v>
      </c>
      <c r="CB96" s="1335">
        <v>240</v>
      </c>
      <c r="CC96" s="1323" t="s">
        <v>974</v>
      </c>
      <c r="CD96" s="1323" t="s">
        <v>975</v>
      </c>
      <c r="CE96" s="1323" t="s">
        <v>973</v>
      </c>
      <c r="CF96" s="1325" t="s">
        <v>976</v>
      </c>
      <c r="CG96" s="1323" t="s">
        <v>973</v>
      </c>
      <c r="CH96" s="1327">
        <v>6.5</v>
      </c>
      <c r="CI96" s="1330" t="s">
        <v>973</v>
      </c>
      <c r="CJ96" s="1275">
        <v>2100</v>
      </c>
      <c r="CK96" s="1399">
        <v>2300</v>
      </c>
      <c r="CL96" s="1330" t="s">
        <v>973</v>
      </c>
      <c r="CM96" s="1400" t="s">
        <v>1068</v>
      </c>
      <c r="CN96" s="1401">
        <v>25700</v>
      </c>
      <c r="CO96" s="1399">
        <v>28600</v>
      </c>
      <c r="CP96" s="1279" t="s">
        <v>982</v>
      </c>
      <c r="CQ96" s="1395">
        <v>1330</v>
      </c>
      <c r="CR96" s="1279" t="s">
        <v>982</v>
      </c>
      <c r="CS96" s="1350" t="s">
        <v>1078</v>
      </c>
      <c r="CT96" s="1279" t="s">
        <v>982</v>
      </c>
      <c r="CU96" s="1395">
        <v>24180</v>
      </c>
      <c r="CV96" s="1279" t="s">
        <v>910</v>
      </c>
      <c r="CW96" s="1335">
        <v>240</v>
      </c>
      <c r="CX96" s="1357" t="s">
        <v>974</v>
      </c>
      <c r="CY96" s="1323" t="s">
        <v>975</v>
      </c>
      <c r="CZ96" s="1357" t="s">
        <v>973</v>
      </c>
      <c r="DA96" s="1325" t="s">
        <v>976</v>
      </c>
      <c r="DB96" s="1357" t="s">
        <v>973</v>
      </c>
      <c r="DC96" s="1327">
        <v>1</v>
      </c>
      <c r="DD96" s="1279" t="s">
        <v>982</v>
      </c>
      <c r="DE96" s="1360" t="s">
        <v>1071</v>
      </c>
      <c r="DF96" s="1362" t="s">
        <v>1071</v>
      </c>
      <c r="DG96" s="1362" t="s">
        <v>1071</v>
      </c>
      <c r="DH96" s="1428" t="s">
        <v>1071</v>
      </c>
      <c r="DI96" s="362"/>
      <c r="DJ96" s="1403" t="s">
        <v>1079</v>
      </c>
      <c r="DK96" s="343"/>
      <c r="DL96" s="343"/>
    </row>
    <row r="97" spans="1:116" s="344" customFormat="1" ht="17.45" customHeight="1">
      <c r="A97" s="1295"/>
      <c r="B97" s="1288"/>
      <c r="C97" s="1369"/>
      <c r="D97" s="1293"/>
      <c r="E97" s="1295"/>
      <c r="F97" s="336"/>
      <c r="G97" s="1297"/>
      <c r="H97" s="1299"/>
      <c r="I97" s="1297"/>
      <c r="J97" s="1299"/>
      <c r="K97" s="1279"/>
      <c r="L97" s="1276"/>
      <c r="M97" s="1278"/>
      <c r="N97" s="1283"/>
      <c r="O97" s="1267"/>
      <c r="P97" s="1267"/>
      <c r="Q97" s="1264"/>
      <c r="R97" s="1267"/>
      <c r="S97" s="1270"/>
      <c r="T97" s="1273"/>
      <c r="U97" s="1276"/>
      <c r="V97" s="1278"/>
      <c r="W97" s="1283"/>
      <c r="X97" s="1267"/>
      <c r="Y97" s="1267"/>
      <c r="Z97" s="1264"/>
      <c r="AA97" s="1267"/>
      <c r="AB97" s="1270"/>
      <c r="AC97" s="1301"/>
      <c r="AD97" s="1303"/>
      <c r="AE97" s="1305"/>
      <c r="AF97" s="1307"/>
      <c r="AG97" s="1309"/>
      <c r="AH97" s="1278"/>
      <c r="AI97" s="1283"/>
      <c r="AJ97" s="1267"/>
      <c r="AK97" s="1267"/>
      <c r="AL97" s="1264"/>
      <c r="AM97" s="1267"/>
      <c r="AN97" s="1270"/>
      <c r="AO97" s="1301"/>
      <c r="AP97" s="1313"/>
      <c r="AQ97" s="1311"/>
      <c r="AR97" s="1313"/>
      <c r="AS97" s="1315"/>
      <c r="AT97" s="1267"/>
      <c r="AU97" s="1267"/>
      <c r="AV97" s="1267"/>
      <c r="AW97" s="1264"/>
      <c r="AX97" s="1267"/>
      <c r="AY97" s="1320"/>
      <c r="AZ97" s="1313"/>
      <c r="BA97" s="1311"/>
      <c r="BB97" s="1313"/>
      <c r="BC97" s="1315"/>
      <c r="BD97" s="1267"/>
      <c r="BE97" s="1267"/>
      <c r="BF97" s="1267"/>
      <c r="BG97" s="1264"/>
      <c r="BH97" s="1267"/>
      <c r="BI97" s="1320"/>
      <c r="BJ97" s="1334"/>
      <c r="BK97" s="337"/>
      <c r="BL97" s="349" t="s">
        <v>1009</v>
      </c>
      <c r="BM97" s="350">
        <v>533000</v>
      </c>
      <c r="BN97" s="1279"/>
      <c r="BO97" s="380">
        <v>5330</v>
      </c>
      <c r="BP97" s="352" t="s">
        <v>974</v>
      </c>
      <c r="BQ97" s="353" t="s">
        <v>975</v>
      </c>
      <c r="BR97" s="354" t="s">
        <v>973</v>
      </c>
      <c r="BS97" s="355" t="s">
        <v>976</v>
      </c>
      <c r="BT97" s="352" t="s">
        <v>973</v>
      </c>
      <c r="BU97" s="381">
        <v>2.1</v>
      </c>
      <c r="BV97" s="373"/>
      <c r="BW97" s="1303"/>
      <c r="BX97" s="348"/>
      <c r="BY97" s="1279"/>
      <c r="BZ97" s="1332"/>
      <c r="CA97" s="1279"/>
      <c r="CB97" s="1336"/>
      <c r="CC97" s="1267"/>
      <c r="CD97" s="1267"/>
      <c r="CE97" s="1267"/>
      <c r="CF97" s="1264"/>
      <c r="CG97" s="1267"/>
      <c r="CH97" s="1328"/>
      <c r="CI97" s="1330"/>
      <c r="CJ97" s="1276"/>
      <c r="CK97" s="1354"/>
      <c r="CL97" s="1330"/>
      <c r="CM97" s="1352"/>
      <c r="CN97" s="1353"/>
      <c r="CO97" s="1354"/>
      <c r="CP97" s="1279"/>
      <c r="CQ97" s="1396"/>
      <c r="CR97" s="1279"/>
      <c r="CS97" s="1351"/>
      <c r="CT97" s="1279"/>
      <c r="CU97" s="1396"/>
      <c r="CV97" s="1279"/>
      <c r="CW97" s="1336"/>
      <c r="CX97" s="1358"/>
      <c r="CY97" s="1267"/>
      <c r="CZ97" s="1358"/>
      <c r="DA97" s="1264"/>
      <c r="DB97" s="1358"/>
      <c r="DC97" s="1328"/>
      <c r="DD97" s="1279"/>
      <c r="DE97" s="1361"/>
      <c r="DF97" s="1363"/>
      <c r="DG97" s="1363"/>
      <c r="DH97" s="1424"/>
      <c r="DI97" s="362"/>
      <c r="DJ97" s="1404"/>
      <c r="DK97" s="343"/>
      <c r="DL97" s="343"/>
    </row>
    <row r="98" spans="1:116" s="344" customFormat="1" ht="17.45" customHeight="1">
      <c r="A98" s="1295"/>
      <c r="B98" s="1288"/>
      <c r="C98" s="1369"/>
      <c r="D98" s="1293"/>
      <c r="E98" s="1295"/>
      <c r="F98" s="336"/>
      <c r="G98" s="1297"/>
      <c r="H98" s="1299"/>
      <c r="I98" s="1297"/>
      <c r="J98" s="1299"/>
      <c r="K98" s="1279"/>
      <c r="L98" s="1276"/>
      <c r="M98" s="1278"/>
      <c r="N98" s="1283"/>
      <c r="O98" s="1267"/>
      <c r="P98" s="1267"/>
      <c r="Q98" s="1264"/>
      <c r="R98" s="1267"/>
      <c r="S98" s="1270"/>
      <c r="T98" s="1273"/>
      <c r="U98" s="1276"/>
      <c r="V98" s="1278"/>
      <c r="W98" s="1283"/>
      <c r="X98" s="1267"/>
      <c r="Y98" s="1267"/>
      <c r="Z98" s="1264"/>
      <c r="AA98" s="1267"/>
      <c r="AB98" s="1270"/>
      <c r="AC98" s="1301"/>
      <c r="AD98" s="1303"/>
      <c r="AE98" s="1305"/>
      <c r="AF98" s="1307"/>
      <c r="AG98" s="1309"/>
      <c r="AH98" s="1278"/>
      <c r="AI98" s="1283"/>
      <c r="AJ98" s="1267"/>
      <c r="AK98" s="1267"/>
      <c r="AL98" s="1264"/>
      <c r="AM98" s="1267"/>
      <c r="AN98" s="1270"/>
      <c r="AO98" s="1301"/>
      <c r="AP98" s="1313"/>
      <c r="AQ98" s="1311"/>
      <c r="AR98" s="1313"/>
      <c r="AS98" s="1315"/>
      <c r="AT98" s="1267"/>
      <c r="AU98" s="1267"/>
      <c r="AV98" s="1267"/>
      <c r="AW98" s="1264"/>
      <c r="AX98" s="1267"/>
      <c r="AY98" s="1320"/>
      <c r="AZ98" s="1313"/>
      <c r="BA98" s="1311"/>
      <c r="BB98" s="1313"/>
      <c r="BC98" s="1315"/>
      <c r="BD98" s="1267"/>
      <c r="BE98" s="1267"/>
      <c r="BF98" s="1267"/>
      <c r="BG98" s="1264"/>
      <c r="BH98" s="1267"/>
      <c r="BI98" s="1320"/>
      <c r="BJ98" s="1334"/>
      <c r="BK98" s="337"/>
      <c r="BL98" s="349" t="s">
        <v>1012</v>
      </c>
      <c r="BM98" s="350">
        <v>572700</v>
      </c>
      <c r="BN98" s="1279"/>
      <c r="BO98" s="380">
        <v>5720</v>
      </c>
      <c r="BP98" s="352" t="s">
        <v>974</v>
      </c>
      <c r="BQ98" s="353" t="s">
        <v>975</v>
      </c>
      <c r="BR98" s="354" t="s">
        <v>973</v>
      </c>
      <c r="BS98" s="355" t="s">
        <v>976</v>
      </c>
      <c r="BT98" s="352" t="s">
        <v>973</v>
      </c>
      <c r="BU98" s="381">
        <v>2.1</v>
      </c>
      <c r="BV98" s="373"/>
      <c r="BW98" s="1303"/>
      <c r="BX98" s="348"/>
      <c r="BY98" s="1279"/>
      <c r="BZ98" s="1332"/>
      <c r="CA98" s="1279"/>
      <c r="CB98" s="1336"/>
      <c r="CC98" s="1267"/>
      <c r="CD98" s="1267"/>
      <c r="CE98" s="1267"/>
      <c r="CF98" s="1264"/>
      <c r="CG98" s="1267"/>
      <c r="CH98" s="1328"/>
      <c r="CI98" s="1330"/>
      <c r="CJ98" s="1276"/>
      <c r="CK98" s="1354"/>
      <c r="CL98" s="1330"/>
      <c r="CM98" s="1352" t="s">
        <v>1073</v>
      </c>
      <c r="CN98" s="1353">
        <v>14200</v>
      </c>
      <c r="CO98" s="1354">
        <v>15700</v>
      </c>
      <c r="CP98" s="1279"/>
      <c r="CQ98" s="1396"/>
      <c r="CR98" s="1279"/>
      <c r="CS98" s="1351"/>
      <c r="CT98" s="1279"/>
      <c r="CU98" s="1396"/>
      <c r="CV98" s="1279"/>
      <c r="CW98" s="1336"/>
      <c r="CX98" s="1358"/>
      <c r="CY98" s="1267"/>
      <c r="CZ98" s="1358"/>
      <c r="DA98" s="1264"/>
      <c r="DB98" s="1358"/>
      <c r="DC98" s="1328"/>
      <c r="DD98" s="1279"/>
      <c r="DE98" s="1361"/>
      <c r="DF98" s="1363"/>
      <c r="DG98" s="1363"/>
      <c r="DH98" s="1424"/>
      <c r="DI98" s="362"/>
      <c r="DJ98" s="363" t="s">
        <v>1080</v>
      </c>
      <c r="DK98" s="343"/>
      <c r="DL98" s="343"/>
    </row>
    <row r="99" spans="1:116" s="344" customFormat="1" ht="17.45" customHeight="1">
      <c r="A99" s="1295"/>
      <c r="B99" s="1288"/>
      <c r="C99" s="1369"/>
      <c r="D99" s="1293"/>
      <c r="E99" s="1295"/>
      <c r="F99" s="336"/>
      <c r="G99" s="1297"/>
      <c r="H99" s="1299"/>
      <c r="I99" s="1297"/>
      <c r="J99" s="1299"/>
      <c r="K99" s="1279"/>
      <c r="L99" s="1276"/>
      <c r="M99" s="1278"/>
      <c r="N99" s="1284"/>
      <c r="O99" s="1268"/>
      <c r="P99" s="1268"/>
      <c r="Q99" s="1265"/>
      <c r="R99" s="1268"/>
      <c r="S99" s="1271"/>
      <c r="T99" s="1274"/>
      <c r="U99" s="1276"/>
      <c r="V99" s="1278"/>
      <c r="W99" s="1284"/>
      <c r="X99" s="1268"/>
      <c r="Y99" s="1268"/>
      <c r="Z99" s="1265"/>
      <c r="AA99" s="1268"/>
      <c r="AB99" s="1271"/>
      <c r="AC99" s="1302"/>
      <c r="AD99" s="1303"/>
      <c r="AE99" s="1305"/>
      <c r="AF99" s="1307"/>
      <c r="AG99" s="1309"/>
      <c r="AH99" s="1278"/>
      <c r="AI99" s="1284"/>
      <c r="AJ99" s="1268"/>
      <c r="AK99" s="1268"/>
      <c r="AL99" s="1265"/>
      <c r="AM99" s="1268"/>
      <c r="AN99" s="1271"/>
      <c r="AO99" s="1302"/>
      <c r="AP99" s="1313"/>
      <c r="AQ99" s="1312"/>
      <c r="AR99" s="1313"/>
      <c r="AS99" s="1316"/>
      <c r="AT99" s="1317"/>
      <c r="AU99" s="1317"/>
      <c r="AV99" s="1317"/>
      <c r="AW99" s="1318"/>
      <c r="AX99" s="1317"/>
      <c r="AY99" s="1321"/>
      <c r="AZ99" s="1313"/>
      <c r="BA99" s="1312"/>
      <c r="BB99" s="1313"/>
      <c r="BC99" s="1316"/>
      <c r="BD99" s="1317"/>
      <c r="BE99" s="1317"/>
      <c r="BF99" s="1317"/>
      <c r="BG99" s="1318"/>
      <c r="BH99" s="1317"/>
      <c r="BI99" s="1321"/>
      <c r="BJ99" s="1334"/>
      <c r="BK99" s="337"/>
      <c r="BL99" s="349" t="s">
        <v>1014</v>
      </c>
      <c r="BM99" s="350">
        <v>612300</v>
      </c>
      <c r="BN99" s="1279"/>
      <c r="BO99" s="380">
        <v>6120</v>
      </c>
      <c r="BP99" s="352" t="s">
        <v>974</v>
      </c>
      <c r="BQ99" s="353" t="s">
        <v>975</v>
      </c>
      <c r="BR99" s="354" t="s">
        <v>973</v>
      </c>
      <c r="BS99" s="355" t="s">
        <v>976</v>
      </c>
      <c r="BT99" s="352" t="s">
        <v>973</v>
      </c>
      <c r="BU99" s="381">
        <v>2</v>
      </c>
      <c r="BV99" s="373"/>
      <c r="BW99" s="1303"/>
      <c r="BX99" s="348"/>
      <c r="BY99" s="1279"/>
      <c r="BZ99" s="1332"/>
      <c r="CA99" s="1279"/>
      <c r="CB99" s="1336"/>
      <c r="CC99" s="1267"/>
      <c r="CD99" s="1267"/>
      <c r="CE99" s="1267"/>
      <c r="CF99" s="1264"/>
      <c r="CG99" s="1267"/>
      <c r="CH99" s="1328"/>
      <c r="CI99" s="1330"/>
      <c r="CJ99" s="1276"/>
      <c r="CK99" s="1354"/>
      <c r="CL99" s="1330"/>
      <c r="CM99" s="1352"/>
      <c r="CN99" s="1353"/>
      <c r="CO99" s="1354"/>
      <c r="CP99" s="1279"/>
      <c r="CQ99" s="1396"/>
      <c r="CR99" s="1279"/>
      <c r="CS99" s="1351"/>
      <c r="CT99" s="1279"/>
      <c r="CU99" s="1396"/>
      <c r="CV99" s="1279"/>
      <c r="CW99" s="1336"/>
      <c r="CX99" s="1358"/>
      <c r="CY99" s="1267"/>
      <c r="CZ99" s="1358"/>
      <c r="DA99" s="1264"/>
      <c r="DB99" s="1358"/>
      <c r="DC99" s="1328"/>
      <c r="DD99" s="1279"/>
      <c r="DE99" s="1361"/>
      <c r="DF99" s="1363"/>
      <c r="DG99" s="1363"/>
      <c r="DH99" s="1424"/>
      <c r="DI99" s="362"/>
      <c r="DJ99" s="364">
        <v>0.8</v>
      </c>
      <c r="DK99" s="343"/>
      <c r="DL99" s="343"/>
    </row>
    <row r="100" spans="1:116" s="344" customFormat="1" ht="17.45" customHeight="1">
      <c r="A100" s="1343" t="s">
        <v>892</v>
      </c>
      <c r="B100" s="1288"/>
      <c r="C100" s="1369"/>
      <c r="D100" s="1293"/>
      <c r="E100" s="1343" t="s">
        <v>55</v>
      </c>
      <c r="F100" s="336"/>
      <c r="G100" s="1344">
        <v>253160</v>
      </c>
      <c r="H100" s="1345"/>
      <c r="I100" s="1344">
        <v>250130</v>
      </c>
      <c r="J100" s="1345"/>
      <c r="K100" s="1279" t="s">
        <v>973</v>
      </c>
      <c r="L100" s="1388">
        <v>2410</v>
      </c>
      <c r="M100" s="1384"/>
      <c r="N100" s="1283" t="s">
        <v>974</v>
      </c>
      <c r="O100" s="1267" t="s">
        <v>975</v>
      </c>
      <c r="P100" s="1267" t="s">
        <v>973</v>
      </c>
      <c r="Q100" s="1264" t="s">
        <v>976</v>
      </c>
      <c r="R100" s="1267" t="s">
        <v>973</v>
      </c>
      <c r="S100" s="1374">
        <v>2.1</v>
      </c>
      <c r="T100" s="1375"/>
      <c r="U100" s="1388">
        <v>2380</v>
      </c>
      <c r="V100" s="1384"/>
      <c r="W100" s="1283" t="s">
        <v>974</v>
      </c>
      <c r="X100" s="1267" t="s">
        <v>975</v>
      </c>
      <c r="Y100" s="1267" t="s">
        <v>973</v>
      </c>
      <c r="Z100" s="1264" t="s">
        <v>976</v>
      </c>
      <c r="AA100" s="1267" t="s">
        <v>973</v>
      </c>
      <c r="AB100" s="1374">
        <v>2.1</v>
      </c>
      <c r="AC100" s="1320"/>
      <c r="AD100" s="1303" t="s">
        <v>973</v>
      </c>
      <c r="AE100" s="1377">
        <v>81610</v>
      </c>
      <c r="AF100" s="1379"/>
      <c r="AG100" s="1382">
        <v>810</v>
      </c>
      <c r="AH100" s="1384"/>
      <c r="AI100" s="1283" t="s">
        <v>974</v>
      </c>
      <c r="AJ100" s="1267" t="s">
        <v>975</v>
      </c>
      <c r="AK100" s="1267" t="s">
        <v>973</v>
      </c>
      <c r="AL100" s="1264" t="s">
        <v>976</v>
      </c>
      <c r="AM100" s="1267" t="s">
        <v>973</v>
      </c>
      <c r="AN100" s="1374">
        <v>2.9</v>
      </c>
      <c r="AO100" s="1320"/>
      <c r="AP100" s="357"/>
      <c r="AQ100" s="357"/>
      <c r="AR100" s="357"/>
      <c r="AS100" s="357"/>
      <c r="AT100" s="357"/>
      <c r="AU100" s="357"/>
      <c r="AV100" s="357"/>
      <c r="AW100" s="357"/>
      <c r="AX100" s="357"/>
      <c r="AY100" s="357"/>
      <c r="AZ100" s="357"/>
      <c r="BA100" s="357"/>
      <c r="BB100" s="357"/>
      <c r="BC100" s="357"/>
      <c r="BD100" s="357"/>
      <c r="BE100" s="357"/>
      <c r="BF100" s="357"/>
      <c r="BG100" s="357"/>
      <c r="BH100" s="357"/>
      <c r="BI100" s="357"/>
      <c r="BJ100" s="1338"/>
      <c r="BK100" s="337"/>
      <c r="BL100" s="349" t="s">
        <v>1081</v>
      </c>
      <c r="BM100" s="350">
        <v>652000</v>
      </c>
      <c r="BN100" s="1279"/>
      <c r="BO100" s="380">
        <v>6520</v>
      </c>
      <c r="BP100" s="352" t="s">
        <v>974</v>
      </c>
      <c r="BQ100" s="353" t="s">
        <v>975</v>
      </c>
      <c r="BR100" s="354" t="s">
        <v>973</v>
      </c>
      <c r="BS100" s="355" t="s">
        <v>976</v>
      </c>
      <c r="BT100" s="352" t="s">
        <v>973</v>
      </c>
      <c r="BU100" s="381">
        <v>2</v>
      </c>
      <c r="BV100" s="373"/>
      <c r="BW100" s="1303"/>
      <c r="BX100" s="348"/>
      <c r="BY100" s="1279"/>
      <c r="BZ100" s="1332"/>
      <c r="CA100" s="1279"/>
      <c r="CB100" s="1336"/>
      <c r="CC100" s="1267"/>
      <c r="CD100" s="1267"/>
      <c r="CE100" s="1267"/>
      <c r="CF100" s="1264"/>
      <c r="CG100" s="1267"/>
      <c r="CH100" s="1328"/>
      <c r="CI100" s="1330"/>
      <c r="CJ100" s="1276"/>
      <c r="CK100" s="1354"/>
      <c r="CL100" s="1330"/>
      <c r="CM100" s="1352" t="s">
        <v>1075</v>
      </c>
      <c r="CN100" s="1353">
        <v>12300</v>
      </c>
      <c r="CO100" s="1354">
        <v>13700</v>
      </c>
      <c r="CP100" s="1279"/>
      <c r="CQ100" s="1396"/>
      <c r="CR100" s="1279"/>
      <c r="CS100" s="1355">
        <v>0.09</v>
      </c>
      <c r="CT100" s="1279"/>
      <c r="CU100" s="1396"/>
      <c r="CV100" s="1279"/>
      <c r="CW100" s="1336"/>
      <c r="CX100" s="1358"/>
      <c r="CY100" s="1267"/>
      <c r="CZ100" s="1358"/>
      <c r="DA100" s="1264"/>
      <c r="DB100" s="1358"/>
      <c r="DC100" s="1328"/>
      <c r="DD100" s="1279"/>
      <c r="DE100" s="1364">
        <v>0.02</v>
      </c>
      <c r="DF100" s="1366">
        <v>0.03</v>
      </c>
      <c r="DG100" s="1366">
        <v>0.05</v>
      </c>
      <c r="DH100" s="1426">
        <v>0.06</v>
      </c>
      <c r="DI100" s="362"/>
      <c r="DJ100" s="363" t="s">
        <v>1082</v>
      </c>
      <c r="DK100" s="343"/>
      <c r="DL100" s="343"/>
    </row>
    <row r="101" spans="1:116" s="344" customFormat="1" ht="17.45" customHeight="1">
      <c r="A101" s="1295"/>
      <c r="B101" s="1288"/>
      <c r="C101" s="1369"/>
      <c r="D101" s="1293"/>
      <c r="E101" s="1295"/>
      <c r="F101" s="336"/>
      <c r="G101" s="1332"/>
      <c r="H101" s="1346"/>
      <c r="I101" s="1332"/>
      <c r="J101" s="1346"/>
      <c r="K101" s="1279"/>
      <c r="L101" s="1341"/>
      <c r="M101" s="1385"/>
      <c r="N101" s="1283"/>
      <c r="O101" s="1267"/>
      <c r="P101" s="1267"/>
      <c r="Q101" s="1264"/>
      <c r="R101" s="1267"/>
      <c r="S101" s="1375"/>
      <c r="T101" s="1375"/>
      <c r="U101" s="1341"/>
      <c r="V101" s="1385"/>
      <c r="W101" s="1283"/>
      <c r="X101" s="1267"/>
      <c r="Y101" s="1267"/>
      <c r="Z101" s="1264"/>
      <c r="AA101" s="1267"/>
      <c r="AB101" s="1375"/>
      <c r="AC101" s="1320"/>
      <c r="AD101" s="1303"/>
      <c r="AE101" s="1378"/>
      <c r="AF101" s="1380"/>
      <c r="AG101" s="1383"/>
      <c r="AH101" s="1385"/>
      <c r="AI101" s="1283"/>
      <c r="AJ101" s="1267"/>
      <c r="AK101" s="1267"/>
      <c r="AL101" s="1264"/>
      <c r="AM101" s="1267"/>
      <c r="AN101" s="1375"/>
      <c r="AO101" s="1320"/>
      <c r="AP101" s="357"/>
      <c r="AQ101" s="357"/>
      <c r="AR101" s="357"/>
      <c r="AS101" s="357"/>
      <c r="AT101" s="357"/>
      <c r="AU101" s="357"/>
      <c r="AV101" s="357"/>
      <c r="AW101" s="357"/>
      <c r="AX101" s="357"/>
      <c r="AY101" s="357"/>
      <c r="AZ101" s="357"/>
      <c r="BA101" s="357"/>
      <c r="BB101" s="357"/>
      <c r="BC101" s="357"/>
      <c r="BD101" s="357"/>
      <c r="BE101" s="357"/>
      <c r="BF101" s="357"/>
      <c r="BG101" s="357"/>
      <c r="BH101" s="357"/>
      <c r="BI101" s="357"/>
      <c r="BJ101" s="1338"/>
      <c r="BK101" s="337"/>
      <c r="BL101" s="349" t="s">
        <v>1017</v>
      </c>
      <c r="BM101" s="350">
        <v>691700</v>
      </c>
      <c r="BN101" s="1279"/>
      <c r="BO101" s="380">
        <v>6910</v>
      </c>
      <c r="BP101" s="352" t="s">
        <v>974</v>
      </c>
      <c r="BQ101" s="353" t="s">
        <v>975</v>
      </c>
      <c r="BR101" s="354" t="s">
        <v>973</v>
      </c>
      <c r="BS101" s="355" t="s">
        <v>976</v>
      </c>
      <c r="BT101" s="352" t="s">
        <v>973</v>
      </c>
      <c r="BU101" s="381">
        <v>2.1</v>
      </c>
      <c r="BV101" s="373"/>
      <c r="BW101" s="1303"/>
      <c r="BX101" s="348"/>
      <c r="BY101" s="1279"/>
      <c r="BZ101" s="1332"/>
      <c r="CA101" s="1279"/>
      <c r="CB101" s="1336"/>
      <c r="CC101" s="1267"/>
      <c r="CD101" s="1267"/>
      <c r="CE101" s="1267"/>
      <c r="CF101" s="1264"/>
      <c r="CG101" s="1267"/>
      <c r="CH101" s="1328"/>
      <c r="CI101" s="1330"/>
      <c r="CJ101" s="1276"/>
      <c r="CK101" s="1354"/>
      <c r="CL101" s="1330"/>
      <c r="CM101" s="1352"/>
      <c r="CN101" s="1353"/>
      <c r="CO101" s="1354"/>
      <c r="CP101" s="1279"/>
      <c r="CQ101" s="1396"/>
      <c r="CR101" s="1279"/>
      <c r="CS101" s="1355"/>
      <c r="CT101" s="1279"/>
      <c r="CU101" s="1396"/>
      <c r="CV101" s="1279"/>
      <c r="CW101" s="1336"/>
      <c r="CX101" s="1358"/>
      <c r="CY101" s="1267"/>
      <c r="CZ101" s="1358"/>
      <c r="DA101" s="1264"/>
      <c r="DB101" s="1358"/>
      <c r="DC101" s="1328"/>
      <c r="DD101" s="1279"/>
      <c r="DE101" s="1364"/>
      <c r="DF101" s="1366"/>
      <c r="DG101" s="1366"/>
      <c r="DH101" s="1426"/>
      <c r="DI101" s="362"/>
      <c r="DJ101" s="364">
        <v>0.75</v>
      </c>
      <c r="DK101" s="343"/>
      <c r="DL101" s="343"/>
    </row>
    <row r="102" spans="1:116" s="344" customFormat="1" ht="17.45" customHeight="1">
      <c r="A102" s="1295"/>
      <c r="B102" s="1288"/>
      <c r="C102" s="1369"/>
      <c r="D102" s="1293"/>
      <c r="E102" s="1295"/>
      <c r="F102" s="336"/>
      <c r="G102" s="1332"/>
      <c r="H102" s="1346"/>
      <c r="I102" s="1332"/>
      <c r="J102" s="1346"/>
      <c r="K102" s="1279"/>
      <c r="L102" s="1341"/>
      <c r="M102" s="1385"/>
      <c r="N102" s="1283"/>
      <c r="O102" s="1267"/>
      <c r="P102" s="1267"/>
      <c r="Q102" s="1264"/>
      <c r="R102" s="1267"/>
      <c r="S102" s="1375"/>
      <c r="T102" s="1375"/>
      <c r="U102" s="1341"/>
      <c r="V102" s="1385"/>
      <c r="W102" s="1283"/>
      <c r="X102" s="1267"/>
      <c r="Y102" s="1267"/>
      <c r="Z102" s="1264"/>
      <c r="AA102" s="1267"/>
      <c r="AB102" s="1375"/>
      <c r="AC102" s="1320"/>
      <c r="AD102" s="1303"/>
      <c r="AE102" s="1378"/>
      <c r="AF102" s="1380"/>
      <c r="AG102" s="1383"/>
      <c r="AH102" s="1385"/>
      <c r="AI102" s="1283"/>
      <c r="AJ102" s="1267"/>
      <c r="AK102" s="1267"/>
      <c r="AL102" s="1264"/>
      <c r="AM102" s="1267"/>
      <c r="AN102" s="1375"/>
      <c r="AO102" s="1320"/>
      <c r="AP102" s="357"/>
      <c r="AQ102" s="357"/>
      <c r="AR102" s="357"/>
      <c r="AS102" s="357"/>
      <c r="AT102" s="357"/>
      <c r="AU102" s="357"/>
      <c r="AV102" s="357"/>
      <c r="AW102" s="357"/>
      <c r="AX102" s="357"/>
      <c r="AY102" s="357"/>
      <c r="AZ102" s="357"/>
      <c r="BA102" s="357"/>
      <c r="BB102" s="357"/>
      <c r="BC102" s="357"/>
      <c r="BD102" s="357"/>
      <c r="BE102" s="357"/>
      <c r="BF102" s="357"/>
      <c r="BG102" s="357"/>
      <c r="BH102" s="357"/>
      <c r="BI102" s="357"/>
      <c r="BJ102" s="1338"/>
      <c r="BK102" s="337"/>
      <c r="BL102" s="349" t="s">
        <v>1019</v>
      </c>
      <c r="BM102" s="350">
        <v>731300</v>
      </c>
      <c r="BN102" s="1279"/>
      <c r="BO102" s="380">
        <v>7310</v>
      </c>
      <c r="BP102" s="352" t="s">
        <v>974</v>
      </c>
      <c r="BQ102" s="353" t="s">
        <v>975</v>
      </c>
      <c r="BR102" s="354" t="s">
        <v>973</v>
      </c>
      <c r="BS102" s="355" t="s">
        <v>976</v>
      </c>
      <c r="BT102" s="352" t="s">
        <v>973</v>
      </c>
      <c r="BU102" s="381">
        <v>2.1</v>
      </c>
      <c r="BV102" s="373"/>
      <c r="BW102" s="1303"/>
      <c r="BX102" s="348"/>
      <c r="BY102" s="1279"/>
      <c r="BZ102" s="1332"/>
      <c r="CA102" s="1279"/>
      <c r="CB102" s="1336"/>
      <c r="CC102" s="1267"/>
      <c r="CD102" s="1267"/>
      <c r="CE102" s="1267"/>
      <c r="CF102" s="1264"/>
      <c r="CG102" s="1267"/>
      <c r="CH102" s="1328"/>
      <c r="CI102" s="1330"/>
      <c r="CJ102" s="1276"/>
      <c r="CK102" s="1354"/>
      <c r="CL102" s="1330"/>
      <c r="CM102" s="1352" t="s">
        <v>1076</v>
      </c>
      <c r="CN102" s="1353">
        <v>11000</v>
      </c>
      <c r="CO102" s="1354">
        <v>12300</v>
      </c>
      <c r="CP102" s="1279"/>
      <c r="CQ102" s="1396"/>
      <c r="CR102" s="1279"/>
      <c r="CS102" s="1355"/>
      <c r="CT102" s="1279"/>
      <c r="CU102" s="1396"/>
      <c r="CV102" s="1279"/>
      <c r="CW102" s="1336"/>
      <c r="CX102" s="1358"/>
      <c r="CY102" s="1267"/>
      <c r="CZ102" s="1358"/>
      <c r="DA102" s="1264"/>
      <c r="DB102" s="1358"/>
      <c r="DC102" s="1328"/>
      <c r="DD102" s="1279"/>
      <c r="DE102" s="1364"/>
      <c r="DF102" s="1366"/>
      <c r="DG102" s="1366"/>
      <c r="DH102" s="1426"/>
      <c r="DI102" s="362"/>
      <c r="DJ102" s="363" t="s">
        <v>1083</v>
      </c>
      <c r="DK102" s="343"/>
      <c r="DL102" s="343"/>
    </row>
    <row r="103" spans="1:116" s="344" customFormat="1" ht="17.45" customHeight="1">
      <c r="A103" s="1405"/>
      <c r="B103" s="1289"/>
      <c r="C103" s="1370"/>
      <c r="D103" s="1371"/>
      <c r="E103" s="1405"/>
      <c r="F103" s="336"/>
      <c r="G103" s="1332"/>
      <c r="H103" s="1347"/>
      <c r="I103" s="1332"/>
      <c r="J103" s="1347"/>
      <c r="K103" s="1279"/>
      <c r="L103" s="1389"/>
      <c r="M103" s="1386"/>
      <c r="N103" s="1387"/>
      <c r="O103" s="1372"/>
      <c r="P103" s="1372"/>
      <c r="Q103" s="1373"/>
      <c r="R103" s="1372"/>
      <c r="S103" s="1376"/>
      <c r="T103" s="1376"/>
      <c r="U103" s="1389"/>
      <c r="V103" s="1386"/>
      <c r="W103" s="1387"/>
      <c r="X103" s="1372"/>
      <c r="Y103" s="1372"/>
      <c r="Z103" s="1373"/>
      <c r="AA103" s="1372"/>
      <c r="AB103" s="1376"/>
      <c r="AC103" s="1321"/>
      <c r="AD103" s="1303"/>
      <c r="AE103" s="1378"/>
      <c r="AF103" s="1381"/>
      <c r="AG103" s="1383"/>
      <c r="AH103" s="1386"/>
      <c r="AI103" s="1387"/>
      <c r="AJ103" s="1372"/>
      <c r="AK103" s="1372"/>
      <c r="AL103" s="1373"/>
      <c r="AM103" s="1372"/>
      <c r="AN103" s="1376"/>
      <c r="AO103" s="1321"/>
      <c r="AP103" s="357"/>
      <c r="AQ103" s="357"/>
      <c r="AR103" s="357"/>
      <c r="AS103" s="357"/>
      <c r="AT103" s="357"/>
      <c r="AU103" s="357"/>
      <c r="AV103" s="357"/>
      <c r="AW103" s="357"/>
      <c r="AX103" s="357"/>
      <c r="AY103" s="357"/>
      <c r="AZ103" s="357"/>
      <c r="BA103" s="357"/>
      <c r="BB103" s="357"/>
      <c r="BC103" s="357"/>
      <c r="BD103" s="357"/>
      <c r="BE103" s="357"/>
      <c r="BF103" s="357"/>
      <c r="BG103" s="357"/>
      <c r="BH103" s="357"/>
      <c r="BI103" s="357"/>
      <c r="BJ103" s="1338"/>
      <c r="BK103" s="337"/>
      <c r="BL103" s="365" t="s">
        <v>1021</v>
      </c>
      <c r="BM103" s="366">
        <v>771000</v>
      </c>
      <c r="BN103" s="1279"/>
      <c r="BO103" s="384">
        <v>7710</v>
      </c>
      <c r="BP103" s="385" t="s">
        <v>974</v>
      </c>
      <c r="BQ103" s="386" t="s">
        <v>975</v>
      </c>
      <c r="BR103" s="387" t="s">
        <v>973</v>
      </c>
      <c r="BS103" s="388" t="s">
        <v>976</v>
      </c>
      <c r="BT103" s="385" t="s">
        <v>973</v>
      </c>
      <c r="BU103" s="389">
        <v>2.1</v>
      </c>
      <c r="BV103" s="373"/>
      <c r="BW103" s="1303"/>
      <c r="BX103" s="348"/>
      <c r="BY103" s="1279"/>
      <c r="BZ103" s="1333"/>
      <c r="CA103" s="1279"/>
      <c r="CB103" s="1337"/>
      <c r="CC103" s="1324"/>
      <c r="CD103" s="1324"/>
      <c r="CE103" s="1324"/>
      <c r="CF103" s="1326"/>
      <c r="CG103" s="1324"/>
      <c r="CH103" s="1329"/>
      <c r="CI103" s="1330"/>
      <c r="CJ103" s="1398"/>
      <c r="CK103" s="1394"/>
      <c r="CL103" s="1330"/>
      <c r="CM103" s="1392"/>
      <c r="CN103" s="1393"/>
      <c r="CO103" s="1394"/>
      <c r="CP103" s="1279"/>
      <c r="CQ103" s="1397"/>
      <c r="CR103" s="1279"/>
      <c r="CS103" s="1356"/>
      <c r="CT103" s="1279"/>
      <c r="CU103" s="1396"/>
      <c r="CV103" s="1279"/>
      <c r="CW103" s="1337"/>
      <c r="CX103" s="1359"/>
      <c r="CY103" s="1324"/>
      <c r="CZ103" s="1359"/>
      <c r="DA103" s="1326"/>
      <c r="DB103" s="1359"/>
      <c r="DC103" s="1329"/>
      <c r="DD103" s="1279"/>
      <c r="DE103" s="1365"/>
      <c r="DF103" s="1367"/>
      <c r="DG103" s="1367"/>
      <c r="DH103" s="1427"/>
      <c r="DI103" s="362"/>
      <c r="DJ103" s="364">
        <v>0.7</v>
      </c>
      <c r="DK103" s="343"/>
      <c r="DL103" s="343"/>
    </row>
    <row r="104" spans="1:116" s="344" customFormat="1" ht="17.45" customHeight="1">
      <c r="A104" s="1294" t="s">
        <v>893</v>
      </c>
      <c r="B104" s="1287" t="s">
        <v>1032</v>
      </c>
      <c r="C104" s="1290" t="s">
        <v>1066</v>
      </c>
      <c r="D104" s="1292" t="s">
        <v>986</v>
      </c>
      <c r="E104" s="1294" t="s">
        <v>1067</v>
      </c>
      <c r="F104" s="336"/>
      <c r="G104" s="1296">
        <v>212640</v>
      </c>
      <c r="H104" s="1298">
        <v>292170</v>
      </c>
      <c r="I104" s="1296">
        <v>207840</v>
      </c>
      <c r="J104" s="1298">
        <v>287370</v>
      </c>
      <c r="K104" s="1279" t="s">
        <v>973</v>
      </c>
      <c r="L104" s="1275">
        <v>2010</v>
      </c>
      <c r="M104" s="1277">
        <v>2800</v>
      </c>
      <c r="N104" s="1282" t="s">
        <v>974</v>
      </c>
      <c r="O104" s="1266" t="s">
        <v>975</v>
      </c>
      <c r="P104" s="1266" t="s">
        <v>973</v>
      </c>
      <c r="Q104" s="1263" t="s">
        <v>976</v>
      </c>
      <c r="R104" s="1266" t="s">
        <v>973</v>
      </c>
      <c r="S104" s="1269">
        <v>3.4</v>
      </c>
      <c r="T104" s="1272">
        <v>2.4</v>
      </c>
      <c r="U104" s="1275">
        <v>1960</v>
      </c>
      <c r="V104" s="1277">
        <v>2750</v>
      </c>
      <c r="W104" s="1282" t="s">
        <v>974</v>
      </c>
      <c r="X104" s="1266" t="s">
        <v>975</v>
      </c>
      <c r="Y104" s="1266" t="s">
        <v>973</v>
      </c>
      <c r="Z104" s="1263" t="s">
        <v>976</v>
      </c>
      <c r="AA104" s="1266" t="s">
        <v>973</v>
      </c>
      <c r="AB104" s="1269">
        <v>3.3</v>
      </c>
      <c r="AC104" s="1300">
        <v>2.2999999999999998</v>
      </c>
      <c r="AD104" s="1303" t="s">
        <v>973</v>
      </c>
      <c r="AE104" s="1304">
        <v>159070</v>
      </c>
      <c r="AF104" s="1306">
        <v>79530</v>
      </c>
      <c r="AG104" s="1308">
        <v>1590</v>
      </c>
      <c r="AH104" s="1277">
        <v>790</v>
      </c>
      <c r="AI104" s="1282" t="s">
        <v>974</v>
      </c>
      <c r="AJ104" s="1266" t="s">
        <v>975</v>
      </c>
      <c r="AK104" s="1266" t="s">
        <v>973</v>
      </c>
      <c r="AL104" s="1263" t="s">
        <v>976</v>
      </c>
      <c r="AM104" s="1266" t="s">
        <v>973</v>
      </c>
      <c r="AN104" s="1269">
        <v>3</v>
      </c>
      <c r="AO104" s="1300">
        <v>3.1</v>
      </c>
      <c r="AP104" s="1313" t="s">
        <v>973</v>
      </c>
      <c r="AQ104" s="1310">
        <v>143160</v>
      </c>
      <c r="AR104" s="1313" t="s">
        <v>973</v>
      </c>
      <c r="AS104" s="1314">
        <v>1430</v>
      </c>
      <c r="AT104" s="1266" t="s">
        <v>974</v>
      </c>
      <c r="AU104" s="1266" t="s">
        <v>975</v>
      </c>
      <c r="AV104" s="1266" t="s">
        <v>973</v>
      </c>
      <c r="AW104" s="1263" t="s">
        <v>976</v>
      </c>
      <c r="AX104" s="1266" t="s">
        <v>973</v>
      </c>
      <c r="AY104" s="1319">
        <v>3</v>
      </c>
      <c r="AZ104" s="1313" t="s">
        <v>973</v>
      </c>
      <c r="BA104" s="1310">
        <v>15900</v>
      </c>
      <c r="BB104" s="1313" t="s">
        <v>973</v>
      </c>
      <c r="BC104" s="1314">
        <v>150</v>
      </c>
      <c r="BD104" s="1266" t="s">
        <v>974</v>
      </c>
      <c r="BE104" s="1266" t="s">
        <v>975</v>
      </c>
      <c r="BF104" s="1266" t="s">
        <v>973</v>
      </c>
      <c r="BG104" s="1263" t="s">
        <v>976</v>
      </c>
      <c r="BH104" s="1266" t="s">
        <v>973</v>
      </c>
      <c r="BI104" s="1319">
        <v>2.9</v>
      </c>
      <c r="BJ104" s="1334" t="s">
        <v>910</v>
      </c>
      <c r="BK104" s="337"/>
      <c r="BL104" s="1339" t="s">
        <v>993</v>
      </c>
      <c r="BM104" s="1340"/>
      <c r="BN104" s="1279" t="s">
        <v>973</v>
      </c>
      <c r="BO104" s="375"/>
      <c r="BP104" s="376"/>
      <c r="BQ104" s="376"/>
      <c r="BR104" s="376"/>
      <c r="BS104" s="376"/>
      <c r="BT104" s="376"/>
      <c r="BU104" s="377"/>
      <c r="BV104" s="373"/>
      <c r="BW104" s="1303" t="s">
        <v>978</v>
      </c>
      <c r="BX104" s="342"/>
      <c r="BY104" s="1279" t="s">
        <v>973</v>
      </c>
      <c r="BZ104" s="1395">
        <v>45150</v>
      </c>
      <c r="CA104" s="1279" t="s">
        <v>973</v>
      </c>
      <c r="CB104" s="1335">
        <v>390</v>
      </c>
      <c r="CC104" s="1323" t="s">
        <v>974</v>
      </c>
      <c r="CD104" s="1323" t="s">
        <v>975</v>
      </c>
      <c r="CE104" s="1323" t="s">
        <v>973</v>
      </c>
      <c r="CF104" s="1325" t="s">
        <v>976</v>
      </c>
      <c r="CG104" s="1323" t="s">
        <v>973</v>
      </c>
      <c r="CH104" s="1327">
        <v>6.4</v>
      </c>
      <c r="CI104" s="1330" t="s">
        <v>973</v>
      </c>
      <c r="CJ104" s="1275">
        <v>3400</v>
      </c>
      <c r="CK104" s="1399">
        <v>3700</v>
      </c>
      <c r="CL104" s="1330" t="s">
        <v>973</v>
      </c>
      <c r="CM104" s="1400" t="s">
        <v>1068</v>
      </c>
      <c r="CN104" s="1401">
        <v>20300</v>
      </c>
      <c r="CO104" s="1399">
        <v>22600</v>
      </c>
      <c r="CP104" s="1279" t="s">
        <v>982</v>
      </c>
      <c r="CQ104" s="1395">
        <v>2110</v>
      </c>
      <c r="CR104" s="1279" t="s">
        <v>982</v>
      </c>
      <c r="CS104" s="1350" t="s">
        <v>1078</v>
      </c>
      <c r="CT104" s="1279" t="s">
        <v>982</v>
      </c>
      <c r="CU104" s="1395">
        <v>37030</v>
      </c>
      <c r="CV104" s="1279" t="s">
        <v>910</v>
      </c>
      <c r="CW104" s="1335">
        <v>370</v>
      </c>
      <c r="CX104" s="1357" t="s">
        <v>974</v>
      </c>
      <c r="CY104" s="1323" t="s">
        <v>975</v>
      </c>
      <c r="CZ104" s="1357" t="s">
        <v>973</v>
      </c>
      <c r="DA104" s="1325" t="s">
        <v>976</v>
      </c>
      <c r="DB104" s="1357" t="s">
        <v>973</v>
      </c>
      <c r="DC104" s="1327">
        <v>1</v>
      </c>
      <c r="DD104" s="1279" t="s">
        <v>982</v>
      </c>
      <c r="DE104" s="1360" t="s">
        <v>1071</v>
      </c>
      <c r="DF104" s="1362" t="s">
        <v>1071</v>
      </c>
      <c r="DG104" s="1362" t="s">
        <v>1071</v>
      </c>
      <c r="DH104" s="1428" t="s">
        <v>1071</v>
      </c>
      <c r="DI104" s="1279"/>
      <c r="DJ104" s="1350" t="s">
        <v>1084</v>
      </c>
      <c r="DK104" s="343"/>
      <c r="DL104" s="343"/>
    </row>
    <row r="105" spans="1:116" s="344" customFormat="1" ht="17.45" customHeight="1">
      <c r="A105" s="1295"/>
      <c r="B105" s="1288"/>
      <c r="C105" s="1291"/>
      <c r="D105" s="1293"/>
      <c r="E105" s="1295"/>
      <c r="F105" s="336"/>
      <c r="G105" s="1297"/>
      <c r="H105" s="1299"/>
      <c r="I105" s="1297"/>
      <c r="J105" s="1299"/>
      <c r="K105" s="1279"/>
      <c r="L105" s="1276"/>
      <c r="M105" s="1278"/>
      <c r="N105" s="1283"/>
      <c r="O105" s="1267"/>
      <c r="P105" s="1267"/>
      <c r="Q105" s="1264"/>
      <c r="R105" s="1267"/>
      <c r="S105" s="1270"/>
      <c r="T105" s="1273"/>
      <c r="U105" s="1276"/>
      <c r="V105" s="1278"/>
      <c r="W105" s="1283"/>
      <c r="X105" s="1267"/>
      <c r="Y105" s="1267"/>
      <c r="Z105" s="1264"/>
      <c r="AA105" s="1267"/>
      <c r="AB105" s="1270"/>
      <c r="AC105" s="1301"/>
      <c r="AD105" s="1303"/>
      <c r="AE105" s="1305"/>
      <c r="AF105" s="1307"/>
      <c r="AG105" s="1309"/>
      <c r="AH105" s="1278"/>
      <c r="AI105" s="1283"/>
      <c r="AJ105" s="1267"/>
      <c r="AK105" s="1267"/>
      <c r="AL105" s="1264"/>
      <c r="AM105" s="1267"/>
      <c r="AN105" s="1270"/>
      <c r="AO105" s="1301"/>
      <c r="AP105" s="1313"/>
      <c r="AQ105" s="1311"/>
      <c r="AR105" s="1313"/>
      <c r="AS105" s="1315"/>
      <c r="AT105" s="1267"/>
      <c r="AU105" s="1267"/>
      <c r="AV105" s="1267"/>
      <c r="AW105" s="1264"/>
      <c r="AX105" s="1267"/>
      <c r="AY105" s="1320"/>
      <c r="AZ105" s="1313"/>
      <c r="BA105" s="1311"/>
      <c r="BB105" s="1313"/>
      <c r="BC105" s="1315"/>
      <c r="BD105" s="1267"/>
      <c r="BE105" s="1267"/>
      <c r="BF105" s="1267"/>
      <c r="BG105" s="1264"/>
      <c r="BH105" s="1267"/>
      <c r="BI105" s="1320"/>
      <c r="BJ105" s="1334"/>
      <c r="BK105" s="337"/>
      <c r="BL105" s="1341"/>
      <c r="BM105" s="1342"/>
      <c r="BN105" s="1279"/>
      <c r="BO105" s="378"/>
      <c r="BP105" s="346"/>
      <c r="BQ105" s="346"/>
      <c r="BR105" s="346"/>
      <c r="BS105" s="346"/>
      <c r="BT105" s="346"/>
      <c r="BU105" s="379"/>
      <c r="BV105" s="373"/>
      <c r="BW105" s="1303"/>
      <c r="BX105" s="348"/>
      <c r="BY105" s="1279"/>
      <c r="BZ105" s="1396"/>
      <c r="CA105" s="1279"/>
      <c r="CB105" s="1336"/>
      <c r="CC105" s="1267"/>
      <c r="CD105" s="1267"/>
      <c r="CE105" s="1267"/>
      <c r="CF105" s="1264"/>
      <c r="CG105" s="1267"/>
      <c r="CH105" s="1328"/>
      <c r="CI105" s="1330"/>
      <c r="CJ105" s="1276"/>
      <c r="CK105" s="1354"/>
      <c r="CL105" s="1330"/>
      <c r="CM105" s="1352"/>
      <c r="CN105" s="1353"/>
      <c r="CO105" s="1354"/>
      <c r="CP105" s="1279"/>
      <c r="CQ105" s="1396"/>
      <c r="CR105" s="1279"/>
      <c r="CS105" s="1351"/>
      <c r="CT105" s="1279"/>
      <c r="CU105" s="1396"/>
      <c r="CV105" s="1279"/>
      <c r="CW105" s="1336"/>
      <c r="CX105" s="1358"/>
      <c r="CY105" s="1267"/>
      <c r="CZ105" s="1358"/>
      <c r="DA105" s="1264"/>
      <c r="DB105" s="1358"/>
      <c r="DC105" s="1328"/>
      <c r="DD105" s="1279"/>
      <c r="DE105" s="1361"/>
      <c r="DF105" s="1363"/>
      <c r="DG105" s="1363"/>
      <c r="DH105" s="1424"/>
      <c r="DI105" s="1279"/>
      <c r="DJ105" s="1351"/>
      <c r="DK105" s="343"/>
      <c r="DL105" s="343"/>
    </row>
    <row r="106" spans="1:116" s="344" customFormat="1" ht="17.45" customHeight="1">
      <c r="A106" s="1295"/>
      <c r="B106" s="1288"/>
      <c r="C106" s="1291"/>
      <c r="D106" s="1293"/>
      <c r="E106" s="1295"/>
      <c r="F106" s="336"/>
      <c r="G106" s="1297"/>
      <c r="H106" s="1299"/>
      <c r="I106" s="1297"/>
      <c r="J106" s="1299"/>
      <c r="K106" s="1279"/>
      <c r="L106" s="1276"/>
      <c r="M106" s="1278"/>
      <c r="N106" s="1283"/>
      <c r="O106" s="1267"/>
      <c r="P106" s="1267"/>
      <c r="Q106" s="1264"/>
      <c r="R106" s="1267"/>
      <c r="S106" s="1270"/>
      <c r="T106" s="1273"/>
      <c r="U106" s="1276"/>
      <c r="V106" s="1278"/>
      <c r="W106" s="1283"/>
      <c r="X106" s="1267"/>
      <c r="Y106" s="1267"/>
      <c r="Z106" s="1264"/>
      <c r="AA106" s="1267"/>
      <c r="AB106" s="1270"/>
      <c r="AC106" s="1301"/>
      <c r="AD106" s="1303"/>
      <c r="AE106" s="1305"/>
      <c r="AF106" s="1307"/>
      <c r="AG106" s="1309"/>
      <c r="AH106" s="1278"/>
      <c r="AI106" s="1283"/>
      <c r="AJ106" s="1267"/>
      <c r="AK106" s="1267"/>
      <c r="AL106" s="1264"/>
      <c r="AM106" s="1267"/>
      <c r="AN106" s="1270"/>
      <c r="AO106" s="1301"/>
      <c r="AP106" s="1313"/>
      <c r="AQ106" s="1311"/>
      <c r="AR106" s="1313"/>
      <c r="AS106" s="1315"/>
      <c r="AT106" s="1267"/>
      <c r="AU106" s="1267"/>
      <c r="AV106" s="1267"/>
      <c r="AW106" s="1264"/>
      <c r="AX106" s="1267"/>
      <c r="AY106" s="1320"/>
      <c r="AZ106" s="1313"/>
      <c r="BA106" s="1311"/>
      <c r="BB106" s="1313"/>
      <c r="BC106" s="1315"/>
      <c r="BD106" s="1267"/>
      <c r="BE106" s="1267"/>
      <c r="BF106" s="1267"/>
      <c r="BG106" s="1264"/>
      <c r="BH106" s="1267"/>
      <c r="BI106" s="1320"/>
      <c r="BJ106" s="1334"/>
      <c r="BK106" s="337"/>
      <c r="BL106" s="349" t="s">
        <v>995</v>
      </c>
      <c r="BM106" s="350">
        <v>269300</v>
      </c>
      <c r="BN106" s="1279"/>
      <c r="BO106" s="380">
        <v>2690</v>
      </c>
      <c r="BP106" s="352" t="s">
        <v>974</v>
      </c>
      <c r="BQ106" s="353" t="s">
        <v>975</v>
      </c>
      <c r="BR106" s="354" t="s">
        <v>973</v>
      </c>
      <c r="BS106" s="355" t="s">
        <v>976</v>
      </c>
      <c r="BT106" s="352" t="s">
        <v>973</v>
      </c>
      <c r="BU106" s="381">
        <v>2.1</v>
      </c>
      <c r="BV106" s="373"/>
      <c r="BW106" s="1303"/>
      <c r="BX106" s="348"/>
      <c r="BY106" s="1279"/>
      <c r="BZ106" s="1396"/>
      <c r="CA106" s="1279"/>
      <c r="CB106" s="1336"/>
      <c r="CC106" s="1267"/>
      <c r="CD106" s="1267"/>
      <c r="CE106" s="1267"/>
      <c r="CF106" s="1264"/>
      <c r="CG106" s="1267"/>
      <c r="CH106" s="1328"/>
      <c r="CI106" s="1330"/>
      <c r="CJ106" s="1276"/>
      <c r="CK106" s="1354"/>
      <c r="CL106" s="1330"/>
      <c r="CM106" s="1352" t="s">
        <v>1073</v>
      </c>
      <c r="CN106" s="1353">
        <v>11200</v>
      </c>
      <c r="CO106" s="1354">
        <v>12400</v>
      </c>
      <c r="CP106" s="1279"/>
      <c r="CQ106" s="1396"/>
      <c r="CR106" s="1279"/>
      <c r="CS106" s="1351"/>
      <c r="CT106" s="1279"/>
      <c r="CU106" s="1396"/>
      <c r="CV106" s="1279"/>
      <c r="CW106" s="1336"/>
      <c r="CX106" s="1358"/>
      <c r="CY106" s="1267"/>
      <c r="CZ106" s="1358"/>
      <c r="DA106" s="1264"/>
      <c r="DB106" s="1358"/>
      <c r="DC106" s="1328"/>
      <c r="DD106" s="1279"/>
      <c r="DE106" s="1361"/>
      <c r="DF106" s="1363"/>
      <c r="DG106" s="1363"/>
      <c r="DH106" s="1424"/>
      <c r="DI106" s="1279"/>
      <c r="DJ106" s="1351"/>
      <c r="DK106" s="343"/>
      <c r="DL106" s="343"/>
    </row>
    <row r="107" spans="1:116" s="344" customFormat="1" ht="17.45" customHeight="1">
      <c r="A107" s="1430"/>
      <c r="B107" s="1288"/>
      <c r="C107" s="1291"/>
      <c r="D107" s="1293"/>
      <c r="E107" s="1430"/>
      <c r="F107" s="336"/>
      <c r="G107" s="1431"/>
      <c r="H107" s="1432"/>
      <c r="I107" s="1431"/>
      <c r="J107" s="1432"/>
      <c r="K107" s="1279"/>
      <c r="L107" s="1433"/>
      <c r="M107" s="1434"/>
      <c r="N107" s="1284"/>
      <c r="O107" s="1268"/>
      <c r="P107" s="1268"/>
      <c r="Q107" s="1265"/>
      <c r="R107" s="1268"/>
      <c r="S107" s="1271"/>
      <c r="T107" s="1274"/>
      <c r="U107" s="1276"/>
      <c r="V107" s="1278"/>
      <c r="W107" s="1284"/>
      <c r="X107" s="1268"/>
      <c r="Y107" s="1268"/>
      <c r="Z107" s="1265"/>
      <c r="AA107" s="1268"/>
      <c r="AB107" s="1271"/>
      <c r="AC107" s="1302"/>
      <c r="AD107" s="1303"/>
      <c r="AE107" s="1436"/>
      <c r="AF107" s="1437"/>
      <c r="AG107" s="1435"/>
      <c r="AH107" s="1434"/>
      <c r="AI107" s="1284"/>
      <c r="AJ107" s="1268"/>
      <c r="AK107" s="1268"/>
      <c r="AL107" s="1265"/>
      <c r="AM107" s="1268"/>
      <c r="AN107" s="1271"/>
      <c r="AO107" s="1302"/>
      <c r="AP107" s="1313"/>
      <c r="AQ107" s="1312"/>
      <c r="AR107" s="1313"/>
      <c r="AS107" s="1316"/>
      <c r="AT107" s="1317"/>
      <c r="AU107" s="1317"/>
      <c r="AV107" s="1317"/>
      <c r="AW107" s="1318"/>
      <c r="AX107" s="1317"/>
      <c r="AY107" s="1321"/>
      <c r="AZ107" s="1313"/>
      <c r="BA107" s="1312"/>
      <c r="BB107" s="1313"/>
      <c r="BC107" s="1316"/>
      <c r="BD107" s="1317"/>
      <c r="BE107" s="1317"/>
      <c r="BF107" s="1317"/>
      <c r="BG107" s="1318"/>
      <c r="BH107" s="1317"/>
      <c r="BI107" s="1321"/>
      <c r="BJ107" s="1334"/>
      <c r="BK107" s="337"/>
      <c r="BL107" s="349" t="s">
        <v>1074</v>
      </c>
      <c r="BM107" s="350">
        <v>288500</v>
      </c>
      <c r="BN107" s="1279"/>
      <c r="BO107" s="380">
        <v>2880</v>
      </c>
      <c r="BP107" s="352" t="s">
        <v>974</v>
      </c>
      <c r="BQ107" s="353" t="s">
        <v>975</v>
      </c>
      <c r="BR107" s="354" t="s">
        <v>973</v>
      </c>
      <c r="BS107" s="355" t="s">
        <v>976</v>
      </c>
      <c r="BT107" s="352" t="s">
        <v>973</v>
      </c>
      <c r="BU107" s="381">
        <v>1.9</v>
      </c>
      <c r="BV107" s="373"/>
      <c r="BW107" s="1303"/>
      <c r="BX107" s="348"/>
      <c r="BY107" s="1279"/>
      <c r="BZ107" s="1396"/>
      <c r="CA107" s="1279"/>
      <c r="CB107" s="1336"/>
      <c r="CC107" s="1267"/>
      <c r="CD107" s="1267"/>
      <c r="CE107" s="1267"/>
      <c r="CF107" s="1264"/>
      <c r="CG107" s="1267"/>
      <c r="CH107" s="1328"/>
      <c r="CI107" s="1330"/>
      <c r="CJ107" s="1276"/>
      <c r="CK107" s="1354"/>
      <c r="CL107" s="1330"/>
      <c r="CM107" s="1352"/>
      <c r="CN107" s="1353"/>
      <c r="CO107" s="1354"/>
      <c r="CP107" s="1279"/>
      <c r="CQ107" s="1396"/>
      <c r="CR107" s="1279"/>
      <c r="CS107" s="1351"/>
      <c r="CT107" s="1279"/>
      <c r="CU107" s="1396"/>
      <c r="CV107" s="1279"/>
      <c r="CW107" s="1336"/>
      <c r="CX107" s="1358"/>
      <c r="CY107" s="1267"/>
      <c r="CZ107" s="1358"/>
      <c r="DA107" s="1264"/>
      <c r="DB107" s="1358"/>
      <c r="DC107" s="1328"/>
      <c r="DD107" s="1279"/>
      <c r="DE107" s="1361"/>
      <c r="DF107" s="1363"/>
      <c r="DG107" s="1363"/>
      <c r="DH107" s="1424"/>
      <c r="DI107" s="1279"/>
      <c r="DJ107" s="1351"/>
      <c r="DK107" s="343"/>
      <c r="DL107" s="343"/>
    </row>
    <row r="108" spans="1:116" s="344" customFormat="1" ht="17.45" customHeight="1">
      <c r="A108" s="1343" t="s">
        <v>894</v>
      </c>
      <c r="B108" s="1288"/>
      <c r="C108" s="1291"/>
      <c r="D108" s="1293"/>
      <c r="E108" s="1343" t="s">
        <v>55</v>
      </c>
      <c r="F108" s="336"/>
      <c r="G108" s="1344">
        <v>292170</v>
      </c>
      <c r="H108" s="1345"/>
      <c r="I108" s="1344">
        <v>287370</v>
      </c>
      <c r="J108" s="1345"/>
      <c r="K108" s="1279" t="s">
        <v>973</v>
      </c>
      <c r="L108" s="1388">
        <v>2800</v>
      </c>
      <c r="M108" s="1384"/>
      <c r="N108" s="1283" t="s">
        <v>974</v>
      </c>
      <c r="O108" s="1267" t="s">
        <v>975</v>
      </c>
      <c r="P108" s="1267" t="s">
        <v>973</v>
      </c>
      <c r="Q108" s="1264" t="s">
        <v>976</v>
      </c>
      <c r="R108" s="1267" t="s">
        <v>973</v>
      </c>
      <c r="S108" s="1374">
        <v>2.4</v>
      </c>
      <c r="T108" s="1375"/>
      <c r="U108" s="1388">
        <v>2750</v>
      </c>
      <c r="V108" s="1384"/>
      <c r="W108" s="1283" t="s">
        <v>974</v>
      </c>
      <c r="X108" s="1267" t="s">
        <v>975</v>
      </c>
      <c r="Y108" s="1267" t="s">
        <v>973</v>
      </c>
      <c r="Z108" s="1264" t="s">
        <v>976</v>
      </c>
      <c r="AA108" s="1267" t="s">
        <v>973</v>
      </c>
      <c r="AB108" s="1374">
        <v>2.2999999999999998</v>
      </c>
      <c r="AC108" s="1320"/>
      <c r="AD108" s="1303" t="s">
        <v>973</v>
      </c>
      <c r="AE108" s="1377">
        <v>79530</v>
      </c>
      <c r="AF108" s="1379"/>
      <c r="AG108" s="1382">
        <v>790</v>
      </c>
      <c r="AH108" s="1384"/>
      <c r="AI108" s="1283" t="s">
        <v>974</v>
      </c>
      <c r="AJ108" s="1267" t="s">
        <v>975</v>
      </c>
      <c r="AK108" s="1267" t="s">
        <v>973</v>
      </c>
      <c r="AL108" s="1264" t="s">
        <v>976</v>
      </c>
      <c r="AM108" s="1267" t="s">
        <v>973</v>
      </c>
      <c r="AN108" s="1374">
        <v>3.1</v>
      </c>
      <c r="AO108" s="1320"/>
      <c r="AP108" s="357"/>
      <c r="AQ108" s="357"/>
      <c r="AR108" s="357"/>
      <c r="AS108" s="357"/>
      <c r="AT108" s="357"/>
      <c r="AU108" s="357"/>
      <c r="AV108" s="357"/>
      <c r="AW108" s="357"/>
      <c r="AX108" s="357"/>
      <c r="AY108" s="357"/>
      <c r="AZ108" s="357"/>
      <c r="BA108" s="357"/>
      <c r="BB108" s="357"/>
      <c r="BC108" s="357"/>
      <c r="BD108" s="357"/>
      <c r="BE108" s="357"/>
      <c r="BF108" s="357"/>
      <c r="BG108" s="357"/>
      <c r="BH108" s="357"/>
      <c r="BI108" s="357"/>
      <c r="BJ108" s="1338"/>
      <c r="BK108" s="337"/>
      <c r="BL108" s="349" t="s">
        <v>998</v>
      </c>
      <c r="BM108" s="350">
        <v>327000</v>
      </c>
      <c r="BN108" s="1279"/>
      <c r="BO108" s="380">
        <v>3270</v>
      </c>
      <c r="BP108" s="352" t="s">
        <v>974</v>
      </c>
      <c r="BQ108" s="353" t="s">
        <v>975</v>
      </c>
      <c r="BR108" s="354" t="s">
        <v>973</v>
      </c>
      <c r="BS108" s="355" t="s">
        <v>976</v>
      </c>
      <c r="BT108" s="352" t="s">
        <v>973</v>
      </c>
      <c r="BU108" s="381">
        <v>2</v>
      </c>
      <c r="BV108" s="373"/>
      <c r="BW108" s="1303"/>
      <c r="BX108" s="348"/>
      <c r="BY108" s="1279"/>
      <c r="BZ108" s="1396"/>
      <c r="CA108" s="1279"/>
      <c r="CB108" s="1336"/>
      <c r="CC108" s="1267"/>
      <c r="CD108" s="1267"/>
      <c r="CE108" s="1267"/>
      <c r="CF108" s="1264"/>
      <c r="CG108" s="1267"/>
      <c r="CH108" s="1328"/>
      <c r="CI108" s="1330"/>
      <c r="CJ108" s="1276"/>
      <c r="CK108" s="1354"/>
      <c r="CL108" s="1330"/>
      <c r="CM108" s="1352" t="s">
        <v>1075</v>
      </c>
      <c r="CN108" s="1353">
        <v>9700</v>
      </c>
      <c r="CO108" s="1354">
        <v>10800</v>
      </c>
      <c r="CP108" s="1279"/>
      <c r="CQ108" s="1396"/>
      <c r="CR108" s="1279"/>
      <c r="CS108" s="1355">
        <v>0.09</v>
      </c>
      <c r="CT108" s="1279"/>
      <c r="CU108" s="1396"/>
      <c r="CV108" s="1279"/>
      <c r="CW108" s="1336"/>
      <c r="CX108" s="1358"/>
      <c r="CY108" s="1267"/>
      <c r="CZ108" s="1358"/>
      <c r="DA108" s="1264"/>
      <c r="DB108" s="1358"/>
      <c r="DC108" s="1328"/>
      <c r="DD108" s="1279"/>
      <c r="DE108" s="1364">
        <v>0.02</v>
      </c>
      <c r="DF108" s="1366">
        <v>0.03</v>
      </c>
      <c r="DG108" s="1366">
        <v>0.05</v>
      </c>
      <c r="DH108" s="1426">
        <v>0.06</v>
      </c>
      <c r="DI108" s="1279"/>
      <c r="DJ108" s="1355">
        <v>0.81</v>
      </c>
      <c r="DK108" s="343"/>
      <c r="DL108" s="343"/>
    </row>
    <row r="109" spans="1:116" s="344" customFormat="1" ht="17.45" customHeight="1">
      <c r="A109" s="1295"/>
      <c r="B109" s="1288"/>
      <c r="C109" s="1291"/>
      <c r="D109" s="1293"/>
      <c r="E109" s="1295"/>
      <c r="F109" s="336"/>
      <c r="G109" s="1332"/>
      <c r="H109" s="1346"/>
      <c r="I109" s="1332"/>
      <c r="J109" s="1346"/>
      <c r="K109" s="1279"/>
      <c r="L109" s="1341"/>
      <c r="M109" s="1385"/>
      <c r="N109" s="1283"/>
      <c r="O109" s="1267"/>
      <c r="P109" s="1267"/>
      <c r="Q109" s="1264"/>
      <c r="R109" s="1267"/>
      <c r="S109" s="1375"/>
      <c r="T109" s="1375"/>
      <c r="U109" s="1341"/>
      <c r="V109" s="1385"/>
      <c r="W109" s="1283"/>
      <c r="X109" s="1267"/>
      <c r="Y109" s="1267"/>
      <c r="Z109" s="1264"/>
      <c r="AA109" s="1267"/>
      <c r="AB109" s="1375"/>
      <c r="AC109" s="1320"/>
      <c r="AD109" s="1303"/>
      <c r="AE109" s="1378"/>
      <c r="AF109" s="1380"/>
      <c r="AG109" s="1383"/>
      <c r="AH109" s="1385"/>
      <c r="AI109" s="1283"/>
      <c r="AJ109" s="1267"/>
      <c r="AK109" s="1267"/>
      <c r="AL109" s="1264"/>
      <c r="AM109" s="1267"/>
      <c r="AN109" s="1375"/>
      <c r="AO109" s="1320"/>
      <c r="AP109" s="357"/>
      <c r="AQ109" s="357"/>
      <c r="AR109" s="357"/>
      <c r="AS109" s="357"/>
      <c r="AT109" s="357"/>
      <c r="AU109" s="357"/>
      <c r="AV109" s="357"/>
      <c r="AW109" s="357"/>
      <c r="AX109" s="357"/>
      <c r="AY109" s="357"/>
      <c r="AZ109" s="357"/>
      <c r="BA109" s="357"/>
      <c r="BB109" s="357"/>
      <c r="BC109" s="357"/>
      <c r="BD109" s="357"/>
      <c r="BE109" s="357"/>
      <c r="BF109" s="357"/>
      <c r="BG109" s="357"/>
      <c r="BH109" s="357"/>
      <c r="BI109" s="357"/>
      <c r="BJ109" s="1338"/>
      <c r="BK109" s="337"/>
      <c r="BL109" s="349" t="s">
        <v>1000</v>
      </c>
      <c r="BM109" s="350">
        <v>365500</v>
      </c>
      <c r="BN109" s="1279"/>
      <c r="BO109" s="380">
        <v>3650</v>
      </c>
      <c r="BP109" s="352" t="s">
        <v>974</v>
      </c>
      <c r="BQ109" s="353" t="s">
        <v>975</v>
      </c>
      <c r="BR109" s="354" t="s">
        <v>973</v>
      </c>
      <c r="BS109" s="355" t="s">
        <v>976</v>
      </c>
      <c r="BT109" s="352" t="s">
        <v>973</v>
      </c>
      <c r="BU109" s="381">
        <v>2.1</v>
      </c>
      <c r="BV109" s="373"/>
      <c r="BW109" s="1303"/>
      <c r="BX109" s="348"/>
      <c r="BY109" s="1279"/>
      <c r="BZ109" s="1396"/>
      <c r="CA109" s="1279"/>
      <c r="CB109" s="1336"/>
      <c r="CC109" s="1267"/>
      <c r="CD109" s="1267"/>
      <c r="CE109" s="1267"/>
      <c r="CF109" s="1264"/>
      <c r="CG109" s="1267"/>
      <c r="CH109" s="1328"/>
      <c r="CI109" s="1330"/>
      <c r="CJ109" s="1276"/>
      <c r="CK109" s="1354"/>
      <c r="CL109" s="1330"/>
      <c r="CM109" s="1352"/>
      <c r="CN109" s="1353"/>
      <c r="CO109" s="1354"/>
      <c r="CP109" s="1279"/>
      <c r="CQ109" s="1396"/>
      <c r="CR109" s="1279"/>
      <c r="CS109" s="1355"/>
      <c r="CT109" s="1279"/>
      <c r="CU109" s="1396"/>
      <c r="CV109" s="1279"/>
      <c r="CW109" s="1336"/>
      <c r="CX109" s="1358"/>
      <c r="CY109" s="1267"/>
      <c r="CZ109" s="1358"/>
      <c r="DA109" s="1264"/>
      <c r="DB109" s="1358"/>
      <c r="DC109" s="1328"/>
      <c r="DD109" s="1279"/>
      <c r="DE109" s="1364"/>
      <c r="DF109" s="1366"/>
      <c r="DG109" s="1366"/>
      <c r="DH109" s="1426"/>
      <c r="DI109" s="1279"/>
      <c r="DJ109" s="1355"/>
      <c r="DK109" s="343"/>
      <c r="DL109" s="343"/>
    </row>
    <row r="110" spans="1:116" s="344" customFormat="1" ht="17.45" customHeight="1">
      <c r="A110" s="1295"/>
      <c r="B110" s="1288"/>
      <c r="C110" s="1291"/>
      <c r="D110" s="1293"/>
      <c r="E110" s="1295"/>
      <c r="F110" s="336"/>
      <c r="G110" s="1332"/>
      <c r="H110" s="1346"/>
      <c r="I110" s="1332"/>
      <c r="J110" s="1346"/>
      <c r="K110" s="1279"/>
      <c r="L110" s="1341"/>
      <c r="M110" s="1385"/>
      <c r="N110" s="1283"/>
      <c r="O110" s="1267"/>
      <c r="P110" s="1267"/>
      <c r="Q110" s="1264"/>
      <c r="R110" s="1267"/>
      <c r="S110" s="1375"/>
      <c r="T110" s="1375"/>
      <c r="U110" s="1341"/>
      <c r="V110" s="1385"/>
      <c r="W110" s="1283"/>
      <c r="X110" s="1267"/>
      <c r="Y110" s="1267"/>
      <c r="Z110" s="1264"/>
      <c r="AA110" s="1267"/>
      <c r="AB110" s="1375"/>
      <c r="AC110" s="1320"/>
      <c r="AD110" s="1303"/>
      <c r="AE110" s="1378"/>
      <c r="AF110" s="1380"/>
      <c r="AG110" s="1383"/>
      <c r="AH110" s="1385"/>
      <c r="AI110" s="1283"/>
      <c r="AJ110" s="1267"/>
      <c r="AK110" s="1267"/>
      <c r="AL110" s="1264"/>
      <c r="AM110" s="1267"/>
      <c r="AN110" s="1375"/>
      <c r="AO110" s="1320"/>
      <c r="AP110" s="357"/>
      <c r="AQ110" s="357"/>
      <c r="AR110" s="357"/>
      <c r="AS110" s="357"/>
      <c r="AT110" s="357"/>
      <c r="AU110" s="357"/>
      <c r="AV110" s="357"/>
      <c r="AW110" s="357"/>
      <c r="AX110" s="357"/>
      <c r="AY110" s="357"/>
      <c r="AZ110" s="357"/>
      <c r="BA110" s="357"/>
      <c r="BB110" s="357"/>
      <c r="BC110" s="357"/>
      <c r="BD110" s="357"/>
      <c r="BE110" s="357"/>
      <c r="BF110" s="357"/>
      <c r="BG110" s="357"/>
      <c r="BH110" s="357"/>
      <c r="BI110" s="357"/>
      <c r="BJ110" s="1338"/>
      <c r="BK110" s="337"/>
      <c r="BL110" s="349" t="s">
        <v>1002</v>
      </c>
      <c r="BM110" s="350">
        <v>404000</v>
      </c>
      <c r="BN110" s="1279"/>
      <c r="BO110" s="380">
        <v>4040</v>
      </c>
      <c r="BP110" s="352" t="s">
        <v>974</v>
      </c>
      <c r="BQ110" s="353" t="s">
        <v>975</v>
      </c>
      <c r="BR110" s="354" t="s">
        <v>973</v>
      </c>
      <c r="BS110" s="355" t="s">
        <v>976</v>
      </c>
      <c r="BT110" s="352" t="s">
        <v>973</v>
      </c>
      <c r="BU110" s="381">
        <v>2.2000000000000002</v>
      </c>
      <c r="BV110" s="373"/>
      <c r="BW110" s="1303"/>
      <c r="BX110" s="348"/>
      <c r="BY110" s="1279"/>
      <c r="BZ110" s="1396"/>
      <c r="CA110" s="1279"/>
      <c r="CB110" s="1336"/>
      <c r="CC110" s="1267"/>
      <c r="CD110" s="1267"/>
      <c r="CE110" s="1267"/>
      <c r="CF110" s="1264"/>
      <c r="CG110" s="1267"/>
      <c r="CH110" s="1328"/>
      <c r="CI110" s="1330"/>
      <c r="CJ110" s="1276"/>
      <c r="CK110" s="1354"/>
      <c r="CL110" s="1330"/>
      <c r="CM110" s="1352" t="s">
        <v>1076</v>
      </c>
      <c r="CN110" s="1353">
        <v>8700</v>
      </c>
      <c r="CO110" s="1354">
        <v>9700</v>
      </c>
      <c r="CP110" s="1279"/>
      <c r="CQ110" s="1396"/>
      <c r="CR110" s="1279"/>
      <c r="CS110" s="1355"/>
      <c r="CT110" s="1279"/>
      <c r="CU110" s="1396"/>
      <c r="CV110" s="1279"/>
      <c r="CW110" s="1336"/>
      <c r="CX110" s="1358"/>
      <c r="CY110" s="1267"/>
      <c r="CZ110" s="1358"/>
      <c r="DA110" s="1264"/>
      <c r="DB110" s="1358"/>
      <c r="DC110" s="1328"/>
      <c r="DD110" s="1279"/>
      <c r="DE110" s="1364"/>
      <c r="DF110" s="1366"/>
      <c r="DG110" s="1366"/>
      <c r="DH110" s="1426"/>
      <c r="DI110" s="1279"/>
      <c r="DJ110" s="1355"/>
      <c r="DK110" s="343"/>
      <c r="DL110" s="343"/>
    </row>
    <row r="111" spans="1:116" s="344" customFormat="1" ht="17.45" customHeight="1">
      <c r="A111" s="1405"/>
      <c r="B111" s="1288"/>
      <c r="C111" s="1429"/>
      <c r="D111" s="1371"/>
      <c r="E111" s="1405"/>
      <c r="F111" s="336"/>
      <c r="G111" s="1333"/>
      <c r="H111" s="1347"/>
      <c r="I111" s="1333"/>
      <c r="J111" s="1347"/>
      <c r="K111" s="1279"/>
      <c r="L111" s="1389"/>
      <c r="M111" s="1386"/>
      <c r="N111" s="1387"/>
      <c r="O111" s="1372"/>
      <c r="P111" s="1372"/>
      <c r="Q111" s="1373"/>
      <c r="R111" s="1372"/>
      <c r="S111" s="1376"/>
      <c r="T111" s="1376"/>
      <c r="U111" s="1389"/>
      <c r="V111" s="1386"/>
      <c r="W111" s="1387"/>
      <c r="X111" s="1372"/>
      <c r="Y111" s="1372"/>
      <c r="Z111" s="1373"/>
      <c r="AA111" s="1372"/>
      <c r="AB111" s="1376"/>
      <c r="AC111" s="1321"/>
      <c r="AD111" s="1303"/>
      <c r="AE111" s="1378"/>
      <c r="AF111" s="1380"/>
      <c r="AG111" s="1383"/>
      <c r="AH111" s="1385"/>
      <c r="AI111" s="1283"/>
      <c r="AJ111" s="1267"/>
      <c r="AK111" s="1267"/>
      <c r="AL111" s="1264"/>
      <c r="AM111" s="1267"/>
      <c r="AN111" s="1375"/>
      <c r="AO111" s="1321"/>
      <c r="AP111" s="357"/>
      <c r="AQ111" s="357"/>
      <c r="AR111" s="357"/>
      <c r="AS111" s="357"/>
      <c r="AT111" s="357"/>
      <c r="AU111" s="357"/>
      <c r="AV111" s="357"/>
      <c r="AW111" s="357"/>
      <c r="AX111" s="357"/>
      <c r="AY111" s="357"/>
      <c r="AZ111" s="357"/>
      <c r="BA111" s="357"/>
      <c r="BB111" s="357"/>
      <c r="BC111" s="357"/>
      <c r="BD111" s="357"/>
      <c r="BE111" s="357"/>
      <c r="BF111" s="357"/>
      <c r="BG111" s="357"/>
      <c r="BH111" s="357"/>
      <c r="BI111" s="357"/>
      <c r="BJ111" s="1338"/>
      <c r="BK111" s="337"/>
      <c r="BL111" s="349" t="s">
        <v>1004</v>
      </c>
      <c r="BM111" s="350">
        <v>442500</v>
      </c>
      <c r="BN111" s="1279"/>
      <c r="BO111" s="380">
        <v>4420</v>
      </c>
      <c r="BP111" s="352" t="s">
        <v>974</v>
      </c>
      <c r="BQ111" s="353" t="s">
        <v>975</v>
      </c>
      <c r="BR111" s="354" t="s">
        <v>973</v>
      </c>
      <c r="BS111" s="355" t="s">
        <v>976</v>
      </c>
      <c r="BT111" s="352" t="s">
        <v>973</v>
      </c>
      <c r="BU111" s="381">
        <v>2</v>
      </c>
      <c r="BV111" s="373"/>
      <c r="BW111" s="1303"/>
      <c r="BX111" s="348" t="s">
        <v>1008</v>
      </c>
      <c r="BY111" s="1279"/>
      <c r="BZ111" s="1397"/>
      <c r="CA111" s="1279"/>
      <c r="CB111" s="1337"/>
      <c r="CC111" s="1324"/>
      <c r="CD111" s="1324"/>
      <c r="CE111" s="1324"/>
      <c r="CF111" s="1326"/>
      <c r="CG111" s="1324"/>
      <c r="CH111" s="1329"/>
      <c r="CI111" s="1330"/>
      <c r="CJ111" s="1398"/>
      <c r="CK111" s="1394"/>
      <c r="CL111" s="1330"/>
      <c r="CM111" s="1392"/>
      <c r="CN111" s="1393"/>
      <c r="CO111" s="1394"/>
      <c r="CP111" s="1279"/>
      <c r="CQ111" s="1397"/>
      <c r="CR111" s="1279"/>
      <c r="CS111" s="1356"/>
      <c r="CT111" s="1279"/>
      <c r="CU111" s="1397"/>
      <c r="CV111" s="1279"/>
      <c r="CW111" s="1337"/>
      <c r="CX111" s="1359"/>
      <c r="CY111" s="1324"/>
      <c r="CZ111" s="1359"/>
      <c r="DA111" s="1326"/>
      <c r="DB111" s="1359"/>
      <c r="DC111" s="1329"/>
      <c r="DD111" s="1279"/>
      <c r="DE111" s="1365"/>
      <c r="DF111" s="1367"/>
      <c r="DG111" s="1367"/>
      <c r="DH111" s="1427"/>
      <c r="DI111" s="1279"/>
      <c r="DJ111" s="1356"/>
      <c r="DK111" s="343"/>
      <c r="DL111" s="343"/>
    </row>
    <row r="112" spans="1:116" s="344" customFormat="1" ht="17.45" customHeight="1">
      <c r="A112" s="1294" t="s">
        <v>895</v>
      </c>
      <c r="B112" s="1288"/>
      <c r="C112" s="1368" t="s">
        <v>1077</v>
      </c>
      <c r="D112" s="1292" t="s">
        <v>986</v>
      </c>
      <c r="E112" s="1294" t="s">
        <v>1067</v>
      </c>
      <c r="F112" s="336"/>
      <c r="G112" s="1296">
        <v>167930</v>
      </c>
      <c r="H112" s="1298">
        <v>247460</v>
      </c>
      <c r="I112" s="1296">
        <v>164900</v>
      </c>
      <c r="J112" s="1298">
        <v>244430</v>
      </c>
      <c r="K112" s="1279" t="s">
        <v>973</v>
      </c>
      <c r="L112" s="1275">
        <v>1560</v>
      </c>
      <c r="M112" s="1277">
        <v>2350</v>
      </c>
      <c r="N112" s="1282" t="s">
        <v>974</v>
      </c>
      <c r="O112" s="1266" t="s">
        <v>975</v>
      </c>
      <c r="P112" s="1266" t="s">
        <v>973</v>
      </c>
      <c r="Q112" s="1263" t="s">
        <v>976</v>
      </c>
      <c r="R112" s="1266" t="s">
        <v>973</v>
      </c>
      <c r="S112" s="1269">
        <v>3.3</v>
      </c>
      <c r="T112" s="1272">
        <v>2.2000000000000002</v>
      </c>
      <c r="U112" s="1275">
        <v>1530</v>
      </c>
      <c r="V112" s="1277">
        <v>2320</v>
      </c>
      <c r="W112" s="1282" t="s">
        <v>974</v>
      </c>
      <c r="X112" s="1266" t="s">
        <v>975</v>
      </c>
      <c r="Y112" s="1266" t="s">
        <v>973</v>
      </c>
      <c r="Z112" s="1263" t="s">
        <v>976</v>
      </c>
      <c r="AA112" s="1266" t="s">
        <v>973</v>
      </c>
      <c r="AB112" s="1269">
        <v>3.2</v>
      </c>
      <c r="AC112" s="1300">
        <v>2.1</v>
      </c>
      <c r="AD112" s="1338" t="s">
        <v>973</v>
      </c>
      <c r="AE112" s="1438">
        <v>159070</v>
      </c>
      <c r="AF112" s="1441">
        <v>79530</v>
      </c>
      <c r="AG112" s="1442">
        <v>1590</v>
      </c>
      <c r="AH112" s="1443">
        <v>790</v>
      </c>
      <c r="AI112" s="1444" t="s">
        <v>974</v>
      </c>
      <c r="AJ112" s="1323" t="s">
        <v>975</v>
      </c>
      <c r="AK112" s="1323" t="s">
        <v>973</v>
      </c>
      <c r="AL112" s="1325" t="s">
        <v>976</v>
      </c>
      <c r="AM112" s="1323" t="s">
        <v>973</v>
      </c>
      <c r="AN112" s="1445">
        <v>3</v>
      </c>
      <c r="AO112" s="1300">
        <v>3.1</v>
      </c>
      <c r="AP112" s="1313" t="s">
        <v>973</v>
      </c>
      <c r="AQ112" s="1310">
        <v>143160</v>
      </c>
      <c r="AR112" s="1313" t="s">
        <v>973</v>
      </c>
      <c r="AS112" s="1314">
        <v>1430</v>
      </c>
      <c r="AT112" s="1266" t="s">
        <v>974</v>
      </c>
      <c r="AU112" s="1266" t="s">
        <v>975</v>
      </c>
      <c r="AV112" s="1266" t="s">
        <v>973</v>
      </c>
      <c r="AW112" s="1263" t="s">
        <v>976</v>
      </c>
      <c r="AX112" s="1266" t="s">
        <v>973</v>
      </c>
      <c r="AY112" s="1319">
        <v>3</v>
      </c>
      <c r="AZ112" s="1313" t="s">
        <v>973</v>
      </c>
      <c r="BA112" s="1310">
        <v>15900</v>
      </c>
      <c r="BB112" s="1313" t="s">
        <v>973</v>
      </c>
      <c r="BC112" s="1314">
        <v>150</v>
      </c>
      <c r="BD112" s="1266" t="s">
        <v>974</v>
      </c>
      <c r="BE112" s="1266" t="s">
        <v>975</v>
      </c>
      <c r="BF112" s="1266" t="s">
        <v>973</v>
      </c>
      <c r="BG112" s="1263" t="s">
        <v>976</v>
      </c>
      <c r="BH112" s="1266" t="s">
        <v>973</v>
      </c>
      <c r="BI112" s="1319">
        <v>2.9</v>
      </c>
      <c r="BJ112" s="1334"/>
      <c r="BK112" s="337"/>
      <c r="BL112" s="349" t="s">
        <v>1005</v>
      </c>
      <c r="BM112" s="350">
        <v>481000</v>
      </c>
      <c r="BN112" s="1279"/>
      <c r="BO112" s="380">
        <v>4810</v>
      </c>
      <c r="BP112" s="352" t="s">
        <v>974</v>
      </c>
      <c r="BQ112" s="353" t="s">
        <v>975</v>
      </c>
      <c r="BR112" s="354" t="s">
        <v>973</v>
      </c>
      <c r="BS112" s="355" t="s">
        <v>976</v>
      </c>
      <c r="BT112" s="352" t="s">
        <v>973</v>
      </c>
      <c r="BU112" s="381">
        <v>2.1</v>
      </c>
      <c r="BV112" s="373"/>
      <c r="BW112" s="1303"/>
      <c r="BX112" s="361" t="s">
        <v>1010</v>
      </c>
      <c r="BY112" s="1279" t="s">
        <v>973</v>
      </c>
      <c r="BZ112" s="1395">
        <v>30590</v>
      </c>
      <c r="CA112" s="1279" t="s">
        <v>973</v>
      </c>
      <c r="CB112" s="1335">
        <v>240</v>
      </c>
      <c r="CC112" s="1323" t="s">
        <v>974</v>
      </c>
      <c r="CD112" s="1323" t="s">
        <v>975</v>
      </c>
      <c r="CE112" s="1323" t="s">
        <v>973</v>
      </c>
      <c r="CF112" s="1325" t="s">
        <v>976</v>
      </c>
      <c r="CG112" s="1323" t="s">
        <v>973</v>
      </c>
      <c r="CH112" s="1327">
        <v>6.5</v>
      </c>
      <c r="CI112" s="1330" t="s">
        <v>973</v>
      </c>
      <c r="CJ112" s="1275">
        <v>2100</v>
      </c>
      <c r="CK112" s="1399">
        <v>2300</v>
      </c>
      <c r="CL112" s="1330" t="s">
        <v>973</v>
      </c>
      <c r="CM112" s="1400" t="s">
        <v>1068</v>
      </c>
      <c r="CN112" s="1401">
        <v>25700</v>
      </c>
      <c r="CO112" s="1399">
        <v>28600</v>
      </c>
      <c r="CP112" s="1279" t="s">
        <v>982</v>
      </c>
      <c r="CQ112" s="1395">
        <v>1330</v>
      </c>
      <c r="CR112" s="1279" t="s">
        <v>982</v>
      </c>
      <c r="CS112" s="1350" t="s">
        <v>1078</v>
      </c>
      <c r="CT112" s="1279" t="s">
        <v>982</v>
      </c>
      <c r="CU112" s="1395">
        <v>23390</v>
      </c>
      <c r="CV112" s="1279" t="s">
        <v>910</v>
      </c>
      <c r="CW112" s="1335">
        <v>230</v>
      </c>
      <c r="CX112" s="1357" t="s">
        <v>974</v>
      </c>
      <c r="CY112" s="1323" t="s">
        <v>975</v>
      </c>
      <c r="CZ112" s="1357" t="s">
        <v>973</v>
      </c>
      <c r="DA112" s="1325" t="s">
        <v>976</v>
      </c>
      <c r="DB112" s="1357" t="s">
        <v>973</v>
      </c>
      <c r="DC112" s="1327">
        <v>1</v>
      </c>
      <c r="DD112" s="1279" t="s">
        <v>982</v>
      </c>
      <c r="DE112" s="1360" t="s">
        <v>1071</v>
      </c>
      <c r="DF112" s="1362" t="s">
        <v>1071</v>
      </c>
      <c r="DG112" s="1362" t="s">
        <v>1071</v>
      </c>
      <c r="DH112" s="1428" t="s">
        <v>1071</v>
      </c>
      <c r="DI112" s="362"/>
      <c r="DJ112" s="1403" t="s">
        <v>1079</v>
      </c>
      <c r="DK112" s="343"/>
      <c r="DL112" s="343"/>
    </row>
    <row r="113" spans="1:116" s="344" customFormat="1" ht="17.45" customHeight="1">
      <c r="A113" s="1295"/>
      <c r="B113" s="1288"/>
      <c r="C113" s="1369"/>
      <c r="D113" s="1293"/>
      <c r="E113" s="1295"/>
      <c r="F113" s="336"/>
      <c r="G113" s="1297"/>
      <c r="H113" s="1299"/>
      <c r="I113" s="1297"/>
      <c r="J113" s="1299"/>
      <c r="K113" s="1279"/>
      <c r="L113" s="1276"/>
      <c r="M113" s="1278"/>
      <c r="N113" s="1283"/>
      <c r="O113" s="1267"/>
      <c r="P113" s="1267"/>
      <c r="Q113" s="1264"/>
      <c r="R113" s="1267"/>
      <c r="S113" s="1270"/>
      <c r="T113" s="1273"/>
      <c r="U113" s="1276"/>
      <c r="V113" s="1278"/>
      <c r="W113" s="1283"/>
      <c r="X113" s="1267"/>
      <c r="Y113" s="1267"/>
      <c r="Z113" s="1264"/>
      <c r="AA113" s="1267"/>
      <c r="AB113" s="1270"/>
      <c r="AC113" s="1301"/>
      <c r="AD113" s="1338"/>
      <c r="AE113" s="1439"/>
      <c r="AF113" s="1307"/>
      <c r="AG113" s="1309"/>
      <c r="AH113" s="1278"/>
      <c r="AI113" s="1283"/>
      <c r="AJ113" s="1267"/>
      <c r="AK113" s="1267"/>
      <c r="AL113" s="1264"/>
      <c r="AM113" s="1267"/>
      <c r="AN113" s="1270"/>
      <c r="AO113" s="1301"/>
      <c r="AP113" s="1313"/>
      <c r="AQ113" s="1311"/>
      <c r="AR113" s="1313"/>
      <c r="AS113" s="1315"/>
      <c r="AT113" s="1267"/>
      <c r="AU113" s="1267"/>
      <c r="AV113" s="1267"/>
      <c r="AW113" s="1264"/>
      <c r="AX113" s="1267"/>
      <c r="AY113" s="1320"/>
      <c r="AZ113" s="1313"/>
      <c r="BA113" s="1311"/>
      <c r="BB113" s="1313"/>
      <c r="BC113" s="1315"/>
      <c r="BD113" s="1267"/>
      <c r="BE113" s="1267"/>
      <c r="BF113" s="1267"/>
      <c r="BG113" s="1264"/>
      <c r="BH113" s="1267"/>
      <c r="BI113" s="1320"/>
      <c r="BJ113" s="1334"/>
      <c r="BK113" s="337"/>
      <c r="BL113" s="349" t="s">
        <v>1009</v>
      </c>
      <c r="BM113" s="350">
        <v>519500</v>
      </c>
      <c r="BN113" s="1279"/>
      <c r="BO113" s="380">
        <v>5190</v>
      </c>
      <c r="BP113" s="352" t="s">
        <v>974</v>
      </c>
      <c r="BQ113" s="353" t="s">
        <v>975</v>
      </c>
      <c r="BR113" s="354" t="s">
        <v>973</v>
      </c>
      <c r="BS113" s="355" t="s">
        <v>976</v>
      </c>
      <c r="BT113" s="352" t="s">
        <v>973</v>
      </c>
      <c r="BU113" s="381">
        <v>2.1</v>
      </c>
      <c r="BV113" s="373"/>
      <c r="BW113" s="1303"/>
      <c r="BX113" s="348"/>
      <c r="BY113" s="1279"/>
      <c r="BZ113" s="1396"/>
      <c r="CA113" s="1279"/>
      <c r="CB113" s="1336"/>
      <c r="CC113" s="1267"/>
      <c r="CD113" s="1267"/>
      <c r="CE113" s="1267"/>
      <c r="CF113" s="1264"/>
      <c r="CG113" s="1267"/>
      <c r="CH113" s="1328"/>
      <c r="CI113" s="1330"/>
      <c r="CJ113" s="1276"/>
      <c r="CK113" s="1354"/>
      <c r="CL113" s="1330"/>
      <c r="CM113" s="1352"/>
      <c r="CN113" s="1353"/>
      <c r="CO113" s="1354"/>
      <c r="CP113" s="1279"/>
      <c r="CQ113" s="1396"/>
      <c r="CR113" s="1279"/>
      <c r="CS113" s="1351"/>
      <c r="CT113" s="1279"/>
      <c r="CU113" s="1396"/>
      <c r="CV113" s="1279"/>
      <c r="CW113" s="1336"/>
      <c r="CX113" s="1358"/>
      <c r="CY113" s="1267"/>
      <c r="CZ113" s="1358"/>
      <c r="DA113" s="1264"/>
      <c r="DB113" s="1358"/>
      <c r="DC113" s="1328"/>
      <c r="DD113" s="1279"/>
      <c r="DE113" s="1361"/>
      <c r="DF113" s="1363"/>
      <c r="DG113" s="1363"/>
      <c r="DH113" s="1424"/>
      <c r="DI113" s="362"/>
      <c r="DJ113" s="1404"/>
      <c r="DK113" s="343"/>
      <c r="DL113" s="343"/>
    </row>
    <row r="114" spans="1:116" s="344" customFormat="1" ht="17.45" customHeight="1">
      <c r="A114" s="1295"/>
      <c r="B114" s="1288"/>
      <c r="C114" s="1369"/>
      <c r="D114" s="1293"/>
      <c r="E114" s="1295"/>
      <c r="F114" s="336"/>
      <c r="G114" s="1297"/>
      <c r="H114" s="1299"/>
      <c r="I114" s="1297"/>
      <c r="J114" s="1299"/>
      <c r="K114" s="1279"/>
      <c r="L114" s="1276"/>
      <c r="M114" s="1278"/>
      <c r="N114" s="1283"/>
      <c r="O114" s="1267"/>
      <c r="P114" s="1267"/>
      <c r="Q114" s="1264"/>
      <c r="R114" s="1267"/>
      <c r="S114" s="1270"/>
      <c r="T114" s="1273"/>
      <c r="U114" s="1276"/>
      <c r="V114" s="1278"/>
      <c r="W114" s="1283"/>
      <c r="X114" s="1267"/>
      <c r="Y114" s="1267"/>
      <c r="Z114" s="1264"/>
      <c r="AA114" s="1267"/>
      <c r="AB114" s="1270"/>
      <c r="AC114" s="1301"/>
      <c r="AD114" s="1338"/>
      <c r="AE114" s="1439"/>
      <c r="AF114" s="1307"/>
      <c r="AG114" s="1309"/>
      <c r="AH114" s="1278"/>
      <c r="AI114" s="1283"/>
      <c r="AJ114" s="1267"/>
      <c r="AK114" s="1267"/>
      <c r="AL114" s="1264"/>
      <c r="AM114" s="1267"/>
      <c r="AN114" s="1270"/>
      <c r="AO114" s="1301"/>
      <c r="AP114" s="1313"/>
      <c r="AQ114" s="1311"/>
      <c r="AR114" s="1313"/>
      <c r="AS114" s="1315"/>
      <c r="AT114" s="1267"/>
      <c r="AU114" s="1267"/>
      <c r="AV114" s="1267"/>
      <c r="AW114" s="1264"/>
      <c r="AX114" s="1267"/>
      <c r="AY114" s="1320"/>
      <c r="AZ114" s="1313"/>
      <c r="BA114" s="1311"/>
      <c r="BB114" s="1313"/>
      <c r="BC114" s="1315"/>
      <c r="BD114" s="1267"/>
      <c r="BE114" s="1267"/>
      <c r="BF114" s="1267"/>
      <c r="BG114" s="1264"/>
      <c r="BH114" s="1267"/>
      <c r="BI114" s="1320"/>
      <c r="BJ114" s="1334"/>
      <c r="BK114" s="337"/>
      <c r="BL114" s="349" t="s">
        <v>1012</v>
      </c>
      <c r="BM114" s="350">
        <v>558000</v>
      </c>
      <c r="BN114" s="1279"/>
      <c r="BO114" s="380">
        <v>5580</v>
      </c>
      <c r="BP114" s="352" t="s">
        <v>974</v>
      </c>
      <c r="BQ114" s="353" t="s">
        <v>975</v>
      </c>
      <c r="BR114" s="354" t="s">
        <v>973</v>
      </c>
      <c r="BS114" s="355" t="s">
        <v>976</v>
      </c>
      <c r="BT114" s="352" t="s">
        <v>973</v>
      </c>
      <c r="BU114" s="381">
        <v>2.2000000000000002</v>
      </c>
      <c r="BV114" s="373"/>
      <c r="BW114" s="1303"/>
      <c r="BX114" s="348"/>
      <c r="BY114" s="1279"/>
      <c r="BZ114" s="1396"/>
      <c r="CA114" s="1279"/>
      <c r="CB114" s="1336"/>
      <c r="CC114" s="1267"/>
      <c r="CD114" s="1267"/>
      <c r="CE114" s="1267"/>
      <c r="CF114" s="1264"/>
      <c r="CG114" s="1267"/>
      <c r="CH114" s="1328"/>
      <c r="CI114" s="1330"/>
      <c r="CJ114" s="1276"/>
      <c r="CK114" s="1354"/>
      <c r="CL114" s="1330"/>
      <c r="CM114" s="1352" t="s">
        <v>1073</v>
      </c>
      <c r="CN114" s="1353">
        <v>14200</v>
      </c>
      <c r="CO114" s="1354">
        <v>15700</v>
      </c>
      <c r="CP114" s="1279"/>
      <c r="CQ114" s="1396"/>
      <c r="CR114" s="1279"/>
      <c r="CS114" s="1351"/>
      <c r="CT114" s="1279"/>
      <c r="CU114" s="1396"/>
      <c r="CV114" s="1279"/>
      <c r="CW114" s="1336"/>
      <c r="CX114" s="1358"/>
      <c r="CY114" s="1267"/>
      <c r="CZ114" s="1358"/>
      <c r="DA114" s="1264"/>
      <c r="DB114" s="1358"/>
      <c r="DC114" s="1328"/>
      <c r="DD114" s="1279"/>
      <c r="DE114" s="1361"/>
      <c r="DF114" s="1363"/>
      <c r="DG114" s="1363"/>
      <c r="DH114" s="1424"/>
      <c r="DI114" s="362"/>
      <c r="DJ114" s="363" t="s">
        <v>1080</v>
      </c>
      <c r="DK114" s="343"/>
      <c r="DL114" s="343"/>
    </row>
    <row r="115" spans="1:116" s="344" customFormat="1" ht="17.45" customHeight="1">
      <c r="A115" s="1430"/>
      <c r="B115" s="1288"/>
      <c r="C115" s="1369"/>
      <c r="D115" s="1293"/>
      <c r="E115" s="1430"/>
      <c r="F115" s="336"/>
      <c r="G115" s="1431"/>
      <c r="H115" s="1432"/>
      <c r="I115" s="1431"/>
      <c r="J115" s="1432"/>
      <c r="K115" s="1279"/>
      <c r="L115" s="1433"/>
      <c r="M115" s="1434"/>
      <c r="N115" s="1284"/>
      <c r="O115" s="1268"/>
      <c r="P115" s="1268"/>
      <c r="Q115" s="1265"/>
      <c r="R115" s="1268"/>
      <c r="S115" s="1271"/>
      <c r="T115" s="1274"/>
      <c r="U115" s="1276"/>
      <c r="V115" s="1278"/>
      <c r="W115" s="1284"/>
      <c r="X115" s="1268"/>
      <c r="Y115" s="1268"/>
      <c r="Z115" s="1265"/>
      <c r="AA115" s="1268"/>
      <c r="AB115" s="1271"/>
      <c r="AC115" s="1302"/>
      <c r="AD115" s="1338"/>
      <c r="AE115" s="1440"/>
      <c r="AF115" s="1437"/>
      <c r="AG115" s="1435"/>
      <c r="AH115" s="1434"/>
      <c r="AI115" s="1284"/>
      <c r="AJ115" s="1268"/>
      <c r="AK115" s="1268"/>
      <c r="AL115" s="1265"/>
      <c r="AM115" s="1268"/>
      <c r="AN115" s="1271"/>
      <c r="AO115" s="1302"/>
      <c r="AP115" s="1313"/>
      <c r="AQ115" s="1312"/>
      <c r="AR115" s="1313"/>
      <c r="AS115" s="1316"/>
      <c r="AT115" s="1317"/>
      <c r="AU115" s="1317"/>
      <c r="AV115" s="1317"/>
      <c r="AW115" s="1318"/>
      <c r="AX115" s="1317"/>
      <c r="AY115" s="1321"/>
      <c r="AZ115" s="1313"/>
      <c r="BA115" s="1312"/>
      <c r="BB115" s="1313"/>
      <c r="BC115" s="1316"/>
      <c r="BD115" s="1317"/>
      <c r="BE115" s="1317"/>
      <c r="BF115" s="1317"/>
      <c r="BG115" s="1318"/>
      <c r="BH115" s="1317"/>
      <c r="BI115" s="1321"/>
      <c r="BJ115" s="1334"/>
      <c r="BK115" s="337"/>
      <c r="BL115" s="349" t="s">
        <v>1014</v>
      </c>
      <c r="BM115" s="350">
        <v>596500</v>
      </c>
      <c r="BN115" s="1279"/>
      <c r="BO115" s="380">
        <v>5960</v>
      </c>
      <c r="BP115" s="352" t="s">
        <v>974</v>
      </c>
      <c r="BQ115" s="353" t="s">
        <v>975</v>
      </c>
      <c r="BR115" s="354" t="s">
        <v>973</v>
      </c>
      <c r="BS115" s="355" t="s">
        <v>976</v>
      </c>
      <c r="BT115" s="352" t="s">
        <v>973</v>
      </c>
      <c r="BU115" s="381">
        <v>2</v>
      </c>
      <c r="BV115" s="373"/>
      <c r="BW115" s="1303"/>
      <c r="BX115" s="348"/>
      <c r="BY115" s="1279"/>
      <c r="BZ115" s="1396"/>
      <c r="CA115" s="1279"/>
      <c r="CB115" s="1336"/>
      <c r="CC115" s="1267"/>
      <c r="CD115" s="1267"/>
      <c r="CE115" s="1267"/>
      <c r="CF115" s="1264"/>
      <c r="CG115" s="1267"/>
      <c r="CH115" s="1328"/>
      <c r="CI115" s="1330"/>
      <c r="CJ115" s="1276"/>
      <c r="CK115" s="1354"/>
      <c r="CL115" s="1330"/>
      <c r="CM115" s="1352"/>
      <c r="CN115" s="1353"/>
      <c r="CO115" s="1354"/>
      <c r="CP115" s="1279"/>
      <c r="CQ115" s="1396"/>
      <c r="CR115" s="1279"/>
      <c r="CS115" s="1351"/>
      <c r="CT115" s="1279"/>
      <c r="CU115" s="1396"/>
      <c r="CV115" s="1279"/>
      <c r="CW115" s="1336"/>
      <c r="CX115" s="1358"/>
      <c r="CY115" s="1267"/>
      <c r="CZ115" s="1358"/>
      <c r="DA115" s="1264"/>
      <c r="DB115" s="1358"/>
      <c r="DC115" s="1328"/>
      <c r="DD115" s="1279"/>
      <c r="DE115" s="1361"/>
      <c r="DF115" s="1363"/>
      <c r="DG115" s="1363"/>
      <c r="DH115" s="1424"/>
      <c r="DI115" s="362"/>
      <c r="DJ115" s="364">
        <v>0.8</v>
      </c>
      <c r="DK115" s="343"/>
      <c r="DL115" s="343"/>
    </row>
    <row r="116" spans="1:116" s="344" customFormat="1" ht="17.45" customHeight="1">
      <c r="A116" s="1343" t="s">
        <v>896</v>
      </c>
      <c r="B116" s="1288"/>
      <c r="C116" s="1369"/>
      <c r="D116" s="1293"/>
      <c r="E116" s="1343" t="s">
        <v>55</v>
      </c>
      <c r="F116" s="336"/>
      <c r="G116" s="1344">
        <v>247460</v>
      </c>
      <c r="H116" s="1345"/>
      <c r="I116" s="1344">
        <v>244430</v>
      </c>
      <c r="J116" s="1345"/>
      <c r="K116" s="1279" t="s">
        <v>973</v>
      </c>
      <c r="L116" s="1388">
        <v>2350</v>
      </c>
      <c r="M116" s="1384"/>
      <c r="N116" s="1283" t="s">
        <v>974</v>
      </c>
      <c r="O116" s="1267" t="s">
        <v>975</v>
      </c>
      <c r="P116" s="1267" t="s">
        <v>973</v>
      </c>
      <c r="Q116" s="1264" t="s">
        <v>976</v>
      </c>
      <c r="R116" s="1267" t="s">
        <v>973</v>
      </c>
      <c r="S116" s="1374">
        <v>2.2000000000000002</v>
      </c>
      <c r="T116" s="1375"/>
      <c r="U116" s="1388">
        <v>2320</v>
      </c>
      <c r="V116" s="1384"/>
      <c r="W116" s="1283" t="s">
        <v>974</v>
      </c>
      <c r="X116" s="1267" t="s">
        <v>975</v>
      </c>
      <c r="Y116" s="1267" t="s">
        <v>973</v>
      </c>
      <c r="Z116" s="1264" t="s">
        <v>976</v>
      </c>
      <c r="AA116" s="1267" t="s">
        <v>973</v>
      </c>
      <c r="AB116" s="1374">
        <v>2.1</v>
      </c>
      <c r="AC116" s="1320"/>
      <c r="AD116" s="1338" t="s">
        <v>973</v>
      </c>
      <c r="AE116" s="1446">
        <v>79530</v>
      </c>
      <c r="AF116" s="1379"/>
      <c r="AG116" s="1382">
        <v>790</v>
      </c>
      <c r="AH116" s="1384"/>
      <c r="AI116" s="1283" t="s">
        <v>974</v>
      </c>
      <c r="AJ116" s="1267" t="s">
        <v>975</v>
      </c>
      <c r="AK116" s="1267" t="s">
        <v>973</v>
      </c>
      <c r="AL116" s="1264" t="s">
        <v>976</v>
      </c>
      <c r="AM116" s="1267" t="s">
        <v>973</v>
      </c>
      <c r="AN116" s="1374">
        <v>3.1</v>
      </c>
      <c r="AO116" s="1320"/>
      <c r="AP116" s="357"/>
      <c r="AQ116" s="357"/>
      <c r="AR116" s="357"/>
      <c r="AS116" s="357"/>
      <c r="AT116" s="357"/>
      <c r="AU116" s="357"/>
      <c r="AV116" s="357"/>
      <c r="AW116" s="357"/>
      <c r="AX116" s="357"/>
      <c r="AY116" s="357"/>
      <c r="AZ116" s="357"/>
      <c r="BA116" s="357"/>
      <c r="BB116" s="357"/>
      <c r="BC116" s="357"/>
      <c r="BD116" s="357"/>
      <c r="BE116" s="357"/>
      <c r="BF116" s="357"/>
      <c r="BG116" s="357"/>
      <c r="BH116" s="357"/>
      <c r="BI116" s="357"/>
      <c r="BJ116" s="1338"/>
      <c r="BK116" s="337"/>
      <c r="BL116" s="349" t="s">
        <v>1081</v>
      </c>
      <c r="BM116" s="350">
        <v>635000</v>
      </c>
      <c r="BN116" s="1279"/>
      <c r="BO116" s="380">
        <v>6350</v>
      </c>
      <c r="BP116" s="352" t="s">
        <v>974</v>
      </c>
      <c r="BQ116" s="353" t="s">
        <v>975</v>
      </c>
      <c r="BR116" s="354" t="s">
        <v>973</v>
      </c>
      <c r="BS116" s="355" t="s">
        <v>976</v>
      </c>
      <c r="BT116" s="352" t="s">
        <v>973</v>
      </c>
      <c r="BU116" s="381">
        <v>2.1</v>
      </c>
      <c r="BV116" s="373"/>
      <c r="BW116" s="1303"/>
      <c r="BX116" s="348"/>
      <c r="BY116" s="1279"/>
      <c r="BZ116" s="1396"/>
      <c r="CA116" s="1279"/>
      <c r="CB116" s="1336"/>
      <c r="CC116" s="1267"/>
      <c r="CD116" s="1267"/>
      <c r="CE116" s="1267"/>
      <c r="CF116" s="1264"/>
      <c r="CG116" s="1267"/>
      <c r="CH116" s="1328"/>
      <c r="CI116" s="1330"/>
      <c r="CJ116" s="1276"/>
      <c r="CK116" s="1354"/>
      <c r="CL116" s="1330"/>
      <c r="CM116" s="1352" t="s">
        <v>1075</v>
      </c>
      <c r="CN116" s="1353">
        <v>12300</v>
      </c>
      <c r="CO116" s="1354">
        <v>13700</v>
      </c>
      <c r="CP116" s="1279"/>
      <c r="CQ116" s="1396"/>
      <c r="CR116" s="1279"/>
      <c r="CS116" s="1355">
        <v>0.09</v>
      </c>
      <c r="CT116" s="1279"/>
      <c r="CU116" s="1396"/>
      <c r="CV116" s="1279"/>
      <c r="CW116" s="1336"/>
      <c r="CX116" s="1358"/>
      <c r="CY116" s="1267"/>
      <c r="CZ116" s="1358"/>
      <c r="DA116" s="1264"/>
      <c r="DB116" s="1358"/>
      <c r="DC116" s="1328"/>
      <c r="DD116" s="1279"/>
      <c r="DE116" s="1364">
        <v>0.02</v>
      </c>
      <c r="DF116" s="1366">
        <v>0.03</v>
      </c>
      <c r="DG116" s="1366">
        <v>0.05</v>
      </c>
      <c r="DH116" s="1426">
        <v>0.06</v>
      </c>
      <c r="DI116" s="362"/>
      <c r="DJ116" s="363" t="s">
        <v>1082</v>
      </c>
      <c r="DK116" s="343"/>
      <c r="DL116" s="343"/>
    </row>
    <row r="117" spans="1:116" s="344" customFormat="1" ht="17.45" customHeight="1">
      <c r="A117" s="1295"/>
      <c r="B117" s="1288"/>
      <c r="C117" s="1369"/>
      <c r="D117" s="1293"/>
      <c r="E117" s="1295"/>
      <c r="F117" s="336"/>
      <c r="G117" s="1332"/>
      <c r="H117" s="1346"/>
      <c r="I117" s="1332"/>
      <c r="J117" s="1346"/>
      <c r="K117" s="1279"/>
      <c r="L117" s="1341"/>
      <c r="M117" s="1385"/>
      <c r="N117" s="1283"/>
      <c r="O117" s="1267"/>
      <c r="P117" s="1267"/>
      <c r="Q117" s="1264"/>
      <c r="R117" s="1267"/>
      <c r="S117" s="1375"/>
      <c r="T117" s="1375"/>
      <c r="U117" s="1341"/>
      <c r="V117" s="1385"/>
      <c r="W117" s="1283"/>
      <c r="X117" s="1267"/>
      <c r="Y117" s="1267"/>
      <c r="Z117" s="1264"/>
      <c r="AA117" s="1267"/>
      <c r="AB117" s="1375"/>
      <c r="AC117" s="1320"/>
      <c r="AD117" s="1338"/>
      <c r="AE117" s="1447"/>
      <c r="AF117" s="1380"/>
      <c r="AG117" s="1383"/>
      <c r="AH117" s="1385"/>
      <c r="AI117" s="1283"/>
      <c r="AJ117" s="1267"/>
      <c r="AK117" s="1267"/>
      <c r="AL117" s="1264"/>
      <c r="AM117" s="1267"/>
      <c r="AN117" s="1375"/>
      <c r="AO117" s="1320"/>
      <c r="AP117" s="357"/>
      <c r="AQ117" s="357"/>
      <c r="AR117" s="357"/>
      <c r="AS117" s="357"/>
      <c r="AT117" s="357"/>
      <c r="AU117" s="357"/>
      <c r="AV117" s="357"/>
      <c r="AW117" s="357"/>
      <c r="AX117" s="357"/>
      <c r="AY117" s="357"/>
      <c r="AZ117" s="357"/>
      <c r="BA117" s="357"/>
      <c r="BB117" s="357"/>
      <c r="BC117" s="357"/>
      <c r="BD117" s="357"/>
      <c r="BE117" s="357"/>
      <c r="BF117" s="357"/>
      <c r="BG117" s="357"/>
      <c r="BH117" s="357"/>
      <c r="BI117" s="357"/>
      <c r="BJ117" s="1338"/>
      <c r="BK117" s="337"/>
      <c r="BL117" s="349" t="s">
        <v>1017</v>
      </c>
      <c r="BM117" s="350">
        <v>673500</v>
      </c>
      <c r="BN117" s="1279"/>
      <c r="BO117" s="380">
        <v>6730</v>
      </c>
      <c r="BP117" s="352" t="s">
        <v>974</v>
      </c>
      <c r="BQ117" s="353" t="s">
        <v>975</v>
      </c>
      <c r="BR117" s="354" t="s">
        <v>973</v>
      </c>
      <c r="BS117" s="355" t="s">
        <v>976</v>
      </c>
      <c r="BT117" s="352" t="s">
        <v>973</v>
      </c>
      <c r="BU117" s="381">
        <v>2.1</v>
      </c>
      <c r="BV117" s="373"/>
      <c r="BW117" s="1303"/>
      <c r="BX117" s="348"/>
      <c r="BY117" s="1279"/>
      <c r="BZ117" s="1396"/>
      <c r="CA117" s="1279"/>
      <c r="CB117" s="1336"/>
      <c r="CC117" s="1267"/>
      <c r="CD117" s="1267"/>
      <c r="CE117" s="1267"/>
      <c r="CF117" s="1264"/>
      <c r="CG117" s="1267"/>
      <c r="CH117" s="1328"/>
      <c r="CI117" s="1330"/>
      <c r="CJ117" s="1276"/>
      <c r="CK117" s="1354"/>
      <c r="CL117" s="1330"/>
      <c r="CM117" s="1352"/>
      <c r="CN117" s="1353"/>
      <c r="CO117" s="1354"/>
      <c r="CP117" s="1279"/>
      <c r="CQ117" s="1396"/>
      <c r="CR117" s="1279"/>
      <c r="CS117" s="1355"/>
      <c r="CT117" s="1279"/>
      <c r="CU117" s="1396"/>
      <c r="CV117" s="1279"/>
      <c r="CW117" s="1336"/>
      <c r="CX117" s="1358"/>
      <c r="CY117" s="1267"/>
      <c r="CZ117" s="1358"/>
      <c r="DA117" s="1264"/>
      <c r="DB117" s="1358"/>
      <c r="DC117" s="1328"/>
      <c r="DD117" s="1279"/>
      <c r="DE117" s="1364"/>
      <c r="DF117" s="1366"/>
      <c r="DG117" s="1366"/>
      <c r="DH117" s="1426"/>
      <c r="DI117" s="362"/>
      <c r="DJ117" s="364">
        <v>0.75</v>
      </c>
      <c r="DK117" s="343"/>
      <c r="DL117" s="343"/>
    </row>
    <row r="118" spans="1:116" s="344" customFormat="1" ht="17.45" customHeight="1">
      <c r="A118" s="1295"/>
      <c r="B118" s="1288"/>
      <c r="C118" s="1369"/>
      <c r="D118" s="1293"/>
      <c r="E118" s="1295"/>
      <c r="F118" s="336"/>
      <c r="G118" s="1332"/>
      <c r="H118" s="1346"/>
      <c r="I118" s="1332"/>
      <c r="J118" s="1346"/>
      <c r="K118" s="1279"/>
      <c r="L118" s="1341"/>
      <c r="M118" s="1385"/>
      <c r="N118" s="1283"/>
      <c r="O118" s="1267"/>
      <c r="P118" s="1267"/>
      <c r="Q118" s="1264"/>
      <c r="R118" s="1267"/>
      <c r="S118" s="1375"/>
      <c r="T118" s="1375"/>
      <c r="U118" s="1341"/>
      <c r="V118" s="1385"/>
      <c r="W118" s="1283"/>
      <c r="X118" s="1267"/>
      <c r="Y118" s="1267"/>
      <c r="Z118" s="1264"/>
      <c r="AA118" s="1267"/>
      <c r="AB118" s="1375"/>
      <c r="AC118" s="1320"/>
      <c r="AD118" s="1338"/>
      <c r="AE118" s="1447"/>
      <c r="AF118" s="1380"/>
      <c r="AG118" s="1383"/>
      <c r="AH118" s="1385"/>
      <c r="AI118" s="1283"/>
      <c r="AJ118" s="1267"/>
      <c r="AK118" s="1267"/>
      <c r="AL118" s="1264"/>
      <c r="AM118" s="1267"/>
      <c r="AN118" s="1375"/>
      <c r="AO118" s="1320"/>
      <c r="AP118" s="357"/>
      <c r="AQ118" s="357"/>
      <c r="AR118" s="357"/>
      <c r="AS118" s="357"/>
      <c r="AT118" s="357"/>
      <c r="AU118" s="357"/>
      <c r="AV118" s="357"/>
      <c r="AW118" s="357"/>
      <c r="AX118" s="357"/>
      <c r="AY118" s="357"/>
      <c r="AZ118" s="357"/>
      <c r="BA118" s="357"/>
      <c r="BB118" s="357"/>
      <c r="BC118" s="357"/>
      <c r="BD118" s="357"/>
      <c r="BE118" s="357"/>
      <c r="BF118" s="357"/>
      <c r="BG118" s="357"/>
      <c r="BH118" s="357"/>
      <c r="BI118" s="357"/>
      <c r="BJ118" s="1338"/>
      <c r="BK118" s="337"/>
      <c r="BL118" s="349" t="s">
        <v>1019</v>
      </c>
      <c r="BM118" s="350">
        <v>712000</v>
      </c>
      <c r="BN118" s="1279"/>
      <c r="BO118" s="380">
        <v>7120</v>
      </c>
      <c r="BP118" s="352" t="s">
        <v>974</v>
      </c>
      <c r="BQ118" s="353" t="s">
        <v>975</v>
      </c>
      <c r="BR118" s="354" t="s">
        <v>973</v>
      </c>
      <c r="BS118" s="355" t="s">
        <v>976</v>
      </c>
      <c r="BT118" s="352" t="s">
        <v>973</v>
      </c>
      <c r="BU118" s="381">
        <v>2.2000000000000002</v>
      </c>
      <c r="BV118" s="373"/>
      <c r="BW118" s="1303"/>
      <c r="BX118" s="348"/>
      <c r="BY118" s="1279"/>
      <c r="BZ118" s="1396"/>
      <c r="CA118" s="1279"/>
      <c r="CB118" s="1336"/>
      <c r="CC118" s="1267"/>
      <c r="CD118" s="1267"/>
      <c r="CE118" s="1267"/>
      <c r="CF118" s="1264"/>
      <c r="CG118" s="1267"/>
      <c r="CH118" s="1328"/>
      <c r="CI118" s="1330"/>
      <c r="CJ118" s="1276"/>
      <c r="CK118" s="1354"/>
      <c r="CL118" s="1330"/>
      <c r="CM118" s="1352" t="s">
        <v>1076</v>
      </c>
      <c r="CN118" s="1353">
        <v>11000</v>
      </c>
      <c r="CO118" s="1354">
        <v>12300</v>
      </c>
      <c r="CP118" s="1279"/>
      <c r="CQ118" s="1396"/>
      <c r="CR118" s="1279"/>
      <c r="CS118" s="1355"/>
      <c r="CT118" s="1279"/>
      <c r="CU118" s="1396"/>
      <c r="CV118" s="1279"/>
      <c r="CW118" s="1336"/>
      <c r="CX118" s="1358"/>
      <c r="CY118" s="1267"/>
      <c r="CZ118" s="1358"/>
      <c r="DA118" s="1264"/>
      <c r="DB118" s="1358"/>
      <c r="DC118" s="1328"/>
      <c r="DD118" s="1279"/>
      <c r="DE118" s="1364"/>
      <c r="DF118" s="1366"/>
      <c r="DG118" s="1366"/>
      <c r="DH118" s="1426"/>
      <c r="DI118" s="362"/>
      <c r="DJ118" s="363" t="s">
        <v>1083</v>
      </c>
      <c r="DK118" s="343"/>
      <c r="DL118" s="343"/>
    </row>
    <row r="119" spans="1:116" s="344" customFormat="1" ht="17.45" customHeight="1">
      <c r="A119" s="1405"/>
      <c r="B119" s="1289"/>
      <c r="C119" s="1370"/>
      <c r="D119" s="1371"/>
      <c r="E119" s="1405"/>
      <c r="F119" s="336"/>
      <c r="G119" s="1333"/>
      <c r="H119" s="1347"/>
      <c r="I119" s="1333"/>
      <c r="J119" s="1347"/>
      <c r="K119" s="1279"/>
      <c r="L119" s="1389"/>
      <c r="M119" s="1386"/>
      <c r="N119" s="1387"/>
      <c r="O119" s="1372"/>
      <c r="P119" s="1372"/>
      <c r="Q119" s="1373"/>
      <c r="R119" s="1372"/>
      <c r="S119" s="1376"/>
      <c r="T119" s="1376"/>
      <c r="U119" s="1389"/>
      <c r="V119" s="1386"/>
      <c r="W119" s="1387"/>
      <c r="X119" s="1372"/>
      <c r="Y119" s="1372"/>
      <c r="Z119" s="1373"/>
      <c r="AA119" s="1372"/>
      <c r="AB119" s="1376"/>
      <c r="AC119" s="1321"/>
      <c r="AD119" s="1338"/>
      <c r="AE119" s="1448"/>
      <c r="AF119" s="1449"/>
      <c r="AG119" s="1450"/>
      <c r="AH119" s="1452"/>
      <c r="AI119" s="1453"/>
      <c r="AJ119" s="1324"/>
      <c r="AK119" s="1324"/>
      <c r="AL119" s="1326"/>
      <c r="AM119" s="1324"/>
      <c r="AN119" s="1451"/>
      <c r="AO119" s="1321"/>
      <c r="AP119" s="357"/>
      <c r="AQ119" s="357"/>
      <c r="AR119" s="357"/>
      <c r="AS119" s="357"/>
      <c r="AT119" s="357"/>
      <c r="AU119" s="357"/>
      <c r="AV119" s="357"/>
      <c r="AW119" s="357"/>
      <c r="AX119" s="357"/>
      <c r="AY119" s="357"/>
      <c r="AZ119" s="357"/>
      <c r="BA119" s="357"/>
      <c r="BB119" s="357"/>
      <c r="BC119" s="357"/>
      <c r="BD119" s="357"/>
      <c r="BE119" s="357"/>
      <c r="BF119" s="357"/>
      <c r="BG119" s="357"/>
      <c r="BH119" s="357"/>
      <c r="BI119" s="357"/>
      <c r="BJ119" s="1338"/>
      <c r="BK119" s="337"/>
      <c r="BL119" s="365" t="s">
        <v>1021</v>
      </c>
      <c r="BM119" s="366">
        <v>750500</v>
      </c>
      <c r="BN119" s="1279"/>
      <c r="BO119" s="384">
        <v>7500</v>
      </c>
      <c r="BP119" s="385" t="s">
        <v>974</v>
      </c>
      <c r="BQ119" s="386" t="s">
        <v>975</v>
      </c>
      <c r="BR119" s="387" t="s">
        <v>973</v>
      </c>
      <c r="BS119" s="388" t="s">
        <v>976</v>
      </c>
      <c r="BT119" s="385" t="s">
        <v>973</v>
      </c>
      <c r="BU119" s="389">
        <v>2.2000000000000002</v>
      </c>
      <c r="BV119" s="373"/>
      <c r="BW119" s="1303"/>
      <c r="BX119" s="390"/>
      <c r="BY119" s="1279"/>
      <c r="BZ119" s="1397"/>
      <c r="CA119" s="1279"/>
      <c r="CB119" s="1337"/>
      <c r="CC119" s="1324"/>
      <c r="CD119" s="1324"/>
      <c r="CE119" s="1324"/>
      <c r="CF119" s="1326"/>
      <c r="CG119" s="1324"/>
      <c r="CH119" s="1329"/>
      <c r="CI119" s="1330"/>
      <c r="CJ119" s="1398"/>
      <c r="CK119" s="1394"/>
      <c r="CL119" s="1330"/>
      <c r="CM119" s="1392"/>
      <c r="CN119" s="1393"/>
      <c r="CO119" s="1394"/>
      <c r="CP119" s="1279"/>
      <c r="CQ119" s="1397"/>
      <c r="CR119" s="1279"/>
      <c r="CS119" s="1356"/>
      <c r="CT119" s="1279"/>
      <c r="CU119" s="1397"/>
      <c r="CV119" s="1279"/>
      <c r="CW119" s="1337"/>
      <c r="CX119" s="1359"/>
      <c r="CY119" s="1324"/>
      <c r="CZ119" s="1359"/>
      <c r="DA119" s="1326"/>
      <c r="DB119" s="1359"/>
      <c r="DC119" s="1329"/>
      <c r="DD119" s="1279"/>
      <c r="DE119" s="1365"/>
      <c r="DF119" s="1367"/>
      <c r="DG119" s="1367"/>
      <c r="DH119" s="1427"/>
      <c r="DI119" s="362"/>
      <c r="DJ119" s="364">
        <v>0.7</v>
      </c>
      <c r="DK119" s="343"/>
      <c r="DL119" s="343"/>
    </row>
    <row r="120" spans="1:116" s="344" customFormat="1" ht="17.45" customHeight="1">
      <c r="A120" s="1294" t="s">
        <v>897</v>
      </c>
      <c r="B120" s="1287" t="s">
        <v>1033</v>
      </c>
      <c r="C120" s="1290" t="s">
        <v>1066</v>
      </c>
      <c r="D120" s="1292" t="s">
        <v>986</v>
      </c>
      <c r="E120" s="1294" t="s">
        <v>1067</v>
      </c>
      <c r="F120" s="336"/>
      <c r="G120" s="1296">
        <v>208130</v>
      </c>
      <c r="H120" s="1298">
        <v>285590</v>
      </c>
      <c r="I120" s="1296">
        <v>203320</v>
      </c>
      <c r="J120" s="1298">
        <v>280780</v>
      </c>
      <c r="K120" s="1334" t="s">
        <v>973</v>
      </c>
      <c r="L120" s="1275">
        <v>1960</v>
      </c>
      <c r="M120" s="1277">
        <v>2730</v>
      </c>
      <c r="N120" s="1282" t="s">
        <v>974</v>
      </c>
      <c r="O120" s="1266" t="s">
        <v>975</v>
      </c>
      <c r="P120" s="1266" t="s">
        <v>973</v>
      </c>
      <c r="Q120" s="1263" t="s">
        <v>976</v>
      </c>
      <c r="R120" s="1266" t="s">
        <v>973</v>
      </c>
      <c r="S120" s="1269">
        <v>3.5</v>
      </c>
      <c r="T120" s="1272">
        <v>2.5</v>
      </c>
      <c r="U120" s="1275">
        <v>1910</v>
      </c>
      <c r="V120" s="1277">
        <v>2680</v>
      </c>
      <c r="W120" s="1282" t="s">
        <v>974</v>
      </c>
      <c r="X120" s="1266" t="s">
        <v>975</v>
      </c>
      <c r="Y120" s="1266" t="s">
        <v>973</v>
      </c>
      <c r="Z120" s="1263" t="s">
        <v>976</v>
      </c>
      <c r="AA120" s="1266" t="s">
        <v>973</v>
      </c>
      <c r="AB120" s="1269">
        <v>3.4</v>
      </c>
      <c r="AC120" s="1300">
        <v>2.4</v>
      </c>
      <c r="AD120" s="1303" t="s">
        <v>973</v>
      </c>
      <c r="AE120" s="1305">
        <v>154920</v>
      </c>
      <c r="AF120" s="1307">
        <v>77460</v>
      </c>
      <c r="AG120" s="1309">
        <v>1540</v>
      </c>
      <c r="AH120" s="1278">
        <v>770</v>
      </c>
      <c r="AI120" s="1283" t="s">
        <v>974</v>
      </c>
      <c r="AJ120" s="1267" t="s">
        <v>975</v>
      </c>
      <c r="AK120" s="1267" t="s">
        <v>973</v>
      </c>
      <c r="AL120" s="1264" t="s">
        <v>976</v>
      </c>
      <c r="AM120" s="1267" t="s">
        <v>973</v>
      </c>
      <c r="AN120" s="1270">
        <v>3.1</v>
      </c>
      <c r="AO120" s="1300">
        <v>3.2</v>
      </c>
      <c r="AP120" s="1313" t="s">
        <v>973</v>
      </c>
      <c r="AQ120" s="1310">
        <v>139430</v>
      </c>
      <c r="AR120" s="1313" t="s">
        <v>973</v>
      </c>
      <c r="AS120" s="1314">
        <v>1390</v>
      </c>
      <c r="AT120" s="1266" t="s">
        <v>974</v>
      </c>
      <c r="AU120" s="1266" t="s">
        <v>975</v>
      </c>
      <c r="AV120" s="1266" t="s">
        <v>973</v>
      </c>
      <c r="AW120" s="1263" t="s">
        <v>976</v>
      </c>
      <c r="AX120" s="1266" t="s">
        <v>973</v>
      </c>
      <c r="AY120" s="1319">
        <v>3.1</v>
      </c>
      <c r="AZ120" s="1313" t="s">
        <v>973</v>
      </c>
      <c r="BA120" s="1310">
        <v>15490</v>
      </c>
      <c r="BB120" s="1313" t="s">
        <v>973</v>
      </c>
      <c r="BC120" s="1314">
        <v>150</v>
      </c>
      <c r="BD120" s="1266" t="s">
        <v>974</v>
      </c>
      <c r="BE120" s="1266" t="s">
        <v>975</v>
      </c>
      <c r="BF120" s="1266" t="s">
        <v>973</v>
      </c>
      <c r="BG120" s="1263" t="s">
        <v>976</v>
      </c>
      <c r="BH120" s="1266" t="s">
        <v>973</v>
      </c>
      <c r="BI120" s="1319">
        <v>2.9</v>
      </c>
      <c r="BJ120" s="1334" t="s">
        <v>910</v>
      </c>
      <c r="BK120" s="337"/>
      <c r="BL120" s="1339" t="s">
        <v>993</v>
      </c>
      <c r="BM120" s="1340"/>
      <c r="BN120" s="1279" t="s">
        <v>973</v>
      </c>
      <c r="BO120" s="375"/>
      <c r="BP120" s="376"/>
      <c r="BQ120" s="376"/>
      <c r="BR120" s="376"/>
      <c r="BS120" s="376"/>
      <c r="BT120" s="376"/>
      <c r="BU120" s="377"/>
      <c r="BV120" s="373"/>
      <c r="BW120" s="1303" t="s">
        <v>978</v>
      </c>
      <c r="BX120" s="342"/>
      <c r="BY120" s="1279" t="s">
        <v>973</v>
      </c>
      <c r="BZ120" s="1395">
        <v>45150</v>
      </c>
      <c r="CA120" s="1279" t="s">
        <v>973</v>
      </c>
      <c r="CB120" s="1335">
        <v>390</v>
      </c>
      <c r="CC120" s="1323" t="s">
        <v>974</v>
      </c>
      <c r="CD120" s="1323" t="s">
        <v>975</v>
      </c>
      <c r="CE120" s="1323" t="s">
        <v>973</v>
      </c>
      <c r="CF120" s="1325" t="s">
        <v>976</v>
      </c>
      <c r="CG120" s="1323" t="s">
        <v>973</v>
      </c>
      <c r="CH120" s="1327">
        <v>6.4</v>
      </c>
      <c r="CI120" s="1330" t="s">
        <v>973</v>
      </c>
      <c r="CJ120" s="1275">
        <v>3400</v>
      </c>
      <c r="CK120" s="1399">
        <v>3700</v>
      </c>
      <c r="CL120" s="1330" t="s">
        <v>973</v>
      </c>
      <c r="CM120" s="1400" t="s">
        <v>1068</v>
      </c>
      <c r="CN120" s="1401">
        <v>20300</v>
      </c>
      <c r="CO120" s="1399">
        <v>22600</v>
      </c>
      <c r="CP120" s="1279" t="s">
        <v>982</v>
      </c>
      <c r="CQ120" s="1395">
        <v>2110</v>
      </c>
      <c r="CR120" s="1279" t="s">
        <v>982</v>
      </c>
      <c r="CS120" s="1350" t="s">
        <v>1078</v>
      </c>
      <c r="CT120" s="1279" t="s">
        <v>982</v>
      </c>
      <c r="CU120" s="1395">
        <v>35780</v>
      </c>
      <c r="CV120" s="1279" t="s">
        <v>910</v>
      </c>
      <c r="CW120" s="1335">
        <v>350</v>
      </c>
      <c r="CX120" s="1357" t="s">
        <v>974</v>
      </c>
      <c r="CY120" s="1323" t="s">
        <v>975</v>
      </c>
      <c r="CZ120" s="1357" t="s">
        <v>973</v>
      </c>
      <c r="DA120" s="1325" t="s">
        <v>976</v>
      </c>
      <c r="DB120" s="1357" t="s">
        <v>973</v>
      </c>
      <c r="DC120" s="1327">
        <v>1.1000000000000001</v>
      </c>
      <c r="DD120" s="1279" t="s">
        <v>982</v>
      </c>
      <c r="DE120" s="1360" t="s">
        <v>1071</v>
      </c>
      <c r="DF120" s="1362" t="s">
        <v>1071</v>
      </c>
      <c r="DG120" s="1362" t="s">
        <v>1071</v>
      </c>
      <c r="DH120" s="1428" t="s">
        <v>1071</v>
      </c>
      <c r="DI120" s="1279"/>
      <c r="DJ120" s="1350" t="s">
        <v>1084</v>
      </c>
      <c r="DK120" s="343"/>
      <c r="DL120" s="343"/>
    </row>
    <row r="121" spans="1:116" s="344" customFormat="1" ht="17.45" customHeight="1">
      <c r="A121" s="1295"/>
      <c r="B121" s="1288"/>
      <c r="C121" s="1291"/>
      <c r="D121" s="1293"/>
      <c r="E121" s="1295"/>
      <c r="F121" s="336"/>
      <c r="G121" s="1297"/>
      <c r="H121" s="1299"/>
      <c r="I121" s="1297"/>
      <c r="J121" s="1299"/>
      <c r="K121" s="1334"/>
      <c r="L121" s="1276"/>
      <c r="M121" s="1278"/>
      <c r="N121" s="1283"/>
      <c r="O121" s="1267"/>
      <c r="P121" s="1267"/>
      <c r="Q121" s="1264"/>
      <c r="R121" s="1267"/>
      <c r="S121" s="1270"/>
      <c r="T121" s="1273"/>
      <c r="U121" s="1276"/>
      <c r="V121" s="1278"/>
      <c r="W121" s="1283"/>
      <c r="X121" s="1267"/>
      <c r="Y121" s="1267"/>
      <c r="Z121" s="1264"/>
      <c r="AA121" s="1267"/>
      <c r="AB121" s="1270"/>
      <c r="AC121" s="1301"/>
      <c r="AD121" s="1303"/>
      <c r="AE121" s="1305"/>
      <c r="AF121" s="1307"/>
      <c r="AG121" s="1309"/>
      <c r="AH121" s="1278"/>
      <c r="AI121" s="1283"/>
      <c r="AJ121" s="1267"/>
      <c r="AK121" s="1267"/>
      <c r="AL121" s="1264"/>
      <c r="AM121" s="1267"/>
      <c r="AN121" s="1270"/>
      <c r="AO121" s="1301"/>
      <c r="AP121" s="1313"/>
      <c r="AQ121" s="1311"/>
      <c r="AR121" s="1313"/>
      <c r="AS121" s="1315"/>
      <c r="AT121" s="1267"/>
      <c r="AU121" s="1267"/>
      <c r="AV121" s="1267"/>
      <c r="AW121" s="1264"/>
      <c r="AX121" s="1267"/>
      <c r="AY121" s="1320"/>
      <c r="AZ121" s="1313"/>
      <c r="BA121" s="1311"/>
      <c r="BB121" s="1313"/>
      <c r="BC121" s="1315"/>
      <c r="BD121" s="1267"/>
      <c r="BE121" s="1267"/>
      <c r="BF121" s="1267"/>
      <c r="BG121" s="1264"/>
      <c r="BH121" s="1267"/>
      <c r="BI121" s="1320"/>
      <c r="BJ121" s="1334"/>
      <c r="BK121" s="337"/>
      <c r="BL121" s="1341"/>
      <c r="BM121" s="1342"/>
      <c r="BN121" s="1279"/>
      <c r="BO121" s="378"/>
      <c r="BP121" s="346"/>
      <c r="BQ121" s="346"/>
      <c r="BR121" s="346"/>
      <c r="BS121" s="346"/>
      <c r="BT121" s="346"/>
      <c r="BU121" s="379"/>
      <c r="BV121" s="373"/>
      <c r="BW121" s="1303"/>
      <c r="BX121" s="348"/>
      <c r="BY121" s="1279"/>
      <c r="BZ121" s="1396"/>
      <c r="CA121" s="1279"/>
      <c r="CB121" s="1336"/>
      <c r="CC121" s="1267"/>
      <c r="CD121" s="1267"/>
      <c r="CE121" s="1267"/>
      <c r="CF121" s="1264"/>
      <c r="CG121" s="1267"/>
      <c r="CH121" s="1328"/>
      <c r="CI121" s="1330"/>
      <c r="CJ121" s="1276"/>
      <c r="CK121" s="1354"/>
      <c r="CL121" s="1330"/>
      <c r="CM121" s="1352"/>
      <c r="CN121" s="1353"/>
      <c r="CO121" s="1354"/>
      <c r="CP121" s="1279"/>
      <c r="CQ121" s="1396"/>
      <c r="CR121" s="1279"/>
      <c r="CS121" s="1351"/>
      <c r="CT121" s="1279"/>
      <c r="CU121" s="1396"/>
      <c r="CV121" s="1279"/>
      <c r="CW121" s="1336"/>
      <c r="CX121" s="1358"/>
      <c r="CY121" s="1267"/>
      <c r="CZ121" s="1358"/>
      <c r="DA121" s="1264"/>
      <c r="DB121" s="1358"/>
      <c r="DC121" s="1328"/>
      <c r="DD121" s="1279"/>
      <c r="DE121" s="1361"/>
      <c r="DF121" s="1363"/>
      <c r="DG121" s="1363"/>
      <c r="DH121" s="1424"/>
      <c r="DI121" s="1279"/>
      <c r="DJ121" s="1351"/>
      <c r="DK121" s="343"/>
      <c r="DL121" s="343"/>
    </row>
    <row r="122" spans="1:116" s="344" customFormat="1" ht="17.45" customHeight="1">
      <c r="A122" s="1295"/>
      <c r="B122" s="1288"/>
      <c r="C122" s="1291"/>
      <c r="D122" s="1293"/>
      <c r="E122" s="1295"/>
      <c r="F122" s="336"/>
      <c r="G122" s="1297"/>
      <c r="H122" s="1299"/>
      <c r="I122" s="1297"/>
      <c r="J122" s="1299"/>
      <c r="K122" s="1334"/>
      <c r="L122" s="1276"/>
      <c r="M122" s="1278"/>
      <c r="N122" s="1283"/>
      <c r="O122" s="1267"/>
      <c r="P122" s="1267"/>
      <c r="Q122" s="1264"/>
      <c r="R122" s="1267"/>
      <c r="S122" s="1270"/>
      <c r="T122" s="1273"/>
      <c r="U122" s="1276"/>
      <c r="V122" s="1278"/>
      <c r="W122" s="1283"/>
      <c r="X122" s="1267"/>
      <c r="Y122" s="1267"/>
      <c r="Z122" s="1264"/>
      <c r="AA122" s="1267"/>
      <c r="AB122" s="1270"/>
      <c r="AC122" s="1301"/>
      <c r="AD122" s="1303"/>
      <c r="AE122" s="1305"/>
      <c r="AF122" s="1307"/>
      <c r="AG122" s="1309"/>
      <c r="AH122" s="1278"/>
      <c r="AI122" s="1283"/>
      <c r="AJ122" s="1267"/>
      <c r="AK122" s="1267"/>
      <c r="AL122" s="1264"/>
      <c r="AM122" s="1267"/>
      <c r="AN122" s="1270"/>
      <c r="AO122" s="1301"/>
      <c r="AP122" s="1313"/>
      <c r="AQ122" s="1311"/>
      <c r="AR122" s="1313"/>
      <c r="AS122" s="1315"/>
      <c r="AT122" s="1267"/>
      <c r="AU122" s="1267"/>
      <c r="AV122" s="1267"/>
      <c r="AW122" s="1264"/>
      <c r="AX122" s="1267"/>
      <c r="AY122" s="1320"/>
      <c r="AZ122" s="1313"/>
      <c r="BA122" s="1311"/>
      <c r="BB122" s="1313"/>
      <c r="BC122" s="1315"/>
      <c r="BD122" s="1267"/>
      <c r="BE122" s="1267"/>
      <c r="BF122" s="1267"/>
      <c r="BG122" s="1264"/>
      <c r="BH122" s="1267"/>
      <c r="BI122" s="1320"/>
      <c r="BJ122" s="1334"/>
      <c r="BK122" s="337"/>
      <c r="BL122" s="349" t="s">
        <v>995</v>
      </c>
      <c r="BM122" s="350">
        <v>263300</v>
      </c>
      <c r="BN122" s="1279"/>
      <c r="BO122" s="380">
        <v>2630</v>
      </c>
      <c r="BP122" s="352" t="s">
        <v>974</v>
      </c>
      <c r="BQ122" s="353" t="s">
        <v>975</v>
      </c>
      <c r="BR122" s="354" t="s">
        <v>973</v>
      </c>
      <c r="BS122" s="355" t="s">
        <v>976</v>
      </c>
      <c r="BT122" s="352" t="s">
        <v>973</v>
      </c>
      <c r="BU122" s="381">
        <v>2.1</v>
      </c>
      <c r="BV122" s="373"/>
      <c r="BW122" s="1303"/>
      <c r="BX122" s="348"/>
      <c r="BY122" s="1279"/>
      <c r="BZ122" s="1396"/>
      <c r="CA122" s="1279"/>
      <c r="CB122" s="1336"/>
      <c r="CC122" s="1267"/>
      <c r="CD122" s="1267"/>
      <c r="CE122" s="1267"/>
      <c r="CF122" s="1264"/>
      <c r="CG122" s="1267"/>
      <c r="CH122" s="1328"/>
      <c r="CI122" s="1330"/>
      <c r="CJ122" s="1276"/>
      <c r="CK122" s="1354"/>
      <c r="CL122" s="1330"/>
      <c r="CM122" s="1352" t="s">
        <v>1073</v>
      </c>
      <c r="CN122" s="1353">
        <v>11200</v>
      </c>
      <c r="CO122" s="1354">
        <v>12400</v>
      </c>
      <c r="CP122" s="1279"/>
      <c r="CQ122" s="1396"/>
      <c r="CR122" s="1279"/>
      <c r="CS122" s="1351"/>
      <c r="CT122" s="1279"/>
      <c r="CU122" s="1396"/>
      <c r="CV122" s="1279"/>
      <c r="CW122" s="1336"/>
      <c r="CX122" s="1358"/>
      <c r="CY122" s="1267"/>
      <c r="CZ122" s="1358"/>
      <c r="DA122" s="1264"/>
      <c r="DB122" s="1358"/>
      <c r="DC122" s="1328"/>
      <c r="DD122" s="1279"/>
      <c r="DE122" s="1361"/>
      <c r="DF122" s="1363"/>
      <c r="DG122" s="1363"/>
      <c r="DH122" s="1424"/>
      <c r="DI122" s="1279"/>
      <c r="DJ122" s="1351"/>
      <c r="DK122" s="343"/>
      <c r="DL122" s="343"/>
    </row>
    <row r="123" spans="1:116" s="344" customFormat="1" ht="17.45" customHeight="1">
      <c r="A123" s="1430"/>
      <c r="B123" s="1288"/>
      <c r="C123" s="1291"/>
      <c r="D123" s="1293"/>
      <c r="E123" s="1430"/>
      <c r="F123" s="336"/>
      <c r="G123" s="1431"/>
      <c r="H123" s="1432"/>
      <c r="I123" s="1431"/>
      <c r="J123" s="1432"/>
      <c r="K123" s="1334"/>
      <c r="L123" s="1433"/>
      <c r="M123" s="1434"/>
      <c r="N123" s="1284"/>
      <c r="O123" s="1268"/>
      <c r="P123" s="1268"/>
      <c r="Q123" s="1265"/>
      <c r="R123" s="1268"/>
      <c r="S123" s="1271"/>
      <c r="T123" s="1274"/>
      <c r="U123" s="1276"/>
      <c r="V123" s="1278"/>
      <c r="W123" s="1284"/>
      <c r="X123" s="1268"/>
      <c r="Y123" s="1268"/>
      <c r="Z123" s="1265"/>
      <c r="AA123" s="1268"/>
      <c r="AB123" s="1271"/>
      <c r="AC123" s="1302"/>
      <c r="AD123" s="1303"/>
      <c r="AE123" s="1436"/>
      <c r="AF123" s="1437"/>
      <c r="AG123" s="1435"/>
      <c r="AH123" s="1434"/>
      <c r="AI123" s="1284"/>
      <c r="AJ123" s="1268"/>
      <c r="AK123" s="1268"/>
      <c r="AL123" s="1265"/>
      <c r="AM123" s="1268"/>
      <c r="AN123" s="1271"/>
      <c r="AO123" s="1302"/>
      <c r="AP123" s="1313"/>
      <c r="AQ123" s="1312"/>
      <c r="AR123" s="1313"/>
      <c r="AS123" s="1316"/>
      <c r="AT123" s="1317"/>
      <c r="AU123" s="1317"/>
      <c r="AV123" s="1317"/>
      <c r="AW123" s="1318"/>
      <c r="AX123" s="1317"/>
      <c r="AY123" s="1321"/>
      <c r="AZ123" s="1313"/>
      <c r="BA123" s="1312"/>
      <c r="BB123" s="1313"/>
      <c r="BC123" s="1316"/>
      <c r="BD123" s="1317"/>
      <c r="BE123" s="1317"/>
      <c r="BF123" s="1317"/>
      <c r="BG123" s="1318"/>
      <c r="BH123" s="1317"/>
      <c r="BI123" s="1321"/>
      <c r="BJ123" s="1334"/>
      <c r="BK123" s="337"/>
      <c r="BL123" s="349" t="s">
        <v>1074</v>
      </c>
      <c r="BM123" s="350">
        <v>281900</v>
      </c>
      <c r="BN123" s="1279"/>
      <c r="BO123" s="380">
        <v>2810</v>
      </c>
      <c r="BP123" s="352" t="s">
        <v>974</v>
      </c>
      <c r="BQ123" s="353" t="s">
        <v>975</v>
      </c>
      <c r="BR123" s="354" t="s">
        <v>973</v>
      </c>
      <c r="BS123" s="355" t="s">
        <v>976</v>
      </c>
      <c r="BT123" s="352" t="s">
        <v>973</v>
      </c>
      <c r="BU123" s="381">
        <v>2</v>
      </c>
      <c r="BV123" s="373"/>
      <c r="BW123" s="1303"/>
      <c r="BX123" s="348"/>
      <c r="BY123" s="1279"/>
      <c r="BZ123" s="1396"/>
      <c r="CA123" s="1279"/>
      <c r="CB123" s="1336"/>
      <c r="CC123" s="1267"/>
      <c r="CD123" s="1267"/>
      <c r="CE123" s="1267"/>
      <c r="CF123" s="1264"/>
      <c r="CG123" s="1267"/>
      <c r="CH123" s="1328"/>
      <c r="CI123" s="1330"/>
      <c r="CJ123" s="1276"/>
      <c r="CK123" s="1354"/>
      <c r="CL123" s="1330"/>
      <c r="CM123" s="1352"/>
      <c r="CN123" s="1353"/>
      <c r="CO123" s="1354"/>
      <c r="CP123" s="1279"/>
      <c r="CQ123" s="1396"/>
      <c r="CR123" s="1279"/>
      <c r="CS123" s="1351"/>
      <c r="CT123" s="1279"/>
      <c r="CU123" s="1396"/>
      <c r="CV123" s="1279"/>
      <c r="CW123" s="1336"/>
      <c r="CX123" s="1358"/>
      <c r="CY123" s="1267"/>
      <c r="CZ123" s="1358"/>
      <c r="DA123" s="1264"/>
      <c r="DB123" s="1358"/>
      <c r="DC123" s="1328"/>
      <c r="DD123" s="1279"/>
      <c r="DE123" s="1361"/>
      <c r="DF123" s="1363"/>
      <c r="DG123" s="1363"/>
      <c r="DH123" s="1424"/>
      <c r="DI123" s="1279"/>
      <c r="DJ123" s="1351"/>
      <c r="DK123" s="343"/>
      <c r="DL123" s="343"/>
    </row>
    <row r="124" spans="1:116" s="344" customFormat="1" ht="17.45" customHeight="1">
      <c r="A124" s="1343" t="s">
        <v>898</v>
      </c>
      <c r="B124" s="1288"/>
      <c r="C124" s="1291"/>
      <c r="D124" s="1293"/>
      <c r="E124" s="1343" t="s">
        <v>55</v>
      </c>
      <c r="F124" s="336"/>
      <c r="G124" s="1344">
        <v>285590</v>
      </c>
      <c r="H124" s="1345"/>
      <c r="I124" s="1344">
        <v>280780</v>
      </c>
      <c r="J124" s="1345"/>
      <c r="K124" s="1334" t="s">
        <v>973</v>
      </c>
      <c r="L124" s="1388">
        <v>2730</v>
      </c>
      <c r="M124" s="1384"/>
      <c r="N124" s="1283" t="s">
        <v>974</v>
      </c>
      <c r="O124" s="1267" t="s">
        <v>975</v>
      </c>
      <c r="P124" s="1267" t="s">
        <v>973</v>
      </c>
      <c r="Q124" s="1264" t="s">
        <v>976</v>
      </c>
      <c r="R124" s="1267" t="s">
        <v>973</v>
      </c>
      <c r="S124" s="1374">
        <v>2.5</v>
      </c>
      <c r="T124" s="1375"/>
      <c r="U124" s="1388">
        <v>2680</v>
      </c>
      <c r="V124" s="1384"/>
      <c r="W124" s="1283" t="s">
        <v>974</v>
      </c>
      <c r="X124" s="1267" t="s">
        <v>975</v>
      </c>
      <c r="Y124" s="1267" t="s">
        <v>973</v>
      </c>
      <c r="Z124" s="1264" t="s">
        <v>976</v>
      </c>
      <c r="AA124" s="1267" t="s">
        <v>973</v>
      </c>
      <c r="AB124" s="1374">
        <v>2.4</v>
      </c>
      <c r="AC124" s="1320"/>
      <c r="AD124" s="1303" t="s">
        <v>973</v>
      </c>
      <c r="AE124" s="1377">
        <v>77460</v>
      </c>
      <c r="AF124" s="1379"/>
      <c r="AG124" s="1382">
        <v>770</v>
      </c>
      <c r="AH124" s="1384"/>
      <c r="AI124" s="1283" t="s">
        <v>974</v>
      </c>
      <c r="AJ124" s="1267" t="s">
        <v>975</v>
      </c>
      <c r="AK124" s="1267" t="s">
        <v>973</v>
      </c>
      <c r="AL124" s="1264" t="s">
        <v>976</v>
      </c>
      <c r="AM124" s="1267" t="s">
        <v>973</v>
      </c>
      <c r="AN124" s="1374">
        <v>3.2</v>
      </c>
      <c r="AO124" s="1320"/>
      <c r="AP124" s="357"/>
      <c r="AQ124" s="357"/>
      <c r="AR124" s="357"/>
      <c r="AS124" s="357"/>
      <c r="AT124" s="357"/>
      <c r="AU124" s="357"/>
      <c r="AV124" s="357"/>
      <c r="AW124" s="357"/>
      <c r="AX124" s="357"/>
      <c r="AY124" s="357"/>
      <c r="AZ124" s="357"/>
      <c r="BA124" s="357"/>
      <c r="BB124" s="357"/>
      <c r="BC124" s="357"/>
      <c r="BD124" s="357"/>
      <c r="BE124" s="357"/>
      <c r="BF124" s="357"/>
      <c r="BG124" s="357"/>
      <c r="BH124" s="357"/>
      <c r="BI124" s="357"/>
      <c r="BJ124" s="1338"/>
      <c r="BK124" s="337"/>
      <c r="BL124" s="349" t="s">
        <v>998</v>
      </c>
      <c r="BM124" s="350">
        <v>319300</v>
      </c>
      <c r="BN124" s="1279"/>
      <c r="BO124" s="380">
        <v>3190</v>
      </c>
      <c r="BP124" s="352" t="s">
        <v>974</v>
      </c>
      <c r="BQ124" s="353" t="s">
        <v>975</v>
      </c>
      <c r="BR124" s="354" t="s">
        <v>973</v>
      </c>
      <c r="BS124" s="355" t="s">
        <v>976</v>
      </c>
      <c r="BT124" s="352" t="s">
        <v>973</v>
      </c>
      <c r="BU124" s="381">
        <v>2.1</v>
      </c>
      <c r="BV124" s="373"/>
      <c r="BW124" s="1303"/>
      <c r="BX124" s="348"/>
      <c r="BY124" s="1279"/>
      <c r="BZ124" s="1396"/>
      <c r="CA124" s="1279"/>
      <c r="CB124" s="1336"/>
      <c r="CC124" s="1267"/>
      <c r="CD124" s="1267"/>
      <c r="CE124" s="1267"/>
      <c r="CF124" s="1264"/>
      <c r="CG124" s="1267"/>
      <c r="CH124" s="1328"/>
      <c r="CI124" s="1330"/>
      <c r="CJ124" s="1276"/>
      <c r="CK124" s="1354"/>
      <c r="CL124" s="1330"/>
      <c r="CM124" s="1352" t="s">
        <v>1075</v>
      </c>
      <c r="CN124" s="1353">
        <v>9700</v>
      </c>
      <c r="CO124" s="1354">
        <v>10800</v>
      </c>
      <c r="CP124" s="1279"/>
      <c r="CQ124" s="1396"/>
      <c r="CR124" s="1279"/>
      <c r="CS124" s="1355">
        <v>0.09</v>
      </c>
      <c r="CT124" s="1279"/>
      <c r="CU124" s="1396"/>
      <c r="CV124" s="1279"/>
      <c r="CW124" s="1336"/>
      <c r="CX124" s="1358"/>
      <c r="CY124" s="1267"/>
      <c r="CZ124" s="1358"/>
      <c r="DA124" s="1264"/>
      <c r="DB124" s="1358"/>
      <c r="DC124" s="1328"/>
      <c r="DD124" s="1279"/>
      <c r="DE124" s="1364">
        <v>0.02</v>
      </c>
      <c r="DF124" s="1366">
        <v>0.03</v>
      </c>
      <c r="DG124" s="1366">
        <v>0.05</v>
      </c>
      <c r="DH124" s="1426">
        <v>0.06</v>
      </c>
      <c r="DI124" s="1279"/>
      <c r="DJ124" s="1355">
        <v>0.81</v>
      </c>
      <c r="DK124" s="343"/>
      <c r="DL124" s="343"/>
    </row>
    <row r="125" spans="1:116" s="344" customFormat="1" ht="17.45" customHeight="1">
      <c r="A125" s="1295"/>
      <c r="B125" s="1288"/>
      <c r="C125" s="1291"/>
      <c r="D125" s="1293"/>
      <c r="E125" s="1295"/>
      <c r="F125" s="336"/>
      <c r="G125" s="1332"/>
      <c r="H125" s="1346"/>
      <c r="I125" s="1332"/>
      <c r="J125" s="1346"/>
      <c r="K125" s="1334"/>
      <c r="L125" s="1341"/>
      <c r="M125" s="1385"/>
      <c r="N125" s="1283"/>
      <c r="O125" s="1267"/>
      <c r="P125" s="1267"/>
      <c r="Q125" s="1264"/>
      <c r="R125" s="1267"/>
      <c r="S125" s="1375"/>
      <c r="T125" s="1375"/>
      <c r="U125" s="1341"/>
      <c r="V125" s="1385"/>
      <c r="W125" s="1283"/>
      <c r="X125" s="1267"/>
      <c r="Y125" s="1267"/>
      <c r="Z125" s="1264"/>
      <c r="AA125" s="1267"/>
      <c r="AB125" s="1375"/>
      <c r="AC125" s="1320"/>
      <c r="AD125" s="1303"/>
      <c r="AE125" s="1378"/>
      <c r="AF125" s="1380"/>
      <c r="AG125" s="1383"/>
      <c r="AH125" s="1385"/>
      <c r="AI125" s="1283"/>
      <c r="AJ125" s="1267"/>
      <c r="AK125" s="1267"/>
      <c r="AL125" s="1264"/>
      <c r="AM125" s="1267"/>
      <c r="AN125" s="1375"/>
      <c r="AO125" s="1320"/>
      <c r="AP125" s="357"/>
      <c r="AQ125" s="357"/>
      <c r="AR125" s="357"/>
      <c r="AS125" s="357"/>
      <c r="AT125" s="357"/>
      <c r="AU125" s="357"/>
      <c r="AV125" s="357"/>
      <c r="AW125" s="357"/>
      <c r="AX125" s="357"/>
      <c r="AY125" s="357"/>
      <c r="AZ125" s="357"/>
      <c r="BA125" s="357"/>
      <c r="BB125" s="357"/>
      <c r="BC125" s="357"/>
      <c r="BD125" s="357"/>
      <c r="BE125" s="357"/>
      <c r="BF125" s="357"/>
      <c r="BG125" s="357"/>
      <c r="BH125" s="357"/>
      <c r="BI125" s="357"/>
      <c r="BJ125" s="1338"/>
      <c r="BK125" s="337"/>
      <c r="BL125" s="349" t="s">
        <v>1000</v>
      </c>
      <c r="BM125" s="350">
        <v>356600</v>
      </c>
      <c r="BN125" s="1279"/>
      <c r="BO125" s="380">
        <v>3560</v>
      </c>
      <c r="BP125" s="352" t="s">
        <v>974</v>
      </c>
      <c r="BQ125" s="353" t="s">
        <v>975</v>
      </c>
      <c r="BR125" s="354" t="s">
        <v>973</v>
      </c>
      <c r="BS125" s="355" t="s">
        <v>976</v>
      </c>
      <c r="BT125" s="352" t="s">
        <v>973</v>
      </c>
      <c r="BU125" s="381">
        <v>2.2000000000000002</v>
      </c>
      <c r="BV125" s="373"/>
      <c r="BW125" s="1303"/>
      <c r="BX125" s="348"/>
      <c r="BY125" s="1279"/>
      <c r="BZ125" s="1396"/>
      <c r="CA125" s="1279"/>
      <c r="CB125" s="1336"/>
      <c r="CC125" s="1267"/>
      <c r="CD125" s="1267"/>
      <c r="CE125" s="1267"/>
      <c r="CF125" s="1264"/>
      <c r="CG125" s="1267"/>
      <c r="CH125" s="1328"/>
      <c r="CI125" s="1330"/>
      <c r="CJ125" s="1276"/>
      <c r="CK125" s="1354"/>
      <c r="CL125" s="1330"/>
      <c r="CM125" s="1352"/>
      <c r="CN125" s="1353"/>
      <c r="CO125" s="1354"/>
      <c r="CP125" s="1279"/>
      <c r="CQ125" s="1396"/>
      <c r="CR125" s="1279"/>
      <c r="CS125" s="1355"/>
      <c r="CT125" s="1279"/>
      <c r="CU125" s="1396"/>
      <c r="CV125" s="1279"/>
      <c r="CW125" s="1336"/>
      <c r="CX125" s="1358"/>
      <c r="CY125" s="1267"/>
      <c r="CZ125" s="1358"/>
      <c r="DA125" s="1264"/>
      <c r="DB125" s="1358"/>
      <c r="DC125" s="1328"/>
      <c r="DD125" s="1279"/>
      <c r="DE125" s="1364"/>
      <c r="DF125" s="1366"/>
      <c r="DG125" s="1366"/>
      <c r="DH125" s="1426"/>
      <c r="DI125" s="1279"/>
      <c r="DJ125" s="1355"/>
      <c r="DK125" s="343"/>
      <c r="DL125" s="343"/>
    </row>
    <row r="126" spans="1:116" s="344" customFormat="1" ht="17.45" customHeight="1">
      <c r="A126" s="1295"/>
      <c r="B126" s="1288"/>
      <c r="C126" s="1291"/>
      <c r="D126" s="1293"/>
      <c r="E126" s="1295"/>
      <c r="F126" s="336"/>
      <c r="G126" s="1332"/>
      <c r="H126" s="1346"/>
      <c r="I126" s="1332"/>
      <c r="J126" s="1346"/>
      <c r="K126" s="1334"/>
      <c r="L126" s="1341"/>
      <c r="M126" s="1385"/>
      <c r="N126" s="1283"/>
      <c r="O126" s="1267"/>
      <c r="P126" s="1267"/>
      <c r="Q126" s="1264"/>
      <c r="R126" s="1267"/>
      <c r="S126" s="1375"/>
      <c r="T126" s="1375"/>
      <c r="U126" s="1341"/>
      <c r="V126" s="1385"/>
      <c r="W126" s="1283"/>
      <c r="X126" s="1267"/>
      <c r="Y126" s="1267"/>
      <c r="Z126" s="1264"/>
      <c r="AA126" s="1267"/>
      <c r="AB126" s="1375"/>
      <c r="AC126" s="1320"/>
      <c r="AD126" s="1303"/>
      <c r="AE126" s="1378"/>
      <c r="AF126" s="1380"/>
      <c r="AG126" s="1383"/>
      <c r="AH126" s="1385"/>
      <c r="AI126" s="1283"/>
      <c r="AJ126" s="1267"/>
      <c r="AK126" s="1267"/>
      <c r="AL126" s="1264"/>
      <c r="AM126" s="1267"/>
      <c r="AN126" s="1375"/>
      <c r="AO126" s="1320"/>
      <c r="AP126" s="357"/>
      <c r="AQ126" s="357"/>
      <c r="AR126" s="357"/>
      <c r="AS126" s="357"/>
      <c r="AT126" s="357"/>
      <c r="AU126" s="357"/>
      <c r="AV126" s="357"/>
      <c r="AW126" s="357"/>
      <c r="AX126" s="357"/>
      <c r="AY126" s="357"/>
      <c r="AZ126" s="357"/>
      <c r="BA126" s="357"/>
      <c r="BB126" s="357"/>
      <c r="BC126" s="357"/>
      <c r="BD126" s="357"/>
      <c r="BE126" s="357"/>
      <c r="BF126" s="357"/>
      <c r="BG126" s="357"/>
      <c r="BH126" s="357"/>
      <c r="BI126" s="357"/>
      <c r="BJ126" s="1338"/>
      <c r="BK126" s="337"/>
      <c r="BL126" s="349" t="s">
        <v>1002</v>
      </c>
      <c r="BM126" s="350">
        <v>393900</v>
      </c>
      <c r="BN126" s="1279"/>
      <c r="BO126" s="380">
        <v>3930</v>
      </c>
      <c r="BP126" s="352" t="s">
        <v>974</v>
      </c>
      <c r="BQ126" s="353" t="s">
        <v>975</v>
      </c>
      <c r="BR126" s="354" t="s">
        <v>973</v>
      </c>
      <c r="BS126" s="355" t="s">
        <v>976</v>
      </c>
      <c r="BT126" s="352" t="s">
        <v>973</v>
      </c>
      <c r="BU126" s="381">
        <v>2.2000000000000002</v>
      </c>
      <c r="BV126" s="373"/>
      <c r="BW126" s="1303"/>
      <c r="BX126" s="348"/>
      <c r="BY126" s="1279"/>
      <c r="BZ126" s="1396"/>
      <c r="CA126" s="1279"/>
      <c r="CB126" s="1336"/>
      <c r="CC126" s="1267"/>
      <c r="CD126" s="1267"/>
      <c r="CE126" s="1267"/>
      <c r="CF126" s="1264"/>
      <c r="CG126" s="1267"/>
      <c r="CH126" s="1328"/>
      <c r="CI126" s="1330"/>
      <c r="CJ126" s="1276"/>
      <c r="CK126" s="1354"/>
      <c r="CL126" s="1330"/>
      <c r="CM126" s="1352" t="s">
        <v>1076</v>
      </c>
      <c r="CN126" s="1353">
        <v>8700</v>
      </c>
      <c r="CO126" s="1354">
        <v>9700</v>
      </c>
      <c r="CP126" s="1279"/>
      <c r="CQ126" s="1396"/>
      <c r="CR126" s="1279"/>
      <c r="CS126" s="1355"/>
      <c r="CT126" s="1279"/>
      <c r="CU126" s="1396"/>
      <c r="CV126" s="1279"/>
      <c r="CW126" s="1336"/>
      <c r="CX126" s="1358"/>
      <c r="CY126" s="1267"/>
      <c r="CZ126" s="1358"/>
      <c r="DA126" s="1264"/>
      <c r="DB126" s="1358"/>
      <c r="DC126" s="1328"/>
      <c r="DD126" s="1279"/>
      <c r="DE126" s="1364"/>
      <c r="DF126" s="1366"/>
      <c r="DG126" s="1366"/>
      <c r="DH126" s="1426"/>
      <c r="DI126" s="1279"/>
      <c r="DJ126" s="1355"/>
      <c r="DK126" s="343"/>
      <c r="DL126" s="343"/>
    </row>
    <row r="127" spans="1:116" s="344" customFormat="1" ht="17.45" customHeight="1">
      <c r="A127" s="1405"/>
      <c r="B127" s="1288"/>
      <c r="C127" s="1429"/>
      <c r="D127" s="1371"/>
      <c r="E127" s="1405"/>
      <c r="F127" s="336"/>
      <c r="G127" s="1333"/>
      <c r="H127" s="1347"/>
      <c r="I127" s="1333"/>
      <c r="J127" s="1347"/>
      <c r="K127" s="1334"/>
      <c r="L127" s="1389"/>
      <c r="M127" s="1386"/>
      <c r="N127" s="1410"/>
      <c r="O127" s="1317"/>
      <c r="P127" s="1317"/>
      <c r="Q127" s="1318"/>
      <c r="R127" s="1317"/>
      <c r="S127" s="1376"/>
      <c r="T127" s="1376"/>
      <c r="U127" s="1389"/>
      <c r="V127" s="1386"/>
      <c r="W127" s="1410"/>
      <c r="X127" s="1317"/>
      <c r="Y127" s="1317"/>
      <c r="Z127" s="1318"/>
      <c r="AA127" s="1317"/>
      <c r="AB127" s="1376"/>
      <c r="AC127" s="1321"/>
      <c r="AD127" s="1303"/>
      <c r="AE127" s="1378"/>
      <c r="AF127" s="1380"/>
      <c r="AG127" s="1383"/>
      <c r="AH127" s="1385"/>
      <c r="AI127" s="1283"/>
      <c r="AJ127" s="1267"/>
      <c r="AK127" s="1267"/>
      <c r="AL127" s="1264"/>
      <c r="AM127" s="1267"/>
      <c r="AN127" s="1375"/>
      <c r="AO127" s="1321"/>
      <c r="AP127" s="357"/>
      <c r="AQ127" s="357"/>
      <c r="AR127" s="357"/>
      <c r="AS127" s="357"/>
      <c r="AT127" s="357"/>
      <c r="AU127" s="357"/>
      <c r="AV127" s="357"/>
      <c r="AW127" s="357"/>
      <c r="AX127" s="357"/>
      <c r="AY127" s="357"/>
      <c r="AZ127" s="357"/>
      <c r="BA127" s="357"/>
      <c r="BB127" s="357"/>
      <c r="BC127" s="357"/>
      <c r="BD127" s="357"/>
      <c r="BE127" s="357"/>
      <c r="BF127" s="357"/>
      <c r="BG127" s="357"/>
      <c r="BH127" s="357"/>
      <c r="BI127" s="357"/>
      <c r="BJ127" s="1338"/>
      <c r="BK127" s="337"/>
      <c r="BL127" s="349" t="s">
        <v>1004</v>
      </c>
      <c r="BM127" s="350">
        <v>431300</v>
      </c>
      <c r="BN127" s="1279"/>
      <c r="BO127" s="380">
        <v>4310</v>
      </c>
      <c r="BP127" s="352" t="s">
        <v>974</v>
      </c>
      <c r="BQ127" s="353" t="s">
        <v>975</v>
      </c>
      <c r="BR127" s="354" t="s">
        <v>973</v>
      </c>
      <c r="BS127" s="355" t="s">
        <v>976</v>
      </c>
      <c r="BT127" s="352" t="s">
        <v>973</v>
      </c>
      <c r="BU127" s="381">
        <v>2</v>
      </c>
      <c r="BV127" s="373"/>
      <c r="BW127" s="1303"/>
      <c r="BX127" s="348" t="s">
        <v>1008</v>
      </c>
      <c r="BY127" s="1279"/>
      <c r="BZ127" s="1397"/>
      <c r="CA127" s="1279"/>
      <c r="CB127" s="1337"/>
      <c r="CC127" s="1324"/>
      <c r="CD127" s="1324"/>
      <c r="CE127" s="1324"/>
      <c r="CF127" s="1326"/>
      <c r="CG127" s="1324"/>
      <c r="CH127" s="1329"/>
      <c r="CI127" s="1330"/>
      <c r="CJ127" s="1398"/>
      <c r="CK127" s="1394"/>
      <c r="CL127" s="1330"/>
      <c r="CM127" s="1392"/>
      <c r="CN127" s="1393"/>
      <c r="CO127" s="1394"/>
      <c r="CP127" s="1279"/>
      <c r="CQ127" s="1397"/>
      <c r="CR127" s="1279"/>
      <c r="CS127" s="1356"/>
      <c r="CT127" s="1279"/>
      <c r="CU127" s="1397"/>
      <c r="CV127" s="1279"/>
      <c r="CW127" s="1337"/>
      <c r="CX127" s="1359"/>
      <c r="CY127" s="1324"/>
      <c r="CZ127" s="1359"/>
      <c r="DA127" s="1326"/>
      <c r="DB127" s="1359"/>
      <c r="DC127" s="1329"/>
      <c r="DD127" s="1279"/>
      <c r="DE127" s="1365"/>
      <c r="DF127" s="1367"/>
      <c r="DG127" s="1367"/>
      <c r="DH127" s="1427"/>
      <c r="DI127" s="1279"/>
      <c r="DJ127" s="1356"/>
      <c r="DK127" s="343"/>
      <c r="DL127" s="343"/>
    </row>
    <row r="128" spans="1:116" s="344" customFormat="1" ht="17.45" customHeight="1">
      <c r="A128" s="1294" t="s">
        <v>899</v>
      </c>
      <c r="B128" s="1288"/>
      <c r="C128" s="1368" t="s">
        <v>1077</v>
      </c>
      <c r="D128" s="1292" t="s">
        <v>986</v>
      </c>
      <c r="E128" s="1294" t="s">
        <v>1067</v>
      </c>
      <c r="F128" s="336"/>
      <c r="G128" s="1296">
        <v>164310</v>
      </c>
      <c r="H128" s="1298">
        <v>241770</v>
      </c>
      <c r="I128" s="1296">
        <v>161280</v>
      </c>
      <c r="J128" s="1298">
        <v>238740</v>
      </c>
      <c r="K128" s="1334" t="s">
        <v>973</v>
      </c>
      <c r="L128" s="1276">
        <v>1520</v>
      </c>
      <c r="M128" s="1278">
        <v>2290</v>
      </c>
      <c r="N128" s="1283" t="s">
        <v>974</v>
      </c>
      <c r="O128" s="1267" t="s">
        <v>975</v>
      </c>
      <c r="P128" s="1267" t="s">
        <v>973</v>
      </c>
      <c r="Q128" s="1264" t="s">
        <v>976</v>
      </c>
      <c r="R128" s="1267" t="s">
        <v>973</v>
      </c>
      <c r="S128" s="1270">
        <v>3.4</v>
      </c>
      <c r="T128" s="1273">
        <v>2.2999999999999998</v>
      </c>
      <c r="U128" s="1276">
        <v>1490</v>
      </c>
      <c r="V128" s="1278">
        <v>2260</v>
      </c>
      <c r="W128" s="1283" t="s">
        <v>974</v>
      </c>
      <c r="X128" s="1267" t="s">
        <v>975</v>
      </c>
      <c r="Y128" s="1267" t="s">
        <v>973</v>
      </c>
      <c r="Z128" s="1264" t="s">
        <v>976</v>
      </c>
      <c r="AA128" s="1267" t="s">
        <v>973</v>
      </c>
      <c r="AB128" s="1270">
        <v>3.3</v>
      </c>
      <c r="AC128" s="1301">
        <v>2.2000000000000002</v>
      </c>
      <c r="AD128" s="1338" t="s">
        <v>973</v>
      </c>
      <c r="AE128" s="1438">
        <v>154920</v>
      </c>
      <c r="AF128" s="1441">
        <v>77460</v>
      </c>
      <c r="AG128" s="1442">
        <v>1540</v>
      </c>
      <c r="AH128" s="1443">
        <v>770</v>
      </c>
      <c r="AI128" s="1444" t="s">
        <v>974</v>
      </c>
      <c r="AJ128" s="1323" t="s">
        <v>975</v>
      </c>
      <c r="AK128" s="1323" t="s">
        <v>973</v>
      </c>
      <c r="AL128" s="1325" t="s">
        <v>976</v>
      </c>
      <c r="AM128" s="1323" t="s">
        <v>973</v>
      </c>
      <c r="AN128" s="1445">
        <v>3.1</v>
      </c>
      <c r="AO128" s="1300">
        <v>3.2</v>
      </c>
      <c r="AP128" s="1313" t="s">
        <v>973</v>
      </c>
      <c r="AQ128" s="1310">
        <v>139430</v>
      </c>
      <c r="AR128" s="1313" t="s">
        <v>973</v>
      </c>
      <c r="AS128" s="1314">
        <v>1390</v>
      </c>
      <c r="AT128" s="1266" t="s">
        <v>974</v>
      </c>
      <c r="AU128" s="1266" t="s">
        <v>975</v>
      </c>
      <c r="AV128" s="1266" t="s">
        <v>973</v>
      </c>
      <c r="AW128" s="1263" t="s">
        <v>976</v>
      </c>
      <c r="AX128" s="1266" t="s">
        <v>973</v>
      </c>
      <c r="AY128" s="1319">
        <v>3.1</v>
      </c>
      <c r="AZ128" s="1313" t="s">
        <v>973</v>
      </c>
      <c r="BA128" s="1310">
        <v>15490</v>
      </c>
      <c r="BB128" s="1313" t="s">
        <v>973</v>
      </c>
      <c r="BC128" s="1314">
        <v>150</v>
      </c>
      <c r="BD128" s="1266" t="s">
        <v>974</v>
      </c>
      <c r="BE128" s="1266" t="s">
        <v>975</v>
      </c>
      <c r="BF128" s="1266" t="s">
        <v>973</v>
      </c>
      <c r="BG128" s="1263" t="s">
        <v>976</v>
      </c>
      <c r="BH128" s="1266" t="s">
        <v>973</v>
      </c>
      <c r="BI128" s="1319">
        <v>2.9</v>
      </c>
      <c r="BJ128" s="1334"/>
      <c r="BK128" s="337"/>
      <c r="BL128" s="349" t="s">
        <v>1005</v>
      </c>
      <c r="BM128" s="350">
        <v>468600</v>
      </c>
      <c r="BN128" s="1279"/>
      <c r="BO128" s="380">
        <v>4680</v>
      </c>
      <c r="BP128" s="352" t="s">
        <v>974</v>
      </c>
      <c r="BQ128" s="353" t="s">
        <v>975</v>
      </c>
      <c r="BR128" s="354" t="s">
        <v>973</v>
      </c>
      <c r="BS128" s="355" t="s">
        <v>976</v>
      </c>
      <c r="BT128" s="352" t="s">
        <v>973</v>
      </c>
      <c r="BU128" s="381">
        <v>2.1</v>
      </c>
      <c r="BV128" s="373"/>
      <c r="BW128" s="1303"/>
      <c r="BX128" s="361" t="s">
        <v>1010</v>
      </c>
      <c r="BY128" s="1334" t="s">
        <v>973</v>
      </c>
      <c r="BZ128" s="1395">
        <v>30590</v>
      </c>
      <c r="CA128" s="1338" t="s">
        <v>973</v>
      </c>
      <c r="CB128" s="1455">
        <v>240</v>
      </c>
      <c r="CC128" s="1323" t="s">
        <v>974</v>
      </c>
      <c r="CD128" s="1323" t="s">
        <v>975</v>
      </c>
      <c r="CE128" s="1323" t="s">
        <v>973</v>
      </c>
      <c r="CF128" s="1325" t="s">
        <v>976</v>
      </c>
      <c r="CG128" s="1323" t="s">
        <v>973</v>
      </c>
      <c r="CH128" s="1454">
        <v>6.5</v>
      </c>
      <c r="CI128" s="1418" t="s">
        <v>973</v>
      </c>
      <c r="CJ128" s="1275">
        <v>2100</v>
      </c>
      <c r="CK128" s="1399">
        <v>2300</v>
      </c>
      <c r="CL128" s="1419" t="s">
        <v>973</v>
      </c>
      <c r="CM128" s="1400" t="s">
        <v>1068</v>
      </c>
      <c r="CN128" s="1401">
        <v>25700</v>
      </c>
      <c r="CO128" s="1399">
        <v>28600</v>
      </c>
      <c r="CP128" s="1334" t="s">
        <v>982</v>
      </c>
      <c r="CQ128" s="1395">
        <v>1330</v>
      </c>
      <c r="CR128" s="1303" t="s">
        <v>982</v>
      </c>
      <c r="CS128" s="1350" t="s">
        <v>1078</v>
      </c>
      <c r="CT128" s="1334" t="s">
        <v>982</v>
      </c>
      <c r="CU128" s="1395">
        <v>22600</v>
      </c>
      <c r="CV128" s="1338" t="s">
        <v>910</v>
      </c>
      <c r="CW128" s="1455">
        <v>220</v>
      </c>
      <c r="CX128" s="1357" t="s">
        <v>974</v>
      </c>
      <c r="CY128" s="1323" t="s">
        <v>975</v>
      </c>
      <c r="CZ128" s="1357" t="s">
        <v>973</v>
      </c>
      <c r="DA128" s="1325" t="s">
        <v>976</v>
      </c>
      <c r="DB128" s="1357" t="s">
        <v>973</v>
      </c>
      <c r="DC128" s="1454">
        <v>1.1000000000000001</v>
      </c>
      <c r="DD128" s="1303" t="s">
        <v>982</v>
      </c>
      <c r="DE128" s="1360" t="s">
        <v>1071</v>
      </c>
      <c r="DF128" s="1362" t="s">
        <v>1071</v>
      </c>
      <c r="DG128" s="1362" t="s">
        <v>1071</v>
      </c>
      <c r="DH128" s="1428" t="s">
        <v>1071</v>
      </c>
      <c r="DI128" s="362"/>
      <c r="DJ128" s="1403" t="s">
        <v>1079</v>
      </c>
      <c r="DK128" s="343"/>
      <c r="DL128" s="343"/>
    </row>
    <row r="129" spans="1:116" s="344" customFormat="1" ht="17.45" customHeight="1">
      <c r="A129" s="1295"/>
      <c r="B129" s="1288"/>
      <c r="C129" s="1369"/>
      <c r="D129" s="1293"/>
      <c r="E129" s="1295"/>
      <c r="F129" s="336"/>
      <c r="G129" s="1297"/>
      <c r="H129" s="1299"/>
      <c r="I129" s="1297"/>
      <c r="J129" s="1299"/>
      <c r="K129" s="1334"/>
      <c r="L129" s="1276"/>
      <c r="M129" s="1278"/>
      <c r="N129" s="1283"/>
      <c r="O129" s="1267"/>
      <c r="P129" s="1267"/>
      <c r="Q129" s="1264"/>
      <c r="R129" s="1267"/>
      <c r="S129" s="1270"/>
      <c r="T129" s="1273"/>
      <c r="U129" s="1276"/>
      <c r="V129" s="1278"/>
      <c r="W129" s="1283"/>
      <c r="X129" s="1267"/>
      <c r="Y129" s="1267"/>
      <c r="Z129" s="1264"/>
      <c r="AA129" s="1267"/>
      <c r="AB129" s="1270"/>
      <c r="AC129" s="1301"/>
      <c r="AD129" s="1338"/>
      <c r="AE129" s="1439"/>
      <c r="AF129" s="1307"/>
      <c r="AG129" s="1309"/>
      <c r="AH129" s="1278"/>
      <c r="AI129" s="1283"/>
      <c r="AJ129" s="1267"/>
      <c r="AK129" s="1267"/>
      <c r="AL129" s="1264"/>
      <c r="AM129" s="1267"/>
      <c r="AN129" s="1270"/>
      <c r="AO129" s="1301"/>
      <c r="AP129" s="1313"/>
      <c r="AQ129" s="1311"/>
      <c r="AR129" s="1313"/>
      <c r="AS129" s="1315"/>
      <c r="AT129" s="1267"/>
      <c r="AU129" s="1267"/>
      <c r="AV129" s="1267"/>
      <c r="AW129" s="1264"/>
      <c r="AX129" s="1267"/>
      <c r="AY129" s="1320"/>
      <c r="AZ129" s="1313"/>
      <c r="BA129" s="1311"/>
      <c r="BB129" s="1313"/>
      <c r="BC129" s="1315"/>
      <c r="BD129" s="1267"/>
      <c r="BE129" s="1267"/>
      <c r="BF129" s="1267"/>
      <c r="BG129" s="1264"/>
      <c r="BH129" s="1267"/>
      <c r="BI129" s="1320"/>
      <c r="BJ129" s="1334"/>
      <c r="BK129" s="337"/>
      <c r="BL129" s="349" t="s">
        <v>1009</v>
      </c>
      <c r="BM129" s="350">
        <v>505900</v>
      </c>
      <c r="BN129" s="1279"/>
      <c r="BO129" s="380">
        <v>5050</v>
      </c>
      <c r="BP129" s="352" t="s">
        <v>974</v>
      </c>
      <c r="BQ129" s="353" t="s">
        <v>975</v>
      </c>
      <c r="BR129" s="354" t="s">
        <v>973</v>
      </c>
      <c r="BS129" s="355" t="s">
        <v>976</v>
      </c>
      <c r="BT129" s="352" t="s">
        <v>973</v>
      </c>
      <c r="BU129" s="381">
        <v>2.2000000000000002</v>
      </c>
      <c r="BV129" s="373"/>
      <c r="BW129" s="1303"/>
      <c r="BX129" s="348"/>
      <c r="BY129" s="1334"/>
      <c r="BZ129" s="1396"/>
      <c r="CA129" s="1338"/>
      <c r="CB129" s="1416"/>
      <c r="CC129" s="1267"/>
      <c r="CD129" s="1267"/>
      <c r="CE129" s="1267"/>
      <c r="CF129" s="1264"/>
      <c r="CG129" s="1267"/>
      <c r="CH129" s="1320"/>
      <c r="CI129" s="1418"/>
      <c r="CJ129" s="1276"/>
      <c r="CK129" s="1354"/>
      <c r="CL129" s="1419"/>
      <c r="CM129" s="1352"/>
      <c r="CN129" s="1353"/>
      <c r="CO129" s="1354"/>
      <c r="CP129" s="1334"/>
      <c r="CQ129" s="1396"/>
      <c r="CR129" s="1303"/>
      <c r="CS129" s="1351"/>
      <c r="CT129" s="1334"/>
      <c r="CU129" s="1396"/>
      <c r="CV129" s="1338"/>
      <c r="CW129" s="1416"/>
      <c r="CX129" s="1358"/>
      <c r="CY129" s="1267"/>
      <c r="CZ129" s="1358"/>
      <c r="DA129" s="1264"/>
      <c r="DB129" s="1358"/>
      <c r="DC129" s="1320"/>
      <c r="DD129" s="1303"/>
      <c r="DE129" s="1361"/>
      <c r="DF129" s="1363"/>
      <c r="DG129" s="1363"/>
      <c r="DH129" s="1424"/>
      <c r="DI129" s="362"/>
      <c r="DJ129" s="1404"/>
      <c r="DK129" s="343"/>
      <c r="DL129" s="343"/>
    </row>
    <row r="130" spans="1:116" s="344" customFormat="1" ht="17.45" customHeight="1">
      <c r="A130" s="1295"/>
      <c r="B130" s="1288"/>
      <c r="C130" s="1369"/>
      <c r="D130" s="1293"/>
      <c r="E130" s="1295"/>
      <c r="F130" s="336"/>
      <c r="G130" s="1297"/>
      <c r="H130" s="1299"/>
      <c r="I130" s="1297"/>
      <c r="J130" s="1299"/>
      <c r="K130" s="1334"/>
      <c r="L130" s="1276"/>
      <c r="M130" s="1278"/>
      <c r="N130" s="1283"/>
      <c r="O130" s="1267"/>
      <c r="P130" s="1267"/>
      <c r="Q130" s="1264"/>
      <c r="R130" s="1267"/>
      <c r="S130" s="1270"/>
      <c r="T130" s="1273"/>
      <c r="U130" s="1276"/>
      <c r="V130" s="1278"/>
      <c r="W130" s="1283"/>
      <c r="X130" s="1267"/>
      <c r="Y130" s="1267"/>
      <c r="Z130" s="1264"/>
      <c r="AA130" s="1267"/>
      <c r="AB130" s="1270"/>
      <c r="AC130" s="1301"/>
      <c r="AD130" s="1338"/>
      <c r="AE130" s="1439"/>
      <c r="AF130" s="1307"/>
      <c r="AG130" s="1309"/>
      <c r="AH130" s="1278"/>
      <c r="AI130" s="1283"/>
      <c r="AJ130" s="1267"/>
      <c r="AK130" s="1267"/>
      <c r="AL130" s="1264"/>
      <c r="AM130" s="1267"/>
      <c r="AN130" s="1270"/>
      <c r="AO130" s="1301"/>
      <c r="AP130" s="1313"/>
      <c r="AQ130" s="1311"/>
      <c r="AR130" s="1313"/>
      <c r="AS130" s="1315"/>
      <c r="AT130" s="1267"/>
      <c r="AU130" s="1267"/>
      <c r="AV130" s="1267"/>
      <c r="AW130" s="1264"/>
      <c r="AX130" s="1267"/>
      <c r="AY130" s="1320"/>
      <c r="AZ130" s="1313"/>
      <c r="BA130" s="1311"/>
      <c r="BB130" s="1313"/>
      <c r="BC130" s="1315"/>
      <c r="BD130" s="1267"/>
      <c r="BE130" s="1267"/>
      <c r="BF130" s="1267"/>
      <c r="BG130" s="1264"/>
      <c r="BH130" s="1267"/>
      <c r="BI130" s="1320"/>
      <c r="BJ130" s="1334"/>
      <c r="BK130" s="337"/>
      <c r="BL130" s="349" t="s">
        <v>1012</v>
      </c>
      <c r="BM130" s="350">
        <v>543300</v>
      </c>
      <c r="BN130" s="1279"/>
      <c r="BO130" s="380">
        <v>5430</v>
      </c>
      <c r="BP130" s="352" t="s">
        <v>974</v>
      </c>
      <c r="BQ130" s="353" t="s">
        <v>975</v>
      </c>
      <c r="BR130" s="354" t="s">
        <v>973</v>
      </c>
      <c r="BS130" s="355" t="s">
        <v>976</v>
      </c>
      <c r="BT130" s="352" t="s">
        <v>973</v>
      </c>
      <c r="BU130" s="381">
        <v>2.2000000000000002</v>
      </c>
      <c r="BV130" s="373"/>
      <c r="BW130" s="1303"/>
      <c r="BX130" s="348"/>
      <c r="BY130" s="1334"/>
      <c r="BZ130" s="1396"/>
      <c r="CA130" s="1338"/>
      <c r="CB130" s="1416"/>
      <c r="CC130" s="1267"/>
      <c r="CD130" s="1267"/>
      <c r="CE130" s="1267"/>
      <c r="CF130" s="1264"/>
      <c r="CG130" s="1267"/>
      <c r="CH130" s="1320"/>
      <c r="CI130" s="1418"/>
      <c r="CJ130" s="1276"/>
      <c r="CK130" s="1354"/>
      <c r="CL130" s="1419"/>
      <c r="CM130" s="1352" t="s">
        <v>1073</v>
      </c>
      <c r="CN130" s="1353">
        <v>14200</v>
      </c>
      <c r="CO130" s="1354">
        <v>15700</v>
      </c>
      <c r="CP130" s="1334"/>
      <c r="CQ130" s="1396"/>
      <c r="CR130" s="1303"/>
      <c r="CS130" s="1351"/>
      <c r="CT130" s="1334"/>
      <c r="CU130" s="1396"/>
      <c r="CV130" s="1338"/>
      <c r="CW130" s="1416"/>
      <c r="CX130" s="1358"/>
      <c r="CY130" s="1267"/>
      <c r="CZ130" s="1358"/>
      <c r="DA130" s="1264"/>
      <c r="DB130" s="1358"/>
      <c r="DC130" s="1320"/>
      <c r="DD130" s="1303"/>
      <c r="DE130" s="1361"/>
      <c r="DF130" s="1363"/>
      <c r="DG130" s="1363"/>
      <c r="DH130" s="1424"/>
      <c r="DI130" s="362"/>
      <c r="DJ130" s="363" t="s">
        <v>1080</v>
      </c>
      <c r="DK130" s="343"/>
      <c r="DL130" s="343"/>
    </row>
    <row r="131" spans="1:116" s="344" customFormat="1" ht="17.45" customHeight="1">
      <c r="A131" s="1430"/>
      <c r="B131" s="1288"/>
      <c r="C131" s="1369"/>
      <c r="D131" s="1293"/>
      <c r="E131" s="1430"/>
      <c r="F131" s="336"/>
      <c r="G131" s="1431"/>
      <c r="H131" s="1432"/>
      <c r="I131" s="1431"/>
      <c r="J131" s="1432"/>
      <c r="K131" s="1334"/>
      <c r="L131" s="1433"/>
      <c r="M131" s="1434"/>
      <c r="N131" s="1284"/>
      <c r="O131" s="1268"/>
      <c r="P131" s="1268"/>
      <c r="Q131" s="1265"/>
      <c r="R131" s="1268"/>
      <c r="S131" s="1271"/>
      <c r="T131" s="1274"/>
      <c r="U131" s="1276"/>
      <c r="V131" s="1278"/>
      <c r="W131" s="1284"/>
      <c r="X131" s="1268"/>
      <c r="Y131" s="1268"/>
      <c r="Z131" s="1265"/>
      <c r="AA131" s="1268"/>
      <c r="AB131" s="1271"/>
      <c r="AC131" s="1302"/>
      <c r="AD131" s="1338"/>
      <c r="AE131" s="1440"/>
      <c r="AF131" s="1437"/>
      <c r="AG131" s="1435"/>
      <c r="AH131" s="1434"/>
      <c r="AI131" s="1284"/>
      <c r="AJ131" s="1268"/>
      <c r="AK131" s="1268"/>
      <c r="AL131" s="1265"/>
      <c r="AM131" s="1268"/>
      <c r="AN131" s="1271"/>
      <c r="AO131" s="1302"/>
      <c r="AP131" s="1313"/>
      <c r="AQ131" s="1312"/>
      <c r="AR131" s="1313"/>
      <c r="AS131" s="1316"/>
      <c r="AT131" s="1317"/>
      <c r="AU131" s="1317"/>
      <c r="AV131" s="1317"/>
      <c r="AW131" s="1318"/>
      <c r="AX131" s="1317"/>
      <c r="AY131" s="1321"/>
      <c r="AZ131" s="1313"/>
      <c r="BA131" s="1312"/>
      <c r="BB131" s="1313"/>
      <c r="BC131" s="1316"/>
      <c r="BD131" s="1317"/>
      <c r="BE131" s="1317"/>
      <c r="BF131" s="1317"/>
      <c r="BG131" s="1318"/>
      <c r="BH131" s="1317"/>
      <c r="BI131" s="1321"/>
      <c r="BJ131" s="1334"/>
      <c r="BK131" s="337"/>
      <c r="BL131" s="349" t="s">
        <v>1014</v>
      </c>
      <c r="BM131" s="350">
        <v>580600</v>
      </c>
      <c r="BN131" s="1279"/>
      <c r="BO131" s="380">
        <v>5800</v>
      </c>
      <c r="BP131" s="352" t="s">
        <v>974</v>
      </c>
      <c r="BQ131" s="353" t="s">
        <v>975</v>
      </c>
      <c r="BR131" s="354" t="s">
        <v>973</v>
      </c>
      <c r="BS131" s="355" t="s">
        <v>976</v>
      </c>
      <c r="BT131" s="352" t="s">
        <v>973</v>
      </c>
      <c r="BU131" s="381">
        <v>2.1</v>
      </c>
      <c r="BV131" s="373"/>
      <c r="BW131" s="1303"/>
      <c r="BX131" s="348"/>
      <c r="BY131" s="1334"/>
      <c r="BZ131" s="1396"/>
      <c r="CA131" s="1338"/>
      <c r="CB131" s="1416"/>
      <c r="CC131" s="1267"/>
      <c r="CD131" s="1267"/>
      <c r="CE131" s="1267"/>
      <c r="CF131" s="1264"/>
      <c r="CG131" s="1267"/>
      <c r="CH131" s="1320"/>
      <c r="CI131" s="1418"/>
      <c r="CJ131" s="1276"/>
      <c r="CK131" s="1354"/>
      <c r="CL131" s="1419"/>
      <c r="CM131" s="1352"/>
      <c r="CN131" s="1353"/>
      <c r="CO131" s="1354"/>
      <c r="CP131" s="1334"/>
      <c r="CQ131" s="1396"/>
      <c r="CR131" s="1303"/>
      <c r="CS131" s="1351"/>
      <c r="CT131" s="1334"/>
      <c r="CU131" s="1396"/>
      <c r="CV131" s="1338"/>
      <c r="CW131" s="1416"/>
      <c r="CX131" s="1358"/>
      <c r="CY131" s="1267"/>
      <c r="CZ131" s="1358"/>
      <c r="DA131" s="1264"/>
      <c r="DB131" s="1358"/>
      <c r="DC131" s="1320"/>
      <c r="DD131" s="1303"/>
      <c r="DE131" s="1361"/>
      <c r="DF131" s="1363"/>
      <c r="DG131" s="1363"/>
      <c r="DH131" s="1424"/>
      <c r="DI131" s="362"/>
      <c r="DJ131" s="364">
        <v>0.8</v>
      </c>
      <c r="DK131" s="343"/>
      <c r="DL131" s="343"/>
    </row>
    <row r="132" spans="1:116" s="344" customFormat="1" ht="17.45" customHeight="1">
      <c r="A132" s="1343" t="s">
        <v>900</v>
      </c>
      <c r="B132" s="1288"/>
      <c r="C132" s="1369"/>
      <c r="D132" s="1293"/>
      <c r="E132" s="1343" t="s">
        <v>55</v>
      </c>
      <c r="F132" s="336"/>
      <c r="G132" s="1344">
        <v>241770</v>
      </c>
      <c r="H132" s="1345"/>
      <c r="I132" s="1344">
        <v>238740</v>
      </c>
      <c r="J132" s="1345"/>
      <c r="K132" s="1338" t="s">
        <v>973</v>
      </c>
      <c r="L132" s="1388">
        <v>2290</v>
      </c>
      <c r="M132" s="1384"/>
      <c r="N132" s="1283" t="s">
        <v>974</v>
      </c>
      <c r="O132" s="1267" t="s">
        <v>975</v>
      </c>
      <c r="P132" s="1267" t="s">
        <v>973</v>
      </c>
      <c r="Q132" s="1264" t="s">
        <v>976</v>
      </c>
      <c r="R132" s="1267" t="s">
        <v>973</v>
      </c>
      <c r="S132" s="1374">
        <v>2.2999999999999998</v>
      </c>
      <c r="T132" s="1375"/>
      <c r="U132" s="1388">
        <v>2260</v>
      </c>
      <c r="V132" s="1384"/>
      <c r="W132" s="1283" t="s">
        <v>974</v>
      </c>
      <c r="X132" s="1267" t="s">
        <v>975</v>
      </c>
      <c r="Y132" s="1267" t="s">
        <v>973</v>
      </c>
      <c r="Z132" s="1264" t="s">
        <v>976</v>
      </c>
      <c r="AA132" s="1267" t="s">
        <v>973</v>
      </c>
      <c r="AB132" s="1374">
        <v>2.2000000000000002</v>
      </c>
      <c r="AC132" s="1320"/>
      <c r="AD132" s="1338" t="s">
        <v>973</v>
      </c>
      <c r="AE132" s="1446">
        <v>77460</v>
      </c>
      <c r="AF132" s="1379"/>
      <c r="AG132" s="1382">
        <v>770</v>
      </c>
      <c r="AH132" s="1384"/>
      <c r="AI132" s="1283" t="s">
        <v>974</v>
      </c>
      <c r="AJ132" s="1267" t="s">
        <v>975</v>
      </c>
      <c r="AK132" s="1267" t="s">
        <v>973</v>
      </c>
      <c r="AL132" s="1264" t="s">
        <v>976</v>
      </c>
      <c r="AM132" s="1267" t="s">
        <v>973</v>
      </c>
      <c r="AN132" s="1374">
        <v>3.2</v>
      </c>
      <c r="AO132" s="1320"/>
      <c r="AP132" s="357"/>
      <c r="AQ132" s="357"/>
      <c r="AR132" s="357"/>
      <c r="AS132" s="357"/>
      <c r="AT132" s="357"/>
      <c r="AU132" s="357"/>
      <c r="AV132" s="357"/>
      <c r="AW132" s="357"/>
      <c r="AX132" s="357"/>
      <c r="AY132" s="357"/>
      <c r="AZ132" s="357"/>
      <c r="BA132" s="357"/>
      <c r="BB132" s="357"/>
      <c r="BC132" s="357"/>
      <c r="BD132" s="357"/>
      <c r="BE132" s="357"/>
      <c r="BF132" s="357"/>
      <c r="BG132" s="357"/>
      <c r="BH132" s="357"/>
      <c r="BI132" s="357"/>
      <c r="BJ132" s="1338"/>
      <c r="BK132" s="337"/>
      <c r="BL132" s="349" t="s">
        <v>1081</v>
      </c>
      <c r="BM132" s="350">
        <v>617900</v>
      </c>
      <c r="BN132" s="1279"/>
      <c r="BO132" s="380">
        <v>6170</v>
      </c>
      <c r="BP132" s="352" t="s">
        <v>974</v>
      </c>
      <c r="BQ132" s="353" t="s">
        <v>975</v>
      </c>
      <c r="BR132" s="354" t="s">
        <v>973</v>
      </c>
      <c r="BS132" s="355" t="s">
        <v>976</v>
      </c>
      <c r="BT132" s="352" t="s">
        <v>973</v>
      </c>
      <c r="BU132" s="381">
        <v>2.1</v>
      </c>
      <c r="BV132" s="373"/>
      <c r="BW132" s="1303"/>
      <c r="BX132" s="348"/>
      <c r="BY132" s="1334"/>
      <c r="BZ132" s="1396"/>
      <c r="CA132" s="1338"/>
      <c r="CB132" s="1416"/>
      <c r="CC132" s="1267"/>
      <c r="CD132" s="1267"/>
      <c r="CE132" s="1267"/>
      <c r="CF132" s="1264"/>
      <c r="CG132" s="1267"/>
      <c r="CH132" s="1320"/>
      <c r="CI132" s="1418"/>
      <c r="CJ132" s="1276"/>
      <c r="CK132" s="1354"/>
      <c r="CL132" s="1419"/>
      <c r="CM132" s="1352" t="s">
        <v>1075</v>
      </c>
      <c r="CN132" s="1353">
        <v>12300</v>
      </c>
      <c r="CO132" s="1354">
        <v>13700</v>
      </c>
      <c r="CP132" s="1334"/>
      <c r="CQ132" s="1396"/>
      <c r="CR132" s="1338"/>
      <c r="CS132" s="1355">
        <v>0.09</v>
      </c>
      <c r="CT132" s="1338"/>
      <c r="CU132" s="1396"/>
      <c r="CV132" s="1338"/>
      <c r="CW132" s="1416"/>
      <c r="CX132" s="1358"/>
      <c r="CY132" s="1267"/>
      <c r="CZ132" s="1358"/>
      <c r="DA132" s="1264"/>
      <c r="DB132" s="1358"/>
      <c r="DC132" s="1320"/>
      <c r="DD132" s="1338"/>
      <c r="DE132" s="1364">
        <v>0.02</v>
      </c>
      <c r="DF132" s="1366">
        <v>0.03</v>
      </c>
      <c r="DG132" s="1366">
        <v>0.05</v>
      </c>
      <c r="DH132" s="1390">
        <v>7.0000000000000007E-2</v>
      </c>
      <c r="DI132" s="383"/>
      <c r="DJ132" s="363" t="s">
        <v>1082</v>
      </c>
      <c r="DK132" s="343"/>
      <c r="DL132" s="343"/>
    </row>
    <row r="133" spans="1:116" s="344" customFormat="1" ht="17.45" customHeight="1">
      <c r="A133" s="1295"/>
      <c r="B133" s="1288"/>
      <c r="C133" s="1369"/>
      <c r="D133" s="1293"/>
      <c r="E133" s="1295"/>
      <c r="F133" s="336"/>
      <c r="G133" s="1332"/>
      <c r="H133" s="1346"/>
      <c r="I133" s="1332"/>
      <c r="J133" s="1346"/>
      <c r="K133" s="1338"/>
      <c r="L133" s="1341"/>
      <c r="M133" s="1385"/>
      <c r="N133" s="1283"/>
      <c r="O133" s="1267"/>
      <c r="P133" s="1267"/>
      <c r="Q133" s="1264"/>
      <c r="R133" s="1267"/>
      <c r="S133" s="1375"/>
      <c r="T133" s="1375"/>
      <c r="U133" s="1341"/>
      <c r="V133" s="1385"/>
      <c r="W133" s="1283"/>
      <c r="X133" s="1267"/>
      <c r="Y133" s="1267"/>
      <c r="Z133" s="1264"/>
      <c r="AA133" s="1267"/>
      <c r="AB133" s="1375"/>
      <c r="AC133" s="1320"/>
      <c r="AD133" s="1338"/>
      <c r="AE133" s="1447"/>
      <c r="AF133" s="1380"/>
      <c r="AG133" s="1383"/>
      <c r="AH133" s="1385"/>
      <c r="AI133" s="1283"/>
      <c r="AJ133" s="1267"/>
      <c r="AK133" s="1267"/>
      <c r="AL133" s="1264"/>
      <c r="AM133" s="1267"/>
      <c r="AN133" s="1375"/>
      <c r="AO133" s="1320"/>
      <c r="AP133" s="357"/>
      <c r="AQ133" s="357"/>
      <c r="AR133" s="357"/>
      <c r="AS133" s="357"/>
      <c r="AT133" s="357"/>
      <c r="AU133" s="357"/>
      <c r="AV133" s="357"/>
      <c r="AW133" s="357"/>
      <c r="AX133" s="357"/>
      <c r="AY133" s="357"/>
      <c r="AZ133" s="357"/>
      <c r="BA133" s="357"/>
      <c r="BB133" s="357"/>
      <c r="BC133" s="357"/>
      <c r="BD133" s="357"/>
      <c r="BE133" s="357"/>
      <c r="BF133" s="357"/>
      <c r="BG133" s="357"/>
      <c r="BH133" s="357"/>
      <c r="BI133" s="357"/>
      <c r="BJ133" s="1338"/>
      <c r="BK133" s="337"/>
      <c r="BL133" s="349" t="s">
        <v>1017</v>
      </c>
      <c r="BM133" s="350">
        <v>655300</v>
      </c>
      <c r="BN133" s="1279"/>
      <c r="BO133" s="380">
        <v>6550</v>
      </c>
      <c r="BP133" s="352" t="s">
        <v>974</v>
      </c>
      <c r="BQ133" s="353" t="s">
        <v>975</v>
      </c>
      <c r="BR133" s="354" t="s">
        <v>973</v>
      </c>
      <c r="BS133" s="355" t="s">
        <v>976</v>
      </c>
      <c r="BT133" s="352" t="s">
        <v>973</v>
      </c>
      <c r="BU133" s="381">
        <v>2.2000000000000002</v>
      </c>
      <c r="BV133" s="373"/>
      <c r="BW133" s="1303"/>
      <c r="BX133" s="348"/>
      <c r="BY133" s="1334"/>
      <c r="BZ133" s="1396"/>
      <c r="CA133" s="1338"/>
      <c r="CB133" s="1416"/>
      <c r="CC133" s="1267"/>
      <c r="CD133" s="1267"/>
      <c r="CE133" s="1267"/>
      <c r="CF133" s="1264"/>
      <c r="CG133" s="1267"/>
      <c r="CH133" s="1320"/>
      <c r="CI133" s="1418"/>
      <c r="CJ133" s="1276"/>
      <c r="CK133" s="1354"/>
      <c r="CL133" s="1419"/>
      <c r="CM133" s="1352"/>
      <c r="CN133" s="1353"/>
      <c r="CO133" s="1354"/>
      <c r="CP133" s="1334"/>
      <c r="CQ133" s="1396"/>
      <c r="CR133" s="1338"/>
      <c r="CS133" s="1355"/>
      <c r="CT133" s="1338"/>
      <c r="CU133" s="1396"/>
      <c r="CV133" s="1338"/>
      <c r="CW133" s="1416"/>
      <c r="CX133" s="1358"/>
      <c r="CY133" s="1267"/>
      <c r="CZ133" s="1358"/>
      <c r="DA133" s="1264"/>
      <c r="DB133" s="1358"/>
      <c r="DC133" s="1320"/>
      <c r="DD133" s="1338"/>
      <c r="DE133" s="1364"/>
      <c r="DF133" s="1366"/>
      <c r="DG133" s="1366"/>
      <c r="DH133" s="1390"/>
      <c r="DI133" s="383"/>
      <c r="DJ133" s="364">
        <v>0.75</v>
      </c>
      <c r="DK133" s="343"/>
      <c r="DL133" s="343"/>
    </row>
    <row r="134" spans="1:116" s="344" customFormat="1" ht="17.45" customHeight="1">
      <c r="A134" s="1295"/>
      <c r="B134" s="1288"/>
      <c r="C134" s="1369"/>
      <c r="D134" s="1293"/>
      <c r="E134" s="1295"/>
      <c r="F134" s="336"/>
      <c r="G134" s="1332"/>
      <c r="H134" s="1346"/>
      <c r="I134" s="1332"/>
      <c r="J134" s="1346"/>
      <c r="K134" s="1338"/>
      <c r="L134" s="1341"/>
      <c r="M134" s="1385"/>
      <c r="N134" s="1283"/>
      <c r="O134" s="1267"/>
      <c r="P134" s="1267"/>
      <c r="Q134" s="1264"/>
      <c r="R134" s="1267"/>
      <c r="S134" s="1375"/>
      <c r="T134" s="1375"/>
      <c r="U134" s="1341"/>
      <c r="V134" s="1385"/>
      <c r="W134" s="1283"/>
      <c r="X134" s="1267"/>
      <c r="Y134" s="1267"/>
      <c r="Z134" s="1264"/>
      <c r="AA134" s="1267"/>
      <c r="AB134" s="1375"/>
      <c r="AC134" s="1320"/>
      <c r="AD134" s="1338"/>
      <c r="AE134" s="1447"/>
      <c r="AF134" s="1380"/>
      <c r="AG134" s="1383"/>
      <c r="AH134" s="1385"/>
      <c r="AI134" s="1283"/>
      <c r="AJ134" s="1267"/>
      <c r="AK134" s="1267"/>
      <c r="AL134" s="1264"/>
      <c r="AM134" s="1267"/>
      <c r="AN134" s="1375"/>
      <c r="AO134" s="1320"/>
      <c r="AP134" s="357"/>
      <c r="AQ134" s="357"/>
      <c r="AR134" s="357"/>
      <c r="AS134" s="357"/>
      <c r="AT134" s="357"/>
      <c r="AU134" s="357"/>
      <c r="AV134" s="357"/>
      <c r="AW134" s="357"/>
      <c r="AX134" s="357"/>
      <c r="AY134" s="357"/>
      <c r="AZ134" s="357"/>
      <c r="BA134" s="357"/>
      <c r="BB134" s="357"/>
      <c r="BC134" s="357"/>
      <c r="BD134" s="357"/>
      <c r="BE134" s="357"/>
      <c r="BF134" s="357"/>
      <c r="BG134" s="357"/>
      <c r="BH134" s="357"/>
      <c r="BI134" s="357"/>
      <c r="BJ134" s="1338"/>
      <c r="BK134" s="337"/>
      <c r="BL134" s="349" t="s">
        <v>1019</v>
      </c>
      <c r="BM134" s="350">
        <v>692600</v>
      </c>
      <c r="BN134" s="1279"/>
      <c r="BO134" s="380">
        <v>6920</v>
      </c>
      <c r="BP134" s="352" t="s">
        <v>974</v>
      </c>
      <c r="BQ134" s="353" t="s">
        <v>975</v>
      </c>
      <c r="BR134" s="354" t="s">
        <v>973</v>
      </c>
      <c r="BS134" s="355" t="s">
        <v>976</v>
      </c>
      <c r="BT134" s="352" t="s">
        <v>973</v>
      </c>
      <c r="BU134" s="381">
        <v>2.2000000000000002</v>
      </c>
      <c r="BV134" s="373"/>
      <c r="BW134" s="1303"/>
      <c r="BX134" s="348"/>
      <c r="BY134" s="1334"/>
      <c r="BZ134" s="1396"/>
      <c r="CA134" s="1338"/>
      <c r="CB134" s="1416"/>
      <c r="CC134" s="1267"/>
      <c r="CD134" s="1267"/>
      <c r="CE134" s="1267"/>
      <c r="CF134" s="1264"/>
      <c r="CG134" s="1267"/>
      <c r="CH134" s="1320"/>
      <c r="CI134" s="1418"/>
      <c r="CJ134" s="1276"/>
      <c r="CK134" s="1354"/>
      <c r="CL134" s="1418"/>
      <c r="CM134" s="1352" t="s">
        <v>1076</v>
      </c>
      <c r="CN134" s="1353">
        <v>11000</v>
      </c>
      <c r="CO134" s="1354">
        <v>12300</v>
      </c>
      <c r="CP134" s="1338"/>
      <c r="CQ134" s="1396"/>
      <c r="CR134" s="1338"/>
      <c r="CS134" s="1355"/>
      <c r="CT134" s="1338"/>
      <c r="CU134" s="1396"/>
      <c r="CV134" s="1338"/>
      <c r="CW134" s="1416"/>
      <c r="CX134" s="1358"/>
      <c r="CY134" s="1267"/>
      <c r="CZ134" s="1358"/>
      <c r="DA134" s="1264"/>
      <c r="DB134" s="1358"/>
      <c r="DC134" s="1320"/>
      <c r="DD134" s="1338"/>
      <c r="DE134" s="1364"/>
      <c r="DF134" s="1366"/>
      <c r="DG134" s="1366"/>
      <c r="DH134" s="1390"/>
      <c r="DI134" s="383"/>
      <c r="DJ134" s="363" t="s">
        <v>1083</v>
      </c>
      <c r="DK134" s="343"/>
      <c r="DL134" s="343"/>
    </row>
    <row r="135" spans="1:116" s="344" customFormat="1" ht="17.45" customHeight="1">
      <c r="A135" s="1405"/>
      <c r="B135" s="1289"/>
      <c r="C135" s="1370"/>
      <c r="D135" s="1371"/>
      <c r="E135" s="1405"/>
      <c r="F135" s="336"/>
      <c r="G135" s="1333"/>
      <c r="H135" s="1347"/>
      <c r="I135" s="1333"/>
      <c r="J135" s="1347"/>
      <c r="K135" s="1338"/>
      <c r="L135" s="1389"/>
      <c r="M135" s="1386"/>
      <c r="N135" s="1410"/>
      <c r="O135" s="1317"/>
      <c r="P135" s="1317"/>
      <c r="Q135" s="1318"/>
      <c r="R135" s="1317"/>
      <c r="S135" s="1376"/>
      <c r="T135" s="1376"/>
      <c r="U135" s="1389"/>
      <c r="V135" s="1386"/>
      <c r="W135" s="1410"/>
      <c r="X135" s="1317"/>
      <c r="Y135" s="1317"/>
      <c r="Z135" s="1318"/>
      <c r="AA135" s="1317"/>
      <c r="AB135" s="1376"/>
      <c r="AC135" s="1321"/>
      <c r="AD135" s="1338"/>
      <c r="AE135" s="1456"/>
      <c r="AF135" s="1381"/>
      <c r="AG135" s="1412"/>
      <c r="AH135" s="1386"/>
      <c r="AI135" s="1410"/>
      <c r="AJ135" s="1317"/>
      <c r="AK135" s="1317"/>
      <c r="AL135" s="1318"/>
      <c r="AM135" s="1317"/>
      <c r="AN135" s="1376"/>
      <c r="AO135" s="1321"/>
      <c r="AP135" s="357"/>
      <c r="AQ135" s="357"/>
      <c r="AR135" s="357"/>
      <c r="AS135" s="357"/>
      <c r="AT135" s="357"/>
      <c r="AU135" s="357"/>
      <c r="AV135" s="357"/>
      <c r="AW135" s="357"/>
      <c r="AX135" s="357"/>
      <c r="AY135" s="357"/>
      <c r="AZ135" s="357"/>
      <c r="BA135" s="357"/>
      <c r="BB135" s="357"/>
      <c r="BC135" s="357"/>
      <c r="BD135" s="357"/>
      <c r="BE135" s="357"/>
      <c r="BF135" s="357"/>
      <c r="BG135" s="357"/>
      <c r="BH135" s="357"/>
      <c r="BI135" s="357"/>
      <c r="BJ135" s="1338"/>
      <c r="BK135" s="337"/>
      <c r="BL135" s="365" t="s">
        <v>1021</v>
      </c>
      <c r="BM135" s="366">
        <v>729900</v>
      </c>
      <c r="BN135" s="1338"/>
      <c r="BO135" s="384">
        <v>7290</v>
      </c>
      <c r="BP135" s="385" t="s">
        <v>974</v>
      </c>
      <c r="BQ135" s="386" t="s">
        <v>975</v>
      </c>
      <c r="BR135" s="387" t="s">
        <v>973</v>
      </c>
      <c r="BS135" s="388" t="s">
        <v>976</v>
      </c>
      <c r="BT135" s="385" t="s">
        <v>973</v>
      </c>
      <c r="BU135" s="389">
        <v>2.2999999999999998</v>
      </c>
      <c r="BV135" s="341"/>
      <c r="BW135" s="1338"/>
      <c r="BX135" s="390"/>
      <c r="BY135" s="1338"/>
      <c r="BZ135" s="1397"/>
      <c r="CA135" s="1338"/>
      <c r="CB135" s="1417"/>
      <c r="CC135" s="1317"/>
      <c r="CD135" s="1317"/>
      <c r="CE135" s="1317"/>
      <c r="CF135" s="1318"/>
      <c r="CG135" s="1317"/>
      <c r="CH135" s="1321"/>
      <c r="CI135" s="1418"/>
      <c r="CJ135" s="1398"/>
      <c r="CK135" s="1394"/>
      <c r="CL135" s="1418"/>
      <c r="CM135" s="1392"/>
      <c r="CN135" s="1393"/>
      <c r="CO135" s="1394"/>
      <c r="CP135" s="1338"/>
      <c r="CQ135" s="1397"/>
      <c r="CR135" s="1338"/>
      <c r="CS135" s="1356"/>
      <c r="CT135" s="1338"/>
      <c r="CU135" s="1397"/>
      <c r="CV135" s="1338"/>
      <c r="CW135" s="1417"/>
      <c r="CX135" s="1414"/>
      <c r="CY135" s="1317"/>
      <c r="CZ135" s="1414"/>
      <c r="DA135" s="1318"/>
      <c r="DB135" s="1414"/>
      <c r="DC135" s="1321"/>
      <c r="DD135" s="1338"/>
      <c r="DE135" s="1365"/>
      <c r="DF135" s="1367"/>
      <c r="DG135" s="1367"/>
      <c r="DH135" s="1391"/>
      <c r="DI135" s="383"/>
      <c r="DJ135" s="392">
        <v>0.7</v>
      </c>
      <c r="DK135" s="343"/>
      <c r="DL135" s="343"/>
    </row>
    <row r="136" spans="1:116" ht="15" customHeight="1"/>
  </sheetData>
  <sheetProtection algorithmName="SHA-512" hashValue="O7JOYtGfIzOgJFkHSufJIm7PDOVagnP1z3eavbFAalGMdC7pN7/hwwt8R0IFJJYpFmyNXL1BQbBj2KOjyqw3oQ==" saltValue="ac3pZzvG4l1PoiKLBiqv7A==" spinCount="100000" sheet="1" objects="1" scenarios="1"/>
  <mergeCells count="2475">
    <mergeCell ref="A128:A131"/>
    <mergeCell ref="A132:A135"/>
    <mergeCell ref="A104:A107"/>
    <mergeCell ref="A108:A111"/>
    <mergeCell ref="A112:A115"/>
    <mergeCell ref="A116:A119"/>
    <mergeCell ref="A120:A123"/>
    <mergeCell ref="A124:A127"/>
    <mergeCell ref="A80:A83"/>
    <mergeCell ref="A84:A87"/>
    <mergeCell ref="A88:A91"/>
    <mergeCell ref="A92:A95"/>
    <mergeCell ref="A96:A99"/>
    <mergeCell ref="A100:A103"/>
    <mergeCell ref="A56:A59"/>
    <mergeCell ref="A60:A63"/>
    <mergeCell ref="A64:A67"/>
    <mergeCell ref="A68:A71"/>
    <mergeCell ref="A72:A75"/>
    <mergeCell ref="A76:A79"/>
    <mergeCell ref="A32:A35"/>
    <mergeCell ref="A36:A39"/>
    <mergeCell ref="A40:A43"/>
    <mergeCell ref="A44:A47"/>
    <mergeCell ref="A48:A51"/>
    <mergeCell ref="A52:A55"/>
    <mergeCell ref="A8:A11"/>
    <mergeCell ref="A12:A15"/>
    <mergeCell ref="A16:A19"/>
    <mergeCell ref="A20:A23"/>
    <mergeCell ref="A24:A27"/>
    <mergeCell ref="A28:A31"/>
    <mergeCell ref="DF132:DF135"/>
    <mergeCell ref="DG132:DG135"/>
    <mergeCell ref="DH132:DH135"/>
    <mergeCell ref="CM134:CM135"/>
    <mergeCell ref="CN134:CN135"/>
    <mergeCell ref="CO134:CO135"/>
    <mergeCell ref="AN132:AN135"/>
    <mergeCell ref="AO132:AO135"/>
    <mergeCell ref="CM132:CM133"/>
    <mergeCell ref="CN132:CN133"/>
    <mergeCell ref="CO132:CO133"/>
    <mergeCell ref="CS132:CS135"/>
    <mergeCell ref="AH132:AH135"/>
    <mergeCell ref="AI132:AI135"/>
    <mergeCell ref="AJ132:AJ135"/>
    <mergeCell ref="AK132:AK135"/>
    <mergeCell ref="AL132:AL135"/>
    <mergeCell ref="AM132:AM135"/>
    <mergeCell ref="AB132:AB135"/>
    <mergeCell ref="AC132:AC135"/>
    <mergeCell ref="AD132:AD135"/>
    <mergeCell ref="AE132:AE135"/>
    <mergeCell ref="AF132:AF135"/>
    <mergeCell ref="AG132:AG135"/>
    <mergeCell ref="V132:V135"/>
    <mergeCell ref="W132:W135"/>
    <mergeCell ref="X132:X135"/>
    <mergeCell ref="Y132:Y135"/>
    <mergeCell ref="Z132:Z135"/>
    <mergeCell ref="AA132:AA135"/>
    <mergeCell ref="P132:P135"/>
    <mergeCell ref="Q132:Q135"/>
    <mergeCell ref="R132:R135"/>
    <mergeCell ref="S132:S135"/>
    <mergeCell ref="T132:T135"/>
    <mergeCell ref="U132:U135"/>
    <mergeCell ref="J132:J135"/>
    <mergeCell ref="K132:K135"/>
    <mergeCell ref="L132:L135"/>
    <mergeCell ref="M132:M135"/>
    <mergeCell ref="N132:N135"/>
    <mergeCell ref="O132:O135"/>
    <mergeCell ref="DF128:DF131"/>
    <mergeCell ref="DG128:DG131"/>
    <mergeCell ref="DH128:DH131"/>
    <mergeCell ref="DJ128:DJ129"/>
    <mergeCell ref="CM130:CM131"/>
    <mergeCell ref="CN130:CN131"/>
    <mergeCell ref="CO130:CO131"/>
    <mergeCell ref="CZ128:CZ135"/>
    <mergeCell ref="DA128:DA135"/>
    <mergeCell ref="DB128:DB135"/>
    <mergeCell ref="DC128:DC135"/>
    <mergeCell ref="DD128:DD135"/>
    <mergeCell ref="DE128:DE131"/>
    <mergeCell ref="DE132:DE135"/>
    <mergeCell ref="CT128:CT135"/>
    <mergeCell ref="CU128:CU135"/>
    <mergeCell ref="CV128:CV135"/>
    <mergeCell ref="CW128:CW135"/>
    <mergeCell ref="CX128:CX135"/>
    <mergeCell ref="CY128:CY135"/>
    <mergeCell ref="CN128:CN129"/>
    <mergeCell ref="CO128:CO129"/>
    <mergeCell ref="CP128:CP135"/>
    <mergeCell ref="CQ128:CQ135"/>
    <mergeCell ref="CR128:CR135"/>
    <mergeCell ref="CS128:CS131"/>
    <mergeCell ref="AI128:AI131"/>
    <mergeCell ref="AJ128:AJ131"/>
    <mergeCell ref="AK128:AK131"/>
    <mergeCell ref="AL128:AL131"/>
    <mergeCell ref="AM128:AM131"/>
    <mergeCell ref="AN128:AN131"/>
    <mergeCell ref="CH128:CH135"/>
    <mergeCell ref="CI128:CI135"/>
    <mergeCell ref="CJ128:CJ135"/>
    <mergeCell ref="CK128:CK135"/>
    <mergeCell ref="CL128:CL135"/>
    <mergeCell ref="CM128:CM129"/>
    <mergeCell ref="CB128:CB135"/>
    <mergeCell ref="CC128:CC135"/>
    <mergeCell ref="CD128:CD135"/>
    <mergeCell ref="CE128:CE135"/>
    <mergeCell ref="CF128:CF135"/>
    <mergeCell ref="CG128:CG135"/>
    <mergeCell ref="BA128:BA131"/>
    <mergeCell ref="BB128:BB131"/>
    <mergeCell ref="BC128:BC131"/>
    <mergeCell ref="BD128:BD131"/>
    <mergeCell ref="BE128:BE131"/>
    <mergeCell ref="BF128:BF131"/>
    <mergeCell ref="DF124:DF127"/>
    <mergeCell ref="AA124:AA127"/>
    <mergeCell ref="AB124:AB127"/>
    <mergeCell ref="AC124:AC127"/>
    <mergeCell ref="AD124:AD127"/>
    <mergeCell ref="AE124:AE127"/>
    <mergeCell ref="AF124:AF127"/>
    <mergeCell ref="U124:U127"/>
    <mergeCell ref="V124:V127"/>
    <mergeCell ref="W124:W127"/>
    <mergeCell ref="X124:X127"/>
    <mergeCell ref="Y124:Y127"/>
    <mergeCell ref="Z124:Z127"/>
    <mergeCell ref="O124:O127"/>
    <mergeCell ref="P124:P127"/>
    <mergeCell ref="Q124:Q127"/>
    <mergeCell ref="AC128:AC131"/>
    <mergeCell ref="AD128:AD131"/>
    <mergeCell ref="AE128:AE131"/>
    <mergeCell ref="AF128:AF131"/>
    <mergeCell ref="AG128:AG131"/>
    <mergeCell ref="AH128:AH131"/>
    <mergeCell ref="W128:W131"/>
    <mergeCell ref="AX128:AX131"/>
    <mergeCell ref="AY128:AY131"/>
    <mergeCell ref="AZ128:AZ131"/>
    <mergeCell ref="AO128:AO131"/>
    <mergeCell ref="AP128:AP131"/>
    <mergeCell ref="AQ128:AQ131"/>
    <mergeCell ref="AR128:AR131"/>
    <mergeCell ref="AS128:AS131"/>
    <mergeCell ref="AT128:AT131"/>
    <mergeCell ref="AM124:AM127"/>
    <mergeCell ref="AN124:AN127"/>
    <mergeCell ref="AO124:AO127"/>
    <mergeCell ref="CM124:CM125"/>
    <mergeCell ref="CN124:CN125"/>
    <mergeCell ref="CO124:CO125"/>
    <mergeCell ref="AG124:AG127"/>
    <mergeCell ref="AH124:AH127"/>
    <mergeCell ref="AI124:AI127"/>
    <mergeCell ref="AJ124:AJ127"/>
    <mergeCell ref="AK124:AK127"/>
    <mergeCell ref="AL124:AL127"/>
    <mergeCell ref="K128:K131"/>
    <mergeCell ref="L128:L131"/>
    <mergeCell ref="M128:M131"/>
    <mergeCell ref="N128:N131"/>
    <mergeCell ref="O128:O131"/>
    <mergeCell ref="P128:P131"/>
    <mergeCell ref="X128:X131"/>
    <mergeCell ref="Y128:Y131"/>
    <mergeCell ref="Z128:Z131"/>
    <mergeCell ref="AA128:AA131"/>
    <mergeCell ref="AB128:AB131"/>
    <mergeCell ref="Q128:Q131"/>
    <mergeCell ref="R128:R131"/>
    <mergeCell ref="S128:S131"/>
    <mergeCell ref="T128:T131"/>
    <mergeCell ref="U128:U131"/>
    <mergeCell ref="V128:V131"/>
    <mergeCell ref="AU128:AU131"/>
    <mergeCell ref="AV128:AV131"/>
    <mergeCell ref="AW128:AW131"/>
    <mergeCell ref="DF120:DF123"/>
    <mergeCell ref="DG120:DG123"/>
    <mergeCell ref="DH120:DH123"/>
    <mergeCell ref="DI120:DI127"/>
    <mergeCell ref="DJ120:DJ123"/>
    <mergeCell ref="CM122:CM123"/>
    <mergeCell ref="CN122:CN123"/>
    <mergeCell ref="CO122:CO123"/>
    <mergeCell ref="CS124:CS127"/>
    <mergeCell ref="DE124:DE127"/>
    <mergeCell ref="CZ120:CZ127"/>
    <mergeCell ref="DA120:DA127"/>
    <mergeCell ref="DB120:DB127"/>
    <mergeCell ref="DC120:DC127"/>
    <mergeCell ref="DD120:DD127"/>
    <mergeCell ref="DE120:DE123"/>
    <mergeCell ref="CT120:CT127"/>
    <mergeCell ref="CU120:CU127"/>
    <mergeCell ref="CV120:CV127"/>
    <mergeCell ref="CW120:CW127"/>
    <mergeCell ref="CX120:CX127"/>
    <mergeCell ref="CY120:CY127"/>
    <mergeCell ref="CN120:CN121"/>
    <mergeCell ref="DG124:DG127"/>
    <mergeCell ref="DH124:DH127"/>
    <mergeCell ref="DJ124:DJ127"/>
    <mergeCell ref="CM126:CM127"/>
    <mergeCell ref="CN126:CN127"/>
    <mergeCell ref="CO126:CO127"/>
    <mergeCell ref="CO120:CO121"/>
    <mergeCell ref="CP120:CP127"/>
    <mergeCell ref="CQ120:CQ127"/>
    <mergeCell ref="CR120:CR127"/>
    <mergeCell ref="CS120:CS123"/>
    <mergeCell ref="CH120:CH127"/>
    <mergeCell ref="CI120:CI127"/>
    <mergeCell ref="CJ120:CJ127"/>
    <mergeCell ref="CK120:CK127"/>
    <mergeCell ref="CL120:CL127"/>
    <mergeCell ref="CM120:CM121"/>
    <mergeCell ref="CB120:CB127"/>
    <mergeCell ref="CC120:CC127"/>
    <mergeCell ref="CD120:CD127"/>
    <mergeCell ref="CE120:CE127"/>
    <mergeCell ref="CF120:CF127"/>
    <mergeCell ref="CG120:CG127"/>
    <mergeCell ref="BL120:BM121"/>
    <mergeCell ref="BN120:BN135"/>
    <mergeCell ref="BW120:BW135"/>
    <mergeCell ref="BY120:BY127"/>
    <mergeCell ref="BZ120:BZ127"/>
    <mergeCell ref="CA120:CA127"/>
    <mergeCell ref="BY128:BY135"/>
    <mergeCell ref="BZ128:BZ135"/>
    <mergeCell ref="CA128:CA135"/>
    <mergeCell ref="BE120:BE123"/>
    <mergeCell ref="BF120:BF123"/>
    <mergeCell ref="BG120:BG123"/>
    <mergeCell ref="BH120:BH123"/>
    <mergeCell ref="BI120:BI123"/>
    <mergeCell ref="BJ120:BJ135"/>
    <mergeCell ref="BG128:BG131"/>
    <mergeCell ref="BH128:BH131"/>
    <mergeCell ref="BI128:BI131"/>
    <mergeCell ref="AY120:AY123"/>
    <mergeCell ref="AZ120:AZ123"/>
    <mergeCell ref="BA120:BA123"/>
    <mergeCell ref="BB120:BB123"/>
    <mergeCell ref="BC120:BC123"/>
    <mergeCell ref="BD120:BD123"/>
    <mergeCell ref="AS120:AS123"/>
    <mergeCell ref="AT120:AT123"/>
    <mergeCell ref="AU120:AU123"/>
    <mergeCell ref="AV120:AV123"/>
    <mergeCell ref="AW120:AW123"/>
    <mergeCell ref="AX120:AX123"/>
    <mergeCell ref="AM120:AM123"/>
    <mergeCell ref="AN120:AN123"/>
    <mergeCell ref="AO120:AO123"/>
    <mergeCell ref="AP120:AP123"/>
    <mergeCell ref="AQ120:AQ123"/>
    <mergeCell ref="AR120:AR123"/>
    <mergeCell ref="AG120:AG123"/>
    <mergeCell ref="AH120:AH123"/>
    <mergeCell ref="AI120:AI123"/>
    <mergeCell ref="AJ120:AJ123"/>
    <mergeCell ref="AK120:AK123"/>
    <mergeCell ref="AL120:AL123"/>
    <mergeCell ref="AA120:AA123"/>
    <mergeCell ref="AB120:AB123"/>
    <mergeCell ref="AC120:AC123"/>
    <mergeCell ref="AD120:AD123"/>
    <mergeCell ref="AE120:AE123"/>
    <mergeCell ref="AF120:AF123"/>
    <mergeCell ref="U120:U123"/>
    <mergeCell ref="V120:V123"/>
    <mergeCell ref="W120:W123"/>
    <mergeCell ref="X120:X123"/>
    <mergeCell ref="Y120:Y123"/>
    <mergeCell ref="Z120:Z123"/>
    <mergeCell ref="O120:O123"/>
    <mergeCell ref="P120:P123"/>
    <mergeCell ref="Q120:Q123"/>
    <mergeCell ref="R120:R123"/>
    <mergeCell ref="S120:S123"/>
    <mergeCell ref="T120:T123"/>
    <mergeCell ref="I120:I123"/>
    <mergeCell ref="J120:J123"/>
    <mergeCell ref="K120:K123"/>
    <mergeCell ref="L120:L123"/>
    <mergeCell ref="M120:M123"/>
    <mergeCell ref="N120:N123"/>
    <mergeCell ref="B120:B135"/>
    <mergeCell ref="C120:C127"/>
    <mergeCell ref="D120:D127"/>
    <mergeCell ref="E120:E123"/>
    <mergeCell ref="G120:G123"/>
    <mergeCell ref="H120:H123"/>
    <mergeCell ref="E124:E127"/>
    <mergeCell ref="G124:G127"/>
    <mergeCell ref="H124:H127"/>
    <mergeCell ref="C128:C135"/>
    <mergeCell ref="R124:R127"/>
    <mergeCell ref="S124:S127"/>
    <mergeCell ref="T124:T127"/>
    <mergeCell ref="I124:I127"/>
    <mergeCell ref="J124:J127"/>
    <mergeCell ref="K124:K127"/>
    <mergeCell ref="L124:L127"/>
    <mergeCell ref="M124:M127"/>
    <mergeCell ref="N124:N127"/>
    <mergeCell ref="D128:D135"/>
    <mergeCell ref="E128:E131"/>
    <mergeCell ref="G128:G131"/>
    <mergeCell ref="H128:H131"/>
    <mergeCell ref="I128:I131"/>
    <mergeCell ref="J128:J131"/>
    <mergeCell ref="E132:E135"/>
    <mergeCell ref="G132:G135"/>
    <mergeCell ref="H132:H135"/>
    <mergeCell ref="I132:I135"/>
    <mergeCell ref="U116:U119"/>
    <mergeCell ref="DF116:DF119"/>
    <mergeCell ref="DG116:DG119"/>
    <mergeCell ref="DH116:DH119"/>
    <mergeCell ref="CM118:CM119"/>
    <mergeCell ref="CN118:CN119"/>
    <mergeCell ref="CO118:CO119"/>
    <mergeCell ref="AN116:AN119"/>
    <mergeCell ref="AO116:AO119"/>
    <mergeCell ref="CM116:CM117"/>
    <mergeCell ref="CN116:CN117"/>
    <mergeCell ref="CO116:CO117"/>
    <mergeCell ref="CS116:CS119"/>
    <mergeCell ref="AH116:AH119"/>
    <mergeCell ref="AI116:AI119"/>
    <mergeCell ref="AJ116:AJ119"/>
    <mergeCell ref="AK116:AK119"/>
    <mergeCell ref="AL116:AL119"/>
    <mergeCell ref="AM116:AM119"/>
    <mergeCell ref="CH112:CH119"/>
    <mergeCell ref="CI112:CI119"/>
    <mergeCell ref="CJ112:CJ119"/>
    <mergeCell ref="CK112:CK119"/>
    <mergeCell ref="CL112:CL119"/>
    <mergeCell ref="CM112:CM113"/>
    <mergeCell ref="CB112:CB119"/>
    <mergeCell ref="CC112:CC119"/>
    <mergeCell ref="CD112:CD119"/>
    <mergeCell ref="CE112:CE119"/>
    <mergeCell ref="CF112:CF119"/>
    <mergeCell ref="CG112:CG119"/>
    <mergeCell ref="BA112:BA115"/>
    <mergeCell ref="DH112:DH115"/>
    <mergeCell ref="DJ112:DJ113"/>
    <mergeCell ref="CM114:CM115"/>
    <mergeCell ref="CN114:CN115"/>
    <mergeCell ref="CO114:CO115"/>
    <mergeCell ref="CZ112:CZ119"/>
    <mergeCell ref="DA112:DA119"/>
    <mergeCell ref="DB112:DB119"/>
    <mergeCell ref="DC112:DC119"/>
    <mergeCell ref="DD112:DD119"/>
    <mergeCell ref="DE112:DE115"/>
    <mergeCell ref="DE116:DE119"/>
    <mergeCell ref="CT112:CT119"/>
    <mergeCell ref="CU112:CU119"/>
    <mergeCell ref="CV112:CV119"/>
    <mergeCell ref="CW112:CW119"/>
    <mergeCell ref="CX112:CX119"/>
    <mergeCell ref="CY112:CY119"/>
    <mergeCell ref="CN112:CN113"/>
    <mergeCell ref="CO112:CO113"/>
    <mergeCell ref="CP112:CP119"/>
    <mergeCell ref="CQ112:CQ119"/>
    <mergeCell ref="CR112:CR119"/>
    <mergeCell ref="CS112:CS115"/>
    <mergeCell ref="AR112:AR115"/>
    <mergeCell ref="AS112:AS115"/>
    <mergeCell ref="AT112:AT115"/>
    <mergeCell ref="AI112:AI115"/>
    <mergeCell ref="AJ112:AJ115"/>
    <mergeCell ref="AK112:AK115"/>
    <mergeCell ref="AL112:AL115"/>
    <mergeCell ref="AM112:AM115"/>
    <mergeCell ref="AN112:AN115"/>
    <mergeCell ref="J116:J119"/>
    <mergeCell ref="K116:K119"/>
    <mergeCell ref="L116:L119"/>
    <mergeCell ref="M116:M119"/>
    <mergeCell ref="N116:N119"/>
    <mergeCell ref="O116:O119"/>
    <mergeCell ref="DF112:DF115"/>
    <mergeCell ref="DG112:DG115"/>
    <mergeCell ref="AB116:AB119"/>
    <mergeCell ref="AC116:AC119"/>
    <mergeCell ref="AD116:AD119"/>
    <mergeCell ref="AE116:AE119"/>
    <mergeCell ref="AF116:AF119"/>
    <mergeCell ref="AG116:AG119"/>
    <mergeCell ref="V116:V119"/>
    <mergeCell ref="W116:W119"/>
    <mergeCell ref="X116:X119"/>
    <mergeCell ref="Y116:Y119"/>
    <mergeCell ref="Z116:Z119"/>
    <mergeCell ref="AA116:AA119"/>
    <mergeCell ref="P116:P119"/>
    <mergeCell ref="Q116:Q119"/>
    <mergeCell ref="R116:R119"/>
    <mergeCell ref="DF108:DF111"/>
    <mergeCell ref="AA108:AA111"/>
    <mergeCell ref="AB108:AB111"/>
    <mergeCell ref="AC108:AC111"/>
    <mergeCell ref="AD108:AD111"/>
    <mergeCell ref="AE108:AE111"/>
    <mergeCell ref="AF108:AF111"/>
    <mergeCell ref="U108:U111"/>
    <mergeCell ref="V108:V111"/>
    <mergeCell ref="W108:W111"/>
    <mergeCell ref="X108:X111"/>
    <mergeCell ref="Y108:Y111"/>
    <mergeCell ref="Z108:Z111"/>
    <mergeCell ref="O108:O111"/>
    <mergeCell ref="P108:P111"/>
    <mergeCell ref="Q108:Q111"/>
    <mergeCell ref="AC112:AC115"/>
    <mergeCell ref="AD112:AD115"/>
    <mergeCell ref="AE112:AE115"/>
    <mergeCell ref="AF112:AF115"/>
    <mergeCell ref="AG112:AG115"/>
    <mergeCell ref="AH112:AH115"/>
    <mergeCell ref="W112:W115"/>
    <mergeCell ref="AU112:AU115"/>
    <mergeCell ref="AV112:AV115"/>
    <mergeCell ref="AW112:AW115"/>
    <mergeCell ref="AX112:AX115"/>
    <mergeCell ref="AY112:AY115"/>
    <mergeCell ref="AZ112:AZ115"/>
    <mergeCell ref="AO112:AO115"/>
    <mergeCell ref="AP112:AP115"/>
    <mergeCell ref="AQ112:AQ115"/>
    <mergeCell ref="AM108:AM111"/>
    <mergeCell ref="AN108:AN111"/>
    <mergeCell ref="AO108:AO111"/>
    <mergeCell ref="CM108:CM109"/>
    <mergeCell ref="CN108:CN109"/>
    <mergeCell ref="CO108:CO109"/>
    <mergeCell ref="AG108:AG111"/>
    <mergeCell ref="AH108:AH111"/>
    <mergeCell ref="AI108:AI111"/>
    <mergeCell ref="AJ108:AJ111"/>
    <mergeCell ref="AK108:AK111"/>
    <mergeCell ref="AL108:AL111"/>
    <mergeCell ref="K112:K115"/>
    <mergeCell ref="L112:L115"/>
    <mergeCell ref="M112:M115"/>
    <mergeCell ref="N112:N115"/>
    <mergeCell ref="O112:O115"/>
    <mergeCell ref="P112:P115"/>
    <mergeCell ref="X112:X115"/>
    <mergeCell ref="Y112:Y115"/>
    <mergeCell ref="Z112:Z115"/>
    <mergeCell ref="AA112:AA115"/>
    <mergeCell ref="AB112:AB115"/>
    <mergeCell ref="Q112:Q115"/>
    <mergeCell ref="R112:R115"/>
    <mergeCell ref="S112:S115"/>
    <mergeCell ref="T112:T115"/>
    <mergeCell ref="U112:U115"/>
    <mergeCell ref="V112:V115"/>
    <mergeCell ref="BC112:BC115"/>
    <mergeCell ref="BD112:BD115"/>
    <mergeCell ref="BE112:BE115"/>
    <mergeCell ref="DF104:DF107"/>
    <mergeCell ref="DG104:DG107"/>
    <mergeCell ref="DH104:DH107"/>
    <mergeCell ref="DI104:DI111"/>
    <mergeCell ref="DJ104:DJ107"/>
    <mergeCell ref="CM106:CM107"/>
    <mergeCell ref="CN106:CN107"/>
    <mergeCell ref="CO106:CO107"/>
    <mergeCell ref="CS108:CS111"/>
    <mergeCell ref="DE108:DE111"/>
    <mergeCell ref="CZ104:CZ111"/>
    <mergeCell ref="DA104:DA111"/>
    <mergeCell ref="DB104:DB111"/>
    <mergeCell ref="DC104:DC111"/>
    <mergeCell ref="DD104:DD111"/>
    <mergeCell ref="DE104:DE107"/>
    <mergeCell ref="CT104:CT111"/>
    <mergeCell ref="CU104:CU111"/>
    <mergeCell ref="CV104:CV111"/>
    <mergeCell ref="CW104:CW111"/>
    <mergeCell ref="CX104:CX111"/>
    <mergeCell ref="CY104:CY111"/>
    <mergeCell ref="CN104:CN105"/>
    <mergeCell ref="DG108:DG111"/>
    <mergeCell ref="DH108:DH111"/>
    <mergeCell ref="DJ108:DJ111"/>
    <mergeCell ref="CM110:CM111"/>
    <mergeCell ref="CN110:CN111"/>
    <mergeCell ref="CO110:CO111"/>
    <mergeCell ref="CO104:CO105"/>
    <mergeCell ref="CP104:CP111"/>
    <mergeCell ref="CQ104:CQ111"/>
    <mergeCell ref="CR104:CR111"/>
    <mergeCell ref="CS104:CS107"/>
    <mergeCell ref="CH104:CH111"/>
    <mergeCell ref="CI104:CI111"/>
    <mergeCell ref="CJ104:CJ111"/>
    <mergeCell ref="CK104:CK111"/>
    <mergeCell ref="CL104:CL111"/>
    <mergeCell ref="CM104:CM105"/>
    <mergeCell ref="CB104:CB111"/>
    <mergeCell ref="CC104:CC111"/>
    <mergeCell ref="CD104:CD111"/>
    <mergeCell ref="CE104:CE111"/>
    <mergeCell ref="CF104:CF111"/>
    <mergeCell ref="CG104:CG111"/>
    <mergeCell ref="BL104:BM105"/>
    <mergeCell ref="BN104:BN119"/>
    <mergeCell ref="BW104:BW119"/>
    <mergeCell ref="BY104:BY111"/>
    <mergeCell ref="BZ104:BZ111"/>
    <mergeCell ref="CA104:CA111"/>
    <mergeCell ref="BY112:BY119"/>
    <mergeCell ref="BZ112:BZ119"/>
    <mergeCell ref="CA112:CA119"/>
    <mergeCell ref="BE104:BE107"/>
    <mergeCell ref="BF104:BF107"/>
    <mergeCell ref="BG104:BG107"/>
    <mergeCell ref="BH104:BH107"/>
    <mergeCell ref="BI104:BI107"/>
    <mergeCell ref="BJ104:BJ119"/>
    <mergeCell ref="BG112:BG115"/>
    <mergeCell ref="BH112:BH115"/>
    <mergeCell ref="BI112:BI115"/>
    <mergeCell ref="BF112:BF115"/>
    <mergeCell ref="AY104:AY107"/>
    <mergeCell ref="AZ104:AZ107"/>
    <mergeCell ref="BA104:BA107"/>
    <mergeCell ref="BB104:BB107"/>
    <mergeCell ref="BC104:BC107"/>
    <mergeCell ref="BD104:BD107"/>
    <mergeCell ref="AS104:AS107"/>
    <mergeCell ref="AT104:AT107"/>
    <mergeCell ref="AU104:AU107"/>
    <mergeCell ref="AV104:AV107"/>
    <mergeCell ref="AW104:AW107"/>
    <mergeCell ref="AX104:AX107"/>
    <mergeCell ref="BB112:BB115"/>
    <mergeCell ref="AM104:AM107"/>
    <mergeCell ref="AN104:AN107"/>
    <mergeCell ref="AO104:AO107"/>
    <mergeCell ref="AP104:AP107"/>
    <mergeCell ref="AQ104:AQ107"/>
    <mergeCell ref="AR104:AR107"/>
    <mergeCell ref="AG104:AG107"/>
    <mergeCell ref="AH104:AH107"/>
    <mergeCell ref="AI104:AI107"/>
    <mergeCell ref="AJ104:AJ107"/>
    <mergeCell ref="AK104:AK107"/>
    <mergeCell ref="AL104:AL107"/>
    <mergeCell ref="AA104:AA107"/>
    <mergeCell ref="AB104:AB107"/>
    <mergeCell ref="AC104:AC107"/>
    <mergeCell ref="AD104:AD107"/>
    <mergeCell ref="AE104:AE107"/>
    <mergeCell ref="AF104:AF107"/>
    <mergeCell ref="U104:U107"/>
    <mergeCell ref="V104:V107"/>
    <mergeCell ref="W104:W107"/>
    <mergeCell ref="X104:X107"/>
    <mergeCell ref="Y104:Y107"/>
    <mergeCell ref="Z104:Z107"/>
    <mergeCell ref="O104:O107"/>
    <mergeCell ref="P104:P107"/>
    <mergeCell ref="Q104:Q107"/>
    <mergeCell ref="R104:R107"/>
    <mergeCell ref="S104:S107"/>
    <mergeCell ref="T104:T107"/>
    <mergeCell ref="I104:I107"/>
    <mergeCell ref="J104:J107"/>
    <mergeCell ref="K104:K107"/>
    <mergeCell ref="L104:L107"/>
    <mergeCell ref="M104:M107"/>
    <mergeCell ref="N104:N107"/>
    <mergeCell ref="B104:B119"/>
    <mergeCell ref="C104:C111"/>
    <mergeCell ref="D104:D111"/>
    <mergeCell ref="E104:E107"/>
    <mergeCell ref="G104:G107"/>
    <mergeCell ref="H104:H107"/>
    <mergeCell ref="E108:E111"/>
    <mergeCell ref="G108:G111"/>
    <mergeCell ref="H108:H111"/>
    <mergeCell ref="C112:C119"/>
    <mergeCell ref="R108:R111"/>
    <mergeCell ref="S108:S111"/>
    <mergeCell ref="T108:T111"/>
    <mergeCell ref="I108:I111"/>
    <mergeCell ref="J108:J111"/>
    <mergeCell ref="K108:K111"/>
    <mergeCell ref="L108:L111"/>
    <mergeCell ref="M108:M111"/>
    <mergeCell ref="N108:N111"/>
    <mergeCell ref="D112:D119"/>
    <mergeCell ref="E112:E115"/>
    <mergeCell ref="G112:G115"/>
    <mergeCell ref="H112:H115"/>
    <mergeCell ref="I112:I115"/>
    <mergeCell ref="J112:J115"/>
    <mergeCell ref="E116:E119"/>
    <mergeCell ref="G116:G119"/>
    <mergeCell ref="H116:H119"/>
    <mergeCell ref="I116:I119"/>
    <mergeCell ref="S116:S119"/>
    <mergeCell ref="T116:T119"/>
    <mergeCell ref="U100:U103"/>
    <mergeCell ref="DF100:DF103"/>
    <mergeCell ref="DG100:DG103"/>
    <mergeCell ref="DH100:DH103"/>
    <mergeCell ref="CM102:CM103"/>
    <mergeCell ref="CN102:CN103"/>
    <mergeCell ref="CO102:CO103"/>
    <mergeCell ref="AN100:AN103"/>
    <mergeCell ref="AO100:AO103"/>
    <mergeCell ref="CM100:CM101"/>
    <mergeCell ref="CN100:CN101"/>
    <mergeCell ref="CO100:CO101"/>
    <mergeCell ref="CS100:CS103"/>
    <mergeCell ref="AH100:AH103"/>
    <mergeCell ref="AI100:AI103"/>
    <mergeCell ref="AJ100:AJ103"/>
    <mergeCell ref="AK100:AK103"/>
    <mergeCell ref="AL100:AL103"/>
    <mergeCell ref="AM100:AM103"/>
    <mergeCell ref="CH96:CH103"/>
    <mergeCell ref="CI96:CI103"/>
    <mergeCell ref="CJ96:CJ103"/>
    <mergeCell ref="CK96:CK103"/>
    <mergeCell ref="CL96:CL103"/>
    <mergeCell ref="CM96:CM97"/>
    <mergeCell ref="CB96:CB103"/>
    <mergeCell ref="CC96:CC103"/>
    <mergeCell ref="CD96:CD103"/>
    <mergeCell ref="CE96:CE103"/>
    <mergeCell ref="CF96:CF103"/>
    <mergeCell ref="CG96:CG103"/>
    <mergeCell ref="BA96:BA99"/>
    <mergeCell ref="DH96:DH99"/>
    <mergeCell ref="DJ96:DJ97"/>
    <mergeCell ref="CM98:CM99"/>
    <mergeCell ref="CN98:CN99"/>
    <mergeCell ref="CO98:CO99"/>
    <mergeCell ref="CZ96:CZ103"/>
    <mergeCell ref="DA96:DA103"/>
    <mergeCell ref="DB96:DB103"/>
    <mergeCell ref="DC96:DC103"/>
    <mergeCell ref="DD96:DD103"/>
    <mergeCell ref="DE96:DE99"/>
    <mergeCell ref="DE100:DE103"/>
    <mergeCell ref="CT96:CT103"/>
    <mergeCell ref="CU96:CU103"/>
    <mergeCell ref="CV96:CV103"/>
    <mergeCell ref="CW96:CW103"/>
    <mergeCell ref="CX96:CX103"/>
    <mergeCell ref="CY96:CY103"/>
    <mergeCell ref="CN96:CN97"/>
    <mergeCell ref="CO96:CO97"/>
    <mergeCell ref="CP96:CP103"/>
    <mergeCell ref="CQ96:CQ103"/>
    <mergeCell ref="CR96:CR103"/>
    <mergeCell ref="CS96:CS99"/>
    <mergeCell ref="AR96:AR99"/>
    <mergeCell ref="AS96:AS99"/>
    <mergeCell ref="AT96:AT99"/>
    <mergeCell ref="AI96:AI99"/>
    <mergeCell ref="AJ96:AJ99"/>
    <mergeCell ref="AK96:AK99"/>
    <mergeCell ref="AL96:AL99"/>
    <mergeCell ref="AM96:AM99"/>
    <mergeCell ref="AN96:AN99"/>
    <mergeCell ref="J100:J103"/>
    <mergeCell ref="K100:K103"/>
    <mergeCell ref="L100:L103"/>
    <mergeCell ref="M100:M103"/>
    <mergeCell ref="N100:N103"/>
    <mergeCell ref="O100:O103"/>
    <mergeCell ref="DF96:DF99"/>
    <mergeCell ref="DG96:DG99"/>
    <mergeCell ref="AB100:AB103"/>
    <mergeCell ref="AC100:AC103"/>
    <mergeCell ref="AD100:AD103"/>
    <mergeCell ref="AE100:AE103"/>
    <mergeCell ref="AF100:AF103"/>
    <mergeCell ref="AG100:AG103"/>
    <mergeCell ref="V100:V103"/>
    <mergeCell ref="W100:W103"/>
    <mergeCell ref="X100:X103"/>
    <mergeCell ref="Y100:Y103"/>
    <mergeCell ref="Z100:Z103"/>
    <mergeCell ref="AA100:AA103"/>
    <mergeCell ref="P100:P103"/>
    <mergeCell ref="Q100:Q103"/>
    <mergeCell ref="R100:R103"/>
    <mergeCell ref="DF92:DF95"/>
    <mergeCell ref="AA92:AA95"/>
    <mergeCell ref="AB92:AB95"/>
    <mergeCell ref="AC92:AC95"/>
    <mergeCell ref="AD92:AD95"/>
    <mergeCell ref="AE92:AE95"/>
    <mergeCell ref="AF92:AF95"/>
    <mergeCell ref="U92:U95"/>
    <mergeCell ref="V92:V95"/>
    <mergeCell ref="W92:W95"/>
    <mergeCell ref="X92:X95"/>
    <mergeCell ref="Y92:Y95"/>
    <mergeCell ref="Z92:Z95"/>
    <mergeCell ref="O92:O95"/>
    <mergeCell ref="P92:P95"/>
    <mergeCell ref="Q92:Q95"/>
    <mergeCell ref="AC96:AC99"/>
    <mergeCell ref="AD96:AD99"/>
    <mergeCell ref="AE96:AE99"/>
    <mergeCell ref="AF96:AF99"/>
    <mergeCell ref="AG96:AG99"/>
    <mergeCell ref="AH96:AH99"/>
    <mergeCell ref="W96:W99"/>
    <mergeCell ref="AU96:AU99"/>
    <mergeCell ref="AV96:AV99"/>
    <mergeCell ref="AW96:AW99"/>
    <mergeCell ref="AX96:AX99"/>
    <mergeCell ref="AY96:AY99"/>
    <mergeCell ref="AZ96:AZ99"/>
    <mergeCell ref="AO96:AO99"/>
    <mergeCell ref="AP96:AP99"/>
    <mergeCell ref="AQ96:AQ99"/>
    <mergeCell ref="AM92:AM95"/>
    <mergeCell ref="AN92:AN95"/>
    <mergeCell ref="AO92:AO95"/>
    <mergeCell ref="CM92:CM93"/>
    <mergeCell ref="CN92:CN93"/>
    <mergeCell ref="CO92:CO93"/>
    <mergeCell ref="AG92:AG95"/>
    <mergeCell ref="AH92:AH95"/>
    <mergeCell ref="AI92:AI95"/>
    <mergeCell ref="AJ92:AJ95"/>
    <mergeCell ref="AK92:AK95"/>
    <mergeCell ref="AL92:AL95"/>
    <mergeCell ref="K96:K99"/>
    <mergeCell ref="L96:L99"/>
    <mergeCell ref="M96:M99"/>
    <mergeCell ref="N96:N99"/>
    <mergeCell ref="O96:O99"/>
    <mergeCell ref="P96:P99"/>
    <mergeCell ref="X96:X99"/>
    <mergeCell ref="Y96:Y99"/>
    <mergeCell ref="Z96:Z99"/>
    <mergeCell ref="AA96:AA99"/>
    <mergeCell ref="AB96:AB99"/>
    <mergeCell ref="Q96:Q99"/>
    <mergeCell ref="R96:R99"/>
    <mergeCell ref="S96:S99"/>
    <mergeCell ref="T96:T99"/>
    <mergeCell ref="U96:U99"/>
    <mergeCell ref="V96:V99"/>
    <mergeCell ref="BC96:BC99"/>
    <mergeCell ref="BD96:BD99"/>
    <mergeCell ref="BE96:BE99"/>
    <mergeCell ref="DF88:DF91"/>
    <mergeCell ref="DG88:DG91"/>
    <mergeCell ref="DH88:DH91"/>
    <mergeCell ref="DI88:DI95"/>
    <mergeCell ref="DJ88:DJ91"/>
    <mergeCell ref="CM90:CM91"/>
    <mergeCell ref="CN90:CN91"/>
    <mergeCell ref="CO90:CO91"/>
    <mergeCell ref="CS92:CS95"/>
    <mergeCell ref="DE92:DE95"/>
    <mergeCell ref="CZ88:CZ95"/>
    <mergeCell ref="DA88:DA95"/>
    <mergeCell ref="DB88:DB95"/>
    <mergeCell ref="DC88:DC95"/>
    <mergeCell ref="DD88:DD95"/>
    <mergeCell ref="DE88:DE91"/>
    <mergeCell ref="CT88:CT95"/>
    <mergeCell ref="CU88:CU95"/>
    <mergeCell ref="CV88:CV95"/>
    <mergeCell ref="CW88:CW95"/>
    <mergeCell ref="CX88:CX95"/>
    <mergeCell ref="CY88:CY95"/>
    <mergeCell ref="CN88:CN89"/>
    <mergeCell ref="DG92:DG95"/>
    <mergeCell ref="DH92:DH95"/>
    <mergeCell ref="DJ92:DJ95"/>
    <mergeCell ref="CM94:CM95"/>
    <mergeCell ref="CN94:CN95"/>
    <mergeCell ref="CO94:CO95"/>
    <mergeCell ref="CO88:CO89"/>
    <mergeCell ref="CP88:CP95"/>
    <mergeCell ref="CQ88:CQ95"/>
    <mergeCell ref="CR88:CR95"/>
    <mergeCell ref="CS88:CS91"/>
    <mergeCell ref="CH88:CH95"/>
    <mergeCell ref="CI88:CI95"/>
    <mergeCell ref="CJ88:CJ95"/>
    <mergeCell ref="CK88:CK95"/>
    <mergeCell ref="CL88:CL95"/>
    <mergeCell ref="CM88:CM89"/>
    <mergeCell ref="CB88:CB95"/>
    <mergeCell ref="CC88:CC95"/>
    <mergeCell ref="CD88:CD95"/>
    <mergeCell ref="CE88:CE95"/>
    <mergeCell ref="CF88:CF95"/>
    <mergeCell ref="CG88:CG95"/>
    <mergeCell ref="BL88:BM89"/>
    <mergeCell ref="BN88:BN103"/>
    <mergeCell ref="BW88:BW103"/>
    <mergeCell ref="BY88:BY95"/>
    <mergeCell ref="BZ88:BZ95"/>
    <mergeCell ref="CA88:CA95"/>
    <mergeCell ref="BY96:BY103"/>
    <mergeCell ref="BZ96:BZ103"/>
    <mergeCell ref="CA96:CA103"/>
    <mergeCell ref="BE88:BE91"/>
    <mergeCell ref="BF88:BF91"/>
    <mergeCell ref="BG88:BG91"/>
    <mergeCell ref="BH88:BH91"/>
    <mergeCell ref="BI88:BI91"/>
    <mergeCell ref="BJ88:BJ103"/>
    <mergeCell ref="BG96:BG99"/>
    <mergeCell ref="BH96:BH99"/>
    <mergeCell ref="BI96:BI99"/>
    <mergeCell ref="BF96:BF99"/>
    <mergeCell ref="AY88:AY91"/>
    <mergeCell ref="AZ88:AZ91"/>
    <mergeCell ref="BA88:BA91"/>
    <mergeCell ref="BB88:BB91"/>
    <mergeCell ref="BC88:BC91"/>
    <mergeCell ref="BD88:BD91"/>
    <mergeCell ref="AS88:AS91"/>
    <mergeCell ref="AT88:AT91"/>
    <mergeCell ref="AU88:AU91"/>
    <mergeCell ref="AV88:AV91"/>
    <mergeCell ref="AW88:AW91"/>
    <mergeCell ref="AX88:AX91"/>
    <mergeCell ref="BB96:BB99"/>
    <mergeCell ref="AM88:AM91"/>
    <mergeCell ref="AN88:AN91"/>
    <mergeCell ref="AO88:AO91"/>
    <mergeCell ref="AP88:AP91"/>
    <mergeCell ref="AQ88:AQ91"/>
    <mergeCell ref="AR88:AR91"/>
    <mergeCell ref="AG88:AG91"/>
    <mergeCell ref="AH88:AH91"/>
    <mergeCell ref="AI88:AI91"/>
    <mergeCell ref="AJ88:AJ91"/>
    <mergeCell ref="AK88:AK91"/>
    <mergeCell ref="AL88:AL91"/>
    <mergeCell ref="AA88:AA91"/>
    <mergeCell ref="AB88:AB91"/>
    <mergeCell ref="AC88:AC91"/>
    <mergeCell ref="AD88:AD91"/>
    <mergeCell ref="AE88:AE91"/>
    <mergeCell ref="AF88:AF91"/>
    <mergeCell ref="U88:U91"/>
    <mergeCell ref="V88:V91"/>
    <mergeCell ref="W88:W91"/>
    <mergeCell ref="X88:X91"/>
    <mergeCell ref="Y88:Y91"/>
    <mergeCell ref="Z88:Z91"/>
    <mergeCell ref="O88:O91"/>
    <mergeCell ref="P88:P91"/>
    <mergeCell ref="Q88:Q91"/>
    <mergeCell ref="R88:R91"/>
    <mergeCell ref="S88:S91"/>
    <mergeCell ref="T88:T91"/>
    <mergeCell ref="I88:I91"/>
    <mergeCell ref="J88:J91"/>
    <mergeCell ref="K88:K91"/>
    <mergeCell ref="L88:L91"/>
    <mergeCell ref="M88:M91"/>
    <mergeCell ref="N88:N91"/>
    <mergeCell ref="B88:B103"/>
    <mergeCell ref="C88:C95"/>
    <mergeCell ref="D88:D95"/>
    <mergeCell ref="E88:E91"/>
    <mergeCell ref="G88:G91"/>
    <mergeCell ref="H88:H91"/>
    <mergeCell ref="E92:E95"/>
    <mergeCell ref="G92:G95"/>
    <mergeCell ref="H92:H95"/>
    <mergeCell ref="C96:C103"/>
    <mergeCell ref="R92:R95"/>
    <mergeCell ref="S92:S95"/>
    <mergeCell ref="T92:T95"/>
    <mergeCell ref="I92:I95"/>
    <mergeCell ref="J92:J95"/>
    <mergeCell ref="K92:K95"/>
    <mergeCell ref="L92:L95"/>
    <mergeCell ref="M92:M95"/>
    <mergeCell ref="N92:N95"/>
    <mergeCell ref="D96:D103"/>
    <mergeCell ref="E96:E99"/>
    <mergeCell ref="G96:G99"/>
    <mergeCell ref="H96:H99"/>
    <mergeCell ref="I96:I99"/>
    <mergeCell ref="J96:J99"/>
    <mergeCell ref="E100:E103"/>
    <mergeCell ref="G100:G103"/>
    <mergeCell ref="H100:H103"/>
    <mergeCell ref="I100:I103"/>
    <mergeCell ref="S100:S103"/>
    <mergeCell ref="T100:T103"/>
    <mergeCell ref="U84:U87"/>
    <mergeCell ref="DF84:DF87"/>
    <mergeCell ref="DG84:DG87"/>
    <mergeCell ref="DH84:DH87"/>
    <mergeCell ref="CM86:CM87"/>
    <mergeCell ref="CN86:CN87"/>
    <mergeCell ref="CO86:CO87"/>
    <mergeCell ref="AN84:AN87"/>
    <mergeCell ref="AO84:AO87"/>
    <mergeCell ref="CM84:CM85"/>
    <mergeCell ref="CN84:CN85"/>
    <mergeCell ref="CO84:CO85"/>
    <mergeCell ref="CS84:CS87"/>
    <mergeCell ref="AH84:AH87"/>
    <mergeCell ref="AI84:AI87"/>
    <mergeCell ref="AJ84:AJ87"/>
    <mergeCell ref="AK84:AK87"/>
    <mergeCell ref="AL84:AL87"/>
    <mergeCell ref="AM84:AM87"/>
    <mergeCell ref="CH80:CH87"/>
    <mergeCell ref="CI80:CI87"/>
    <mergeCell ref="CJ80:CJ87"/>
    <mergeCell ref="CK80:CK87"/>
    <mergeCell ref="CL80:CL87"/>
    <mergeCell ref="CM80:CM81"/>
    <mergeCell ref="CB80:CB87"/>
    <mergeCell ref="CC80:CC87"/>
    <mergeCell ref="CD80:CD87"/>
    <mergeCell ref="CE80:CE87"/>
    <mergeCell ref="CF80:CF87"/>
    <mergeCell ref="CG80:CG87"/>
    <mergeCell ref="BA80:BA83"/>
    <mergeCell ref="DH80:DH83"/>
    <mergeCell ref="DJ80:DJ81"/>
    <mergeCell ref="CM82:CM83"/>
    <mergeCell ref="CN82:CN83"/>
    <mergeCell ref="CO82:CO83"/>
    <mergeCell ref="CZ80:CZ87"/>
    <mergeCell ref="DA80:DA87"/>
    <mergeCell ref="DB80:DB87"/>
    <mergeCell ref="DC80:DC87"/>
    <mergeCell ref="DD80:DD87"/>
    <mergeCell ref="DE80:DE83"/>
    <mergeCell ref="DE84:DE87"/>
    <mergeCell ref="CT80:CT87"/>
    <mergeCell ref="CU80:CU87"/>
    <mergeCell ref="CV80:CV87"/>
    <mergeCell ref="CW80:CW87"/>
    <mergeCell ref="CX80:CX87"/>
    <mergeCell ref="CY80:CY87"/>
    <mergeCell ref="CN80:CN81"/>
    <mergeCell ref="CO80:CO81"/>
    <mergeCell ref="CP80:CP87"/>
    <mergeCell ref="CQ80:CQ87"/>
    <mergeCell ref="CR80:CR87"/>
    <mergeCell ref="CS80:CS83"/>
    <mergeCell ref="AR80:AR83"/>
    <mergeCell ref="AS80:AS83"/>
    <mergeCell ref="AT80:AT83"/>
    <mergeCell ref="AI80:AI83"/>
    <mergeCell ref="AJ80:AJ83"/>
    <mergeCell ref="AK80:AK83"/>
    <mergeCell ref="AL80:AL83"/>
    <mergeCell ref="AM80:AM83"/>
    <mergeCell ref="AN80:AN83"/>
    <mergeCell ref="J84:J87"/>
    <mergeCell ref="K84:K87"/>
    <mergeCell ref="L84:L87"/>
    <mergeCell ref="M84:M87"/>
    <mergeCell ref="N84:N87"/>
    <mergeCell ref="O84:O87"/>
    <mergeCell ref="DF80:DF83"/>
    <mergeCell ref="DG80:DG83"/>
    <mergeCell ref="AB84:AB87"/>
    <mergeCell ref="AC84:AC87"/>
    <mergeCell ref="AD84:AD87"/>
    <mergeCell ref="AE84:AE87"/>
    <mergeCell ref="AF84:AF87"/>
    <mergeCell ref="AG84:AG87"/>
    <mergeCell ref="V84:V87"/>
    <mergeCell ref="W84:W87"/>
    <mergeCell ref="X84:X87"/>
    <mergeCell ref="Y84:Y87"/>
    <mergeCell ref="Z84:Z87"/>
    <mergeCell ref="AA84:AA87"/>
    <mergeCell ref="P84:P87"/>
    <mergeCell ref="Q84:Q87"/>
    <mergeCell ref="R84:R87"/>
    <mergeCell ref="DF76:DF79"/>
    <mergeCell ref="AA76:AA79"/>
    <mergeCell ref="AB76:AB79"/>
    <mergeCell ref="AC76:AC79"/>
    <mergeCell ref="AD76:AD79"/>
    <mergeCell ref="AE76:AE79"/>
    <mergeCell ref="AF76:AF79"/>
    <mergeCell ref="U76:U79"/>
    <mergeCell ref="V76:V79"/>
    <mergeCell ref="W76:W79"/>
    <mergeCell ref="X76:X79"/>
    <mergeCell ref="Y76:Y79"/>
    <mergeCell ref="Z76:Z79"/>
    <mergeCell ref="O76:O79"/>
    <mergeCell ref="P76:P79"/>
    <mergeCell ref="Q76:Q79"/>
    <mergeCell ref="AC80:AC83"/>
    <mergeCell ref="AD80:AD83"/>
    <mergeCell ref="AE80:AE83"/>
    <mergeCell ref="AF80:AF83"/>
    <mergeCell ref="AG80:AG83"/>
    <mergeCell ref="AH80:AH83"/>
    <mergeCell ref="W80:W83"/>
    <mergeCell ref="AU80:AU83"/>
    <mergeCell ref="AV80:AV83"/>
    <mergeCell ref="AW80:AW83"/>
    <mergeCell ref="AX80:AX83"/>
    <mergeCell ref="AY80:AY83"/>
    <mergeCell ref="AZ80:AZ83"/>
    <mergeCell ref="AO80:AO83"/>
    <mergeCell ref="AP80:AP83"/>
    <mergeCell ref="AQ80:AQ83"/>
    <mergeCell ref="AM76:AM79"/>
    <mergeCell ref="AN76:AN79"/>
    <mergeCell ref="AO76:AO79"/>
    <mergeCell ref="CM76:CM77"/>
    <mergeCell ref="CN76:CN77"/>
    <mergeCell ref="CO76:CO77"/>
    <mergeCell ref="AG76:AG79"/>
    <mergeCell ref="AH76:AH79"/>
    <mergeCell ref="AI76:AI79"/>
    <mergeCell ref="AJ76:AJ79"/>
    <mergeCell ref="AK76:AK79"/>
    <mergeCell ref="AL76:AL79"/>
    <mergeCell ref="K80:K83"/>
    <mergeCell ref="L80:L83"/>
    <mergeCell ref="M80:M83"/>
    <mergeCell ref="N80:N83"/>
    <mergeCell ref="O80:O83"/>
    <mergeCell ref="P80:P83"/>
    <mergeCell ref="X80:X83"/>
    <mergeCell ref="Y80:Y83"/>
    <mergeCell ref="Z80:Z83"/>
    <mergeCell ref="AA80:AA83"/>
    <mergeCell ref="AB80:AB83"/>
    <mergeCell ref="Q80:Q83"/>
    <mergeCell ref="R80:R83"/>
    <mergeCell ref="S80:S83"/>
    <mergeCell ref="T80:T83"/>
    <mergeCell ref="U80:U83"/>
    <mergeCell ref="V80:V83"/>
    <mergeCell ref="BC80:BC83"/>
    <mergeCell ref="BD80:BD83"/>
    <mergeCell ref="BE80:BE83"/>
    <mergeCell ref="DF72:DF75"/>
    <mergeCell ref="DG72:DG75"/>
    <mergeCell ref="DH72:DH75"/>
    <mergeCell ref="DI72:DI79"/>
    <mergeCell ref="DJ72:DJ75"/>
    <mergeCell ref="CM74:CM75"/>
    <mergeCell ref="CN74:CN75"/>
    <mergeCell ref="CO74:CO75"/>
    <mergeCell ref="CS76:CS79"/>
    <mergeCell ref="DE76:DE79"/>
    <mergeCell ref="CZ72:CZ79"/>
    <mergeCell ref="DA72:DA79"/>
    <mergeCell ref="DB72:DB79"/>
    <mergeCell ref="DC72:DC79"/>
    <mergeCell ref="DD72:DD79"/>
    <mergeCell ref="DE72:DE75"/>
    <mergeCell ref="CT72:CT79"/>
    <mergeCell ref="CU72:CU79"/>
    <mergeCell ref="CV72:CV79"/>
    <mergeCell ref="CW72:CW79"/>
    <mergeCell ref="CX72:CX79"/>
    <mergeCell ref="CY72:CY79"/>
    <mergeCell ref="CN72:CN73"/>
    <mergeCell ref="DG76:DG79"/>
    <mergeCell ref="DH76:DH79"/>
    <mergeCell ref="DJ76:DJ79"/>
    <mergeCell ref="CM78:CM79"/>
    <mergeCell ref="CN78:CN79"/>
    <mergeCell ref="CO78:CO79"/>
    <mergeCell ref="CO72:CO73"/>
    <mergeCell ref="CP72:CP79"/>
    <mergeCell ref="CQ72:CQ79"/>
    <mergeCell ref="CR72:CR79"/>
    <mergeCell ref="CS72:CS75"/>
    <mergeCell ref="CH72:CH79"/>
    <mergeCell ref="CI72:CI79"/>
    <mergeCell ref="CJ72:CJ79"/>
    <mergeCell ref="CK72:CK79"/>
    <mergeCell ref="CL72:CL79"/>
    <mergeCell ref="CM72:CM73"/>
    <mergeCell ref="CB72:CB79"/>
    <mergeCell ref="CC72:CC79"/>
    <mergeCell ref="CD72:CD79"/>
    <mergeCell ref="CE72:CE79"/>
    <mergeCell ref="CF72:CF79"/>
    <mergeCell ref="CG72:CG79"/>
    <mergeCell ref="BL72:BM73"/>
    <mergeCell ref="BN72:BN87"/>
    <mergeCell ref="BW72:BW87"/>
    <mergeCell ref="BY72:BY79"/>
    <mergeCell ref="BZ72:BZ79"/>
    <mergeCell ref="CA72:CA79"/>
    <mergeCell ref="BY80:BY87"/>
    <mergeCell ref="BZ80:BZ87"/>
    <mergeCell ref="CA80:CA87"/>
    <mergeCell ref="BE72:BE75"/>
    <mergeCell ref="BF72:BF75"/>
    <mergeCell ref="BG72:BG75"/>
    <mergeCell ref="BH72:BH75"/>
    <mergeCell ref="BI72:BI75"/>
    <mergeCell ref="BJ72:BJ87"/>
    <mergeCell ref="BG80:BG83"/>
    <mergeCell ref="BH80:BH83"/>
    <mergeCell ref="BI80:BI83"/>
    <mergeCell ref="BF80:BF83"/>
    <mergeCell ref="AY72:AY75"/>
    <mergeCell ref="AZ72:AZ75"/>
    <mergeCell ref="BA72:BA75"/>
    <mergeCell ref="BB72:BB75"/>
    <mergeCell ref="BC72:BC75"/>
    <mergeCell ref="BD72:BD75"/>
    <mergeCell ref="AS72:AS75"/>
    <mergeCell ref="AT72:AT75"/>
    <mergeCell ref="AU72:AU75"/>
    <mergeCell ref="AV72:AV75"/>
    <mergeCell ref="AW72:AW75"/>
    <mergeCell ref="AX72:AX75"/>
    <mergeCell ref="BB80:BB83"/>
    <mergeCell ref="AM72:AM75"/>
    <mergeCell ref="AN72:AN75"/>
    <mergeCell ref="AO72:AO75"/>
    <mergeCell ref="AP72:AP75"/>
    <mergeCell ref="AQ72:AQ75"/>
    <mergeCell ref="AR72:AR75"/>
    <mergeCell ref="AG72:AG75"/>
    <mergeCell ref="AH72:AH75"/>
    <mergeCell ref="AI72:AI75"/>
    <mergeCell ref="AJ72:AJ75"/>
    <mergeCell ref="AK72:AK75"/>
    <mergeCell ref="AL72:AL75"/>
    <mergeCell ref="AA72:AA75"/>
    <mergeCell ref="AB72:AB75"/>
    <mergeCell ref="AC72:AC75"/>
    <mergeCell ref="AD72:AD75"/>
    <mergeCell ref="AE72:AE75"/>
    <mergeCell ref="AF72:AF75"/>
    <mergeCell ref="U72:U75"/>
    <mergeCell ref="V72:V75"/>
    <mergeCell ref="W72:W75"/>
    <mergeCell ref="X72:X75"/>
    <mergeCell ref="Y72:Y75"/>
    <mergeCell ref="Z72:Z75"/>
    <mergeCell ref="O72:O75"/>
    <mergeCell ref="P72:P75"/>
    <mergeCell ref="Q72:Q75"/>
    <mergeCell ref="R72:R75"/>
    <mergeCell ref="S72:S75"/>
    <mergeCell ref="T72:T75"/>
    <mergeCell ref="I72:I75"/>
    <mergeCell ref="J72:J75"/>
    <mergeCell ref="K72:K75"/>
    <mergeCell ref="L72:L75"/>
    <mergeCell ref="M72:M75"/>
    <mergeCell ref="N72:N75"/>
    <mergeCell ref="B72:B87"/>
    <mergeCell ref="C72:C79"/>
    <mergeCell ref="D72:D79"/>
    <mergeCell ref="E72:E75"/>
    <mergeCell ref="G72:G75"/>
    <mergeCell ref="H72:H75"/>
    <mergeCell ref="E76:E79"/>
    <mergeCell ref="G76:G79"/>
    <mergeCell ref="H76:H79"/>
    <mergeCell ref="C80:C87"/>
    <mergeCell ref="R76:R79"/>
    <mergeCell ref="S76:S79"/>
    <mergeCell ref="T76:T79"/>
    <mergeCell ref="I76:I79"/>
    <mergeCell ref="J76:J79"/>
    <mergeCell ref="K76:K79"/>
    <mergeCell ref="L76:L79"/>
    <mergeCell ref="M76:M79"/>
    <mergeCell ref="N76:N79"/>
    <mergeCell ref="D80:D87"/>
    <mergeCell ref="E80:E83"/>
    <mergeCell ref="G80:G83"/>
    <mergeCell ref="H80:H83"/>
    <mergeCell ref="I80:I83"/>
    <mergeCell ref="J80:J83"/>
    <mergeCell ref="E84:E87"/>
    <mergeCell ref="G84:G87"/>
    <mergeCell ref="H84:H87"/>
    <mergeCell ref="I84:I87"/>
    <mergeCell ref="S84:S87"/>
    <mergeCell ref="T84:T87"/>
    <mergeCell ref="U68:U71"/>
    <mergeCell ref="DF68:DF71"/>
    <mergeCell ref="DG68:DG71"/>
    <mergeCell ref="DH68:DH71"/>
    <mergeCell ref="CM70:CM71"/>
    <mergeCell ref="CN70:CN71"/>
    <mergeCell ref="CO70:CO71"/>
    <mergeCell ref="AN68:AN71"/>
    <mergeCell ref="AO68:AO71"/>
    <mergeCell ref="CM68:CM69"/>
    <mergeCell ref="CN68:CN69"/>
    <mergeCell ref="CO68:CO69"/>
    <mergeCell ref="CS68:CS71"/>
    <mergeCell ref="AH68:AH71"/>
    <mergeCell ref="AI68:AI71"/>
    <mergeCell ref="AJ68:AJ71"/>
    <mergeCell ref="AK68:AK71"/>
    <mergeCell ref="AL68:AL71"/>
    <mergeCell ref="AM68:AM71"/>
    <mergeCell ref="CH64:CH71"/>
    <mergeCell ref="CI64:CI71"/>
    <mergeCell ref="CJ64:CJ71"/>
    <mergeCell ref="CK64:CK71"/>
    <mergeCell ref="CL64:CL71"/>
    <mergeCell ref="CM64:CM65"/>
    <mergeCell ref="CB64:CB71"/>
    <mergeCell ref="CC64:CC71"/>
    <mergeCell ref="CD64:CD71"/>
    <mergeCell ref="CE64:CE71"/>
    <mergeCell ref="CF64:CF71"/>
    <mergeCell ref="CG64:CG71"/>
    <mergeCell ref="BA64:BA67"/>
    <mergeCell ref="DH64:DH67"/>
    <mergeCell ref="DJ64:DJ65"/>
    <mergeCell ref="CM66:CM67"/>
    <mergeCell ref="CN66:CN67"/>
    <mergeCell ref="CO66:CO67"/>
    <mergeCell ref="CZ64:CZ71"/>
    <mergeCell ref="DA64:DA71"/>
    <mergeCell ref="DB64:DB71"/>
    <mergeCell ref="DC64:DC71"/>
    <mergeCell ref="DD64:DD71"/>
    <mergeCell ref="DE64:DE67"/>
    <mergeCell ref="DE68:DE71"/>
    <mergeCell ref="CT64:CT71"/>
    <mergeCell ref="CU64:CU71"/>
    <mergeCell ref="CV64:CV71"/>
    <mergeCell ref="CW64:CW71"/>
    <mergeCell ref="CX64:CX71"/>
    <mergeCell ref="CY64:CY71"/>
    <mergeCell ref="CN64:CN65"/>
    <mergeCell ref="CO64:CO65"/>
    <mergeCell ref="CP64:CP71"/>
    <mergeCell ref="CQ64:CQ71"/>
    <mergeCell ref="CR64:CR71"/>
    <mergeCell ref="CS64:CS67"/>
    <mergeCell ref="AR64:AR67"/>
    <mergeCell ref="AS64:AS67"/>
    <mergeCell ref="AT64:AT67"/>
    <mergeCell ref="AI64:AI67"/>
    <mergeCell ref="AJ64:AJ67"/>
    <mergeCell ref="AK64:AK67"/>
    <mergeCell ref="AL64:AL67"/>
    <mergeCell ref="AM64:AM67"/>
    <mergeCell ref="AN64:AN67"/>
    <mergeCell ref="J68:J71"/>
    <mergeCell ref="K68:K71"/>
    <mergeCell ref="L68:L71"/>
    <mergeCell ref="M68:M71"/>
    <mergeCell ref="N68:N71"/>
    <mergeCell ref="O68:O71"/>
    <mergeCell ref="DF64:DF67"/>
    <mergeCell ref="DG64:DG67"/>
    <mergeCell ref="AB68:AB71"/>
    <mergeCell ref="AC68:AC71"/>
    <mergeCell ref="AD68:AD71"/>
    <mergeCell ref="AE68:AE71"/>
    <mergeCell ref="AF68:AF71"/>
    <mergeCell ref="AG68:AG71"/>
    <mergeCell ref="V68:V71"/>
    <mergeCell ref="W68:W71"/>
    <mergeCell ref="X68:X71"/>
    <mergeCell ref="Y68:Y71"/>
    <mergeCell ref="Z68:Z71"/>
    <mergeCell ref="AA68:AA71"/>
    <mergeCell ref="P68:P71"/>
    <mergeCell ref="Q68:Q71"/>
    <mergeCell ref="R68:R71"/>
    <mergeCell ref="DF60:DF63"/>
    <mergeCell ref="AA60:AA63"/>
    <mergeCell ref="AB60:AB63"/>
    <mergeCell ref="AC60:AC63"/>
    <mergeCell ref="AD60:AD63"/>
    <mergeCell ref="AE60:AE63"/>
    <mergeCell ref="AF60:AF63"/>
    <mergeCell ref="U60:U63"/>
    <mergeCell ref="V60:V63"/>
    <mergeCell ref="W60:W63"/>
    <mergeCell ref="X60:X63"/>
    <mergeCell ref="Y60:Y63"/>
    <mergeCell ref="Z60:Z63"/>
    <mergeCell ref="O60:O63"/>
    <mergeCell ref="P60:P63"/>
    <mergeCell ref="Q60:Q63"/>
    <mergeCell ref="AC64:AC67"/>
    <mergeCell ref="AD64:AD67"/>
    <mergeCell ref="AE64:AE67"/>
    <mergeCell ref="AF64:AF67"/>
    <mergeCell ref="AG64:AG67"/>
    <mergeCell ref="AH64:AH67"/>
    <mergeCell ref="W64:W67"/>
    <mergeCell ref="AU64:AU67"/>
    <mergeCell ref="AV64:AV67"/>
    <mergeCell ref="AW64:AW67"/>
    <mergeCell ref="AX64:AX67"/>
    <mergeCell ref="AY64:AY67"/>
    <mergeCell ref="AZ64:AZ67"/>
    <mergeCell ref="AO64:AO67"/>
    <mergeCell ref="AP64:AP67"/>
    <mergeCell ref="AQ64:AQ67"/>
    <mergeCell ref="AM60:AM63"/>
    <mergeCell ref="AN60:AN63"/>
    <mergeCell ref="AO60:AO63"/>
    <mergeCell ref="CM60:CM61"/>
    <mergeCell ref="CN60:CN61"/>
    <mergeCell ref="CO60:CO61"/>
    <mergeCell ref="AG60:AG63"/>
    <mergeCell ref="AH60:AH63"/>
    <mergeCell ref="AI60:AI63"/>
    <mergeCell ref="AJ60:AJ63"/>
    <mergeCell ref="AK60:AK63"/>
    <mergeCell ref="AL60:AL63"/>
    <mergeCell ref="K64:K67"/>
    <mergeCell ref="L64:L67"/>
    <mergeCell ref="M64:M67"/>
    <mergeCell ref="N64:N67"/>
    <mergeCell ref="O64:O67"/>
    <mergeCell ref="P64:P67"/>
    <mergeCell ref="X64:X67"/>
    <mergeCell ref="Y64:Y67"/>
    <mergeCell ref="Z64:Z67"/>
    <mergeCell ref="AA64:AA67"/>
    <mergeCell ref="AB64:AB67"/>
    <mergeCell ref="Q64:Q67"/>
    <mergeCell ref="R64:R67"/>
    <mergeCell ref="S64:S67"/>
    <mergeCell ref="T64:T67"/>
    <mergeCell ref="U64:U67"/>
    <mergeCell ref="V64:V67"/>
    <mergeCell ref="BC64:BC67"/>
    <mergeCell ref="BD64:BD67"/>
    <mergeCell ref="BE64:BE67"/>
    <mergeCell ref="DF56:DF59"/>
    <mergeCell ref="DG56:DG59"/>
    <mergeCell ref="DH56:DH59"/>
    <mergeCell ref="DI56:DI63"/>
    <mergeCell ref="DJ56:DJ59"/>
    <mergeCell ref="CM58:CM59"/>
    <mergeCell ref="CN58:CN59"/>
    <mergeCell ref="CO58:CO59"/>
    <mergeCell ref="CS60:CS63"/>
    <mergeCell ref="DE60:DE63"/>
    <mergeCell ref="CZ56:CZ63"/>
    <mergeCell ref="DA56:DA63"/>
    <mergeCell ref="DB56:DB63"/>
    <mergeCell ref="DC56:DC63"/>
    <mergeCell ref="DD56:DD63"/>
    <mergeCell ref="DE56:DE59"/>
    <mergeCell ref="CT56:CT63"/>
    <mergeCell ref="CU56:CU63"/>
    <mergeCell ref="CV56:CV63"/>
    <mergeCell ref="CW56:CW63"/>
    <mergeCell ref="CX56:CX63"/>
    <mergeCell ref="CY56:CY63"/>
    <mergeCell ref="CN56:CN57"/>
    <mergeCell ref="DG60:DG63"/>
    <mergeCell ref="DH60:DH63"/>
    <mergeCell ref="DJ60:DJ63"/>
    <mergeCell ref="CM62:CM63"/>
    <mergeCell ref="CN62:CN63"/>
    <mergeCell ref="CO62:CO63"/>
    <mergeCell ref="CO56:CO57"/>
    <mergeCell ref="CP56:CP63"/>
    <mergeCell ref="CQ56:CQ63"/>
    <mergeCell ref="CR56:CR63"/>
    <mergeCell ref="CS56:CS59"/>
    <mergeCell ref="CH56:CH63"/>
    <mergeCell ref="CI56:CI63"/>
    <mergeCell ref="CJ56:CJ63"/>
    <mergeCell ref="CK56:CK63"/>
    <mergeCell ref="CL56:CL63"/>
    <mergeCell ref="CM56:CM57"/>
    <mergeCell ref="CB56:CB63"/>
    <mergeCell ref="CC56:CC63"/>
    <mergeCell ref="CD56:CD63"/>
    <mergeCell ref="CE56:CE63"/>
    <mergeCell ref="CF56:CF63"/>
    <mergeCell ref="CG56:CG63"/>
    <mergeCell ref="BL56:BM57"/>
    <mergeCell ref="BN56:BN71"/>
    <mergeCell ref="BW56:BW71"/>
    <mergeCell ref="BY56:BY63"/>
    <mergeCell ref="BZ56:BZ63"/>
    <mergeCell ref="CA56:CA63"/>
    <mergeCell ref="BY64:BY71"/>
    <mergeCell ref="BZ64:BZ71"/>
    <mergeCell ref="CA64:CA71"/>
    <mergeCell ref="BE56:BE59"/>
    <mergeCell ref="BF56:BF59"/>
    <mergeCell ref="BG56:BG59"/>
    <mergeCell ref="BH56:BH59"/>
    <mergeCell ref="BI56:BI59"/>
    <mergeCell ref="BJ56:BJ71"/>
    <mergeCell ref="BG64:BG67"/>
    <mergeCell ref="BH64:BH67"/>
    <mergeCell ref="BI64:BI67"/>
    <mergeCell ref="BF64:BF67"/>
    <mergeCell ref="AY56:AY59"/>
    <mergeCell ref="AZ56:AZ59"/>
    <mergeCell ref="BA56:BA59"/>
    <mergeCell ref="BB56:BB59"/>
    <mergeCell ref="BC56:BC59"/>
    <mergeCell ref="BD56:BD59"/>
    <mergeCell ref="AS56:AS59"/>
    <mergeCell ref="AT56:AT59"/>
    <mergeCell ref="AU56:AU59"/>
    <mergeCell ref="AV56:AV59"/>
    <mergeCell ref="AW56:AW59"/>
    <mergeCell ref="AX56:AX59"/>
    <mergeCell ref="BB64:BB67"/>
    <mergeCell ref="AM56:AM59"/>
    <mergeCell ref="AN56:AN59"/>
    <mergeCell ref="AO56:AO59"/>
    <mergeCell ref="AP56:AP59"/>
    <mergeCell ref="AQ56:AQ59"/>
    <mergeCell ref="AR56:AR59"/>
    <mergeCell ref="AG56:AG59"/>
    <mergeCell ref="AH56:AH59"/>
    <mergeCell ref="AI56:AI59"/>
    <mergeCell ref="AJ56:AJ59"/>
    <mergeCell ref="AK56:AK59"/>
    <mergeCell ref="AL56:AL59"/>
    <mergeCell ref="AA56:AA59"/>
    <mergeCell ref="AB56:AB59"/>
    <mergeCell ref="AC56:AC59"/>
    <mergeCell ref="AD56:AD59"/>
    <mergeCell ref="AE56:AE59"/>
    <mergeCell ref="AF56:AF59"/>
    <mergeCell ref="U56:U59"/>
    <mergeCell ref="V56:V59"/>
    <mergeCell ref="W56:W59"/>
    <mergeCell ref="X56:X59"/>
    <mergeCell ref="Y56:Y59"/>
    <mergeCell ref="Z56:Z59"/>
    <mergeCell ref="O56:O59"/>
    <mergeCell ref="P56:P59"/>
    <mergeCell ref="Q56:Q59"/>
    <mergeCell ref="R56:R59"/>
    <mergeCell ref="S56:S59"/>
    <mergeCell ref="T56:T59"/>
    <mergeCell ref="I56:I59"/>
    <mergeCell ref="J56:J59"/>
    <mergeCell ref="K56:K59"/>
    <mergeCell ref="L56:L59"/>
    <mergeCell ref="M56:M59"/>
    <mergeCell ref="N56:N59"/>
    <mergeCell ref="B56:B71"/>
    <mergeCell ref="C56:C63"/>
    <mergeCell ref="D56:D63"/>
    <mergeCell ref="E56:E59"/>
    <mergeCell ref="G56:G59"/>
    <mergeCell ref="H56:H59"/>
    <mergeCell ref="E60:E63"/>
    <mergeCell ref="G60:G63"/>
    <mergeCell ref="H60:H63"/>
    <mergeCell ref="C64:C71"/>
    <mergeCell ref="R60:R63"/>
    <mergeCell ref="S60:S63"/>
    <mergeCell ref="T60:T63"/>
    <mergeCell ref="I60:I63"/>
    <mergeCell ref="J60:J63"/>
    <mergeCell ref="K60:K63"/>
    <mergeCell ref="L60:L63"/>
    <mergeCell ref="M60:M63"/>
    <mergeCell ref="N60:N63"/>
    <mergeCell ref="D64:D71"/>
    <mergeCell ref="E64:E67"/>
    <mergeCell ref="G64:G67"/>
    <mergeCell ref="H64:H67"/>
    <mergeCell ref="I64:I67"/>
    <mergeCell ref="J64:J67"/>
    <mergeCell ref="E68:E71"/>
    <mergeCell ref="G68:G71"/>
    <mergeCell ref="H68:H71"/>
    <mergeCell ref="I68:I71"/>
    <mergeCell ref="S68:S71"/>
    <mergeCell ref="T68:T71"/>
    <mergeCell ref="U52:U55"/>
    <mergeCell ref="DF52:DF55"/>
    <mergeCell ref="DG52:DG55"/>
    <mergeCell ref="DH52:DH55"/>
    <mergeCell ref="CM54:CM55"/>
    <mergeCell ref="CN54:CN55"/>
    <mergeCell ref="CO54:CO55"/>
    <mergeCell ref="AN52:AN55"/>
    <mergeCell ref="AO52:AO55"/>
    <mergeCell ref="CM52:CM53"/>
    <mergeCell ref="CN52:CN53"/>
    <mergeCell ref="CO52:CO53"/>
    <mergeCell ref="CS52:CS55"/>
    <mergeCell ref="AH52:AH55"/>
    <mergeCell ref="AI52:AI55"/>
    <mergeCell ref="AJ52:AJ55"/>
    <mergeCell ref="AK52:AK55"/>
    <mergeCell ref="AL52:AL55"/>
    <mergeCell ref="AM52:AM55"/>
    <mergeCell ref="CH48:CH55"/>
    <mergeCell ref="CI48:CI55"/>
    <mergeCell ref="CJ48:CJ55"/>
    <mergeCell ref="CK48:CK55"/>
    <mergeCell ref="CL48:CL55"/>
    <mergeCell ref="CM48:CM49"/>
    <mergeCell ref="CB48:CB55"/>
    <mergeCell ref="CC48:CC55"/>
    <mergeCell ref="CD48:CD55"/>
    <mergeCell ref="CE48:CE55"/>
    <mergeCell ref="CF48:CF55"/>
    <mergeCell ref="CG48:CG55"/>
    <mergeCell ref="BA48:BA51"/>
    <mergeCell ref="DH48:DH51"/>
    <mergeCell ref="DJ48:DJ49"/>
    <mergeCell ref="CM50:CM51"/>
    <mergeCell ref="CN50:CN51"/>
    <mergeCell ref="CO50:CO51"/>
    <mergeCell ref="CZ48:CZ55"/>
    <mergeCell ref="DA48:DA55"/>
    <mergeCell ref="DB48:DB55"/>
    <mergeCell ref="DC48:DC55"/>
    <mergeCell ref="DD48:DD55"/>
    <mergeCell ref="DE48:DE51"/>
    <mergeCell ref="DE52:DE55"/>
    <mergeCell ref="CT48:CT55"/>
    <mergeCell ref="CU48:CU55"/>
    <mergeCell ref="CV48:CV55"/>
    <mergeCell ref="CW48:CW55"/>
    <mergeCell ref="CX48:CX55"/>
    <mergeCell ref="CY48:CY55"/>
    <mergeCell ref="CN48:CN49"/>
    <mergeCell ref="CO48:CO49"/>
    <mergeCell ref="CP48:CP55"/>
    <mergeCell ref="CQ48:CQ55"/>
    <mergeCell ref="CR48:CR55"/>
    <mergeCell ref="CS48:CS51"/>
    <mergeCell ref="AR48:AR51"/>
    <mergeCell ref="AS48:AS51"/>
    <mergeCell ref="AT48:AT51"/>
    <mergeCell ref="AI48:AI51"/>
    <mergeCell ref="AJ48:AJ51"/>
    <mergeCell ref="AK48:AK51"/>
    <mergeCell ref="AL48:AL51"/>
    <mergeCell ref="AM48:AM51"/>
    <mergeCell ref="AN48:AN51"/>
    <mergeCell ref="J52:J55"/>
    <mergeCell ref="K52:K55"/>
    <mergeCell ref="L52:L55"/>
    <mergeCell ref="M52:M55"/>
    <mergeCell ref="N52:N55"/>
    <mergeCell ref="O52:O55"/>
    <mergeCell ref="DF48:DF51"/>
    <mergeCell ref="DG48:DG51"/>
    <mergeCell ref="AB52:AB55"/>
    <mergeCell ref="AC52:AC55"/>
    <mergeCell ref="AD52:AD55"/>
    <mergeCell ref="AE52:AE55"/>
    <mergeCell ref="AF52:AF55"/>
    <mergeCell ref="AG52:AG55"/>
    <mergeCell ref="V52:V55"/>
    <mergeCell ref="W52:W55"/>
    <mergeCell ref="X52:X55"/>
    <mergeCell ref="Y52:Y55"/>
    <mergeCell ref="Z52:Z55"/>
    <mergeCell ref="AA52:AA55"/>
    <mergeCell ref="P52:P55"/>
    <mergeCell ref="Q52:Q55"/>
    <mergeCell ref="R52:R55"/>
    <mergeCell ref="DF44:DF47"/>
    <mergeCell ref="AA44:AA47"/>
    <mergeCell ref="AB44:AB47"/>
    <mergeCell ref="AC44:AC47"/>
    <mergeCell ref="AD44:AD47"/>
    <mergeCell ref="AE44:AE47"/>
    <mergeCell ref="AF44:AF47"/>
    <mergeCell ref="U44:U47"/>
    <mergeCell ref="V44:V47"/>
    <mergeCell ref="W44:W47"/>
    <mergeCell ref="X44:X47"/>
    <mergeCell ref="Y44:Y47"/>
    <mergeCell ref="Z44:Z47"/>
    <mergeCell ref="O44:O47"/>
    <mergeCell ref="P44:P47"/>
    <mergeCell ref="Q44:Q47"/>
    <mergeCell ref="AC48:AC51"/>
    <mergeCell ref="AD48:AD51"/>
    <mergeCell ref="AE48:AE51"/>
    <mergeCell ref="AF48:AF51"/>
    <mergeCell ref="AG48:AG51"/>
    <mergeCell ref="AH48:AH51"/>
    <mergeCell ref="W48:W51"/>
    <mergeCell ref="AU48:AU51"/>
    <mergeCell ref="AV48:AV51"/>
    <mergeCell ref="AW48:AW51"/>
    <mergeCell ref="AX48:AX51"/>
    <mergeCell ref="AY48:AY51"/>
    <mergeCell ref="AZ48:AZ51"/>
    <mergeCell ref="AO48:AO51"/>
    <mergeCell ref="AP48:AP51"/>
    <mergeCell ref="AQ48:AQ51"/>
    <mergeCell ref="AM44:AM47"/>
    <mergeCell ref="AN44:AN47"/>
    <mergeCell ref="AO44:AO47"/>
    <mergeCell ref="CM44:CM45"/>
    <mergeCell ref="CN44:CN45"/>
    <mergeCell ref="CO44:CO45"/>
    <mergeCell ref="AG44:AG47"/>
    <mergeCell ref="AH44:AH47"/>
    <mergeCell ref="AI44:AI47"/>
    <mergeCell ref="AJ44:AJ47"/>
    <mergeCell ref="AK44:AK47"/>
    <mergeCell ref="AL44:AL47"/>
    <mergeCell ref="K48:K51"/>
    <mergeCell ref="L48:L51"/>
    <mergeCell ref="M48:M51"/>
    <mergeCell ref="N48:N51"/>
    <mergeCell ref="O48:O51"/>
    <mergeCell ref="P48:P51"/>
    <mergeCell ref="X48:X51"/>
    <mergeCell ref="Y48:Y51"/>
    <mergeCell ref="Z48:Z51"/>
    <mergeCell ref="AA48:AA51"/>
    <mergeCell ref="AB48:AB51"/>
    <mergeCell ref="Q48:Q51"/>
    <mergeCell ref="R48:R51"/>
    <mergeCell ref="S48:S51"/>
    <mergeCell ref="T48:T51"/>
    <mergeCell ref="U48:U51"/>
    <mergeCell ref="V48:V51"/>
    <mergeCell ref="BC48:BC51"/>
    <mergeCell ref="BD48:BD51"/>
    <mergeCell ref="BE48:BE51"/>
    <mergeCell ref="DF40:DF43"/>
    <mergeCell ref="DG40:DG43"/>
    <mergeCell ref="DH40:DH43"/>
    <mergeCell ref="DI40:DI47"/>
    <mergeCell ref="DJ40:DJ43"/>
    <mergeCell ref="CM42:CM43"/>
    <mergeCell ref="CN42:CN43"/>
    <mergeCell ref="CO42:CO43"/>
    <mergeCell ref="CS44:CS47"/>
    <mergeCell ref="DE44:DE47"/>
    <mergeCell ref="CZ40:CZ47"/>
    <mergeCell ref="DA40:DA47"/>
    <mergeCell ref="DB40:DB47"/>
    <mergeCell ref="DC40:DC47"/>
    <mergeCell ref="DD40:DD47"/>
    <mergeCell ref="DE40:DE43"/>
    <mergeCell ref="CT40:CT47"/>
    <mergeCell ref="CU40:CU47"/>
    <mergeCell ref="CV40:CV47"/>
    <mergeCell ref="CW40:CW47"/>
    <mergeCell ref="CX40:CX47"/>
    <mergeCell ref="CY40:CY47"/>
    <mergeCell ref="CN40:CN41"/>
    <mergeCell ref="DG44:DG47"/>
    <mergeCell ref="DH44:DH47"/>
    <mergeCell ref="DJ44:DJ47"/>
    <mergeCell ref="CM46:CM47"/>
    <mergeCell ref="CN46:CN47"/>
    <mergeCell ref="CO46:CO47"/>
    <mergeCell ref="CO40:CO41"/>
    <mergeCell ref="CP40:CP47"/>
    <mergeCell ref="CQ40:CQ47"/>
    <mergeCell ref="CR40:CR47"/>
    <mergeCell ref="CS40:CS43"/>
    <mergeCell ref="CH40:CH47"/>
    <mergeCell ref="CI40:CI47"/>
    <mergeCell ref="CJ40:CJ47"/>
    <mergeCell ref="CK40:CK47"/>
    <mergeCell ref="CL40:CL47"/>
    <mergeCell ref="CM40:CM41"/>
    <mergeCell ref="CB40:CB47"/>
    <mergeCell ref="CC40:CC47"/>
    <mergeCell ref="CD40:CD47"/>
    <mergeCell ref="CE40:CE47"/>
    <mergeCell ref="CF40:CF47"/>
    <mergeCell ref="CG40:CG47"/>
    <mergeCell ref="BL40:BM41"/>
    <mergeCell ref="BN40:BN55"/>
    <mergeCell ref="BW40:BW55"/>
    <mergeCell ref="BY40:BY47"/>
    <mergeCell ref="BZ40:BZ47"/>
    <mergeCell ref="CA40:CA47"/>
    <mergeCell ref="BY48:BY55"/>
    <mergeCell ref="BZ48:BZ55"/>
    <mergeCell ref="CA48:CA55"/>
    <mergeCell ref="BE40:BE43"/>
    <mergeCell ref="BF40:BF43"/>
    <mergeCell ref="BG40:BG43"/>
    <mergeCell ref="BH40:BH43"/>
    <mergeCell ref="BI40:BI43"/>
    <mergeCell ref="BJ40:BJ55"/>
    <mergeCell ref="BG48:BG51"/>
    <mergeCell ref="BH48:BH51"/>
    <mergeCell ref="BI48:BI51"/>
    <mergeCell ref="BF48:BF51"/>
    <mergeCell ref="AY40:AY43"/>
    <mergeCell ref="AZ40:AZ43"/>
    <mergeCell ref="BA40:BA43"/>
    <mergeCell ref="BB40:BB43"/>
    <mergeCell ref="BC40:BC43"/>
    <mergeCell ref="BD40:BD43"/>
    <mergeCell ref="AS40:AS43"/>
    <mergeCell ref="AT40:AT43"/>
    <mergeCell ref="AU40:AU43"/>
    <mergeCell ref="AV40:AV43"/>
    <mergeCell ref="AW40:AW43"/>
    <mergeCell ref="AX40:AX43"/>
    <mergeCell ref="BB48:BB51"/>
    <mergeCell ref="AM40:AM43"/>
    <mergeCell ref="AN40:AN43"/>
    <mergeCell ref="AO40:AO43"/>
    <mergeCell ref="AP40:AP43"/>
    <mergeCell ref="AQ40:AQ43"/>
    <mergeCell ref="AR40:AR43"/>
    <mergeCell ref="AG40:AG43"/>
    <mergeCell ref="AH40:AH43"/>
    <mergeCell ref="AI40:AI43"/>
    <mergeCell ref="AJ40:AJ43"/>
    <mergeCell ref="AK40:AK43"/>
    <mergeCell ref="AL40:AL43"/>
    <mergeCell ref="AA40:AA43"/>
    <mergeCell ref="AB40:AB43"/>
    <mergeCell ref="AC40:AC43"/>
    <mergeCell ref="AD40:AD43"/>
    <mergeCell ref="AE40:AE43"/>
    <mergeCell ref="AF40:AF43"/>
    <mergeCell ref="U40:U43"/>
    <mergeCell ref="V40:V43"/>
    <mergeCell ref="W40:W43"/>
    <mergeCell ref="X40:X43"/>
    <mergeCell ref="Y40:Y43"/>
    <mergeCell ref="Z40:Z43"/>
    <mergeCell ref="O40:O43"/>
    <mergeCell ref="P40:P43"/>
    <mergeCell ref="Q40:Q43"/>
    <mergeCell ref="R40:R43"/>
    <mergeCell ref="S40:S43"/>
    <mergeCell ref="T40:T43"/>
    <mergeCell ref="I40:I43"/>
    <mergeCell ref="J40:J43"/>
    <mergeCell ref="K40:K43"/>
    <mergeCell ref="L40:L43"/>
    <mergeCell ref="M40:M43"/>
    <mergeCell ref="N40:N43"/>
    <mergeCell ref="B40:B55"/>
    <mergeCell ref="C40:C47"/>
    <mergeCell ref="D40:D47"/>
    <mergeCell ref="E40:E43"/>
    <mergeCell ref="G40:G43"/>
    <mergeCell ref="H40:H43"/>
    <mergeCell ref="E44:E47"/>
    <mergeCell ref="G44:G47"/>
    <mergeCell ref="H44:H47"/>
    <mergeCell ref="C48:C55"/>
    <mergeCell ref="R44:R47"/>
    <mergeCell ref="S44:S47"/>
    <mergeCell ref="T44:T47"/>
    <mergeCell ref="I44:I47"/>
    <mergeCell ref="J44:J47"/>
    <mergeCell ref="K44:K47"/>
    <mergeCell ref="L44:L47"/>
    <mergeCell ref="M44:M47"/>
    <mergeCell ref="N44:N47"/>
    <mergeCell ref="D48:D55"/>
    <mergeCell ref="E48:E51"/>
    <mergeCell ref="G48:G51"/>
    <mergeCell ref="H48:H51"/>
    <mergeCell ref="I48:I51"/>
    <mergeCell ref="J48:J51"/>
    <mergeCell ref="E52:E55"/>
    <mergeCell ref="G52:G55"/>
    <mergeCell ref="H52:H55"/>
    <mergeCell ref="I52:I55"/>
    <mergeCell ref="S52:S55"/>
    <mergeCell ref="T52:T55"/>
    <mergeCell ref="DF36:DF39"/>
    <mergeCell ref="DG36:DG39"/>
    <mergeCell ref="DH36:DH39"/>
    <mergeCell ref="CM38:CM39"/>
    <mergeCell ref="CN38:CN39"/>
    <mergeCell ref="CO38:CO39"/>
    <mergeCell ref="AN36:AN39"/>
    <mergeCell ref="AO36:AO39"/>
    <mergeCell ref="CM36:CM37"/>
    <mergeCell ref="CN36:CN37"/>
    <mergeCell ref="CO36:CO37"/>
    <mergeCell ref="CS36:CS39"/>
    <mergeCell ref="AH36:AH39"/>
    <mergeCell ref="AI36:AI39"/>
    <mergeCell ref="AJ36:AJ39"/>
    <mergeCell ref="AK36:AK39"/>
    <mergeCell ref="AL36:AL39"/>
    <mergeCell ref="AM36:AM39"/>
    <mergeCell ref="CH32:CH39"/>
    <mergeCell ref="CI32:CI39"/>
    <mergeCell ref="CJ32:CJ39"/>
    <mergeCell ref="CK32:CK39"/>
    <mergeCell ref="CL32:CL39"/>
    <mergeCell ref="CM32:CM33"/>
    <mergeCell ref="CB32:CB39"/>
    <mergeCell ref="CC32:CC39"/>
    <mergeCell ref="CD32:CD39"/>
    <mergeCell ref="CE32:CE39"/>
    <mergeCell ref="CF32:CF39"/>
    <mergeCell ref="CG32:CG39"/>
    <mergeCell ref="AZ32:AZ35"/>
    <mergeCell ref="BA32:BA35"/>
    <mergeCell ref="AB36:AB39"/>
    <mergeCell ref="AC36:AC39"/>
    <mergeCell ref="AD36:AD39"/>
    <mergeCell ref="AE36:AE39"/>
    <mergeCell ref="AF36:AF39"/>
    <mergeCell ref="AG36:AG39"/>
    <mergeCell ref="V36:V39"/>
    <mergeCell ref="W36:W39"/>
    <mergeCell ref="X36:X39"/>
    <mergeCell ref="Y36:Y39"/>
    <mergeCell ref="Z36:Z39"/>
    <mergeCell ref="AA36:AA39"/>
    <mergeCell ref="P36:P39"/>
    <mergeCell ref="Q36:Q39"/>
    <mergeCell ref="R36:R39"/>
    <mergeCell ref="S36:S39"/>
    <mergeCell ref="T36:T39"/>
    <mergeCell ref="U36:U39"/>
    <mergeCell ref="J36:J39"/>
    <mergeCell ref="K36:K39"/>
    <mergeCell ref="L36:L39"/>
    <mergeCell ref="M36:M39"/>
    <mergeCell ref="N36:N39"/>
    <mergeCell ref="O36:O39"/>
    <mergeCell ref="DF32:DF35"/>
    <mergeCell ref="DG32:DG35"/>
    <mergeCell ref="DH32:DH35"/>
    <mergeCell ref="DJ32:DJ33"/>
    <mergeCell ref="CM34:CM35"/>
    <mergeCell ref="CN34:CN35"/>
    <mergeCell ref="CO34:CO35"/>
    <mergeCell ref="CZ32:CZ39"/>
    <mergeCell ref="DA32:DA39"/>
    <mergeCell ref="DB32:DB39"/>
    <mergeCell ref="DC32:DC39"/>
    <mergeCell ref="DD32:DD39"/>
    <mergeCell ref="DE32:DE35"/>
    <mergeCell ref="DE36:DE39"/>
    <mergeCell ref="CT32:CT39"/>
    <mergeCell ref="CU32:CU39"/>
    <mergeCell ref="CV32:CV39"/>
    <mergeCell ref="CW32:CW39"/>
    <mergeCell ref="CX32:CX39"/>
    <mergeCell ref="CY32:CY39"/>
    <mergeCell ref="CN32:CN33"/>
    <mergeCell ref="CO32:CO33"/>
    <mergeCell ref="CP32:CP39"/>
    <mergeCell ref="CQ32:CQ39"/>
    <mergeCell ref="CR32:CR39"/>
    <mergeCell ref="CS32:CS35"/>
    <mergeCell ref="BB32:BB35"/>
    <mergeCell ref="BC32:BC35"/>
    <mergeCell ref="BD32:BD35"/>
    <mergeCell ref="BE32:BE35"/>
    <mergeCell ref="AT32:AT35"/>
    <mergeCell ref="AU32:AU35"/>
    <mergeCell ref="AV32:AV35"/>
    <mergeCell ref="AW32:AW35"/>
    <mergeCell ref="AX32:AX35"/>
    <mergeCell ref="AY32:AY35"/>
    <mergeCell ref="AN32:AN35"/>
    <mergeCell ref="AO32:AO35"/>
    <mergeCell ref="AP32:AP35"/>
    <mergeCell ref="AQ32:AQ35"/>
    <mergeCell ref="AR32:AR35"/>
    <mergeCell ref="AS32:AS35"/>
    <mergeCell ref="AH32:AH35"/>
    <mergeCell ref="AI32:AI35"/>
    <mergeCell ref="AJ32:AJ35"/>
    <mergeCell ref="AK32:AK35"/>
    <mergeCell ref="AL32:AL35"/>
    <mergeCell ref="AM32:AM35"/>
    <mergeCell ref="AB32:AB35"/>
    <mergeCell ref="AC32:AC35"/>
    <mergeCell ref="AD32:AD35"/>
    <mergeCell ref="AE32:AE35"/>
    <mergeCell ref="AF32:AF35"/>
    <mergeCell ref="AG32:AG35"/>
    <mergeCell ref="V32:V35"/>
    <mergeCell ref="W32:W35"/>
    <mergeCell ref="X32:X35"/>
    <mergeCell ref="Y32:Y35"/>
    <mergeCell ref="Z32:Z35"/>
    <mergeCell ref="AA32:AA35"/>
    <mergeCell ref="P32:P35"/>
    <mergeCell ref="Q32:Q35"/>
    <mergeCell ref="R32:R35"/>
    <mergeCell ref="S32:S35"/>
    <mergeCell ref="T32:T35"/>
    <mergeCell ref="U32:U35"/>
    <mergeCell ref="J32:J35"/>
    <mergeCell ref="K32:K35"/>
    <mergeCell ref="L32:L35"/>
    <mergeCell ref="M32:M35"/>
    <mergeCell ref="N32:N35"/>
    <mergeCell ref="O32:O35"/>
    <mergeCell ref="C32:C39"/>
    <mergeCell ref="D32:D39"/>
    <mergeCell ref="E32:E35"/>
    <mergeCell ref="G32:G35"/>
    <mergeCell ref="H32:H35"/>
    <mergeCell ref="I32:I35"/>
    <mergeCell ref="E36:E39"/>
    <mergeCell ref="G36:G39"/>
    <mergeCell ref="H36:H39"/>
    <mergeCell ref="I36:I39"/>
    <mergeCell ref="DF28:DF31"/>
    <mergeCell ref="X28:X31"/>
    <mergeCell ref="Y28:Y31"/>
    <mergeCell ref="Z28:Z31"/>
    <mergeCell ref="AA28:AA31"/>
    <mergeCell ref="AB28:AB31"/>
    <mergeCell ref="AC28:AC31"/>
    <mergeCell ref="R28:R31"/>
    <mergeCell ref="S28:S31"/>
    <mergeCell ref="T28:T31"/>
    <mergeCell ref="U28:U31"/>
    <mergeCell ref="V28:V31"/>
    <mergeCell ref="W28:W31"/>
    <mergeCell ref="L28:L31"/>
    <mergeCell ref="M28:M31"/>
    <mergeCell ref="N28:N31"/>
    <mergeCell ref="DG28:DG31"/>
    <mergeCell ref="DH28:DH31"/>
    <mergeCell ref="DJ28:DJ31"/>
    <mergeCell ref="CM30:CM31"/>
    <mergeCell ref="CN30:CN31"/>
    <mergeCell ref="CO30:CO31"/>
    <mergeCell ref="AJ28:AJ31"/>
    <mergeCell ref="AK28:AK31"/>
    <mergeCell ref="AL28:AL31"/>
    <mergeCell ref="AM28:AM31"/>
    <mergeCell ref="AN28:AN31"/>
    <mergeCell ref="AO28:AO31"/>
    <mergeCell ref="AD28:AD31"/>
    <mergeCell ref="AE28:AE31"/>
    <mergeCell ref="AF28:AF31"/>
    <mergeCell ref="AG28:AG31"/>
    <mergeCell ref="AH28:AH31"/>
    <mergeCell ref="AI28:AI31"/>
    <mergeCell ref="O28:O31"/>
    <mergeCell ref="P28:P31"/>
    <mergeCell ref="Q28:Q31"/>
    <mergeCell ref="E28:E31"/>
    <mergeCell ref="G28:G31"/>
    <mergeCell ref="H28:H31"/>
    <mergeCell ref="I28:I31"/>
    <mergeCell ref="J28:J31"/>
    <mergeCell ref="K28:K31"/>
    <mergeCell ref="DF24:DF27"/>
    <mergeCell ref="DG24:DG27"/>
    <mergeCell ref="DH24:DH27"/>
    <mergeCell ref="DI24:DI31"/>
    <mergeCell ref="DJ24:DJ27"/>
    <mergeCell ref="CM26:CM27"/>
    <mergeCell ref="CN26:CN27"/>
    <mergeCell ref="CO26:CO27"/>
    <mergeCell ref="CM28:CM29"/>
    <mergeCell ref="CN28:CN29"/>
    <mergeCell ref="CZ24:CZ31"/>
    <mergeCell ref="DA24:DA31"/>
    <mergeCell ref="DB24:DB31"/>
    <mergeCell ref="DC24:DC31"/>
    <mergeCell ref="DD24:DD31"/>
    <mergeCell ref="DE24:DE27"/>
    <mergeCell ref="DE28:DE31"/>
    <mergeCell ref="CT24:CT31"/>
    <mergeCell ref="CU24:CU31"/>
    <mergeCell ref="CV24:CV31"/>
    <mergeCell ref="CW24:CW31"/>
    <mergeCell ref="CX24:CX31"/>
    <mergeCell ref="CY24:CY31"/>
    <mergeCell ref="CN24:CN25"/>
    <mergeCell ref="CO24:CO25"/>
    <mergeCell ref="CP24:CP31"/>
    <mergeCell ref="CQ24:CQ31"/>
    <mergeCell ref="CR24:CR31"/>
    <mergeCell ref="CS24:CS27"/>
    <mergeCell ref="CO28:CO29"/>
    <mergeCell ref="CS28:CS31"/>
    <mergeCell ref="CH24:CH31"/>
    <mergeCell ref="CI24:CI31"/>
    <mergeCell ref="CJ24:CJ31"/>
    <mergeCell ref="CK24:CK31"/>
    <mergeCell ref="CL24:CL31"/>
    <mergeCell ref="CM24:CM25"/>
    <mergeCell ref="CB24:CB31"/>
    <mergeCell ref="CC24:CC31"/>
    <mergeCell ref="CD24:CD31"/>
    <mergeCell ref="CE24:CE31"/>
    <mergeCell ref="CF24:CF31"/>
    <mergeCell ref="CG24:CG31"/>
    <mergeCell ref="BL24:BM25"/>
    <mergeCell ref="BN24:BN39"/>
    <mergeCell ref="BW24:BW39"/>
    <mergeCell ref="BY24:BY31"/>
    <mergeCell ref="BZ24:BZ31"/>
    <mergeCell ref="CA24:CA31"/>
    <mergeCell ref="BY32:BY39"/>
    <mergeCell ref="BZ32:BZ39"/>
    <mergeCell ref="CA32:CA39"/>
    <mergeCell ref="BE24:BE27"/>
    <mergeCell ref="BF24:BF27"/>
    <mergeCell ref="BG24:BG27"/>
    <mergeCell ref="BH24:BH27"/>
    <mergeCell ref="BI24:BI27"/>
    <mergeCell ref="BJ24:BJ39"/>
    <mergeCell ref="BF32:BF35"/>
    <mergeCell ref="BG32:BG35"/>
    <mergeCell ref="BH32:BH35"/>
    <mergeCell ref="BI32:BI35"/>
    <mergeCell ref="AY24:AY27"/>
    <mergeCell ref="AZ24:AZ27"/>
    <mergeCell ref="BA24:BA27"/>
    <mergeCell ref="BB24:BB27"/>
    <mergeCell ref="BC24:BC27"/>
    <mergeCell ref="BD24:BD27"/>
    <mergeCell ref="AS24:AS27"/>
    <mergeCell ref="AT24:AT27"/>
    <mergeCell ref="AU24:AU27"/>
    <mergeCell ref="AV24:AV27"/>
    <mergeCell ref="AW24:AW27"/>
    <mergeCell ref="AX24:AX27"/>
    <mergeCell ref="AM24:AM27"/>
    <mergeCell ref="AN24:AN27"/>
    <mergeCell ref="AO24:AO27"/>
    <mergeCell ref="AP24:AP27"/>
    <mergeCell ref="AQ24:AQ27"/>
    <mergeCell ref="AR24:AR27"/>
    <mergeCell ref="AG24:AG27"/>
    <mergeCell ref="AH24:AH27"/>
    <mergeCell ref="AI24:AI27"/>
    <mergeCell ref="AJ24:AJ27"/>
    <mergeCell ref="AK24:AK27"/>
    <mergeCell ref="AL24:AL27"/>
    <mergeCell ref="AA24:AA27"/>
    <mergeCell ref="AB24:AB27"/>
    <mergeCell ref="AC24:AC27"/>
    <mergeCell ref="AD24:AD27"/>
    <mergeCell ref="AE24:AE27"/>
    <mergeCell ref="AF24:AF27"/>
    <mergeCell ref="U24:U27"/>
    <mergeCell ref="V24:V27"/>
    <mergeCell ref="W24:W27"/>
    <mergeCell ref="X24:X27"/>
    <mergeCell ref="Y24:Y27"/>
    <mergeCell ref="Z24:Z27"/>
    <mergeCell ref="O24:O27"/>
    <mergeCell ref="P24:P27"/>
    <mergeCell ref="Q24:Q27"/>
    <mergeCell ref="R24:R27"/>
    <mergeCell ref="S24:S27"/>
    <mergeCell ref="T24:T27"/>
    <mergeCell ref="I24:I27"/>
    <mergeCell ref="J24:J27"/>
    <mergeCell ref="K24:K27"/>
    <mergeCell ref="L24:L27"/>
    <mergeCell ref="M24:M27"/>
    <mergeCell ref="N24:N27"/>
    <mergeCell ref="DH20:DH23"/>
    <mergeCell ref="CM22:CM23"/>
    <mergeCell ref="CN22:CN23"/>
    <mergeCell ref="CO22:CO23"/>
    <mergeCell ref="B24:B39"/>
    <mergeCell ref="C24:C31"/>
    <mergeCell ref="D24:D31"/>
    <mergeCell ref="E24:E27"/>
    <mergeCell ref="G24:G27"/>
    <mergeCell ref="H24:H27"/>
    <mergeCell ref="AO20:AO23"/>
    <mergeCell ref="CM20:CM21"/>
    <mergeCell ref="CN20:CN21"/>
    <mergeCell ref="CO20:CO21"/>
    <mergeCell ref="CS20:CS23"/>
    <mergeCell ref="DE20:DE23"/>
    <mergeCell ref="AI20:AI23"/>
    <mergeCell ref="AJ20:AJ23"/>
    <mergeCell ref="AK20:AK23"/>
    <mergeCell ref="AL20:AL23"/>
    <mergeCell ref="AM20:AM23"/>
    <mergeCell ref="AN20:AN23"/>
    <mergeCell ref="AC20:AC23"/>
    <mergeCell ref="AD20:AD23"/>
    <mergeCell ref="AE20:AE23"/>
    <mergeCell ref="AF20:AF23"/>
    <mergeCell ref="AG20:AG23"/>
    <mergeCell ref="AH20:AH23"/>
    <mergeCell ref="W20:W23"/>
    <mergeCell ref="X20:X23"/>
    <mergeCell ref="Y20:Y23"/>
    <mergeCell ref="Z20:Z23"/>
    <mergeCell ref="AA20:AA23"/>
    <mergeCell ref="AB20:AB23"/>
    <mergeCell ref="Q20:Q23"/>
    <mergeCell ref="R20:R23"/>
    <mergeCell ref="S20:S23"/>
    <mergeCell ref="T20:T23"/>
    <mergeCell ref="U20:U23"/>
    <mergeCell ref="V20:V23"/>
    <mergeCell ref="K20:K23"/>
    <mergeCell ref="L20:L23"/>
    <mergeCell ref="M20:M23"/>
    <mergeCell ref="N20:N23"/>
    <mergeCell ref="O20:O23"/>
    <mergeCell ref="P20:P23"/>
    <mergeCell ref="DH16:DH19"/>
    <mergeCell ref="DJ16:DJ17"/>
    <mergeCell ref="CM18:CM19"/>
    <mergeCell ref="CN18:CN19"/>
    <mergeCell ref="CO18:CO19"/>
    <mergeCell ref="E20:E23"/>
    <mergeCell ref="G20:G23"/>
    <mergeCell ref="H20:H23"/>
    <mergeCell ref="I20:I23"/>
    <mergeCell ref="J20:J23"/>
    <mergeCell ref="DB16:DB23"/>
    <mergeCell ref="DC16:DC23"/>
    <mergeCell ref="DD16:DD23"/>
    <mergeCell ref="DE16:DE19"/>
    <mergeCell ref="DF16:DF19"/>
    <mergeCell ref="DG16:DG19"/>
    <mergeCell ref="DF20:DF23"/>
    <mergeCell ref="DG20:DG23"/>
    <mergeCell ref="CV16:CV23"/>
    <mergeCell ref="CW16:CW23"/>
    <mergeCell ref="CX16:CX23"/>
    <mergeCell ref="CY16:CY23"/>
    <mergeCell ref="CZ16:CZ23"/>
    <mergeCell ref="DA16:DA23"/>
    <mergeCell ref="CP16:CP23"/>
    <mergeCell ref="CQ16:CQ23"/>
    <mergeCell ref="CR16:CR23"/>
    <mergeCell ref="CS16:CS19"/>
    <mergeCell ref="CT16:CT23"/>
    <mergeCell ref="CU16:CU23"/>
    <mergeCell ref="CJ16:CJ23"/>
    <mergeCell ref="CK16:CK23"/>
    <mergeCell ref="CL16:CL23"/>
    <mergeCell ref="CM16:CM17"/>
    <mergeCell ref="CN16:CN17"/>
    <mergeCell ref="CO16:CO17"/>
    <mergeCell ref="CD16:CD23"/>
    <mergeCell ref="CE16:CE23"/>
    <mergeCell ref="CF16:CF23"/>
    <mergeCell ref="CG16:CG23"/>
    <mergeCell ref="CH16:CH23"/>
    <mergeCell ref="CI16:CI23"/>
    <mergeCell ref="BE16:BE19"/>
    <mergeCell ref="BF16:BF19"/>
    <mergeCell ref="BG16:BG19"/>
    <mergeCell ref="BH16:BH19"/>
    <mergeCell ref="BI16:BI19"/>
    <mergeCell ref="BY16:BY23"/>
    <mergeCell ref="AY16:AY19"/>
    <mergeCell ref="AZ16:AZ19"/>
    <mergeCell ref="BA16:BA19"/>
    <mergeCell ref="BB16:BB19"/>
    <mergeCell ref="BC16:BC19"/>
    <mergeCell ref="BD16:BD19"/>
    <mergeCell ref="AS16:AS19"/>
    <mergeCell ref="AT16:AT19"/>
    <mergeCell ref="AU16:AU19"/>
    <mergeCell ref="AV16:AV19"/>
    <mergeCell ref="AW16:AW19"/>
    <mergeCell ref="AX16:AX19"/>
    <mergeCell ref="AM16:AM19"/>
    <mergeCell ref="AN16:AN19"/>
    <mergeCell ref="AO16:AO19"/>
    <mergeCell ref="AP16:AP19"/>
    <mergeCell ref="AQ16:AQ19"/>
    <mergeCell ref="AR16:AR19"/>
    <mergeCell ref="AG16:AG19"/>
    <mergeCell ref="AH16:AH19"/>
    <mergeCell ref="AI16:AI19"/>
    <mergeCell ref="AJ16:AJ19"/>
    <mergeCell ref="AK16:AK19"/>
    <mergeCell ref="AL16:AL19"/>
    <mergeCell ref="AA16:AA19"/>
    <mergeCell ref="AB16:AB19"/>
    <mergeCell ref="AC16:AC19"/>
    <mergeCell ref="AD16:AD19"/>
    <mergeCell ref="AE16:AE19"/>
    <mergeCell ref="AF16:AF19"/>
    <mergeCell ref="U16:U19"/>
    <mergeCell ref="V16:V19"/>
    <mergeCell ref="W16:W19"/>
    <mergeCell ref="X16:X19"/>
    <mergeCell ref="Y16:Y19"/>
    <mergeCell ref="Z16:Z19"/>
    <mergeCell ref="O16:O19"/>
    <mergeCell ref="P16:P19"/>
    <mergeCell ref="Q16:Q19"/>
    <mergeCell ref="R16:R19"/>
    <mergeCell ref="S16:S19"/>
    <mergeCell ref="T16:T19"/>
    <mergeCell ref="I16:I19"/>
    <mergeCell ref="J16:J19"/>
    <mergeCell ref="K16:K19"/>
    <mergeCell ref="L16:L19"/>
    <mergeCell ref="M16:M19"/>
    <mergeCell ref="N16:N19"/>
    <mergeCell ref="DH12:DH15"/>
    <mergeCell ref="DJ12:DJ15"/>
    <mergeCell ref="CM14:CM15"/>
    <mergeCell ref="CN14:CN15"/>
    <mergeCell ref="CO14:CO15"/>
    <mergeCell ref="O12:O15"/>
    <mergeCell ref="P12:P15"/>
    <mergeCell ref="Q12:Q15"/>
    <mergeCell ref="CQ8:CQ15"/>
    <mergeCell ref="CR8:CR15"/>
    <mergeCell ref="CS8:CS11"/>
    <mergeCell ref="CT8:CT15"/>
    <mergeCell ref="CU8:CU15"/>
    <mergeCell ref="CJ8:CJ15"/>
    <mergeCell ref="CK8:CK15"/>
    <mergeCell ref="CL8:CL15"/>
    <mergeCell ref="CM8:CM9"/>
    <mergeCell ref="CN8:CN9"/>
    <mergeCell ref="CO8:CO9"/>
    <mergeCell ref="CD8:CD15"/>
    <mergeCell ref="C16:C23"/>
    <mergeCell ref="D16:D23"/>
    <mergeCell ref="E16:E19"/>
    <mergeCell ref="G16:G19"/>
    <mergeCell ref="H16:H19"/>
    <mergeCell ref="AJ12:AJ15"/>
    <mergeCell ref="AK12:AK15"/>
    <mergeCell ref="AL12:AL15"/>
    <mergeCell ref="AM12:AM15"/>
    <mergeCell ref="AN12:AN15"/>
    <mergeCell ref="AO12:AO15"/>
    <mergeCell ref="AD12:AD15"/>
    <mergeCell ref="AE12:AE15"/>
    <mergeCell ref="AF12:AF15"/>
    <mergeCell ref="AG12:AG15"/>
    <mergeCell ref="AH12:AH15"/>
    <mergeCell ref="AI12:AI15"/>
    <mergeCell ref="X12:X15"/>
    <mergeCell ref="Y12:Y15"/>
    <mergeCell ref="Z12:Z15"/>
    <mergeCell ref="AA12:AA15"/>
    <mergeCell ref="AB12:AB15"/>
    <mergeCell ref="AC12:AC15"/>
    <mergeCell ref="R12:R15"/>
    <mergeCell ref="S12:S15"/>
    <mergeCell ref="T12:T15"/>
    <mergeCell ref="U12:U15"/>
    <mergeCell ref="V12:V15"/>
    <mergeCell ref="W12:W15"/>
    <mergeCell ref="L12:L15"/>
    <mergeCell ref="M12:M15"/>
    <mergeCell ref="N12:N15"/>
    <mergeCell ref="E12:E15"/>
    <mergeCell ref="G12:G15"/>
    <mergeCell ref="H12:H15"/>
    <mergeCell ref="I12:I15"/>
    <mergeCell ref="J12:J15"/>
    <mergeCell ref="K12:K15"/>
    <mergeCell ref="DH8:DH11"/>
    <mergeCell ref="DI8:DI15"/>
    <mergeCell ref="DJ8:DJ11"/>
    <mergeCell ref="CM10:CM11"/>
    <mergeCell ref="CN10:CN11"/>
    <mergeCell ref="CO10:CO11"/>
    <mergeCell ref="CM12:CM13"/>
    <mergeCell ref="CN12:CN13"/>
    <mergeCell ref="CO12:CO13"/>
    <mergeCell ref="CS12:CS15"/>
    <mergeCell ref="DB8:DB15"/>
    <mergeCell ref="DC8:DC15"/>
    <mergeCell ref="DD8:DD15"/>
    <mergeCell ref="DE8:DE11"/>
    <mergeCell ref="DF8:DF11"/>
    <mergeCell ref="DG8:DG11"/>
    <mergeCell ref="DE12:DE15"/>
    <mergeCell ref="DF12:DF15"/>
    <mergeCell ref="DG12:DG15"/>
    <mergeCell ref="CV8:CV15"/>
    <mergeCell ref="CW8:CW15"/>
    <mergeCell ref="CX8:CX15"/>
    <mergeCell ref="CY8:CY15"/>
    <mergeCell ref="CZ8:CZ15"/>
    <mergeCell ref="DA8:DA15"/>
    <mergeCell ref="CP8:CP15"/>
    <mergeCell ref="CG8:CG15"/>
    <mergeCell ref="CH8:CH15"/>
    <mergeCell ref="CI8:CI15"/>
    <mergeCell ref="BW8:BW23"/>
    <mergeCell ref="BY8:BY15"/>
    <mergeCell ref="BZ8:BZ15"/>
    <mergeCell ref="CA8:CA15"/>
    <mergeCell ref="CB8:CB15"/>
    <mergeCell ref="CC8:CC15"/>
    <mergeCell ref="BZ16:BZ23"/>
    <mergeCell ref="CA16:CA23"/>
    <mergeCell ref="CB16:CB23"/>
    <mergeCell ref="CC16:CC23"/>
    <mergeCell ref="BG8:BG11"/>
    <mergeCell ref="BH8:BH11"/>
    <mergeCell ref="BI8:BI11"/>
    <mergeCell ref="BJ8:BJ23"/>
    <mergeCell ref="BL8:BM9"/>
    <mergeCell ref="BN8:BN23"/>
    <mergeCell ref="BD8:BD11"/>
    <mergeCell ref="BE8:BE11"/>
    <mergeCell ref="BF8:BF11"/>
    <mergeCell ref="AU8:AU11"/>
    <mergeCell ref="AV8:AV11"/>
    <mergeCell ref="AW8:AW11"/>
    <mergeCell ref="AX8:AX11"/>
    <mergeCell ref="AY8:AY11"/>
    <mergeCell ref="AZ8:AZ11"/>
    <mergeCell ref="AO8:AO11"/>
    <mergeCell ref="AP8:AP11"/>
    <mergeCell ref="AQ8:AQ11"/>
    <mergeCell ref="AR8:AR11"/>
    <mergeCell ref="AS8:AS11"/>
    <mergeCell ref="AT8:AT11"/>
    <mergeCell ref="CE8:CE15"/>
    <mergeCell ref="CF8:CF15"/>
    <mergeCell ref="AM8:AM11"/>
    <mergeCell ref="AN8:AN11"/>
    <mergeCell ref="AC8:AC11"/>
    <mergeCell ref="AD8:AD11"/>
    <mergeCell ref="AE8:AE11"/>
    <mergeCell ref="AF8:AF11"/>
    <mergeCell ref="AG8:AG11"/>
    <mergeCell ref="AH8:AH11"/>
    <mergeCell ref="W8:W11"/>
    <mergeCell ref="X8:X11"/>
    <mergeCell ref="Y8:Y11"/>
    <mergeCell ref="Z8:Z11"/>
    <mergeCell ref="AA8:AA11"/>
    <mergeCell ref="AB8:AB11"/>
    <mergeCell ref="BA8:BA11"/>
    <mergeCell ref="BB8:BB11"/>
    <mergeCell ref="BC8:BC11"/>
    <mergeCell ref="Q8:Q11"/>
    <mergeCell ref="R8:R11"/>
    <mergeCell ref="S8:S11"/>
    <mergeCell ref="T8:T11"/>
    <mergeCell ref="U8:U11"/>
    <mergeCell ref="V8:V11"/>
    <mergeCell ref="K8:K11"/>
    <mergeCell ref="L8:L11"/>
    <mergeCell ref="M8:M11"/>
    <mergeCell ref="N8:N11"/>
    <mergeCell ref="O8:O11"/>
    <mergeCell ref="P8:P11"/>
    <mergeCell ref="CU6:DC6"/>
    <mergeCell ref="DE6:DH6"/>
    <mergeCell ref="B8:B23"/>
    <mergeCell ref="C8:C15"/>
    <mergeCell ref="D8:D15"/>
    <mergeCell ref="E8:E11"/>
    <mergeCell ref="G8:G11"/>
    <mergeCell ref="H8:H11"/>
    <mergeCell ref="I8:I11"/>
    <mergeCell ref="J8:J11"/>
    <mergeCell ref="AQ6:AY6"/>
    <mergeCell ref="BA6:BI6"/>
    <mergeCell ref="BL6:BX6"/>
    <mergeCell ref="BZ6:CH6"/>
    <mergeCell ref="CJ6:CK6"/>
    <mergeCell ref="CM6:CO6"/>
    <mergeCell ref="AI8:AI11"/>
    <mergeCell ref="AJ8:AJ11"/>
    <mergeCell ref="AK8:AK11"/>
    <mergeCell ref="AL8:AL11"/>
    <mergeCell ref="G6:H6"/>
    <mergeCell ref="I6:J6"/>
    <mergeCell ref="L6:T6"/>
    <mergeCell ref="U6:AC6"/>
    <mergeCell ref="AE6:AO6"/>
    <mergeCell ref="AJ4:AJ5"/>
    <mergeCell ref="AL4:AL5"/>
    <mergeCell ref="AN4:AO4"/>
    <mergeCell ref="AU4:AY4"/>
    <mergeCell ref="BE4:BI4"/>
    <mergeCell ref="BQ4:BU4"/>
    <mergeCell ref="BC3:BI3"/>
    <mergeCell ref="BO3:BU3"/>
    <mergeCell ref="CB3:CH3"/>
    <mergeCell ref="CW3:DC3"/>
    <mergeCell ref="O4:O5"/>
    <mergeCell ref="Q4:Q5"/>
    <mergeCell ref="S4:T4"/>
    <mergeCell ref="X4:X5"/>
    <mergeCell ref="Z4:Z5"/>
    <mergeCell ref="AB4:AC4"/>
    <mergeCell ref="G3:H3"/>
    <mergeCell ref="I3:J3"/>
    <mergeCell ref="O3:T3"/>
    <mergeCell ref="X3:AC3"/>
    <mergeCell ref="AJ3:AO3"/>
    <mergeCell ref="AS3:AY3"/>
    <mergeCell ref="B1:B5"/>
    <mergeCell ref="C1:C5"/>
    <mergeCell ref="D1:D5"/>
    <mergeCell ref="E1:E5"/>
    <mergeCell ref="G1:J1"/>
    <mergeCell ref="L1:AC1"/>
    <mergeCell ref="G2:H2"/>
    <mergeCell ref="I2:J2"/>
    <mergeCell ref="L2:T2"/>
    <mergeCell ref="U2:AC2"/>
    <mergeCell ref="CM1:CO2"/>
    <mergeCell ref="CQ1:CQ5"/>
    <mergeCell ref="CS1:CS5"/>
    <mergeCell ref="CU1:DC2"/>
    <mergeCell ref="DE1:DH1"/>
    <mergeCell ref="DJ1:DJ5"/>
    <mergeCell ref="DE2:DE5"/>
    <mergeCell ref="DF2:DF5"/>
    <mergeCell ref="DG2:DG5"/>
    <mergeCell ref="DH2:DH5"/>
    <mergeCell ref="AE1:AO1"/>
    <mergeCell ref="AQ1:AY2"/>
    <mergeCell ref="BA1:BI2"/>
    <mergeCell ref="BL1:BX2"/>
    <mergeCell ref="BZ1:CH2"/>
    <mergeCell ref="CJ1:CK2"/>
    <mergeCell ref="AG2:AO2"/>
    <mergeCell ref="BX4:BX5"/>
    <mergeCell ref="CD4:CH4"/>
    <mergeCell ref="CJ4:CK4"/>
    <mergeCell ref="CN4:CO4"/>
    <mergeCell ref="CY4:DC4"/>
  </mergeCells>
  <phoneticPr fontId="3"/>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AA28"/>
  <sheetViews>
    <sheetView workbookViewId="0">
      <selection activeCell="B25" sqref="B25"/>
    </sheetView>
  </sheetViews>
  <sheetFormatPr defaultRowHeight="13.5"/>
  <cols>
    <col min="1" max="1" width="20.875" customWidth="1"/>
    <col min="2" max="2" width="16.875" bestFit="1" customWidth="1"/>
    <col min="3" max="3" width="9.375" customWidth="1"/>
  </cols>
  <sheetData>
    <row r="1" spans="1:27" s="30" customFormat="1" ht="17.850000000000001" customHeight="1">
      <c r="A1" s="28" t="s">
        <v>186</v>
      </c>
      <c r="B1" s="29"/>
      <c r="D1" s="31">
        <v>1</v>
      </c>
      <c r="E1" s="30">
        <v>2</v>
      </c>
      <c r="F1" s="31">
        <v>3</v>
      </c>
      <c r="G1" s="30">
        <v>4</v>
      </c>
      <c r="H1" s="31">
        <v>5</v>
      </c>
      <c r="I1" s="30">
        <v>6</v>
      </c>
      <c r="J1" s="31">
        <v>7</v>
      </c>
      <c r="K1" s="30">
        <v>8</v>
      </c>
      <c r="L1" s="31">
        <v>9</v>
      </c>
      <c r="M1" s="30">
        <v>10</v>
      </c>
      <c r="N1" s="31">
        <v>11</v>
      </c>
      <c r="O1" s="30">
        <v>12</v>
      </c>
      <c r="P1" s="31">
        <v>13</v>
      </c>
      <c r="Q1" s="30">
        <v>14</v>
      </c>
      <c r="R1" s="31">
        <v>15</v>
      </c>
      <c r="S1" s="30">
        <v>16</v>
      </c>
      <c r="T1" s="31">
        <v>17</v>
      </c>
      <c r="U1" s="30">
        <v>18</v>
      </c>
      <c r="V1" s="31">
        <v>19</v>
      </c>
      <c r="W1" s="30">
        <v>20</v>
      </c>
      <c r="X1" s="31">
        <v>21</v>
      </c>
      <c r="Y1" s="30">
        <v>22</v>
      </c>
      <c r="Z1" s="31">
        <v>23</v>
      </c>
      <c r="AA1" s="31"/>
    </row>
    <row r="2" spans="1:27">
      <c r="A2" s="1" t="s">
        <v>84</v>
      </c>
      <c r="B2" s="1" t="s">
        <v>81</v>
      </c>
      <c r="C2" s="5">
        <v>269290</v>
      </c>
    </row>
    <row r="3" spans="1:27">
      <c r="A3" s="1"/>
      <c r="B3" s="1" t="s">
        <v>139</v>
      </c>
      <c r="C3" s="18">
        <v>2690</v>
      </c>
    </row>
    <row r="4" spans="1:27">
      <c r="A4" s="1"/>
      <c r="B4" s="1" t="s">
        <v>1134</v>
      </c>
      <c r="C4" s="1">
        <v>4.9000000000000004</v>
      </c>
    </row>
    <row r="5" spans="1:27">
      <c r="A5" s="1" t="s">
        <v>126</v>
      </c>
      <c r="B5" s="1" t="s">
        <v>81</v>
      </c>
      <c r="C5" s="5">
        <v>52030</v>
      </c>
    </row>
    <row r="6" spans="1:27">
      <c r="A6" s="1"/>
      <c r="B6" s="1" t="s">
        <v>139</v>
      </c>
      <c r="C6" s="5">
        <v>520</v>
      </c>
    </row>
    <row r="7" spans="1:27">
      <c r="A7" s="1"/>
      <c r="B7" s="1" t="s">
        <v>1134</v>
      </c>
      <c r="C7" s="1">
        <v>8.5</v>
      </c>
    </row>
    <row r="8" spans="1:27">
      <c r="A8" s="1" t="s">
        <v>127</v>
      </c>
      <c r="B8" s="1" t="s">
        <v>81</v>
      </c>
      <c r="C8" s="5">
        <v>34680</v>
      </c>
    </row>
    <row r="9" spans="1:27">
      <c r="A9" s="1"/>
      <c r="B9" s="1" t="s">
        <v>139</v>
      </c>
      <c r="C9" s="5">
        <v>340</v>
      </c>
    </row>
    <row r="10" spans="1:27">
      <c r="A10" s="1"/>
      <c r="B10" s="1" t="s">
        <v>1134</v>
      </c>
      <c r="C10" s="1">
        <v>9.6999999999999993</v>
      </c>
    </row>
    <row r="11" spans="1:27">
      <c r="A11" s="1" t="s">
        <v>82</v>
      </c>
      <c r="B11" s="1" t="s">
        <v>81</v>
      </c>
      <c r="C11" s="5">
        <v>48100</v>
      </c>
    </row>
    <row r="12" spans="1:27">
      <c r="A12" s="1"/>
      <c r="B12" s="1" t="s">
        <v>139</v>
      </c>
      <c r="C12" s="5">
        <v>480</v>
      </c>
    </row>
    <row r="13" spans="1:27">
      <c r="A13" s="1"/>
      <c r="B13" s="1" t="s">
        <v>1134</v>
      </c>
      <c r="C13" s="1">
        <v>9.1999999999999993</v>
      </c>
    </row>
    <row r="14" spans="1:27">
      <c r="A14" s="1" t="s">
        <v>1089</v>
      </c>
      <c r="B14" s="1" t="s">
        <v>136</v>
      </c>
      <c r="C14" s="18">
        <v>49020</v>
      </c>
    </row>
    <row r="15" spans="1:27">
      <c r="A15" s="1"/>
      <c r="B15" s="1" t="s">
        <v>137</v>
      </c>
      <c r="C15" s="18">
        <v>6130</v>
      </c>
    </row>
    <row r="16" spans="1:27">
      <c r="A16" s="1" t="s">
        <v>85</v>
      </c>
      <c r="B16" s="1" t="s">
        <v>172</v>
      </c>
      <c r="C16" s="18">
        <v>1950</v>
      </c>
    </row>
    <row r="17" spans="1:3">
      <c r="A17" s="1"/>
      <c r="B17" s="1" t="s">
        <v>173</v>
      </c>
      <c r="C17" s="18">
        <v>1740</v>
      </c>
    </row>
    <row r="18" spans="1:3">
      <c r="A18" s="1"/>
      <c r="B18" s="1" t="s">
        <v>174</v>
      </c>
      <c r="C18" s="18">
        <v>1710</v>
      </c>
    </row>
    <row r="19" spans="1:3">
      <c r="A19" s="1"/>
      <c r="B19" s="1" t="s">
        <v>175</v>
      </c>
      <c r="C19" s="18">
        <v>1350</v>
      </c>
    </row>
    <row r="20" spans="1:3">
      <c r="A20" s="1"/>
      <c r="B20" s="1" t="s">
        <v>853</v>
      </c>
      <c r="C20" s="18">
        <v>1020</v>
      </c>
    </row>
    <row r="21" spans="1:3">
      <c r="A21" s="1"/>
      <c r="B21" s="1" t="s">
        <v>86</v>
      </c>
      <c r="C21" s="18">
        <v>120</v>
      </c>
    </row>
    <row r="22" spans="1:3">
      <c r="A22" s="1" t="s">
        <v>128</v>
      </c>
      <c r="B22" s="1" t="s">
        <v>81</v>
      </c>
      <c r="C22" s="18">
        <v>79950</v>
      </c>
    </row>
    <row r="23" spans="1:3">
      <c r="A23" s="1"/>
      <c r="B23" s="1" t="s">
        <v>139</v>
      </c>
      <c r="C23" s="18">
        <v>790</v>
      </c>
    </row>
    <row r="24" spans="1:3">
      <c r="B24" s="1" t="s">
        <v>1134</v>
      </c>
      <c r="C24" s="406">
        <v>8.4</v>
      </c>
    </row>
    <row r="25" spans="1:3">
      <c r="A25" s="1" t="s">
        <v>129</v>
      </c>
      <c r="B25" s="1" t="s">
        <v>81</v>
      </c>
      <c r="C25" s="18">
        <v>50000</v>
      </c>
    </row>
    <row r="26" spans="1:3">
      <c r="A26" s="1"/>
      <c r="B26" s="1" t="s">
        <v>139</v>
      </c>
      <c r="C26" s="18">
        <v>500</v>
      </c>
    </row>
    <row r="27" spans="1:3">
      <c r="A27" s="1" t="s">
        <v>130</v>
      </c>
      <c r="B27" s="1" t="s">
        <v>81</v>
      </c>
      <c r="C27" s="18">
        <v>10000</v>
      </c>
    </row>
    <row r="28" spans="1:3">
      <c r="A28" s="1"/>
      <c r="B28" s="1" t="s">
        <v>139</v>
      </c>
      <c r="C28" s="18">
        <v>0</v>
      </c>
    </row>
  </sheetData>
  <sheetProtection algorithmName="SHA-512" hashValue="mh3haKVAaCC1OLXz+RKXTkxc8HfdDLz7KNj5H9Y9RjdnZTmTLkSslMoprRRgJzXRx7DQhgOCcg9L/UCZKp/PRA==" saltValue="wCfmc3WwgcW0+e19us1vrA==" spinCount="100000" sheet="1" objects="1" scenarios="1"/>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2</vt:i4>
      </vt:variant>
    </vt:vector>
  </HeadingPairs>
  <TitlesOfParts>
    <vt:vector size="12" baseType="lpstr">
      <vt:lpstr>施設情報</vt:lpstr>
      <vt:lpstr>児童情報 </vt:lpstr>
      <vt:lpstr>明細書【保育所】</vt:lpstr>
      <vt:lpstr>明細書【小規模】</vt:lpstr>
      <vt:lpstr>集計【保育所】</vt:lpstr>
      <vt:lpstr>集計【小規模】</vt:lpstr>
      <vt:lpstr>保育単価①【保育所】</vt:lpstr>
      <vt:lpstr>単価①【小規模】</vt:lpstr>
      <vt:lpstr>保育単価②【保育所】</vt:lpstr>
      <vt:lpstr>保育単価②【小規模】</vt:lpstr>
      <vt:lpstr>明細書【小規模】!Print_Area</vt:lpstr>
      <vt:lpstr>明細書【保育所】!Print_Area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2025-11-17T05:15:39Z</cp:lastPrinted>
  <dcterms:created xsi:type="dcterms:W3CDTF">2021-01-14T07:40:49Z</dcterms:created>
  <dcterms:modified xsi:type="dcterms:W3CDTF">2026-01-07T06:15:59Z</dcterms:modified>
</cp:coreProperties>
</file>