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169.254.227.210\給付担当\06 処遇改善\H30\07　HP掲載様式\060 H30実績報告書\処遇Ⅰ\090_HPアップ用\"/>
    </mc:Choice>
  </mc:AlternateContent>
  <workbookProtection workbookAlgorithmName="SHA-512" workbookHashValue="eyaPVPCqWPAUVG+a+hKokUQSehV9G8pjX5dQT/H59HyaWVUX5Muc9zDteqbI1b7+qaNd/3x2YxiVi2vq7ETXeA==" workbookSaltValue="qR2oWXGPeAZ8BzsL9gzDWw==" workbookSpinCount="100000" lockStructure="1"/>
  <bookViews>
    <workbookView xWindow="0" yWindow="0" windowWidth="20490" windowHeight="7530" activeTab="1"/>
  </bookViews>
  <sheets>
    <sheet name="作成手順" sheetId="13" r:id="rId1"/>
    <sheet name="賃金改善確認表" sheetId="8" r:id="rId2"/>
    <sheet name="入力シート" sheetId="12" r:id="rId3"/>
    <sheet name="第４号様式の２（内訳表）" sheetId="10" r:id="rId4"/>
    <sheet name="第４号様式の１" sheetId="9" state="hidden" r:id="rId5"/>
    <sheet name="処遇Ⅱ等対象者確認シート" sheetId="14" state="hidden" r:id="rId6"/>
  </sheets>
  <externalReferences>
    <externalReference r:id="rId7"/>
    <externalReference r:id="rId8"/>
    <externalReference r:id="rId9"/>
    <externalReference r:id="rId10"/>
  </externalReferences>
  <definedNames>
    <definedName name="_Fill" hidden="1">#REF!</definedName>
    <definedName name="_xlnm._FilterDatabase" localSheetId="1" hidden="1">賃金改善確認表!#REF!</definedName>
    <definedName name="_Key1" hidden="1">#REF!</definedName>
    <definedName name="_Order1" hidden="1">255</definedName>
    <definedName name="_Qr228" localSheetId="0">#REF!</definedName>
    <definedName name="_Qr228" localSheetId="4">#REF!</definedName>
    <definedName name="_Qr228" localSheetId="3">#REF!</definedName>
    <definedName name="_Qr228" localSheetId="1">#REF!</definedName>
    <definedName name="_Qr228" localSheetId="2">#REF!</definedName>
    <definedName name="_Qr228">#REF!</definedName>
    <definedName name="_Sort" hidden="1">#REF!</definedName>
    <definedName name="_xlnm.Print_Area" localSheetId="4">第４号様式の１!$A$1:$AM$211</definedName>
    <definedName name="_xlnm.Print_Area" localSheetId="3">'第４号様式の２（内訳表）'!$A$1:$AM$51</definedName>
    <definedName name="_xlnm.Print_Area" localSheetId="1">賃金改善確認表!$A$1:$AH$198</definedName>
    <definedName name="_xlnm.Print_Area" localSheetId="2">入力シート!$A$3:$AM$121</definedName>
    <definedName name="_xlnm.Print_Titles" localSheetId="1">賃金改善確認表!$1:$12</definedName>
    <definedName name="っっｗ" localSheetId="0">#REF!,#REF!,#REF!,#REF!</definedName>
    <definedName name="っっｗ" localSheetId="4">#REF!,#REF!,#REF!,#REF!</definedName>
    <definedName name="っっｗ" localSheetId="3">#REF!,#REF!,#REF!,#REF!</definedName>
    <definedName name="っっｗ" localSheetId="1">#REF!,#REF!,#REF!,#REF!</definedName>
    <definedName name="っっｗ" localSheetId="2">#REF!,#REF!,#REF!,#REF!</definedName>
    <definedName name="っっｗ">#REF!,#REF!,#REF!,#REF!</definedName>
    <definedName name="第7号様式" localSheetId="0">#REF!</definedName>
    <definedName name="第7号様式" localSheetId="4">#REF!</definedName>
    <definedName name="第7号様式" localSheetId="3">#REF!</definedName>
    <definedName name="第7号様式" localSheetId="1">#REF!</definedName>
    <definedName name="第7号様式" localSheetId="2">#REF!</definedName>
    <definedName name="第7号様式">#REF!</definedName>
    <definedName name="単価表">[1]保育単価表!$A$6:$BI$74</definedName>
    <definedName name="定員">[1]積算表!$AO$2:$AP$18</definedName>
    <definedName name="定員Ⅱ">[1]積算表!$AO$67:$AP$86</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 localSheetId="4">#REF!,#REF!,#REF!,#REF!,#REF!,#REF!,#REF!,#REF!,#REF!,#REF!,#REF!,#REF!,#REF!,#REF!,#REF!,#REF!,#REF!,#REF!,#REF!,#REF!,#REF!,#REF!</definedName>
    <definedName name="入力欄②１" localSheetId="3">#REF!,#REF!,#REF!,#REF!,#REF!,#REF!,#REF!,#REF!,#REF!,#REF!,#REF!,#REF!,#REF!,#REF!,#REF!,#REF!,#REF!,#REF!,#REF!,#REF!,#REF!,#REF!</definedName>
    <definedName name="入力欄②１" localSheetId="1">#REF!,#REF!,#REF!,#REF!,#REF!,#REF!,#REF!,#REF!,#REF!,#REF!,#REF!,#REF!,#REF!,#REF!,#REF!,#REF!,#REF!,#REF!,#REF!,#REF!,#REF!,#REF!</definedName>
    <definedName name="入力欄②１" localSheetId="2">#REF!,#REF!,#REF!,#REF!,#REF!,#REF!,#REF!,#REF!,#REF!,#REF!,#REF!,#REF!,#REF!,#REF!,#REF!,#REF!,#REF!,#REF!,#REF!,#REF!,#REF!,#REF!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 localSheetId="4">[3]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 localSheetId="3">[3]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 localSheetId="2">[3]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3">[4]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１" localSheetId="2">[4]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２">'[4]様式③ 歳入'!$AG$3,'[4]様式③ 歳入'!$AK$3,'[4]様式③ 歳入'!$B$6:$AL$64,'[4]様式③ 歳入'!$G$65:$Z$65</definedName>
    <definedName name="入力欄③Ａ" localSheetId="3">[2]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 localSheetId="2">[2]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[1]加算区分!$B$3:$F$14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77" i="8" l="1"/>
  <c r="AB149" i="8"/>
  <c r="AB150" i="8"/>
  <c r="AB151" i="8"/>
  <c r="AB152" i="8"/>
  <c r="AB153" i="8"/>
  <c r="AB154" i="8"/>
  <c r="AB155" i="8"/>
  <c r="AB156" i="8"/>
  <c r="AB157" i="8"/>
  <c r="AB158" i="8"/>
  <c r="AB159" i="8"/>
  <c r="AB160" i="8"/>
  <c r="AB161" i="8"/>
  <c r="AB162" i="8"/>
  <c r="AB163" i="8"/>
  <c r="AB164" i="8"/>
  <c r="AB165" i="8"/>
  <c r="AB166" i="8"/>
  <c r="AB167" i="8"/>
  <c r="AB168" i="8"/>
  <c r="AB169" i="8"/>
  <c r="AB170" i="8"/>
  <c r="AB171" i="8"/>
  <c r="AB172" i="8"/>
  <c r="AB173" i="8"/>
  <c r="AB174" i="8"/>
  <c r="AB175" i="8"/>
  <c r="AB176" i="8"/>
  <c r="AB148" i="8"/>
  <c r="AB11" i="8" l="1"/>
  <c r="AA11" i="8"/>
  <c r="D1" i="14" l="1"/>
  <c r="B1" i="14"/>
  <c r="W33" i="9" l="1"/>
  <c r="C45" i="8"/>
  <c r="BR139" i="8" l="1"/>
  <c r="BR143" i="8"/>
  <c r="BR148" i="8"/>
  <c r="BR152" i="8"/>
  <c r="BR156" i="8"/>
  <c r="BR160" i="8"/>
  <c r="BR164" i="8"/>
  <c r="BR168" i="8"/>
  <c r="BR172" i="8"/>
  <c r="BR176" i="8"/>
  <c r="BQ177" i="8"/>
  <c r="BR177" i="8" s="1"/>
  <c r="BQ176" i="8"/>
  <c r="BQ175" i="8"/>
  <c r="BR175" i="8" s="1"/>
  <c r="BQ174" i="8"/>
  <c r="BR174" i="8" s="1"/>
  <c r="BQ173" i="8"/>
  <c r="BR173" i="8" s="1"/>
  <c r="BQ172" i="8"/>
  <c r="BQ171" i="8"/>
  <c r="BR171" i="8" s="1"/>
  <c r="BQ170" i="8"/>
  <c r="BR170" i="8" s="1"/>
  <c r="BQ169" i="8"/>
  <c r="BR169" i="8" s="1"/>
  <c r="BQ168" i="8"/>
  <c r="BQ167" i="8"/>
  <c r="BR167" i="8" s="1"/>
  <c r="BQ166" i="8"/>
  <c r="BR166" i="8" s="1"/>
  <c r="BQ165" i="8"/>
  <c r="BR165" i="8" s="1"/>
  <c r="BQ164" i="8"/>
  <c r="BQ163" i="8"/>
  <c r="BR163" i="8" s="1"/>
  <c r="BQ162" i="8"/>
  <c r="BR162" i="8" s="1"/>
  <c r="BQ161" i="8"/>
  <c r="BR161" i="8" s="1"/>
  <c r="BQ160" i="8"/>
  <c r="BQ159" i="8"/>
  <c r="BR159" i="8" s="1"/>
  <c r="BQ158" i="8"/>
  <c r="BR158" i="8" s="1"/>
  <c r="BQ157" i="8"/>
  <c r="BR157" i="8" s="1"/>
  <c r="BQ156" i="8"/>
  <c r="BQ155" i="8"/>
  <c r="BR155" i="8" s="1"/>
  <c r="BQ154" i="8"/>
  <c r="BR154" i="8" s="1"/>
  <c r="BQ153" i="8"/>
  <c r="BR153" i="8" s="1"/>
  <c r="BQ152" i="8"/>
  <c r="BQ151" i="8"/>
  <c r="BR151" i="8" s="1"/>
  <c r="BQ150" i="8"/>
  <c r="BR150" i="8" s="1"/>
  <c r="BQ149" i="8"/>
  <c r="BR149" i="8" s="1"/>
  <c r="BQ148" i="8"/>
  <c r="BQ146" i="8"/>
  <c r="BR146" i="8" s="1"/>
  <c r="BQ145" i="8"/>
  <c r="BR145" i="8" s="1"/>
  <c r="BQ144" i="8"/>
  <c r="BR144" i="8" s="1"/>
  <c r="BQ143" i="8"/>
  <c r="BQ142" i="8"/>
  <c r="BR142" i="8" s="1"/>
  <c r="BQ141" i="8"/>
  <c r="BR141" i="8" s="1"/>
  <c r="BQ140" i="8"/>
  <c r="BR140" i="8" s="1"/>
  <c r="BQ139" i="8"/>
  <c r="BQ138" i="8"/>
  <c r="BR138" i="8" s="1"/>
  <c r="BQ137" i="8"/>
  <c r="BR137" i="8" s="1"/>
  <c r="BQ136" i="8"/>
  <c r="BR136" i="8" s="1"/>
  <c r="BQ135" i="8"/>
  <c r="BR135" i="8" s="1"/>
  <c r="BQ134" i="8"/>
  <c r="BR134" i="8" s="1"/>
  <c r="BQ133" i="8"/>
  <c r="BR133" i="8" s="1"/>
  <c r="BQ132" i="8"/>
  <c r="BR132" i="8" s="1"/>
  <c r="BQ131" i="8"/>
  <c r="BR131" i="8" s="1"/>
  <c r="BQ130" i="8"/>
  <c r="BR130" i="8" s="1"/>
  <c r="BQ129" i="8"/>
  <c r="BR129" i="8" s="1"/>
  <c r="BQ128" i="8"/>
  <c r="BR128" i="8" s="1"/>
  <c r="BQ127" i="8"/>
  <c r="BR127" i="8" s="1"/>
  <c r="BQ126" i="8"/>
  <c r="BR126" i="8" s="1"/>
  <c r="BQ125" i="8"/>
  <c r="BR125" i="8" s="1"/>
  <c r="BQ124" i="8"/>
  <c r="BR124" i="8" s="1"/>
  <c r="BQ123" i="8"/>
  <c r="BR123" i="8" s="1"/>
  <c r="BQ122" i="8"/>
  <c r="BR122" i="8" s="1"/>
  <c r="BQ121" i="8"/>
  <c r="BR121" i="8" s="1"/>
  <c r="BQ120" i="8"/>
  <c r="BR120" i="8" s="1"/>
  <c r="BQ119" i="8"/>
  <c r="BR119" i="8" s="1"/>
  <c r="BQ118" i="8"/>
  <c r="BR118" i="8" s="1"/>
  <c r="BQ117" i="8"/>
  <c r="BR117" i="8" s="1"/>
  <c r="BQ115" i="8"/>
  <c r="BR115" i="8" s="1"/>
  <c r="BQ114" i="8"/>
  <c r="BR114" i="8" s="1"/>
  <c r="BQ113" i="8"/>
  <c r="BR113" i="8" s="1"/>
  <c r="BQ112" i="8"/>
  <c r="BR112" i="8" s="1"/>
  <c r="BQ111" i="8"/>
  <c r="BR111" i="8" s="1"/>
  <c r="BQ110" i="8"/>
  <c r="BR110" i="8" s="1"/>
  <c r="BQ109" i="8"/>
  <c r="BR109" i="8" s="1"/>
  <c r="BQ108" i="8"/>
  <c r="BR108" i="8" s="1"/>
  <c r="BQ107" i="8"/>
  <c r="BR107" i="8" s="1"/>
  <c r="BQ106" i="8"/>
  <c r="BR106" i="8" s="1"/>
  <c r="BQ105" i="8"/>
  <c r="BR105" i="8" s="1"/>
  <c r="BQ104" i="8"/>
  <c r="BR104" i="8" s="1"/>
  <c r="BQ103" i="8"/>
  <c r="BR103" i="8" s="1"/>
  <c r="BQ102" i="8"/>
  <c r="BR102" i="8" s="1"/>
  <c r="BQ101" i="8"/>
  <c r="BR101" i="8" s="1"/>
  <c r="BQ100" i="8"/>
  <c r="BR100" i="8" s="1"/>
  <c r="BQ99" i="8"/>
  <c r="BR99" i="8" s="1"/>
  <c r="BQ98" i="8"/>
  <c r="BR98" i="8" s="1"/>
  <c r="BQ97" i="8"/>
  <c r="BR97" i="8" s="1"/>
  <c r="BQ96" i="8"/>
  <c r="BR96" i="8" s="1"/>
  <c r="BQ95" i="8"/>
  <c r="BR95" i="8" s="1"/>
  <c r="BQ94" i="8"/>
  <c r="BR94" i="8" s="1"/>
  <c r="BQ93" i="8"/>
  <c r="BR93" i="8" s="1"/>
  <c r="BQ92" i="8"/>
  <c r="BR92" i="8" s="1"/>
  <c r="BQ91" i="8"/>
  <c r="BR91" i="8" s="1"/>
  <c r="BQ90" i="8"/>
  <c r="BR90" i="8" s="1"/>
  <c r="BQ89" i="8"/>
  <c r="BR89" i="8" s="1"/>
  <c r="BQ88" i="8"/>
  <c r="BR88" i="8" s="1"/>
  <c r="BQ87" i="8"/>
  <c r="BR87" i="8" s="1"/>
  <c r="BQ86" i="8"/>
  <c r="BR86" i="8" s="1"/>
  <c r="BQ85" i="8"/>
  <c r="BR85" i="8" s="1"/>
  <c r="BQ84" i="8"/>
  <c r="BR84" i="8" s="1"/>
  <c r="BQ83" i="8"/>
  <c r="BR83" i="8" s="1"/>
  <c r="BQ82" i="8"/>
  <c r="BR82" i="8" s="1"/>
  <c r="BQ81" i="8"/>
  <c r="BR81" i="8" s="1"/>
  <c r="BQ80" i="8"/>
  <c r="BR80" i="8" s="1"/>
  <c r="BQ79" i="8"/>
  <c r="BR79" i="8" s="1"/>
  <c r="BQ78" i="8"/>
  <c r="BR78" i="8" s="1"/>
  <c r="BQ77" i="8"/>
  <c r="BR77" i="8" s="1"/>
  <c r="BQ76" i="8"/>
  <c r="BR76" i="8" s="1"/>
  <c r="BQ75" i="8"/>
  <c r="BR75" i="8" s="1"/>
  <c r="BQ74" i="8"/>
  <c r="BR74" i="8" s="1"/>
  <c r="BQ73" i="8"/>
  <c r="BR73" i="8" s="1"/>
  <c r="BQ72" i="8"/>
  <c r="BR72" i="8" s="1"/>
  <c r="BQ71" i="8"/>
  <c r="BR71" i="8" s="1"/>
  <c r="BQ70" i="8"/>
  <c r="BR70" i="8" s="1"/>
  <c r="BQ69" i="8"/>
  <c r="BR69" i="8" s="1"/>
  <c r="BQ68" i="8"/>
  <c r="BR68" i="8" s="1"/>
  <c r="BQ67" i="8"/>
  <c r="BR67" i="8" s="1"/>
  <c r="BQ66" i="8"/>
  <c r="BR66" i="8" s="1"/>
  <c r="BQ64" i="8"/>
  <c r="BR64" i="8" s="1"/>
  <c r="BQ63" i="8"/>
  <c r="BR63" i="8" s="1"/>
  <c r="BQ62" i="8"/>
  <c r="BR62" i="8" s="1"/>
  <c r="BQ61" i="8"/>
  <c r="BR61" i="8" s="1"/>
  <c r="BQ60" i="8"/>
  <c r="BR60" i="8" s="1"/>
  <c r="BQ59" i="8"/>
  <c r="BR59" i="8" s="1"/>
  <c r="BQ58" i="8"/>
  <c r="BR58" i="8" s="1"/>
  <c r="BQ57" i="8"/>
  <c r="BR57" i="8" s="1"/>
  <c r="BQ56" i="8"/>
  <c r="BR56" i="8" s="1"/>
  <c r="BQ55" i="8"/>
  <c r="BR55" i="8" s="1"/>
  <c r="BQ54" i="8"/>
  <c r="BR54" i="8" s="1"/>
  <c r="BQ53" i="8"/>
  <c r="BR53" i="8" s="1"/>
  <c r="BQ52" i="8"/>
  <c r="BR52" i="8" s="1"/>
  <c r="BQ51" i="8"/>
  <c r="BR51" i="8" s="1"/>
  <c r="BQ50" i="8"/>
  <c r="BR50" i="8" s="1"/>
  <c r="BQ49" i="8"/>
  <c r="BR49" i="8" s="1"/>
  <c r="BQ48" i="8"/>
  <c r="BR48" i="8" s="1"/>
  <c r="BQ47" i="8"/>
  <c r="BR47" i="8" s="1"/>
  <c r="BQ46" i="8"/>
  <c r="BR46" i="8" s="1"/>
  <c r="BQ45" i="8"/>
  <c r="BR45" i="8" s="1"/>
  <c r="BQ44" i="8"/>
  <c r="BR44" i="8" s="1"/>
  <c r="BQ43" i="8"/>
  <c r="BR43" i="8" s="1"/>
  <c r="BQ42" i="8"/>
  <c r="BR42" i="8" s="1"/>
  <c r="BQ41" i="8"/>
  <c r="BR41" i="8" s="1"/>
  <c r="BQ40" i="8"/>
  <c r="BR40" i="8" s="1"/>
  <c r="BQ39" i="8"/>
  <c r="BR39" i="8" s="1"/>
  <c r="BQ38" i="8"/>
  <c r="BR38" i="8" s="1"/>
  <c r="BQ37" i="8"/>
  <c r="BR37" i="8" s="1"/>
  <c r="BQ36" i="8"/>
  <c r="BR36" i="8" s="1"/>
  <c r="BQ35" i="8"/>
  <c r="BR35" i="8" s="1"/>
  <c r="BQ34" i="8"/>
  <c r="BR34" i="8" s="1"/>
  <c r="BQ33" i="8"/>
  <c r="BR33" i="8" s="1"/>
  <c r="BQ32" i="8"/>
  <c r="BR32" i="8" s="1"/>
  <c r="BQ31" i="8"/>
  <c r="BR31" i="8" s="1"/>
  <c r="BQ30" i="8"/>
  <c r="BR30" i="8" s="1"/>
  <c r="BQ29" i="8"/>
  <c r="BR29" i="8" s="1"/>
  <c r="BQ28" i="8"/>
  <c r="BR28" i="8" s="1"/>
  <c r="BQ27" i="8"/>
  <c r="BR27" i="8" s="1"/>
  <c r="BQ26" i="8"/>
  <c r="BR26" i="8" s="1"/>
  <c r="BQ25" i="8"/>
  <c r="BR25" i="8" s="1"/>
  <c r="BQ24" i="8"/>
  <c r="BR24" i="8" s="1"/>
  <c r="BQ23" i="8"/>
  <c r="BR23" i="8" s="1"/>
  <c r="BQ22" i="8"/>
  <c r="BR22" i="8" s="1"/>
  <c r="BQ21" i="8"/>
  <c r="BR21" i="8" s="1"/>
  <c r="BQ20" i="8"/>
  <c r="BR20" i="8" s="1"/>
  <c r="BQ19" i="8"/>
  <c r="BR19" i="8" s="1"/>
  <c r="BQ18" i="8"/>
  <c r="BR18" i="8" s="1"/>
  <c r="BQ17" i="8"/>
  <c r="BR17" i="8" s="1"/>
  <c r="BQ16" i="8"/>
  <c r="BR16" i="8" s="1"/>
  <c r="BQ15" i="8"/>
  <c r="BR15" i="8" s="1"/>
  <c r="J4" i="14" l="1"/>
  <c r="J8" i="14"/>
  <c r="J12" i="14"/>
  <c r="J16" i="14"/>
  <c r="J20" i="14"/>
  <c r="J24" i="14"/>
  <c r="J28" i="14"/>
  <c r="J32" i="14"/>
  <c r="J36" i="14"/>
  <c r="J40" i="14"/>
  <c r="J44" i="14"/>
  <c r="J48" i="14"/>
  <c r="J52" i="14"/>
  <c r="J14" i="14"/>
  <c r="J26" i="14"/>
  <c r="J38" i="14"/>
  <c r="J50" i="14"/>
  <c r="J5" i="14"/>
  <c r="J9" i="14"/>
  <c r="J13" i="14"/>
  <c r="J17" i="14"/>
  <c r="J21" i="14"/>
  <c r="J25" i="14"/>
  <c r="J29" i="14"/>
  <c r="J33" i="14"/>
  <c r="J37" i="14"/>
  <c r="J41" i="14"/>
  <c r="J45" i="14"/>
  <c r="J49" i="14"/>
  <c r="J3" i="14"/>
  <c r="J10" i="14"/>
  <c r="J22" i="14"/>
  <c r="J34" i="14"/>
  <c r="J46" i="14"/>
  <c r="F3" i="14"/>
  <c r="J6" i="14"/>
  <c r="J7" i="14"/>
  <c r="J11" i="14"/>
  <c r="J15" i="14"/>
  <c r="J19" i="14"/>
  <c r="J23" i="14"/>
  <c r="J27" i="14"/>
  <c r="J31" i="14"/>
  <c r="J35" i="14"/>
  <c r="J39" i="14"/>
  <c r="J43" i="14"/>
  <c r="J47" i="14"/>
  <c r="J51" i="14"/>
  <c r="F4" i="14"/>
  <c r="J18" i="14"/>
  <c r="J30" i="14"/>
  <c r="J42" i="14"/>
  <c r="B4" i="14"/>
  <c r="G4" i="14"/>
  <c r="C5" i="14"/>
  <c r="G5" i="14"/>
  <c r="C6" i="14"/>
  <c r="G6" i="14"/>
  <c r="C7" i="14"/>
  <c r="G7" i="14"/>
  <c r="C8" i="14"/>
  <c r="G8" i="14"/>
  <c r="C9" i="14"/>
  <c r="G9" i="14"/>
  <c r="C10" i="14"/>
  <c r="G10" i="14"/>
  <c r="C11" i="14"/>
  <c r="G11" i="14"/>
  <c r="C12" i="14"/>
  <c r="G12" i="14"/>
  <c r="C13" i="14"/>
  <c r="G13" i="14"/>
  <c r="C14" i="14"/>
  <c r="G14" i="14"/>
  <c r="C15" i="14"/>
  <c r="G15" i="14"/>
  <c r="C16" i="14"/>
  <c r="G16" i="14"/>
  <c r="C17" i="14"/>
  <c r="G17" i="14"/>
  <c r="C18" i="14"/>
  <c r="G18" i="14"/>
  <c r="C19" i="14"/>
  <c r="G19" i="14"/>
  <c r="C20" i="14"/>
  <c r="G20" i="14"/>
  <c r="C21" i="14"/>
  <c r="G21" i="14"/>
  <c r="C22" i="14"/>
  <c r="G22" i="14"/>
  <c r="C23" i="14"/>
  <c r="G23" i="14"/>
  <c r="C24" i="14"/>
  <c r="G24" i="14"/>
  <c r="C25" i="14"/>
  <c r="G25" i="14"/>
  <c r="C26" i="14"/>
  <c r="G26" i="14"/>
  <c r="C27" i="14"/>
  <c r="G27" i="14"/>
  <c r="C28" i="14"/>
  <c r="G28" i="14"/>
  <c r="C29" i="14"/>
  <c r="G29" i="14"/>
  <c r="C30" i="14"/>
  <c r="G30" i="14"/>
  <c r="C31" i="14"/>
  <c r="G31" i="14"/>
  <c r="C32" i="14"/>
  <c r="G32" i="14"/>
  <c r="C33" i="14"/>
  <c r="G33" i="14"/>
  <c r="C34" i="14"/>
  <c r="G34" i="14"/>
  <c r="C35" i="14"/>
  <c r="G35" i="14"/>
  <c r="C36" i="14"/>
  <c r="G36" i="14"/>
  <c r="C37" i="14"/>
  <c r="G37" i="14"/>
  <c r="C38" i="14"/>
  <c r="G38" i="14"/>
  <c r="C39" i="14"/>
  <c r="G39" i="14"/>
  <c r="C40" i="14"/>
  <c r="G40" i="14"/>
  <c r="C41" i="14"/>
  <c r="G41" i="14"/>
  <c r="C42" i="14"/>
  <c r="G42" i="14"/>
  <c r="C43" i="14"/>
  <c r="G43" i="14"/>
  <c r="C44" i="14"/>
  <c r="G44" i="14"/>
  <c r="C45" i="14"/>
  <c r="G45" i="14"/>
  <c r="C46" i="14"/>
  <c r="C4" i="14"/>
  <c r="H4" i="14"/>
  <c r="D5" i="14"/>
  <c r="H5" i="14"/>
  <c r="D6" i="14"/>
  <c r="H6" i="14"/>
  <c r="D7" i="14"/>
  <c r="H7" i="14"/>
  <c r="D8" i="14"/>
  <c r="H8" i="14"/>
  <c r="D9" i="14"/>
  <c r="H9" i="14"/>
  <c r="D10" i="14"/>
  <c r="H10" i="14"/>
  <c r="D11" i="14"/>
  <c r="H11" i="14"/>
  <c r="D12" i="14"/>
  <c r="H12" i="14"/>
  <c r="D13" i="14"/>
  <c r="H13" i="14"/>
  <c r="D14" i="14"/>
  <c r="H14" i="14"/>
  <c r="D15" i="14"/>
  <c r="H15" i="14"/>
  <c r="D16" i="14"/>
  <c r="H16" i="14"/>
  <c r="D17" i="14"/>
  <c r="H17" i="14"/>
  <c r="D18" i="14"/>
  <c r="H18" i="14"/>
  <c r="D19" i="14"/>
  <c r="H19" i="14"/>
  <c r="D20" i="14"/>
  <c r="H20" i="14"/>
  <c r="D21" i="14"/>
  <c r="H21" i="14"/>
  <c r="D22" i="14"/>
  <c r="H22" i="14"/>
  <c r="D23" i="14"/>
  <c r="H23" i="14"/>
  <c r="D24" i="14"/>
  <c r="H24" i="14"/>
  <c r="D25" i="14"/>
  <c r="H25" i="14"/>
  <c r="D26" i="14"/>
  <c r="H26" i="14"/>
  <c r="D27" i="14"/>
  <c r="H27" i="14"/>
  <c r="D28" i="14"/>
  <c r="H28" i="14"/>
  <c r="D29" i="14"/>
  <c r="H29" i="14"/>
  <c r="D30" i="14"/>
  <c r="H30" i="14"/>
  <c r="D31" i="14"/>
  <c r="H31" i="14"/>
  <c r="D32" i="14"/>
  <c r="H32" i="14"/>
  <c r="D33" i="14"/>
  <c r="H33" i="14"/>
  <c r="D34" i="14"/>
  <c r="H34" i="14"/>
  <c r="D35" i="14"/>
  <c r="H35" i="14"/>
  <c r="D36" i="14"/>
  <c r="H36" i="14"/>
  <c r="D37" i="14"/>
  <c r="H37" i="14"/>
  <c r="D38" i="14"/>
  <c r="H38" i="14"/>
  <c r="D39" i="14"/>
  <c r="H39" i="14"/>
  <c r="D40" i="14"/>
  <c r="H40" i="14"/>
  <c r="D41" i="14"/>
  <c r="H41" i="14"/>
  <c r="D42" i="14"/>
  <c r="H42" i="14"/>
  <c r="D43" i="14"/>
  <c r="H43" i="14"/>
  <c r="D44" i="14"/>
  <c r="H44" i="14"/>
  <c r="D4" i="14"/>
  <c r="I4" i="14"/>
  <c r="E5" i="14"/>
  <c r="I5" i="14"/>
  <c r="E6" i="14"/>
  <c r="I6" i="14"/>
  <c r="E7" i="14"/>
  <c r="I7" i="14"/>
  <c r="E8" i="14"/>
  <c r="I8" i="14"/>
  <c r="E9" i="14"/>
  <c r="I9" i="14"/>
  <c r="E10" i="14"/>
  <c r="I10" i="14"/>
  <c r="E11" i="14"/>
  <c r="I11" i="14"/>
  <c r="E12" i="14"/>
  <c r="I12" i="14"/>
  <c r="E13" i="14"/>
  <c r="I13" i="14"/>
  <c r="E14" i="14"/>
  <c r="I14" i="14"/>
  <c r="E15" i="14"/>
  <c r="I15" i="14"/>
  <c r="E16" i="14"/>
  <c r="I16" i="14"/>
  <c r="E17" i="14"/>
  <c r="I17" i="14"/>
  <c r="E18" i="14"/>
  <c r="I18" i="14"/>
  <c r="E19" i="14"/>
  <c r="I19" i="14"/>
  <c r="E20" i="14"/>
  <c r="I20" i="14"/>
  <c r="E21" i="14"/>
  <c r="I21" i="14"/>
  <c r="E22" i="14"/>
  <c r="I22" i="14"/>
  <c r="E23" i="14"/>
  <c r="I23" i="14"/>
  <c r="E24" i="14"/>
  <c r="I24" i="14"/>
  <c r="E25" i="14"/>
  <c r="I25" i="14"/>
  <c r="E26" i="14"/>
  <c r="I26" i="14"/>
  <c r="E27" i="14"/>
  <c r="I27" i="14"/>
  <c r="E28" i="14"/>
  <c r="I28" i="14"/>
  <c r="E29" i="14"/>
  <c r="I29" i="14"/>
  <c r="E30" i="14"/>
  <c r="I30" i="14"/>
  <c r="E31" i="14"/>
  <c r="I31" i="14"/>
  <c r="E32" i="14"/>
  <c r="I32" i="14"/>
  <c r="E33" i="14"/>
  <c r="I33" i="14"/>
  <c r="E34" i="14"/>
  <c r="I34" i="14"/>
  <c r="E35" i="14"/>
  <c r="I35" i="14"/>
  <c r="E36" i="14"/>
  <c r="I36" i="14"/>
  <c r="E37" i="14"/>
  <c r="I37" i="14"/>
  <c r="E38" i="14"/>
  <c r="I38" i="14"/>
  <c r="C3" i="14"/>
  <c r="H3" i="14"/>
  <c r="G52" i="14"/>
  <c r="C52" i="14"/>
  <c r="G51" i="14"/>
  <c r="C51" i="14"/>
  <c r="G50" i="14"/>
  <c r="C50" i="14"/>
  <c r="G49" i="14"/>
  <c r="C49" i="14"/>
  <c r="G48" i="14"/>
  <c r="C48" i="14"/>
  <c r="G47" i="14"/>
  <c r="C47" i="14"/>
  <c r="G46" i="14"/>
  <c r="B46" i="14"/>
  <c r="E45" i="14"/>
  <c r="F44" i="14"/>
  <c r="F43" i="14"/>
  <c r="F42" i="14"/>
  <c r="F41" i="14"/>
  <c r="F40" i="14"/>
  <c r="F39" i="14"/>
  <c r="B38" i="14"/>
  <c r="B36" i="14"/>
  <c r="B34" i="14"/>
  <c r="B32" i="14"/>
  <c r="B30" i="14"/>
  <c r="B28" i="14"/>
  <c r="B26" i="14"/>
  <c r="B24" i="14"/>
  <c r="B22" i="14"/>
  <c r="B20" i="14"/>
  <c r="B18" i="14"/>
  <c r="B16" i="14"/>
  <c r="B14" i="14"/>
  <c r="B12" i="14"/>
  <c r="B10" i="14"/>
  <c r="B8" i="14"/>
  <c r="B6" i="14"/>
  <c r="D3" i="14"/>
  <c r="I3" i="14"/>
  <c r="F52" i="14"/>
  <c r="B52" i="14"/>
  <c r="F51" i="14"/>
  <c r="B51" i="14"/>
  <c r="F50" i="14"/>
  <c r="B50" i="14"/>
  <c r="F49" i="14"/>
  <c r="B49" i="14"/>
  <c r="F48" i="14"/>
  <c r="B48" i="14"/>
  <c r="F47" i="14"/>
  <c r="B47" i="14"/>
  <c r="F46" i="14"/>
  <c r="I45" i="14"/>
  <c r="D45" i="14"/>
  <c r="E44" i="14"/>
  <c r="E43" i="14"/>
  <c r="E42" i="14"/>
  <c r="E41" i="14"/>
  <c r="E40" i="14"/>
  <c r="E39" i="14"/>
  <c r="F37" i="14"/>
  <c r="F35" i="14"/>
  <c r="F33" i="14"/>
  <c r="F31" i="14"/>
  <c r="F29" i="14"/>
  <c r="F27" i="14"/>
  <c r="F25" i="14"/>
  <c r="F23" i="14"/>
  <c r="F21" i="14"/>
  <c r="F19" i="14"/>
  <c r="F17" i="14"/>
  <c r="F15" i="14"/>
  <c r="F13" i="14"/>
  <c r="F11" i="14"/>
  <c r="F9" i="14"/>
  <c r="F7" i="14"/>
  <c r="F5" i="14"/>
  <c r="E3" i="14"/>
  <c r="I52" i="14"/>
  <c r="E52" i="14"/>
  <c r="I51" i="14"/>
  <c r="E51" i="14"/>
  <c r="I50" i="14"/>
  <c r="E50" i="14"/>
  <c r="I49" i="14"/>
  <c r="E49" i="14"/>
  <c r="I48" i="14"/>
  <c r="E48" i="14"/>
  <c r="I47" i="14"/>
  <c r="E47" i="14"/>
  <c r="I46" i="14"/>
  <c r="E46" i="14"/>
  <c r="H45" i="14"/>
  <c r="B45" i="14"/>
  <c r="B44" i="14"/>
  <c r="B43" i="14"/>
  <c r="B42" i="14"/>
  <c r="B41" i="14"/>
  <c r="B40" i="14"/>
  <c r="B39" i="14"/>
  <c r="B37" i="14"/>
  <c r="B35" i="14"/>
  <c r="B33" i="14"/>
  <c r="B31" i="14"/>
  <c r="B29" i="14"/>
  <c r="B27" i="14"/>
  <c r="B25" i="14"/>
  <c r="B23" i="14"/>
  <c r="B21" i="14"/>
  <c r="B19" i="14"/>
  <c r="B17" i="14"/>
  <c r="B15" i="14"/>
  <c r="B13" i="14"/>
  <c r="B11" i="14"/>
  <c r="B9" i="14"/>
  <c r="B7" i="14"/>
  <c r="B5" i="14"/>
  <c r="B3" i="14"/>
  <c r="G3" i="14"/>
  <c r="H52" i="14"/>
  <c r="D52" i="14"/>
  <c r="H51" i="14"/>
  <c r="D51" i="14"/>
  <c r="H50" i="14"/>
  <c r="D50" i="14"/>
  <c r="H49" i="14"/>
  <c r="D49" i="14"/>
  <c r="H48" i="14"/>
  <c r="D48" i="14"/>
  <c r="H47" i="14"/>
  <c r="D47" i="14"/>
  <c r="H46" i="14"/>
  <c r="D46" i="14"/>
  <c r="F45" i="14"/>
  <c r="I44" i="14"/>
  <c r="I43" i="14"/>
  <c r="I42" i="14"/>
  <c r="I41" i="14"/>
  <c r="I40" i="14"/>
  <c r="I39" i="14"/>
  <c r="F38" i="14"/>
  <c r="F36" i="14"/>
  <c r="F34" i="14"/>
  <c r="F32" i="14"/>
  <c r="F30" i="14"/>
  <c r="F28" i="14"/>
  <c r="F26" i="14"/>
  <c r="F24" i="14"/>
  <c r="F22" i="14"/>
  <c r="F20" i="14"/>
  <c r="F18" i="14"/>
  <c r="F16" i="14"/>
  <c r="F14" i="14"/>
  <c r="F12" i="14"/>
  <c r="F10" i="14"/>
  <c r="F8" i="14"/>
  <c r="F6" i="14"/>
  <c r="E4" i="14"/>
  <c r="B17" i="8"/>
  <c r="AC34" i="9" l="1"/>
  <c r="AC32" i="9"/>
  <c r="AB9" i="8"/>
  <c r="AB8" i="8"/>
  <c r="AB7" i="8"/>
  <c r="AB6" i="8"/>
  <c r="AC5" i="8"/>
  <c r="A129" i="8"/>
  <c r="I135" i="8"/>
  <c r="I133" i="8"/>
  <c r="I131" i="8"/>
  <c r="I129" i="8"/>
  <c r="E135" i="8"/>
  <c r="E133" i="8"/>
  <c r="E131" i="8"/>
  <c r="E129" i="8"/>
  <c r="A135" i="8"/>
  <c r="A133" i="8"/>
  <c r="A131" i="8"/>
  <c r="B122" i="8"/>
  <c r="B120" i="8"/>
  <c r="J76" i="8"/>
  <c r="J75" i="8"/>
  <c r="J73" i="8"/>
  <c r="J72" i="8"/>
  <c r="J70" i="8"/>
  <c r="J69" i="8"/>
  <c r="J67" i="8"/>
  <c r="J66" i="8"/>
  <c r="B11" i="8"/>
  <c r="G11" i="8"/>
  <c r="H115" i="12"/>
  <c r="C26" i="12"/>
  <c r="E44" i="12"/>
  <c r="C14" i="12"/>
  <c r="AB15" i="8" l="1"/>
  <c r="F47" i="8"/>
  <c r="F43" i="8"/>
  <c r="I96" i="8"/>
  <c r="I94" i="8"/>
  <c r="I92" i="8"/>
  <c r="I90" i="8"/>
  <c r="E96" i="8"/>
  <c r="E94" i="8"/>
  <c r="E92" i="8"/>
  <c r="E90" i="8"/>
  <c r="A96" i="8"/>
  <c r="A94" i="8"/>
  <c r="A92" i="8"/>
  <c r="A90" i="8"/>
  <c r="G76" i="8"/>
  <c r="E76" i="8"/>
  <c r="C76" i="8"/>
  <c r="A76" i="8"/>
  <c r="G73" i="8"/>
  <c r="E73" i="8"/>
  <c r="C73" i="8"/>
  <c r="A73" i="8"/>
  <c r="G70" i="8"/>
  <c r="E70" i="8"/>
  <c r="C70" i="8"/>
  <c r="A70" i="8"/>
  <c r="G67" i="8"/>
  <c r="E67" i="8"/>
  <c r="C67" i="8"/>
  <c r="B51" i="8"/>
  <c r="B47" i="8"/>
  <c r="B45" i="8"/>
  <c r="B43" i="8"/>
  <c r="B26" i="8"/>
  <c r="B22" i="8"/>
  <c r="E43" i="12"/>
  <c r="B83" i="8" l="1"/>
  <c r="Z10" i="10" l="1"/>
  <c r="Y9" i="9" l="1"/>
  <c r="Y10" i="9"/>
  <c r="AC4" i="9"/>
  <c r="U69" i="9" l="1"/>
  <c r="W201" i="9" l="1"/>
  <c r="W151" i="9"/>
  <c r="W100" i="9"/>
  <c r="W64" i="9"/>
  <c r="AG16" i="10" l="1"/>
  <c r="AG15" i="8" l="1"/>
  <c r="AG149" i="8" l="1"/>
  <c r="AG150" i="8"/>
  <c r="AG151" i="8"/>
  <c r="AG152" i="8"/>
  <c r="AG153" i="8"/>
  <c r="AG154" i="8"/>
  <c r="AG155" i="8"/>
  <c r="AG156" i="8"/>
  <c r="AG157" i="8"/>
  <c r="AG158" i="8"/>
  <c r="AG159" i="8"/>
  <c r="AG160" i="8"/>
  <c r="AG161" i="8"/>
  <c r="AG162" i="8"/>
  <c r="AG163" i="8"/>
  <c r="AG164" i="8"/>
  <c r="AG165" i="8"/>
  <c r="AG166" i="8"/>
  <c r="AG167" i="8"/>
  <c r="AG168" i="8"/>
  <c r="AG169" i="8"/>
  <c r="AG170" i="8"/>
  <c r="AG171" i="8"/>
  <c r="AG172" i="8"/>
  <c r="AG173" i="8"/>
  <c r="AG174" i="8"/>
  <c r="AG175" i="8"/>
  <c r="AG176" i="8"/>
  <c r="AG177" i="8"/>
  <c r="AG148" i="8"/>
  <c r="AG118" i="8"/>
  <c r="AG119" i="8"/>
  <c r="AG120" i="8"/>
  <c r="AG121" i="8"/>
  <c r="AG122" i="8"/>
  <c r="AG123" i="8"/>
  <c r="AG124" i="8"/>
  <c r="AG125" i="8"/>
  <c r="AG126" i="8"/>
  <c r="AG127" i="8"/>
  <c r="AG128" i="8"/>
  <c r="AG129" i="8"/>
  <c r="AG130" i="8"/>
  <c r="AG131" i="8"/>
  <c r="AG132" i="8"/>
  <c r="AG133" i="8"/>
  <c r="AG134" i="8"/>
  <c r="AG135" i="8"/>
  <c r="AG136" i="8"/>
  <c r="AG137" i="8"/>
  <c r="AG138" i="8"/>
  <c r="AG139" i="8"/>
  <c r="AG140" i="8"/>
  <c r="AG141" i="8"/>
  <c r="AG142" i="8"/>
  <c r="AG143" i="8"/>
  <c r="AG144" i="8"/>
  <c r="AG145" i="8"/>
  <c r="AG146" i="8"/>
  <c r="AG117" i="8"/>
  <c r="AG67" i="8"/>
  <c r="AG68" i="8"/>
  <c r="AG69" i="8"/>
  <c r="AG70" i="8"/>
  <c r="AG71" i="8"/>
  <c r="AG72" i="8"/>
  <c r="AG73" i="8"/>
  <c r="AG74" i="8"/>
  <c r="AG75" i="8"/>
  <c r="AG76" i="8"/>
  <c r="AG77" i="8"/>
  <c r="AG78" i="8"/>
  <c r="AG79" i="8"/>
  <c r="AG80" i="8"/>
  <c r="AG81" i="8"/>
  <c r="AG82" i="8"/>
  <c r="AG83" i="8"/>
  <c r="AG84" i="8"/>
  <c r="AG85" i="8"/>
  <c r="AG86" i="8"/>
  <c r="AG87" i="8"/>
  <c r="AG88" i="8"/>
  <c r="AG89" i="8"/>
  <c r="AG90" i="8"/>
  <c r="AG91" i="8"/>
  <c r="AG92" i="8"/>
  <c r="AG93" i="8"/>
  <c r="AG94" i="8"/>
  <c r="AG95" i="8"/>
  <c r="AG96" i="8"/>
  <c r="AG97" i="8"/>
  <c r="AG98" i="8"/>
  <c r="AG99" i="8"/>
  <c r="AG100" i="8"/>
  <c r="AG101" i="8"/>
  <c r="AG102" i="8"/>
  <c r="AG103" i="8"/>
  <c r="AG104" i="8"/>
  <c r="AG105" i="8"/>
  <c r="AG106" i="8"/>
  <c r="AG107" i="8"/>
  <c r="AG108" i="8"/>
  <c r="AG109" i="8"/>
  <c r="AG110" i="8"/>
  <c r="AG111" i="8"/>
  <c r="AG112" i="8"/>
  <c r="AG113" i="8"/>
  <c r="AG114" i="8"/>
  <c r="AG115" i="8"/>
  <c r="AG66" i="8"/>
  <c r="AG16" i="8"/>
  <c r="AG17" i="8"/>
  <c r="AG18" i="8"/>
  <c r="AG19" i="8"/>
  <c r="AG20" i="8"/>
  <c r="AG21" i="8"/>
  <c r="AG22" i="8"/>
  <c r="AG23" i="8"/>
  <c r="AG24" i="8"/>
  <c r="AG25" i="8"/>
  <c r="AG26" i="8"/>
  <c r="AG27" i="8"/>
  <c r="AG28" i="8"/>
  <c r="AG29" i="8"/>
  <c r="AG30" i="8"/>
  <c r="AG31" i="8"/>
  <c r="AG32" i="8"/>
  <c r="AG33" i="8"/>
  <c r="AG34" i="8"/>
  <c r="AG35" i="8"/>
  <c r="AG36" i="8"/>
  <c r="AG37" i="8"/>
  <c r="AG38" i="8"/>
  <c r="AG39" i="8"/>
  <c r="AG40" i="8"/>
  <c r="AG41" i="8"/>
  <c r="AG42" i="8"/>
  <c r="AG43" i="8"/>
  <c r="AG44" i="8"/>
  <c r="AG45" i="8"/>
  <c r="AG46" i="8"/>
  <c r="AG47" i="8"/>
  <c r="AG48" i="8"/>
  <c r="AG49" i="8"/>
  <c r="AG50" i="8"/>
  <c r="AG51" i="8"/>
  <c r="AG52" i="8"/>
  <c r="AG53" i="8"/>
  <c r="AG54" i="8"/>
  <c r="AG55" i="8"/>
  <c r="AG56" i="8"/>
  <c r="AG57" i="8"/>
  <c r="AG58" i="8"/>
  <c r="AG59" i="8"/>
  <c r="AG60" i="8"/>
  <c r="AG61" i="8"/>
  <c r="AG62" i="8"/>
  <c r="AG63" i="8"/>
  <c r="AG64" i="8"/>
  <c r="AB118" i="8" l="1"/>
  <c r="AB119" i="8"/>
  <c r="AB120" i="8"/>
  <c r="AB121" i="8"/>
  <c r="AB122" i="8"/>
  <c r="AB123" i="8"/>
  <c r="AB124" i="8"/>
  <c r="AB125" i="8"/>
  <c r="AB126" i="8"/>
  <c r="AB127" i="8"/>
  <c r="AB128" i="8"/>
  <c r="AB129" i="8"/>
  <c r="AB130" i="8"/>
  <c r="AB131" i="8"/>
  <c r="AB132" i="8"/>
  <c r="AB133" i="8"/>
  <c r="AB134" i="8"/>
  <c r="AB135" i="8"/>
  <c r="AB136" i="8"/>
  <c r="AB137" i="8"/>
  <c r="AB138" i="8"/>
  <c r="AB139" i="8"/>
  <c r="AB140" i="8"/>
  <c r="AB141" i="8"/>
  <c r="AB142" i="8"/>
  <c r="AB143" i="8"/>
  <c r="AB144" i="8"/>
  <c r="AB145" i="8"/>
  <c r="AB146" i="8"/>
  <c r="AB117" i="8"/>
  <c r="AB67" i="8"/>
  <c r="AB68" i="8"/>
  <c r="AB69" i="8"/>
  <c r="AB70" i="8"/>
  <c r="AB71" i="8"/>
  <c r="AB72" i="8"/>
  <c r="AB73" i="8"/>
  <c r="AB74" i="8"/>
  <c r="AB75" i="8"/>
  <c r="AB76" i="8"/>
  <c r="AB77" i="8"/>
  <c r="AB78" i="8"/>
  <c r="AB79" i="8"/>
  <c r="AB80" i="8"/>
  <c r="AB81" i="8"/>
  <c r="AB82" i="8"/>
  <c r="AB83" i="8"/>
  <c r="AB84" i="8"/>
  <c r="AB85" i="8"/>
  <c r="AB86" i="8"/>
  <c r="AB87" i="8"/>
  <c r="AB88" i="8"/>
  <c r="AB89" i="8"/>
  <c r="AB90" i="8"/>
  <c r="AB91" i="8"/>
  <c r="AB92" i="8"/>
  <c r="AB93" i="8"/>
  <c r="AB94" i="8"/>
  <c r="AB95" i="8"/>
  <c r="AB96" i="8"/>
  <c r="AB97" i="8"/>
  <c r="AB98" i="8"/>
  <c r="AB99" i="8"/>
  <c r="AB100" i="8"/>
  <c r="AB101" i="8"/>
  <c r="AB102" i="8"/>
  <c r="AB103" i="8"/>
  <c r="AB104" i="8"/>
  <c r="AB105" i="8"/>
  <c r="AB106" i="8"/>
  <c r="AB107" i="8"/>
  <c r="AB108" i="8"/>
  <c r="AB109" i="8"/>
  <c r="AB110" i="8"/>
  <c r="AB111" i="8"/>
  <c r="AB112" i="8"/>
  <c r="AB113" i="8"/>
  <c r="AB114" i="8"/>
  <c r="AB115" i="8"/>
  <c r="AB66" i="8"/>
  <c r="AB64" i="8"/>
  <c r="U206" i="9"/>
  <c r="AE204" i="9"/>
  <c r="AB204" i="9"/>
  <c r="AC203" i="9"/>
  <c r="Z203" i="9"/>
  <c r="AC202" i="9"/>
  <c r="AC200" i="9"/>
  <c r="U156" i="9"/>
  <c r="AE154" i="9"/>
  <c r="AB154" i="9"/>
  <c r="AC153" i="9"/>
  <c r="Z153" i="9"/>
  <c r="AC152" i="9"/>
  <c r="AC150" i="9"/>
  <c r="U105" i="9"/>
  <c r="AE103" i="9"/>
  <c r="AB103" i="9"/>
  <c r="AC102" i="9"/>
  <c r="Z102" i="9"/>
  <c r="AC101" i="9"/>
  <c r="AC99" i="9"/>
  <c r="AE67" i="9"/>
  <c r="AB67" i="9"/>
  <c r="AC66" i="9"/>
  <c r="Z66" i="9"/>
  <c r="AC65" i="9"/>
  <c r="AC63" i="9"/>
  <c r="U35" i="9"/>
  <c r="B30" i="8"/>
  <c r="Z8" i="10"/>
  <c r="Z9" i="10"/>
  <c r="Z7" i="10"/>
  <c r="AD6" i="10"/>
  <c r="Y8" i="9"/>
  <c r="Y7" i="9"/>
  <c r="AD6" i="9"/>
  <c r="AF15" i="8" l="1"/>
  <c r="AC4" i="10" l="1"/>
  <c r="AF86" i="8" l="1"/>
  <c r="AC86" i="8"/>
  <c r="AD86" i="8" s="1"/>
  <c r="AE86" i="8"/>
  <c r="AI86" i="8"/>
  <c r="AK86" i="8"/>
  <c r="AL86" i="8" s="1"/>
  <c r="AN86" i="8" s="1"/>
  <c r="AF87" i="8"/>
  <c r="AC87" i="8"/>
  <c r="AD87" i="8" s="1"/>
  <c r="AE87" i="8"/>
  <c r="AI87" i="8"/>
  <c r="AK87" i="8"/>
  <c r="AM87" i="8" s="1"/>
  <c r="AF88" i="8"/>
  <c r="AC88" i="8"/>
  <c r="AD88" i="8" s="1"/>
  <c r="AE88" i="8"/>
  <c r="AI88" i="8"/>
  <c r="AK88" i="8"/>
  <c r="AL88" i="8" s="1"/>
  <c r="AN88" i="8" s="1"/>
  <c r="AF89" i="8"/>
  <c r="AC89" i="8"/>
  <c r="AD89" i="8" s="1"/>
  <c r="AE89" i="8"/>
  <c r="AI89" i="8"/>
  <c r="AK89" i="8"/>
  <c r="AL89" i="8" s="1"/>
  <c r="AN89" i="8" s="1"/>
  <c r="AF90" i="8"/>
  <c r="AC90" i="8"/>
  <c r="AD90" i="8" s="1"/>
  <c r="AE90" i="8"/>
  <c r="AI90" i="8"/>
  <c r="AK90" i="8"/>
  <c r="AL90" i="8" s="1"/>
  <c r="AN90" i="8" s="1"/>
  <c r="AF91" i="8"/>
  <c r="AC91" i="8"/>
  <c r="AD91" i="8" s="1"/>
  <c r="AE91" i="8"/>
  <c r="AI91" i="8"/>
  <c r="AK91" i="8"/>
  <c r="AM91" i="8" s="1"/>
  <c r="AF92" i="8"/>
  <c r="AC92" i="8"/>
  <c r="AD92" i="8" s="1"/>
  <c r="AE92" i="8"/>
  <c r="AI92" i="8"/>
  <c r="AK92" i="8"/>
  <c r="AL92" i="8" s="1"/>
  <c r="AN92" i="8" s="1"/>
  <c r="AF93" i="8"/>
  <c r="AC93" i="8"/>
  <c r="AD93" i="8" s="1"/>
  <c r="AE93" i="8"/>
  <c r="AI93" i="8"/>
  <c r="AK93" i="8"/>
  <c r="AL93" i="8" s="1"/>
  <c r="AN93" i="8" s="1"/>
  <c r="AF94" i="8"/>
  <c r="AC94" i="8"/>
  <c r="AD94" i="8" s="1"/>
  <c r="AE94" i="8"/>
  <c r="AI94" i="8"/>
  <c r="AK94" i="8"/>
  <c r="AL94" i="8" s="1"/>
  <c r="AN94" i="8" s="1"/>
  <c r="AF95" i="8"/>
  <c r="AC95" i="8"/>
  <c r="AD95" i="8" s="1"/>
  <c r="AE95" i="8"/>
  <c r="AI95" i="8"/>
  <c r="AK95" i="8"/>
  <c r="AM95" i="8" s="1"/>
  <c r="AF96" i="8"/>
  <c r="AC96" i="8"/>
  <c r="AD96" i="8" s="1"/>
  <c r="AE96" i="8"/>
  <c r="AI96" i="8"/>
  <c r="AK96" i="8"/>
  <c r="AL96" i="8" s="1"/>
  <c r="AN96" i="8" s="1"/>
  <c r="AF97" i="8"/>
  <c r="AC97" i="8"/>
  <c r="AD97" i="8" s="1"/>
  <c r="AE97" i="8"/>
  <c r="AI97" i="8"/>
  <c r="AK97" i="8"/>
  <c r="AM97" i="8" s="1"/>
  <c r="AF98" i="8"/>
  <c r="AC98" i="8"/>
  <c r="AD98" i="8" s="1"/>
  <c r="AE98" i="8"/>
  <c r="AI98" i="8"/>
  <c r="AK98" i="8"/>
  <c r="AL98" i="8" s="1"/>
  <c r="AN98" i="8" s="1"/>
  <c r="AF99" i="8"/>
  <c r="AC99" i="8"/>
  <c r="AD99" i="8" s="1"/>
  <c r="AE99" i="8"/>
  <c r="AI99" i="8"/>
  <c r="AK99" i="8"/>
  <c r="AL99" i="8" s="1"/>
  <c r="AN99" i="8" s="1"/>
  <c r="AF100" i="8"/>
  <c r="AC100" i="8"/>
  <c r="AD100" i="8" s="1"/>
  <c r="AE100" i="8"/>
  <c r="AI100" i="8"/>
  <c r="AK100" i="8"/>
  <c r="AL100" i="8" s="1"/>
  <c r="AN100" i="8" s="1"/>
  <c r="AF101" i="8"/>
  <c r="AC101" i="8"/>
  <c r="AD101" i="8" s="1"/>
  <c r="AE101" i="8"/>
  <c r="AI101" i="8"/>
  <c r="AK101" i="8"/>
  <c r="AM101" i="8" s="1"/>
  <c r="AF102" i="8"/>
  <c r="AC102" i="8"/>
  <c r="AD102" i="8" s="1"/>
  <c r="AE102" i="8"/>
  <c r="AI102" i="8"/>
  <c r="AK102" i="8"/>
  <c r="AL102" i="8" s="1"/>
  <c r="AN102" i="8" s="1"/>
  <c r="AF103" i="8"/>
  <c r="AC103" i="8"/>
  <c r="AD103" i="8" s="1"/>
  <c r="AE103" i="8"/>
  <c r="AI103" i="8"/>
  <c r="AK103" i="8"/>
  <c r="AL103" i="8" s="1"/>
  <c r="AN103" i="8" s="1"/>
  <c r="AL91" i="8" l="1"/>
  <c r="AN91" i="8" s="1"/>
  <c r="AL95" i="8"/>
  <c r="AN95" i="8" s="1"/>
  <c r="AL97" i="8"/>
  <c r="AN97" i="8" s="1"/>
  <c r="AM100" i="8"/>
  <c r="AL101" i="8"/>
  <c r="AN101" i="8" s="1"/>
  <c r="AL87" i="8"/>
  <c r="AN87" i="8" s="1"/>
  <c r="AM92" i="8"/>
  <c r="AM99" i="8"/>
  <c r="AM103" i="8"/>
  <c r="AM96" i="8"/>
  <c r="AM88" i="8"/>
  <c r="AM93" i="8"/>
  <c r="AM89" i="8"/>
  <c r="AM102" i="8"/>
  <c r="AM98" i="8"/>
  <c r="AM94" i="8"/>
  <c r="AM90" i="8"/>
  <c r="AM86" i="8"/>
  <c r="AE149" i="8" l="1"/>
  <c r="AE150" i="8"/>
  <c r="AE151" i="8"/>
  <c r="AE152" i="8"/>
  <c r="AE153" i="8"/>
  <c r="AE154" i="8"/>
  <c r="AE155" i="8"/>
  <c r="AE156" i="8"/>
  <c r="AE157" i="8"/>
  <c r="AE158" i="8"/>
  <c r="AE159" i="8"/>
  <c r="AE160" i="8"/>
  <c r="AE161" i="8"/>
  <c r="AE162" i="8"/>
  <c r="AE163" i="8"/>
  <c r="AE164" i="8"/>
  <c r="AE165" i="8"/>
  <c r="AE166" i="8"/>
  <c r="AE167" i="8"/>
  <c r="AE168" i="8"/>
  <c r="AE169" i="8"/>
  <c r="AE170" i="8"/>
  <c r="AE171" i="8"/>
  <c r="AE172" i="8"/>
  <c r="AE173" i="8"/>
  <c r="AE174" i="8"/>
  <c r="AE175" i="8"/>
  <c r="AE176" i="8"/>
  <c r="AE177" i="8"/>
  <c r="AE148" i="8"/>
  <c r="AE118" i="8"/>
  <c r="AE119" i="8"/>
  <c r="AE120" i="8"/>
  <c r="AE121" i="8"/>
  <c r="AE122" i="8"/>
  <c r="AE123" i="8"/>
  <c r="AE124" i="8"/>
  <c r="AE125" i="8"/>
  <c r="AE126" i="8"/>
  <c r="AE127" i="8"/>
  <c r="AE128" i="8"/>
  <c r="AE129" i="8"/>
  <c r="AE130" i="8"/>
  <c r="AE131" i="8"/>
  <c r="AE132" i="8"/>
  <c r="AE133" i="8"/>
  <c r="AE134" i="8"/>
  <c r="AE135" i="8"/>
  <c r="AE136" i="8"/>
  <c r="AE137" i="8"/>
  <c r="AE138" i="8"/>
  <c r="AE139" i="8"/>
  <c r="AE140" i="8"/>
  <c r="AE141" i="8"/>
  <c r="AE142" i="8"/>
  <c r="AE143" i="8"/>
  <c r="AE144" i="8"/>
  <c r="AE145" i="8"/>
  <c r="AE146" i="8"/>
  <c r="AE117" i="8"/>
  <c r="AE67" i="8"/>
  <c r="AE68" i="8"/>
  <c r="AE69" i="8"/>
  <c r="AE70" i="8"/>
  <c r="AE71" i="8"/>
  <c r="AE72" i="8"/>
  <c r="AE73" i="8"/>
  <c r="AE74" i="8"/>
  <c r="AE75" i="8"/>
  <c r="AE76" i="8"/>
  <c r="AE77" i="8"/>
  <c r="AE78" i="8"/>
  <c r="AE79" i="8"/>
  <c r="AE80" i="8"/>
  <c r="AE81" i="8"/>
  <c r="AE82" i="8"/>
  <c r="AE83" i="8"/>
  <c r="AE84" i="8"/>
  <c r="AE85" i="8"/>
  <c r="AE104" i="8"/>
  <c r="AE105" i="8"/>
  <c r="AE106" i="8"/>
  <c r="AE107" i="8"/>
  <c r="AE108" i="8"/>
  <c r="AE109" i="8"/>
  <c r="AE110" i="8"/>
  <c r="AE111" i="8"/>
  <c r="AE112" i="8"/>
  <c r="AE113" i="8"/>
  <c r="AE114" i="8"/>
  <c r="AE115" i="8"/>
  <c r="AE66" i="8"/>
  <c r="AE17" i="8"/>
  <c r="AE18" i="8"/>
  <c r="AE19" i="8"/>
  <c r="AE20" i="8"/>
  <c r="AE21" i="8"/>
  <c r="AE22" i="8"/>
  <c r="AE23" i="8"/>
  <c r="AE24" i="8"/>
  <c r="AE25" i="8"/>
  <c r="AE26" i="8"/>
  <c r="AE27" i="8"/>
  <c r="AE28" i="8"/>
  <c r="AE29" i="8"/>
  <c r="AE30" i="8"/>
  <c r="AE31" i="8"/>
  <c r="AE32" i="8"/>
  <c r="AE33" i="8"/>
  <c r="AE34" i="8"/>
  <c r="AE35" i="8"/>
  <c r="AE36" i="8"/>
  <c r="AE37" i="8"/>
  <c r="AE38" i="8"/>
  <c r="AE39" i="8"/>
  <c r="AE40" i="8"/>
  <c r="AE41" i="8"/>
  <c r="AE42" i="8"/>
  <c r="AE43" i="8"/>
  <c r="AE44" i="8"/>
  <c r="AE45" i="8"/>
  <c r="AE46" i="8"/>
  <c r="AE47" i="8"/>
  <c r="AE48" i="8"/>
  <c r="AE49" i="8"/>
  <c r="AE50" i="8"/>
  <c r="AE51" i="8"/>
  <c r="AE52" i="8"/>
  <c r="AE53" i="8"/>
  <c r="AE54" i="8"/>
  <c r="AE55" i="8"/>
  <c r="AE56" i="8"/>
  <c r="AE57" i="8"/>
  <c r="AE58" i="8"/>
  <c r="AE59" i="8"/>
  <c r="AE60" i="8"/>
  <c r="AE61" i="8"/>
  <c r="AE62" i="8"/>
  <c r="AE63" i="8"/>
  <c r="AE64" i="8"/>
  <c r="AF149" i="8" l="1"/>
  <c r="AF150" i="8"/>
  <c r="AF151" i="8"/>
  <c r="AF152" i="8"/>
  <c r="AF153" i="8"/>
  <c r="AF154" i="8"/>
  <c r="AF155" i="8"/>
  <c r="AF156" i="8"/>
  <c r="AF157" i="8"/>
  <c r="AF158" i="8"/>
  <c r="AF159" i="8"/>
  <c r="AF160" i="8"/>
  <c r="AF161" i="8"/>
  <c r="AF162" i="8"/>
  <c r="AF163" i="8"/>
  <c r="AF164" i="8"/>
  <c r="AF165" i="8"/>
  <c r="AF166" i="8"/>
  <c r="AF167" i="8"/>
  <c r="AF168" i="8"/>
  <c r="AF169" i="8"/>
  <c r="AF170" i="8"/>
  <c r="AF171" i="8"/>
  <c r="AF172" i="8"/>
  <c r="AF173" i="8"/>
  <c r="AF174" i="8"/>
  <c r="AF175" i="8"/>
  <c r="AF176" i="8"/>
  <c r="AF177" i="8"/>
  <c r="AF148" i="8"/>
  <c r="AF118" i="8"/>
  <c r="AF119" i="8"/>
  <c r="AF120" i="8"/>
  <c r="AF121" i="8"/>
  <c r="AF122" i="8"/>
  <c r="AF123" i="8"/>
  <c r="AF124" i="8"/>
  <c r="AF125" i="8"/>
  <c r="AF126" i="8"/>
  <c r="AF127" i="8"/>
  <c r="AF128" i="8"/>
  <c r="AF129" i="8"/>
  <c r="AF130" i="8"/>
  <c r="AF131" i="8"/>
  <c r="AF132" i="8"/>
  <c r="AF133" i="8"/>
  <c r="AF134" i="8"/>
  <c r="AF135" i="8"/>
  <c r="AF136" i="8"/>
  <c r="AF137" i="8"/>
  <c r="AF138" i="8"/>
  <c r="AF139" i="8"/>
  <c r="AF140" i="8"/>
  <c r="AF141" i="8"/>
  <c r="AF142" i="8"/>
  <c r="AF143" i="8"/>
  <c r="AF144" i="8"/>
  <c r="AF145" i="8"/>
  <c r="AF146" i="8"/>
  <c r="AF117" i="8"/>
  <c r="AF67" i="8"/>
  <c r="AF68" i="8"/>
  <c r="AF69" i="8"/>
  <c r="AF70" i="8"/>
  <c r="AF71" i="8"/>
  <c r="AF72" i="8"/>
  <c r="AF73" i="8"/>
  <c r="AF74" i="8"/>
  <c r="AF75" i="8"/>
  <c r="AF76" i="8"/>
  <c r="AF77" i="8"/>
  <c r="AF78" i="8"/>
  <c r="AF79" i="8"/>
  <c r="AF80" i="8"/>
  <c r="AF81" i="8"/>
  <c r="AF82" i="8"/>
  <c r="AF83" i="8"/>
  <c r="AF84" i="8"/>
  <c r="AF85" i="8"/>
  <c r="AF104" i="8"/>
  <c r="AF105" i="8"/>
  <c r="AF106" i="8"/>
  <c r="AF107" i="8"/>
  <c r="AF108" i="8"/>
  <c r="AF109" i="8"/>
  <c r="AF110" i="8"/>
  <c r="AF111" i="8"/>
  <c r="AF112" i="8"/>
  <c r="AF113" i="8"/>
  <c r="AF114" i="8"/>
  <c r="AF115" i="8"/>
  <c r="AF66" i="8"/>
  <c r="AF64" i="8"/>
  <c r="AB16" i="8"/>
  <c r="AB17" i="8"/>
  <c r="AF17" i="8" s="1"/>
  <c r="AB18" i="8"/>
  <c r="AF18" i="8" s="1"/>
  <c r="AB19" i="8"/>
  <c r="AF19" i="8" s="1"/>
  <c r="AB20" i="8"/>
  <c r="AF20" i="8" s="1"/>
  <c r="AB21" i="8"/>
  <c r="AF21" i="8" s="1"/>
  <c r="AB22" i="8"/>
  <c r="AF22" i="8" s="1"/>
  <c r="AB23" i="8"/>
  <c r="AF23" i="8" s="1"/>
  <c r="AB24" i="8"/>
  <c r="AF24" i="8" s="1"/>
  <c r="AB25" i="8"/>
  <c r="AF25" i="8" s="1"/>
  <c r="AB26" i="8"/>
  <c r="AF26" i="8" s="1"/>
  <c r="AB27" i="8"/>
  <c r="AF27" i="8" s="1"/>
  <c r="AB28" i="8"/>
  <c r="AF28" i="8" s="1"/>
  <c r="AB29" i="8"/>
  <c r="AF29" i="8" s="1"/>
  <c r="AB30" i="8"/>
  <c r="AF30" i="8" s="1"/>
  <c r="AB31" i="8"/>
  <c r="AF31" i="8" s="1"/>
  <c r="AB32" i="8"/>
  <c r="AF32" i="8" s="1"/>
  <c r="AB33" i="8"/>
  <c r="AF33" i="8" s="1"/>
  <c r="AB34" i="8"/>
  <c r="AF34" i="8" s="1"/>
  <c r="AB35" i="8"/>
  <c r="AF35" i="8" s="1"/>
  <c r="AB36" i="8"/>
  <c r="AF36" i="8" s="1"/>
  <c r="AB37" i="8"/>
  <c r="AF37" i="8" s="1"/>
  <c r="AB38" i="8"/>
  <c r="AF38" i="8" s="1"/>
  <c r="AB39" i="8"/>
  <c r="AF39" i="8" s="1"/>
  <c r="AB40" i="8"/>
  <c r="AF40" i="8" s="1"/>
  <c r="AB41" i="8"/>
  <c r="AF41" i="8" s="1"/>
  <c r="AB42" i="8"/>
  <c r="AF42" i="8" s="1"/>
  <c r="AB43" i="8"/>
  <c r="AF43" i="8" s="1"/>
  <c r="AB44" i="8"/>
  <c r="AF44" i="8" s="1"/>
  <c r="AB45" i="8"/>
  <c r="AF45" i="8" s="1"/>
  <c r="AB46" i="8"/>
  <c r="AF46" i="8" s="1"/>
  <c r="AB47" i="8"/>
  <c r="AF47" i="8" s="1"/>
  <c r="AB48" i="8"/>
  <c r="AF48" i="8" s="1"/>
  <c r="AB49" i="8"/>
  <c r="AF49" i="8" s="1"/>
  <c r="AB50" i="8"/>
  <c r="AF50" i="8" s="1"/>
  <c r="AB51" i="8"/>
  <c r="AF51" i="8" s="1"/>
  <c r="AB52" i="8"/>
  <c r="AF52" i="8" s="1"/>
  <c r="AB53" i="8"/>
  <c r="AF53" i="8" s="1"/>
  <c r="AB54" i="8"/>
  <c r="AF54" i="8" s="1"/>
  <c r="AB55" i="8"/>
  <c r="AF55" i="8" s="1"/>
  <c r="AB56" i="8"/>
  <c r="AF56" i="8" s="1"/>
  <c r="AB57" i="8"/>
  <c r="AF57" i="8" s="1"/>
  <c r="AB58" i="8"/>
  <c r="AF58" i="8" s="1"/>
  <c r="AB59" i="8"/>
  <c r="AF59" i="8" s="1"/>
  <c r="AB60" i="8"/>
  <c r="AF60" i="8" s="1"/>
  <c r="AB61" i="8"/>
  <c r="AF61" i="8" s="1"/>
  <c r="AB62" i="8"/>
  <c r="AF62" i="8" s="1"/>
  <c r="AB63" i="8"/>
  <c r="AF63" i="8" s="1"/>
  <c r="AF16" i="8" l="1"/>
  <c r="AC15" i="8"/>
  <c r="AC18" i="8"/>
  <c r="AC30" i="8"/>
  <c r="AC25" i="8"/>
  <c r="AC20" i="8"/>
  <c r="AC27" i="8"/>
  <c r="AG18" i="10"/>
  <c r="AG20" i="10"/>
  <c r="AG22" i="10"/>
  <c r="AG24" i="10"/>
  <c r="AG26" i="10"/>
  <c r="AG28" i="10"/>
  <c r="AG30" i="10"/>
  <c r="AG32" i="10"/>
  <c r="AG34" i="10"/>
  <c r="AG36" i="10"/>
  <c r="AG38" i="10"/>
  <c r="AG40" i="10" l="1"/>
  <c r="U202" i="9"/>
  <c r="U201" i="9"/>
  <c r="U200" i="9"/>
  <c r="U199" i="9"/>
  <c r="U152" i="9"/>
  <c r="U151" i="9"/>
  <c r="U150" i="9"/>
  <c r="U101" i="9"/>
  <c r="U100" i="9"/>
  <c r="U99" i="9"/>
  <c r="U65" i="9"/>
  <c r="U64" i="9"/>
  <c r="U63" i="9"/>
  <c r="U34" i="9"/>
  <c r="U33" i="9"/>
  <c r="U32" i="9"/>
  <c r="U118" i="8" l="1"/>
  <c r="U119" i="8"/>
  <c r="U120" i="8"/>
  <c r="U121" i="8"/>
  <c r="U122" i="8"/>
  <c r="U123" i="8"/>
  <c r="U124" i="8"/>
  <c r="U125" i="8"/>
  <c r="U126" i="8"/>
  <c r="U127" i="8"/>
  <c r="U128" i="8"/>
  <c r="U129" i="8"/>
  <c r="U130" i="8"/>
  <c r="U131" i="8"/>
  <c r="U132" i="8"/>
  <c r="U133" i="8"/>
  <c r="U134" i="8"/>
  <c r="U135" i="8"/>
  <c r="U136" i="8"/>
  <c r="U137" i="8"/>
  <c r="U138" i="8"/>
  <c r="U139" i="8"/>
  <c r="U140" i="8"/>
  <c r="U141" i="8"/>
  <c r="U142" i="8"/>
  <c r="U143" i="8"/>
  <c r="U144" i="8"/>
  <c r="U145" i="8"/>
  <c r="U146" i="8"/>
  <c r="AC56" i="8"/>
  <c r="U17" i="9" l="1"/>
  <c r="U16" i="9"/>
  <c r="AB40" i="10" l="1"/>
  <c r="U40" i="10"/>
  <c r="U15" i="9"/>
  <c r="AI118" i="8" l="1"/>
  <c r="AK118" i="8"/>
  <c r="AL118" i="8" s="1"/>
  <c r="AM118" i="8"/>
  <c r="AO118" i="8"/>
  <c r="AP118" i="8" s="1"/>
  <c r="AQ118" i="8"/>
  <c r="AR118" i="8" s="1"/>
  <c r="AS118" i="8"/>
  <c r="AT118" i="8" s="1"/>
  <c r="AU118" i="8"/>
  <c r="AW118" i="8"/>
  <c r="AI119" i="8"/>
  <c r="AK119" i="8"/>
  <c r="AL119" i="8" s="1"/>
  <c r="AM119" i="8"/>
  <c r="AN119" i="8" s="1"/>
  <c r="AO119" i="8"/>
  <c r="AP119" i="8" s="1"/>
  <c r="AQ119" i="8"/>
  <c r="AS119" i="8"/>
  <c r="AT119" i="8" s="1"/>
  <c r="AU119" i="8"/>
  <c r="AW119" i="8"/>
  <c r="AX119" i="8" s="1"/>
  <c r="AI120" i="8"/>
  <c r="AK120" i="8"/>
  <c r="AL120" i="8" s="1"/>
  <c r="AM120" i="8"/>
  <c r="AO120" i="8"/>
  <c r="AP120" i="8" s="1"/>
  <c r="AQ120" i="8"/>
  <c r="AR120" i="8" s="1"/>
  <c r="AS120" i="8"/>
  <c r="AT120" i="8" s="1"/>
  <c r="AU120" i="8"/>
  <c r="AW120" i="8"/>
  <c r="AX120" i="8" s="1"/>
  <c r="AI121" i="8"/>
  <c r="AK121" i="8"/>
  <c r="AL121" i="8" s="1"/>
  <c r="AM121" i="8"/>
  <c r="AN121" i="8" s="1"/>
  <c r="AO121" i="8"/>
  <c r="AP121" i="8" s="1"/>
  <c r="AQ121" i="8"/>
  <c r="AS121" i="8"/>
  <c r="AT121" i="8" s="1"/>
  <c r="AU121" i="8"/>
  <c r="AV121" i="8" s="1"/>
  <c r="AW121" i="8"/>
  <c r="AX121" i="8" s="1"/>
  <c r="AI122" i="8"/>
  <c r="AK122" i="8"/>
  <c r="AM122" i="8"/>
  <c r="AO122" i="8"/>
  <c r="AP122" i="8" s="1"/>
  <c r="AQ122" i="8"/>
  <c r="AR122" i="8" s="1"/>
  <c r="AS122" i="8"/>
  <c r="AT122" i="8" s="1"/>
  <c r="AU122" i="8"/>
  <c r="AW122" i="8"/>
  <c r="AX122" i="8" s="1"/>
  <c r="AI123" i="8"/>
  <c r="AK123" i="8"/>
  <c r="AL123" i="8" s="1"/>
  <c r="AM123" i="8"/>
  <c r="AN123" i="8" s="1"/>
  <c r="AO123" i="8"/>
  <c r="AP123" i="8" s="1"/>
  <c r="AQ123" i="8"/>
  <c r="AR123" i="8" s="1"/>
  <c r="AS123" i="8"/>
  <c r="AT123" i="8" s="1"/>
  <c r="AU123" i="8"/>
  <c r="AW123" i="8"/>
  <c r="AX123" i="8" s="1"/>
  <c r="AI124" i="8"/>
  <c r="AK124" i="8"/>
  <c r="AL124" i="8" s="1"/>
  <c r="AM124" i="8"/>
  <c r="AO124" i="8"/>
  <c r="AP124" i="8" s="1"/>
  <c r="AQ124" i="8"/>
  <c r="AR124" i="8" s="1"/>
  <c r="AS124" i="8"/>
  <c r="AT124" i="8" s="1"/>
  <c r="AU124" i="8"/>
  <c r="AW124" i="8"/>
  <c r="AX124" i="8" s="1"/>
  <c r="AI125" i="8"/>
  <c r="AK125" i="8"/>
  <c r="AL125" i="8" s="1"/>
  <c r="AM125" i="8"/>
  <c r="AN125" i="8" s="1"/>
  <c r="AO125" i="8"/>
  <c r="AP125" i="8" s="1"/>
  <c r="AQ125" i="8"/>
  <c r="AS125" i="8"/>
  <c r="AT125" i="8" s="1"/>
  <c r="AU125" i="8"/>
  <c r="AV125" i="8" s="1"/>
  <c r="AW125" i="8"/>
  <c r="AX125" i="8" s="1"/>
  <c r="AI126" i="8"/>
  <c r="AK126" i="8"/>
  <c r="AM126" i="8"/>
  <c r="AO126" i="8"/>
  <c r="AP126" i="8" s="1"/>
  <c r="AQ126" i="8"/>
  <c r="AR126" i="8" s="1"/>
  <c r="AS126" i="8"/>
  <c r="AT126" i="8" s="1"/>
  <c r="AU126" i="8"/>
  <c r="AW126" i="8"/>
  <c r="AI127" i="8"/>
  <c r="AK127" i="8"/>
  <c r="AL127" i="8" s="1"/>
  <c r="AM127" i="8"/>
  <c r="AN127" i="8" s="1"/>
  <c r="AO127" i="8"/>
  <c r="AP127" i="8" s="1"/>
  <c r="AQ127" i="8"/>
  <c r="AR127" i="8" s="1"/>
  <c r="AS127" i="8"/>
  <c r="AT127" i="8" s="1"/>
  <c r="AU127" i="8"/>
  <c r="AW127" i="8"/>
  <c r="AX127" i="8" s="1"/>
  <c r="AI128" i="8"/>
  <c r="AK128" i="8"/>
  <c r="AL128" i="8" s="1"/>
  <c r="AM128" i="8"/>
  <c r="AO128" i="8"/>
  <c r="AP128" i="8" s="1"/>
  <c r="AQ128" i="8"/>
  <c r="AR128" i="8" s="1"/>
  <c r="AS128" i="8"/>
  <c r="AT128" i="8" s="1"/>
  <c r="AU128" i="8"/>
  <c r="AW128" i="8"/>
  <c r="AX128" i="8" s="1"/>
  <c r="AI129" i="8"/>
  <c r="AK129" i="8"/>
  <c r="AL129" i="8" s="1"/>
  <c r="AM129" i="8"/>
  <c r="AN129" i="8" s="1"/>
  <c r="AO129" i="8"/>
  <c r="AP129" i="8" s="1"/>
  <c r="AQ129" i="8"/>
  <c r="AR129" i="8" s="1"/>
  <c r="AS129" i="8"/>
  <c r="AT129" i="8" s="1"/>
  <c r="AU129" i="8"/>
  <c r="AV129" i="8" s="1"/>
  <c r="AW129" i="8"/>
  <c r="AX129" i="8" s="1"/>
  <c r="AI130" i="8"/>
  <c r="AK130" i="8"/>
  <c r="AM130" i="8"/>
  <c r="AO130" i="8"/>
  <c r="AP130" i="8" s="1"/>
  <c r="AQ130" i="8"/>
  <c r="AR130" i="8" s="1"/>
  <c r="AS130" i="8"/>
  <c r="AT130" i="8" s="1"/>
  <c r="AU130" i="8"/>
  <c r="AW130" i="8"/>
  <c r="AI131" i="8"/>
  <c r="AK131" i="8"/>
  <c r="AL131" i="8" s="1"/>
  <c r="AM131" i="8"/>
  <c r="AN131" i="8" s="1"/>
  <c r="AO131" i="8"/>
  <c r="AP131" i="8" s="1"/>
  <c r="AQ131" i="8"/>
  <c r="AR131" i="8" s="1"/>
  <c r="AS131" i="8"/>
  <c r="AT131" i="8" s="1"/>
  <c r="AU131" i="8"/>
  <c r="AW131" i="8"/>
  <c r="AX131" i="8" s="1"/>
  <c r="AI132" i="8"/>
  <c r="AK132" i="8"/>
  <c r="AL132" i="8" s="1"/>
  <c r="AM132" i="8"/>
  <c r="AO132" i="8"/>
  <c r="AP132" i="8" s="1"/>
  <c r="AQ132" i="8"/>
  <c r="AR132" i="8" s="1"/>
  <c r="AS132" i="8"/>
  <c r="AT132" i="8" s="1"/>
  <c r="AU132" i="8"/>
  <c r="AW132" i="8"/>
  <c r="AX132" i="8" s="1"/>
  <c r="AI133" i="8"/>
  <c r="AK133" i="8"/>
  <c r="AL133" i="8" s="1"/>
  <c r="AM133" i="8"/>
  <c r="AN133" i="8" s="1"/>
  <c r="AO133" i="8"/>
  <c r="AP133" i="8" s="1"/>
  <c r="AQ133" i="8"/>
  <c r="AR133" i="8" s="1"/>
  <c r="AS133" i="8"/>
  <c r="AT133" i="8" s="1"/>
  <c r="AU133" i="8"/>
  <c r="AV133" i="8" s="1"/>
  <c r="AW133" i="8"/>
  <c r="AX133" i="8" s="1"/>
  <c r="AI134" i="8"/>
  <c r="AK134" i="8"/>
  <c r="AM134" i="8"/>
  <c r="AO134" i="8"/>
  <c r="AP134" i="8" s="1"/>
  <c r="AQ134" i="8"/>
  <c r="AR134" i="8" s="1"/>
  <c r="AS134" i="8"/>
  <c r="AT134" i="8" s="1"/>
  <c r="AU134" i="8"/>
  <c r="AW134" i="8"/>
  <c r="AI135" i="8"/>
  <c r="AK135" i="8"/>
  <c r="AM135" i="8"/>
  <c r="AN135" i="8" s="1"/>
  <c r="AO135" i="8"/>
  <c r="AP135" i="8" s="1"/>
  <c r="AQ135" i="8"/>
  <c r="AR135" i="8" s="1"/>
  <c r="AS135" i="8"/>
  <c r="AU135" i="8"/>
  <c r="AW135" i="8"/>
  <c r="AX135" i="8" s="1"/>
  <c r="AI136" i="8"/>
  <c r="AK136" i="8"/>
  <c r="AL136" i="8" s="1"/>
  <c r="AM136" i="8"/>
  <c r="AN136" i="8" s="1"/>
  <c r="AO136" i="8"/>
  <c r="AP136" i="8" s="1"/>
  <c r="AQ136" i="8"/>
  <c r="AS136" i="8"/>
  <c r="AT136" i="8" s="1"/>
  <c r="AU136" i="8"/>
  <c r="AV136" i="8" s="1"/>
  <c r="AW136" i="8"/>
  <c r="AX136" i="8" s="1"/>
  <c r="AI137" i="8"/>
  <c r="AK137" i="8"/>
  <c r="AL137" i="8" s="1"/>
  <c r="AM137" i="8"/>
  <c r="AN137" i="8" s="1"/>
  <c r="AO137" i="8"/>
  <c r="AP137" i="8" s="1"/>
  <c r="AQ137" i="8"/>
  <c r="AS137" i="8"/>
  <c r="AT137" i="8" s="1"/>
  <c r="AU137" i="8"/>
  <c r="AV137" i="8" s="1"/>
  <c r="AW137" i="8"/>
  <c r="AX137" i="8" s="1"/>
  <c r="AI138" i="8"/>
  <c r="AK138" i="8"/>
  <c r="AL138" i="8" s="1"/>
  <c r="AM138" i="8"/>
  <c r="AN138" i="8" s="1"/>
  <c r="AO138" i="8"/>
  <c r="AP138" i="8" s="1"/>
  <c r="AQ138" i="8"/>
  <c r="AR138" i="8" s="1"/>
  <c r="AS138" i="8"/>
  <c r="AT138" i="8" s="1"/>
  <c r="AU138" i="8"/>
  <c r="AV138" i="8" s="1"/>
  <c r="AW138" i="8"/>
  <c r="AX138" i="8" s="1"/>
  <c r="AI139" i="8"/>
  <c r="AK139" i="8"/>
  <c r="AM139" i="8"/>
  <c r="AN139" i="8" s="1"/>
  <c r="AO139" i="8"/>
  <c r="AQ139" i="8"/>
  <c r="AR139" i="8" s="1"/>
  <c r="AS139" i="8"/>
  <c r="AU139" i="8"/>
  <c r="AV139" i="8" s="1"/>
  <c r="AW139" i="8"/>
  <c r="AX139" i="8" s="1"/>
  <c r="AI140" i="8"/>
  <c r="AK140" i="8"/>
  <c r="AL140" i="8" s="1"/>
  <c r="AM140" i="8"/>
  <c r="AN140" i="8" s="1"/>
  <c r="AO140" i="8"/>
  <c r="AP140" i="8" s="1"/>
  <c r="AQ140" i="8"/>
  <c r="AS140" i="8"/>
  <c r="AT140" i="8" s="1"/>
  <c r="AU140" i="8"/>
  <c r="AV140" i="8" s="1"/>
  <c r="AW140" i="8"/>
  <c r="AI141" i="8"/>
  <c r="AK141" i="8"/>
  <c r="AL141" i="8" s="1"/>
  <c r="AM141" i="8"/>
  <c r="AN141" i="8" s="1"/>
  <c r="AO141" i="8"/>
  <c r="AP141" i="8" s="1"/>
  <c r="AQ141" i="8"/>
  <c r="AR141" i="8" s="1"/>
  <c r="AS141" i="8"/>
  <c r="AT141" i="8" s="1"/>
  <c r="AU141" i="8"/>
  <c r="AV141" i="8" s="1"/>
  <c r="AW141" i="8"/>
  <c r="AX141" i="8" s="1"/>
  <c r="AI142" i="8"/>
  <c r="AK142" i="8"/>
  <c r="AL142" i="8" s="1"/>
  <c r="AM142" i="8"/>
  <c r="AN142" i="8" s="1"/>
  <c r="AO142" i="8"/>
  <c r="AP142" i="8" s="1"/>
  <c r="AQ142" i="8"/>
  <c r="AR142" i="8" s="1"/>
  <c r="AS142" i="8"/>
  <c r="AT142" i="8" s="1"/>
  <c r="AU142" i="8"/>
  <c r="AV142" i="8" s="1"/>
  <c r="AW142" i="8"/>
  <c r="AX142" i="8" s="1"/>
  <c r="AI143" i="8"/>
  <c r="AK143" i="8"/>
  <c r="AM143" i="8"/>
  <c r="AN143" i="8" s="1"/>
  <c r="AO143" i="8"/>
  <c r="AP143" i="8" s="1"/>
  <c r="AQ143" i="8"/>
  <c r="AR143" i="8" s="1"/>
  <c r="AS143" i="8"/>
  <c r="AU143" i="8"/>
  <c r="AW143" i="8"/>
  <c r="AX143" i="8" s="1"/>
  <c r="AI144" i="8"/>
  <c r="AK144" i="8"/>
  <c r="AL144" i="8" s="1"/>
  <c r="AM144" i="8"/>
  <c r="AN144" i="8" s="1"/>
  <c r="AO144" i="8"/>
  <c r="AP144" i="8" s="1"/>
  <c r="AQ144" i="8"/>
  <c r="AS144" i="8"/>
  <c r="AT144" i="8" s="1"/>
  <c r="AU144" i="8"/>
  <c r="AV144" i="8" s="1"/>
  <c r="AW144" i="8"/>
  <c r="AX144" i="8" s="1"/>
  <c r="AI145" i="8"/>
  <c r="AK145" i="8"/>
  <c r="AL145" i="8" s="1"/>
  <c r="AM145" i="8"/>
  <c r="AN145" i="8" s="1"/>
  <c r="AO145" i="8"/>
  <c r="AP145" i="8" s="1"/>
  <c r="AQ145" i="8"/>
  <c r="AR145" i="8" s="1"/>
  <c r="AS145" i="8"/>
  <c r="AT145" i="8" s="1"/>
  <c r="AU145" i="8"/>
  <c r="AV145" i="8" s="1"/>
  <c r="AW145" i="8"/>
  <c r="AX145" i="8" s="1"/>
  <c r="AI146" i="8"/>
  <c r="AK146" i="8"/>
  <c r="AL146" i="8" s="1"/>
  <c r="AM146" i="8"/>
  <c r="AN146" i="8" s="1"/>
  <c r="AO146" i="8"/>
  <c r="AP146" i="8" s="1"/>
  <c r="AQ146" i="8"/>
  <c r="AS146" i="8"/>
  <c r="AT146" i="8" s="1"/>
  <c r="AU146" i="8"/>
  <c r="AV146" i="8" s="1"/>
  <c r="AW146" i="8"/>
  <c r="AX146" i="8" s="1"/>
  <c r="U117" i="8"/>
  <c r="AC117" i="8"/>
  <c r="BD118" i="8"/>
  <c r="AC118" i="8"/>
  <c r="AD118" i="8" s="1"/>
  <c r="AC119" i="8"/>
  <c r="AD119" i="8" s="1"/>
  <c r="BD120" i="8"/>
  <c r="AC120" i="8"/>
  <c r="AD120" i="8" s="1"/>
  <c r="AC121" i="8"/>
  <c r="AD121" i="8" s="1"/>
  <c r="AC122" i="8"/>
  <c r="AD122" i="8" s="1"/>
  <c r="AC123" i="8"/>
  <c r="AD123" i="8" s="1"/>
  <c r="AC124" i="8"/>
  <c r="AD124" i="8" s="1"/>
  <c r="AC125" i="8"/>
  <c r="AD125" i="8" s="1"/>
  <c r="AC126" i="8"/>
  <c r="AD126" i="8" s="1"/>
  <c r="AC127" i="8"/>
  <c r="AD127" i="8" s="1"/>
  <c r="AC128" i="8"/>
  <c r="AD128" i="8" s="1"/>
  <c r="AC129" i="8"/>
  <c r="AD129" i="8" s="1"/>
  <c r="AC130" i="8"/>
  <c r="AD130" i="8" s="1"/>
  <c r="AC131" i="8"/>
  <c r="AD131" i="8" s="1"/>
  <c r="AC132" i="8"/>
  <c r="AD132" i="8" s="1"/>
  <c r="AC133" i="8"/>
  <c r="AD133" i="8" s="1"/>
  <c r="AC134" i="8"/>
  <c r="AD134" i="8" s="1"/>
  <c r="AC135" i="8"/>
  <c r="AD135" i="8" s="1"/>
  <c r="AC136" i="8"/>
  <c r="AD136" i="8" s="1"/>
  <c r="AC137" i="8"/>
  <c r="AD137" i="8" s="1"/>
  <c r="AC138" i="8"/>
  <c r="AD138" i="8" s="1"/>
  <c r="AC139" i="8"/>
  <c r="AD139" i="8" s="1"/>
  <c r="AC140" i="8"/>
  <c r="AD140" i="8" s="1"/>
  <c r="AC141" i="8"/>
  <c r="AD141" i="8" s="1"/>
  <c r="AC142" i="8"/>
  <c r="AD142" i="8" s="1"/>
  <c r="AC143" i="8"/>
  <c r="AD143" i="8" s="1"/>
  <c r="AC144" i="8"/>
  <c r="AD144" i="8" s="1"/>
  <c r="AC145" i="8"/>
  <c r="AD145" i="8" s="1"/>
  <c r="AC146" i="8"/>
  <c r="AD146" i="8" s="1"/>
  <c r="AC149" i="8"/>
  <c r="AD149" i="8" s="1"/>
  <c r="AC150" i="8"/>
  <c r="AD150" i="8" s="1"/>
  <c r="AC151" i="8"/>
  <c r="AD151" i="8" s="1"/>
  <c r="AC152" i="8"/>
  <c r="AD152" i="8" s="1"/>
  <c r="AC153" i="8"/>
  <c r="AD153" i="8" s="1"/>
  <c r="AC154" i="8"/>
  <c r="AD154" i="8" s="1"/>
  <c r="AC155" i="8"/>
  <c r="AD155" i="8" s="1"/>
  <c r="AC156" i="8"/>
  <c r="AD156" i="8" s="1"/>
  <c r="AC157" i="8"/>
  <c r="AD157" i="8" s="1"/>
  <c r="AC158" i="8"/>
  <c r="AD158" i="8" s="1"/>
  <c r="AC159" i="8"/>
  <c r="AD159" i="8" s="1"/>
  <c r="AC160" i="8"/>
  <c r="AD160" i="8" s="1"/>
  <c r="AC161" i="8"/>
  <c r="AD161" i="8" s="1"/>
  <c r="AC162" i="8"/>
  <c r="AD162" i="8" s="1"/>
  <c r="AC163" i="8"/>
  <c r="AD163" i="8" s="1"/>
  <c r="AC164" i="8"/>
  <c r="AD164" i="8" s="1"/>
  <c r="AC165" i="8"/>
  <c r="AD165" i="8" s="1"/>
  <c r="AC166" i="8"/>
  <c r="AD166" i="8" s="1"/>
  <c r="AD117" i="8" l="1"/>
  <c r="U144" i="9"/>
  <c r="U145" i="9"/>
  <c r="BD119" i="8"/>
  <c r="BB144" i="8"/>
  <c r="BB138" i="8"/>
  <c r="BB141" i="8"/>
  <c r="BF133" i="8"/>
  <c r="BD142" i="8"/>
  <c r="AZ129" i="8"/>
  <c r="BD126" i="8"/>
  <c r="BA137" i="8"/>
  <c r="BB132" i="8"/>
  <c r="BA146" i="8"/>
  <c r="AC148" i="8"/>
  <c r="BC138" i="8"/>
  <c r="AZ125" i="8"/>
  <c r="AZ121" i="8"/>
  <c r="BF145" i="8"/>
  <c r="BE144" i="8"/>
  <c r="BB126" i="8"/>
  <c r="BB146" i="8"/>
  <c r="BF146" i="8"/>
  <c r="BB145" i="8"/>
  <c r="BD145" i="8"/>
  <c r="BB139" i="8"/>
  <c r="BE138" i="8"/>
  <c r="BF122" i="8"/>
  <c r="BF138" i="8"/>
  <c r="BC125" i="8"/>
  <c r="BE136" i="8"/>
  <c r="BC129" i="8"/>
  <c r="BB137" i="8"/>
  <c r="AZ133" i="8"/>
  <c r="AZ146" i="8"/>
  <c r="BA143" i="8"/>
  <c r="BE142" i="8"/>
  <c r="BA138" i="8"/>
  <c r="BC137" i="8"/>
  <c r="BB136" i="8"/>
  <c r="BC130" i="8"/>
  <c r="AZ130" i="8"/>
  <c r="BD123" i="8"/>
  <c r="BB120" i="8"/>
  <c r="BE140" i="8"/>
  <c r="BD124" i="8"/>
  <c r="BB142" i="8"/>
  <c r="BA141" i="8"/>
  <c r="AZ138" i="8"/>
  <c r="BF137" i="8"/>
  <c r="BA135" i="8"/>
  <c r="BE131" i="8"/>
  <c r="BB130" i="8"/>
  <c r="AZ126" i="8"/>
  <c r="BC123" i="8"/>
  <c r="AZ122" i="8"/>
  <c r="BC119" i="8"/>
  <c r="BA142" i="8"/>
  <c r="BC142" i="8"/>
  <c r="BB140" i="8"/>
  <c r="BD134" i="8"/>
  <c r="BD127" i="8"/>
  <c r="BE146" i="8"/>
  <c r="BC146" i="8"/>
  <c r="AZ145" i="8"/>
  <c r="AZ144" i="8"/>
  <c r="BC144" i="8"/>
  <c r="BE143" i="8"/>
  <c r="BC141" i="8"/>
  <c r="BF141" i="8"/>
  <c r="BD141" i="8"/>
  <c r="AZ141" i="8"/>
  <c r="BF140" i="8"/>
  <c r="BC139" i="8"/>
  <c r="BD139" i="8"/>
  <c r="AZ139" i="8"/>
  <c r="BD138" i="8"/>
  <c r="BE137" i="8"/>
  <c r="BD137" i="8"/>
  <c r="AZ137" i="8"/>
  <c r="AZ136" i="8"/>
  <c r="BC136" i="8"/>
  <c r="BE135" i="8"/>
  <c r="BB134" i="8"/>
  <c r="AZ134" i="8"/>
  <c r="BC133" i="8"/>
  <c r="BD131" i="8"/>
  <c r="BF130" i="8"/>
  <c r="BD128" i="8"/>
  <c r="BC127" i="8"/>
  <c r="BF125" i="8"/>
  <c r="BB124" i="8"/>
  <c r="BE123" i="8"/>
  <c r="BD122" i="8"/>
  <c r="BA121" i="8"/>
  <c r="BB118" i="8"/>
  <c r="BF142" i="8"/>
  <c r="BE141" i="8"/>
  <c r="BC140" i="8"/>
  <c r="BF126" i="8"/>
  <c r="BE119" i="8"/>
  <c r="BF143" i="8"/>
  <c r="BD143" i="8"/>
  <c r="AZ143" i="8"/>
  <c r="AZ142" i="8"/>
  <c r="BA139" i="8"/>
  <c r="AR137" i="8"/>
  <c r="BF135" i="8"/>
  <c r="BD135" i="8"/>
  <c r="AZ135" i="8"/>
  <c r="BF134" i="8"/>
  <c r="BD132" i="8"/>
  <c r="BC131" i="8"/>
  <c r="BF129" i="8"/>
  <c r="BB128" i="8"/>
  <c r="BE127" i="8"/>
  <c r="AR125" i="8"/>
  <c r="BB122" i="8"/>
  <c r="AL122" i="8"/>
  <c r="BC121" i="8"/>
  <c r="AR119" i="8"/>
  <c r="BF118" i="8"/>
  <c r="BC143" i="8"/>
  <c r="AZ140" i="8"/>
  <c r="BF139" i="8"/>
  <c r="BC135" i="8"/>
  <c r="BD130" i="8"/>
  <c r="AZ118" i="8"/>
  <c r="BF144" i="8"/>
  <c r="BA144" i="8"/>
  <c r="AR144" i="8"/>
  <c r="BB143" i="8"/>
  <c r="AV143" i="8"/>
  <c r="BD140" i="8"/>
  <c r="AX140" i="8"/>
  <c r="BE139" i="8"/>
  <c r="AT139" i="8"/>
  <c r="AP139" i="8"/>
  <c r="AL139" i="8"/>
  <c r="BF136" i="8"/>
  <c r="BA136" i="8"/>
  <c r="AR136" i="8"/>
  <c r="BB135" i="8"/>
  <c r="AV135" i="8"/>
  <c r="AX134" i="8"/>
  <c r="AL134" i="8"/>
  <c r="BA133" i="8"/>
  <c r="BF132" i="8"/>
  <c r="BB131" i="8"/>
  <c r="BC128" i="8"/>
  <c r="AV127" i="8"/>
  <c r="AX126" i="8"/>
  <c r="AL126" i="8"/>
  <c r="BA125" i="8"/>
  <c r="BF124" i="8"/>
  <c r="BB123" i="8"/>
  <c r="BC122" i="8"/>
  <c r="BC120" i="8"/>
  <c r="AV119" i="8"/>
  <c r="AX118" i="8"/>
  <c r="BD146" i="8"/>
  <c r="AR146" i="8"/>
  <c r="BC145" i="8"/>
  <c r="BD144" i="8"/>
  <c r="AT143" i="8"/>
  <c r="AL143" i="8"/>
  <c r="BA140" i="8"/>
  <c r="AR140" i="8"/>
  <c r="BD136" i="8"/>
  <c r="AT135" i="8"/>
  <c r="AL135" i="8"/>
  <c r="BC134" i="8"/>
  <c r="BC132" i="8"/>
  <c r="AV131" i="8"/>
  <c r="AX130" i="8"/>
  <c r="AL130" i="8"/>
  <c r="BA129" i="8"/>
  <c r="BF128" i="8"/>
  <c r="BB127" i="8"/>
  <c r="BC126" i="8"/>
  <c r="BC124" i="8"/>
  <c r="AV123" i="8"/>
  <c r="BF121" i="8"/>
  <c r="BF120" i="8"/>
  <c r="BB119" i="8"/>
  <c r="AN122" i="8"/>
  <c r="BA122" i="8"/>
  <c r="AV120" i="8"/>
  <c r="BE120" i="8"/>
  <c r="AN118" i="8"/>
  <c r="BA118" i="8"/>
  <c r="BE133" i="8"/>
  <c r="BE129" i="8"/>
  <c r="AZ128" i="8"/>
  <c r="BE125" i="8"/>
  <c r="AZ120" i="8"/>
  <c r="BC118" i="8"/>
  <c r="BE145" i="8"/>
  <c r="BA145" i="8"/>
  <c r="AV134" i="8"/>
  <c r="BE134" i="8"/>
  <c r="BD133" i="8"/>
  <c r="AN132" i="8"/>
  <c r="BA132" i="8"/>
  <c r="BF131" i="8"/>
  <c r="BA131" i="8"/>
  <c r="AV130" i="8"/>
  <c r="BE130" i="8"/>
  <c r="BD129" i="8"/>
  <c r="AN128" i="8"/>
  <c r="BA128" i="8"/>
  <c r="BF127" i="8"/>
  <c r="BA127" i="8"/>
  <c r="AV126" i="8"/>
  <c r="BE126" i="8"/>
  <c r="BD125" i="8"/>
  <c r="AN124" i="8"/>
  <c r="BA124" i="8"/>
  <c r="BF123" i="8"/>
  <c r="BA123" i="8"/>
  <c r="AV122" i="8"/>
  <c r="BE122" i="8"/>
  <c r="BD121" i="8"/>
  <c r="AR121" i="8"/>
  <c r="AN120" i="8"/>
  <c r="BA120" i="8"/>
  <c r="BF119" i="8"/>
  <c r="BA119" i="8"/>
  <c r="AV118" i="8"/>
  <c r="BE118" i="8"/>
  <c r="AN134" i="8"/>
  <c r="BA134" i="8"/>
  <c r="AV132" i="8"/>
  <c r="BE132" i="8"/>
  <c r="AN130" i="8"/>
  <c r="BA130" i="8"/>
  <c r="AV128" i="8"/>
  <c r="BE128" i="8"/>
  <c r="AN126" i="8"/>
  <c r="BA126" i="8"/>
  <c r="AV124" i="8"/>
  <c r="BE124" i="8"/>
  <c r="AZ132" i="8"/>
  <c r="AZ124" i="8"/>
  <c r="BE121" i="8"/>
  <c r="BB133" i="8"/>
  <c r="AZ131" i="8"/>
  <c r="BB129" i="8"/>
  <c r="AZ127" i="8"/>
  <c r="BB125" i="8"/>
  <c r="AZ123" i="8"/>
  <c r="BB121" i="8"/>
  <c r="AZ119" i="8"/>
  <c r="W140" i="9" l="1"/>
  <c r="AD148" i="8"/>
  <c r="AC167" i="8"/>
  <c r="AD167" i="8" s="1"/>
  <c r="AC168" i="8"/>
  <c r="AD168" i="8" s="1"/>
  <c r="AC169" i="8"/>
  <c r="AD169" i="8" s="1"/>
  <c r="AC170" i="8"/>
  <c r="AD170" i="8" s="1"/>
  <c r="AC171" i="8"/>
  <c r="AD171" i="8" s="1"/>
  <c r="AC172" i="8"/>
  <c r="AD172" i="8" s="1"/>
  <c r="AC173" i="8"/>
  <c r="AD173" i="8" s="1"/>
  <c r="AC174" i="8"/>
  <c r="AD174" i="8" s="1"/>
  <c r="AC175" i="8"/>
  <c r="AD175" i="8" s="1"/>
  <c r="AC176" i="8"/>
  <c r="AD176" i="8" s="1"/>
  <c r="AC177" i="8"/>
  <c r="AD177" i="8" s="1"/>
  <c r="AC67" i="8"/>
  <c r="AD67" i="8" s="1"/>
  <c r="AC68" i="8"/>
  <c r="AD68" i="8" s="1"/>
  <c r="AC69" i="8"/>
  <c r="AD69" i="8" s="1"/>
  <c r="AC70" i="8"/>
  <c r="AD70" i="8" s="1"/>
  <c r="AC71" i="8"/>
  <c r="AD71" i="8" s="1"/>
  <c r="AC72" i="8"/>
  <c r="AD72" i="8" s="1"/>
  <c r="AC73" i="8"/>
  <c r="AD73" i="8" s="1"/>
  <c r="AC74" i="8"/>
  <c r="AD74" i="8" s="1"/>
  <c r="AC75" i="8"/>
  <c r="AD75" i="8" s="1"/>
  <c r="AC76" i="8"/>
  <c r="AD76" i="8" s="1"/>
  <c r="AC77" i="8"/>
  <c r="AD77" i="8" s="1"/>
  <c r="AC78" i="8"/>
  <c r="AD78" i="8" s="1"/>
  <c r="AC79" i="8"/>
  <c r="AD79" i="8" s="1"/>
  <c r="AC80" i="8"/>
  <c r="AD80" i="8" s="1"/>
  <c r="AC81" i="8"/>
  <c r="AD81" i="8" s="1"/>
  <c r="AC82" i="8"/>
  <c r="AD82" i="8" s="1"/>
  <c r="AC83" i="8"/>
  <c r="AD83" i="8" s="1"/>
  <c r="AC84" i="8"/>
  <c r="AD84" i="8" s="1"/>
  <c r="AC85" i="8"/>
  <c r="AD85" i="8" s="1"/>
  <c r="AC104" i="8"/>
  <c r="AD104" i="8" s="1"/>
  <c r="AC105" i="8"/>
  <c r="AD105" i="8" s="1"/>
  <c r="AC106" i="8"/>
  <c r="AD106" i="8" s="1"/>
  <c r="AC107" i="8"/>
  <c r="AD107" i="8" s="1"/>
  <c r="AC108" i="8"/>
  <c r="AD108" i="8" s="1"/>
  <c r="AC109" i="8"/>
  <c r="AD109" i="8" s="1"/>
  <c r="AC110" i="8"/>
  <c r="AD110" i="8" s="1"/>
  <c r="AC111" i="8"/>
  <c r="AD111" i="8" s="1"/>
  <c r="AC112" i="8"/>
  <c r="AD112" i="8" s="1"/>
  <c r="AC113" i="8"/>
  <c r="AD113" i="8" s="1"/>
  <c r="AC114" i="8"/>
  <c r="AD114" i="8" s="1"/>
  <c r="AC115" i="8"/>
  <c r="AD115" i="8" s="1"/>
  <c r="U16" i="8"/>
  <c r="AC16" i="8"/>
  <c r="U17" i="8"/>
  <c r="AC17" i="8"/>
  <c r="AD17" i="8" s="1"/>
  <c r="U18" i="8"/>
  <c r="AD18" i="8"/>
  <c r="U19" i="8"/>
  <c r="AC19" i="8"/>
  <c r="AD19" i="8" s="1"/>
  <c r="U20" i="8"/>
  <c r="AD20" i="8"/>
  <c r="U21" i="8"/>
  <c r="AC21" i="8"/>
  <c r="AD21" i="8" s="1"/>
  <c r="U22" i="8"/>
  <c r="AC22" i="8"/>
  <c r="AD22" i="8" s="1"/>
  <c r="U23" i="8"/>
  <c r="AC23" i="8"/>
  <c r="AD23" i="8" s="1"/>
  <c r="U24" i="8"/>
  <c r="AC24" i="8"/>
  <c r="AD24" i="8" s="1"/>
  <c r="U25" i="8"/>
  <c r="AD25" i="8"/>
  <c r="U26" i="8"/>
  <c r="AC26" i="8"/>
  <c r="AD26" i="8" s="1"/>
  <c r="U27" i="8"/>
  <c r="AD27" i="8"/>
  <c r="U28" i="8"/>
  <c r="AC28" i="8"/>
  <c r="AD28" i="8" s="1"/>
  <c r="U29" i="8"/>
  <c r="AC29" i="8"/>
  <c r="AD29" i="8" s="1"/>
  <c r="U30" i="8"/>
  <c r="AD30" i="8"/>
  <c r="U31" i="8"/>
  <c r="AC31" i="8"/>
  <c r="AD31" i="8" s="1"/>
  <c r="U32" i="8"/>
  <c r="AC32" i="8"/>
  <c r="AD32" i="8" s="1"/>
  <c r="U33" i="8"/>
  <c r="AC33" i="8"/>
  <c r="AD33" i="8" s="1"/>
  <c r="U34" i="8"/>
  <c r="AC34" i="8"/>
  <c r="AD34" i="8" s="1"/>
  <c r="U35" i="8"/>
  <c r="AC35" i="8"/>
  <c r="AD35" i="8" s="1"/>
  <c r="U36" i="8"/>
  <c r="AC36" i="8"/>
  <c r="AD36" i="8" s="1"/>
  <c r="U37" i="8"/>
  <c r="AC37" i="8"/>
  <c r="AD37" i="8" s="1"/>
  <c r="U38" i="8"/>
  <c r="AC38" i="8"/>
  <c r="AD38" i="8" s="1"/>
  <c r="U39" i="8"/>
  <c r="AC39" i="8"/>
  <c r="AD39" i="8" s="1"/>
  <c r="U40" i="8"/>
  <c r="AC40" i="8"/>
  <c r="AD40" i="8" s="1"/>
  <c r="U41" i="8"/>
  <c r="AC41" i="8"/>
  <c r="AD41" i="8" s="1"/>
  <c r="U42" i="8"/>
  <c r="AC42" i="8"/>
  <c r="AD42" i="8" s="1"/>
  <c r="U43" i="8"/>
  <c r="AC43" i="8"/>
  <c r="AD43" i="8" s="1"/>
  <c r="U44" i="8"/>
  <c r="AC44" i="8"/>
  <c r="AD44" i="8" s="1"/>
  <c r="U45" i="8"/>
  <c r="AC45" i="8"/>
  <c r="AD45" i="8" s="1"/>
  <c r="U46" i="8"/>
  <c r="AC46" i="8"/>
  <c r="AD46" i="8" s="1"/>
  <c r="U47" i="8"/>
  <c r="AC47" i="8"/>
  <c r="AD47" i="8" s="1"/>
  <c r="U48" i="8"/>
  <c r="AC48" i="8"/>
  <c r="AD48" i="8" s="1"/>
  <c r="U49" i="8"/>
  <c r="AC49" i="8"/>
  <c r="AD49" i="8" s="1"/>
  <c r="U50" i="8"/>
  <c r="AC50" i="8"/>
  <c r="AD50" i="8" s="1"/>
  <c r="U51" i="8"/>
  <c r="AC51" i="8"/>
  <c r="AD51" i="8" s="1"/>
  <c r="U52" i="8"/>
  <c r="AC52" i="8"/>
  <c r="AD52" i="8" s="1"/>
  <c r="U53" i="8"/>
  <c r="AC53" i="8"/>
  <c r="AD53" i="8" s="1"/>
  <c r="U54" i="8"/>
  <c r="AC54" i="8"/>
  <c r="AD54" i="8" s="1"/>
  <c r="U55" i="8"/>
  <c r="AC55" i="8"/>
  <c r="AD55" i="8" s="1"/>
  <c r="U56" i="8"/>
  <c r="AD56" i="8"/>
  <c r="U57" i="8"/>
  <c r="AC57" i="8"/>
  <c r="AD57" i="8" s="1"/>
  <c r="U58" i="8"/>
  <c r="AC58" i="8"/>
  <c r="AD58" i="8" s="1"/>
  <c r="U59" i="8"/>
  <c r="AC59" i="8"/>
  <c r="AD59" i="8" s="1"/>
  <c r="U60" i="8"/>
  <c r="AC60" i="8"/>
  <c r="AD60" i="8" s="1"/>
  <c r="U61" i="8"/>
  <c r="AC61" i="8"/>
  <c r="AD61" i="8" s="1"/>
  <c r="U62" i="8"/>
  <c r="AC62" i="8"/>
  <c r="AD62" i="8" s="1"/>
  <c r="U63" i="8"/>
  <c r="AC63" i="8"/>
  <c r="AD63" i="8" s="1"/>
  <c r="U64" i="8"/>
  <c r="AC64" i="8"/>
  <c r="AD64" i="8" s="1"/>
  <c r="U15" i="8"/>
  <c r="U57" i="9" l="1"/>
  <c r="U58" i="9"/>
  <c r="U195" i="9"/>
  <c r="U194" i="9"/>
  <c r="W190" i="9" s="1"/>
  <c r="AD16" i="8"/>
  <c r="AE16" i="8" s="1"/>
  <c r="AC66" i="8"/>
  <c r="BB179" i="8"/>
  <c r="AK66" i="8"/>
  <c r="AL66" i="8" s="1"/>
  <c r="W53" i="9" l="1"/>
  <c r="AD66" i="8"/>
  <c r="U93" i="9"/>
  <c r="U23" i="9" s="1"/>
  <c r="U94" i="9"/>
  <c r="G26" i="8"/>
  <c r="AM66" i="8"/>
  <c r="AN66" i="8"/>
  <c r="W89" i="9" l="1"/>
  <c r="U24" i="9"/>
  <c r="U19" i="9" s="1"/>
  <c r="AD15" i="8"/>
  <c r="G22" i="8" s="1"/>
  <c r="BH185" i="8"/>
  <c r="BG185" i="8"/>
  <c r="BF185" i="8"/>
  <c r="BE185" i="8"/>
  <c r="BD185" i="8"/>
  <c r="BC185" i="8"/>
  <c r="BB185" i="8"/>
  <c r="AY185" i="8"/>
  <c r="AX185" i="8"/>
  <c r="AW185" i="8"/>
  <c r="AV185" i="8"/>
  <c r="AU185" i="8"/>
  <c r="AT185" i="8"/>
  <c r="AS185" i="8"/>
  <c r="AL185" i="8"/>
  <c r="AN185" i="8" s="1"/>
  <c r="AK185" i="8"/>
  <c r="AO185" i="8" s="1"/>
  <c r="BH184" i="8"/>
  <c r="BG184" i="8"/>
  <c r="BF184" i="8"/>
  <c r="BE184" i="8"/>
  <c r="BD184" i="8"/>
  <c r="BC184" i="8"/>
  <c r="BB184" i="8"/>
  <c r="AY184" i="8"/>
  <c r="AX184" i="8"/>
  <c r="AW184" i="8"/>
  <c r="AV184" i="8"/>
  <c r="AU184" i="8"/>
  <c r="AT184" i="8"/>
  <c r="AS184" i="8"/>
  <c r="AL184" i="8"/>
  <c r="AN184" i="8" s="1"/>
  <c r="AK184" i="8"/>
  <c r="AO184" i="8" s="1"/>
  <c r="BH189" i="8"/>
  <c r="BG189" i="8"/>
  <c r="BF189" i="8"/>
  <c r="BE189" i="8"/>
  <c r="BD189" i="8"/>
  <c r="BC189" i="8"/>
  <c r="BB189" i="8"/>
  <c r="AY189" i="8"/>
  <c r="AX189" i="8"/>
  <c r="AW189" i="8"/>
  <c r="AV189" i="8"/>
  <c r="AU189" i="8"/>
  <c r="AT189" i="8"/>
  <c r="AS189" i="8"/>
  <c r="AL189" i="8"/>
  <c r="AN189" i="8" s="1"/>
  <c r="AK189" i="8"/>
  <c r="AO189" i="8" s="1"/>
  <c r="BH188" i="8"/>
  <c r="BG188" i="8"/>
  <c r="BF188" i="8"/>
  <c r="BE188" i="8"/>
  <c r="BD188" i="8"/>
  <c r="BC188" i="8"/>
  <c r="BB188" i="8"/>
  <c r="AY188" i="8"/>
  <c r="AX188" i="8"/>
  <c r="AW188" i="8"/>
  <c r="AV188" i="8"/>
  <c r="AU188" i="8"/>
  <c r="AT188" i="8"/>
  <c r="AS188" i="8"/>
  <c r="AL188" i="8"/>
  <c r="AN188" i="8" s="1"/>
  <c r="AK188" i="8"/>
  <c r="BH187" i="8"/>
  <c r="BG187" i="8"/>
  <c r="BF187" i="8"/>
  <c r="BE187" i="8"/>
  <c r="BD187" i="8"/>
  <c r="BC187" i="8"/>
  <c r="BB187" i="8"/>
  <c r="AY187" i="8"/>
  <c r="AX187" i="8"/>
  <c r="AW187" i="8"/>
  <c r="AV187" i="8"/>
  <c r="AU187" i="8"/>
  <c r="AT187" i="8"/>
  <c r="AS187" i="8"/>
  <c r="AL187" i="8"/>
  <c r="AN187" i="8" s="1"/>
  <c r="AK187" i="8"/>
  <c r="AO187" i="8" s="1"/>
  <c r="BH186" i="8"/>
  <c r="BG186" i="8"/>
  <c r="BF186" i="8"/>
  <c r="BE186" i="8"/>
  <c r="BD186" i="8"/>
  <c r="BC186" i="8"/>
  <c r="BB186" i="8"/>
  <c r="AY186" i="8"/>
  <c r="AX186" i="8"/>
  <c r="AW186" i="8"/>
  <c r="AV186" i="8"/>
  <c r="AU186" i="8"/>
  <c r="AT186" i="8"/>
  <c r="AS186" i="8"/>
  <c r="AL186" i="8"/>
  <c r="AN186" i="8" s="1"/>
  <c r="AK186" i="8"/>
  <c r="BH183" i="8"/>
  <c r="BG183" i="8"/>
  <c r="BF183" i="8"/>
  <c r="BE183" i="8"/>
  <c r="BD183" i="8"/>
  <c r="BC183" i="8"/>
  <c r="BB183" i="8"/>
  <c r="AY183" i="8"/>
  <c r="AX183" i="8"/>
  <c r="AW183" i="8"/>
  <c r="AV183" i="8"/>
  <c r="AU183" i="8"/>
  <c r="AT183" i="8"/>
  <c r="AS183" i="8"/>
  <c r="AL183" i="8"/>
  <c r="AN183" i="8" s="1"/>
  <c r="AK183" i="8"/>
  <c r="AO183" i="8" s="1"/>
  <c r="BH182" i="8"/>
  <c r="BG182" i="8"/>
  <c r="BF182" i="8"/>
  <c r="BE182" i="8"/>
  <c r="BD182" i="8"/>
  <c r="BC182" i="8"/>
  <c r="BB182" i="8"/>
  <c r="AY182" i="8"/>
  <c r="AX182" i="8"/>
  <c r="AW182" i="8"/>
  <c r="AV182" i="8"/>
  <c r="AU182" i="8"/>
  <c r="AT182" i="8"/>
  <c r="AS182" i="8"/>
  <c r="AL182" i="8"/>
  <c r="AN182" i="8" s="1"/>
  <c r="AK182" i="8"/>
  <c r="BH181" i="8"/>
  <c r="BG181" i="8"/>
  <c r="BF181" i="8"/>
  <c r="BE181" i="8"/>
  <c r="BD181" i="8"/>
  <c r="BC181" i="8"/>
  <c r="BB181" i="8"/>
  <c r="AY181" i="8"/>
  <c r="AX181" i="8"/>
  <c r="AW181" i="8"/>
  <c r="AV181" i="8"/>
  <c r="AU181" i="8"/>
  <c r="AT181" i="8"/>
  <c r="AS181" i="8"/>
  <c r="AL181" i="8"/>
  <c r="AN181" i="8" s="1"/>
  <c r="AK181" i="8"/>
  <c r="AO181" i="8" s="1"/>
  <c r="BH180" i="8"/>
  <c r="BG180" i="8"/>
  <c r="BF180" i="8"/>
  <c r="BE180" i="8"/>
  <c r="BD180" i="8"/>
  <c r="BC180" i="8"/>
  <c r="BB180" i="8"/>
  <c r="AY180" i="8"/>
  <c r="AX180" i="8"/>
  <c r="AW180" i="8"/>
  <c r="AV180" i="8"/>
  <c r="AU180" i="8"/>
  <c r="AT180" i="8"/>
  <c r="AS180" i="8"/>
  <c r="AL180" i="8"/>
  <c r="AN180" i="8" s="1"/>
  <c r="AK180" i="8"/>
  <c r="AW150" i="8"/>
  <c r="BF150" i="8" s="1"/>
  <c r="AU150" i="8"/>
  <c r="AS150" i="8"/>
  <c r="BD150" i="8" s="1"/>
  <c r="AQ150" i="8"/>
  <c r="BC150" i="8" s="1"/>
  <c r="AO150" i="8"/>
  <c r="BB150" i="8" s="1"/>
  <c r="AM150" i="8"/>
  <c r="BA150" i="8" s="1"/>
  <c r="AK150" i="8"/>
  <c r="AZ150" i="8" s="1"/>
  <c r="AI150" i="8"/>
  <c r="AW163" i="8"/>
  <c r="BF163" i="8" s="1"/>
  <c r="AU163" i="8"/>
  <c r="BE163" i="8" s="1"/>
  <c r="AS163" i="8"/>
  <c r="BD163" i="8" s="1"/>
  <c r="AQ163" i="8"/>
  <c r="BC163" i="8" s="1"/>
  <c r="AO163" i="8"/>
  <c r="BB163" i="8" s="1"/>
  <c r="AM163" i="8"/>
  <c r="BA163" i="8" s="1"/>
  <c r="AK163" i="8"/>
  <c r="AZ163" i="8" s="1"/>
  <c r="AI163" i="8"/>
  <c r="AW162" i="8"/>
  <c r="BF162" i="8" s="1"/>
  <c r="AU162" i="8"/>
  <c r="BE162" i="8" s="1"/>
  <c r="AS162" i="8"/>
  <c r="BD162" i="8" s="1"/>
  <c r="AQ162" i="8"/>
  <c r="BC162" i="8" s="1"/>
  <c r="AO162" i="8"/>
  <c r="BB162" i="8" s="1"/>
  <c r="AM162" i="8"/>
  <c r="BA162" i="8" s="1"/>
  <c r="AK162" i="8"/>
  <c r="AZ162" i="8" s="1"/>
  <c r="AI162" i="8"/>
  <c r="AW161" i="8"/>
  <c r="BF161" i="8" s="1"/>
  <c r="AU161" i="8"/>
  <c r="BE161" i="8" s="1"/>
  <c r="AS161" i="8"/>
  <c r="BD161" i="8" s="1"/>
  <c r="AQ161" i="8"/>
  <c r="BC161" i="8" s="1"/>
  <c r="AO161" i="8"/>
  <c r="BB161" i="8" s="1"/>
  <c r="AM161" i="8"/>
  <c r="BA161" i="8" s="1"/>
  <c r="AK161" i="8"/>
  <c r="AZ161" i="8" s="1"/>
  <c r="AI161" i="8"/>
  <c r="AW160" i="8"/>
  <c r="BF160" i="8" s="1"/>
  <c r="AU160" i="8"/>
  <c r="BE160" i="8" s="1"/>
  <c r="AS160" i="8"/>
  <c r="BD160" i="8" s="1"/>
  <c r="AQ160" i="8"/>
  <c r="BC160" i="8" s="1"/>
  <c r="AO160" i="8"/>
  <c r="BB160" i="8" s="1"/>
  <c r="AM160" i="8"/>
  <c r="BA160" i="8" s="1"/>
  <c r="AK160" i="8"/>
  <c r="AZ160" i="8" s="1"/>
  <c r="AI160" i="8"/>
  <c r="AW159" i="8"/>
  <c r="BF159" i="8" s="1"/>
  <c r="AU159" i="8"/>
  <c r="BE159" i="8" s="1"/>
  <c r="AS159" i="8"/>
  <c r="BD159" i="8" s="1"/>
  <c r="AQ159" i="8"/>
  <c r="BC159" i="8" s="1"/>
  <c r="AO159" i="8"/>
  <c r="BB159" i="8" s="1"/>
  <c r="AM159" i="8"/>
  <c r="BA159" i="8" s="1"/>
  <c r="AK159" i="8"/>
  <c r="AZ159" i="8" s="1"/>
  <c r="AI159" i="8"/>
  <c r="AW158" i="8"/>
  <c r="BF158" i="8" s="1"/>
  <c r="AU158" i="8"/>
  <c r="AS158" i="8"/>
  <c r="BD158" i="8" s="1"/>
  <c r="AQ158" i="8"/>
  <c r="BC158" i="8" s="1"/>
  <c r="AO158" i="8"/>
  <c r="BB158" i="8" s="1"/>
  <c r="AM158" i="8"/>
  <c r="BA158" i="8" s="1"/>
  <c r="AK158" i="8"/>
  <c r="AZ158" i="8" s="1"/>
  <c r="AI158" i="8"/>
  <c r="AW157" i="8"/>
  <c r="BF157" i="8" s="1"/>
  <c r="AU157" i="8"/>
  <c r="BE157" i="8" s="1"/>
  <c r="AS157" i="8"/>
  <c r="BD157" i="8" s="1"/>
  <c r="AQ157" i="8"/>
  <c r="BC157" i="8" s="1"/>
  <c r="AO157" i="8"/>
  <c r="BB157" i="8" s="1"/>
  <c r="AM157" i="8"/>
  <c r="BA157" i="8" s="1"/>
  <c r="AK157" i="8"/>
  <c r="AZ157" i="8" s="1"/>
  <c r="AI157" i="8"/>
  <c r="AW156" i="8"/>
  <c r="BF156" i="8" s="1"/>
  <c r="AU156" i="8"/>
  <c r="BE156" i="8" s="1"/>
  <c r="AS156" i="8"/>
  <c r="BD156" i="8" s="1"/>
  <c r="AQ156" i="8"/>
  <c r="BC156" i="8" s="1"/>
  <c r="AO156" i="8"/>
  <c r="BB156" i="8" s="1"/>
  <c r="AM156" i="8"/>
  <c r="BA156" i="8" s="1"/>
  <c r="AK156" i="8"/>
  <c r="AZ156" i="8" s="1"/>
  <c r="AI156" i="8"/>
  <c r="AW155" i="8"/>
  <c r="BF155" i="8" s="1"/>
  <c r="AU155" i="8"/>
  <c r="BE155" i="8" s="1"/>
  <c r="AS155" i="8"/>
  <c r="BD155" i="8" s="1"/>
  <c r="AQ155" i="8"/>
  <c r="BC155" i="8" s="1"/>
  <c r="AO155" i="8"/>
  <c r="BB155" i="8" s="1"/>
  <c r="AM155" i="8"/>
  <c r="BA155" i="8" s="1"/>
  <c r="AK155" i="8"/>
  <c r="AZ155" i="8" s="1"/>
  <c r="AI155" i="8"/>
  <c r="AW154" i="8"/>
  <c r="BF154" i="8" s="1"/>
  <c r="AU154" i="8"/>
  <c r="BE154" i="8" s="1"/>
  <c r="AS154" i="8"/>
  <c r="BD154" i="8" s="1"/>
  <c r="AQ154" i="8"/>
  <c r="BC154" i="8" s="1"/>
  <c r="AO154" i="8"/>
  <c r="BB154" i="8" s="1"/>
  <c r="AM154" i="8"/>
  <c r="BA154" i="8" s="1"/>
  <c r="AK154" i="8"/>
  <c r="AZ154" i="8" s="1"/>
  <c r="AI154" i="8"/>
  <c r="AW153" i="8"/>
  <c r="BF153" i="8" s="1"/>
  <c r="AU153" i="8"/>
  <c r="BE153" i="8" s="1"/>
  <c r="AS153" i="8"/>
  <c r="BD153" i="8" s="1"/>
  <c r="AQ153" i="8"/>
  <c r="BC153" i="8" s="1"/>
  <c r="AO153" i="8"/>
  <c r="BB153" i="8" s="1"/>
  <c r="AM153" i="8"/>
  <c r="BA153" i="8" s="1"/>
  <c r="AK153" i="8"/>
  <c r="AZ153" i="8" s="1"/>
  <c r="AI153" i="8"/>
  <c r="AW152" i="8"/>
  <c r="BF152" i="8" s="1"/>
  <c r="AU152" i="8"/>
  <c r="BE152" i="8" s="1"/>
  <c r="AS152" i="8"/>
  <c r="BD152" i="8" s="1"/>
  <c r="AQ152" i="8"/>
  <c r="BC152" i="8" s="1"/>
  <c r="AO152" i="8"/>
  <c r="BB152" i="8" s="1"/>
  <c r="AM152" i="8"/>
  <c r="BA152" i="8" s="1"/>
  <c r="AK152" i="8"/>
  <c r="AZ152" i="8" s="1"/>
  <c r="AI152" i="8"/>
  <c r="AW151" i="8"/>
  <c r="BF151" i="8" s="1"/>
  <c r="AU151" i="8"/>
  <c r="BE151" i="8" s="1"/>
  <c r="AS151" i="8"/>
  <c r="BD151" i="8" s="1"/>
  <c r="AQ151" i="8"/>
  <c r="BC151" i="8" s="1"/>
  <c r="AO151" i="8"/>
  <c r="BB151" i="8" s="1"/>
  <c r="AM151" i="8"/>
  <c r="BA151" i="8" s="1"/>
  <c r="AK151" i="8"/>
  <c r="AZ151" i="8" s="1"/>
  <c r="AI151" i="8"/>
  <c r="AW149" i="8"/>
  <c r="BF149" i="8" s="1"/>
  <c r="AU149" i="8"/>
  <c r="BE149" i="8" s="1"/>
  <c r="AS149" i="8"/>
  <c r="BD149" i="8" s="1"/>
  <c r="AQ149" i="8"/>
  <c r="BC149" i="8" s="1"/>
  <c r="AO149" i="8"/>
  <c r="BB149" i="8" s="1"/>
  <c r="AM149" i="8"/>
  <c r="BA149" i="8" s="1"/>
  <c r="AK149" i="8"/>
  <c r="AZ149" i="8" s="1"/>
  <c r="AI149" i="8"/>
  <c r="AK85" i="8"/>
  <c r="AI85" i="8"/>
  <c r="AK84" i="8"/>
  <c r="AI84" i="8"/>
  <c r="AK83" i="8"/>
  <c r="AI83" i="8"/>
  <c r="AK82" i="8"/>
  <c r="AI82" i="8"/>
  <c r="AK81" i="8"/>
  <c r="AI81" i="8"/>
  <c r="AK80" i="8"/>
  <c r="AI80" i="8"/>
  <c r="AK79" i="8"/>
  <c r="AI79" i="8"/>
  <c r="AK78" i="8"/>
  <c r="AL78" i="8" s="1"/>
  <c r="AI78" i="8"/>
  <c r="AK77" i="8"/>
  <c r="AI77" i="8"/>
  <c r="AK76" i="8"/>
  <c r="AI76" i="8"/>
  <c r="AK75" i="8"/>
  <c r="AI75" i="8"/>
  <c r="AK74" i="8"/>
  <c r="AI74" i="8"/>
  <c r="AK73" i="8"/>
  <c r="AI73" i="8"/>
  <c r="AK72" i="8"/>
  <c r="AI72" i="8"/>
  <c r="AK71" i="8"/>
  <c r="AI71" i="8"/>
  <c r="AK70" i="8"/>
  <c r="AL70" i="8" s="1"/>
  <c r="AI70" i="8"/>
  <c r="AK69" i="8"/>
  <c r="AI69" i="8"/>
  <c r="AK68" i="8"/>
  <c r="AI68" i="8"/>
  <c r="AK67" i="8"/>
  <c r="AI67" i="8"/>
  <c r="AK54" i="8"/>
  <c r="AM54" i="8" s="1"/>
  <c r="AI54" i="8"/>
  <c r="AK53" i="8"/>
  <c r="AM53" i="8" s="1"/>
  <c r="AI53" i="8"/>
  <c r="AK52" i="8"/>
  <c r="AM52" i="8" s="1"/>
  <c r="AI52" i="8"/>
  <c r="AK38" i="8"/>
  <c r="AM38" i="8" s="1"/>
  <c r="AI38" i="8"/>
  <c r="AK37" i="8"/>
  <c r="AM37" i="8" s="1"/>
  <c r="AI37" i="8"/>
  <c r="AK36" i="8"/>
  <c r="AM36" i="8" s="1"/>
  <c r="AI36" i="8"/>
  <c r="AK35" i="8"/>
  <c r="AI35" i="8"/>
  <c r="AK34" i="8"/>
  <c r="AM34" i="8" s="1"/>
  <c r="AI34" i="8"/>
  <c r="AK33" i="8"/>
  <c r="AM33" i="8" s="1"/>
  <c r="AI33" i="8"/>
  <c r="AK32" i="8"/>
  <c r="AM32" i="8" s="1"/>
  <c r="AI32" i="8"/>
  <c r="AK31" i="8"/>
  <c r="AM31" i="8" s="1"/>
  <c r="AI31" i="8"/>
  <c r="AK30" i="8"/>
  <c r="AM30" i="8" s="1"/>
  <c r="AI30" i="8"/>
  <c r="AK29" i="8"/>
  <c r="AM29" i="8" s="1"/>
  <c r="AI29" i="8"/>
  <c r="AK28" i="8"/>
  <c r="AM28" i="8" s="1"/>
  <c r="AI28" i="8"/>
  <c r="AK27" i="8"/>
  <c r="AI27" i="8"/>
  <c r="AK26" i="8"/>
  <c r="AM26" i="8" s="1"/>
  <c r="AI26" i="8"/>
  <c r="AK25" i="8"/>
  <c r="AM25" i="8" s="1"/>
  <c r="AI25" i="8"/>
  <c r="AK24" i="8"/>
  <c r="AM24" i="8" s="1"/>
  <c r="AI24" i="8"/>
  <c r="AK23" i="8"/>
  <c r="AI23" i="8"/>
  <c r="AK22" i="8"/>
  <c r="AM22" i="8" s="1"/>
  <c r="AI22" i="8"/>
  <c r="AK21" i="8"/>
  <c r="AM21" i="8" s="1"/>
  <c r="AI21" i="8"/>
  <c r="AK20" i="8"/>
  <c r="AM20" i="8" s="1"/>
  <c r="AI20" i="8"/>
  <c r="AK19" i="8"/>
  <c r="AM19" i="8" s="1"/>
  <c r="AI19" i="8"/>
  <c r="AK18" i="8"/>
  <c r="AM18" i="8" s="1"/>
  <c r="AI18" i="8"/>
  <c r="AK17" i="8"/>
  <c r="AM17" i="8" s="1"/>
  <c r="AI17" i="8"/>
  <c r="BH190" i="8"/>
  <c r="BH191" i="8"/>
  <c r="BH192" i="8"/>
  <c r="BH193" i="8"/>
  <c r="BH194" i="8"/>
  <c r="BH195" i="8"/>
  <c r="BH196" i="8"/>
  <c r="BH197" i="8"/>
  <c r="BH198" i="8"/>
  <c r="BG190" i="8"/>
  <c r="BG191" i="8"/>
  <c r="BG192" i="8"/>
  <c r="BG193" i="8"/>
  <c r="BG194" i="8"/>
  <c r="BG195" i="8"/>
  <c r="BG196" i="8"/>
  <c r="BG197" i="8"/>
  <c r="BG198" i="8"/>
  <c r="BF190" i="8"/>
  <c r="BF191" i="8"/>
  <c r="BF192" i="8"/>
  <c r="BF193" i="8"/>
  <c r="BF194" i="8"/>
  <c r="BF195" i="8"/>
  <c r="BF196" i="8"/>
  <c r="BF197" i="8"/>
  <c r="BF198" i="8"/>
  <c r="BE198" i="8"/>
  <c r="BE190" i="8"/>
  <c r="BE191" i="8"/>
  <c r="BE192" i="8"/>
  <c r="BE193" i="8"/>
  <c r="BE194" i="8"/>
  <c r="BE195" i="8"/>
  <c r="BE196" i="8"/>
  <c r="BE197" i="8"/>
  <c r="BD190" i="8"/>
  <c r="BD191" i="8"/>
  <c r="BD192" i="8"/>
  <c r="BD193" i="8"/>
  <c r="BD194" i="8"/>
  <c r="BD195" i="8"/>
  <c r="BD196" i="8"/>
  <c r="BD197" i="8"/>
  <c r="BD198" i="8"/>
  <c r="BC190" i="8"/>
  <c r="BC191" i="8"/>
  <c r="BC192" i="8"/>
  <c r="BC193" i="8"/>
  <c r="BC194" i="8"/>
  <c r="BC195" i="8"/>
  <c r="BC196" i="8"/>
  <c r="BC197" i="8"/>
  <c r="BC198" i="8"/>
  <c r="BB190" i="8"/>
  <c r="BB191" i="8"/>
  <c r="BB192" i="8"/>
  <c r="BB193" i="8"/>
  <c r="BB194" i="8"/>
  <c r="BB195" i="8"/>
  <c r="BB196" i="8"/>
  <c r="BB197" i="8"/>
  <c r="BB198" i="8"/>
  <c r="BH179" i="8"/>
  <c r="BG179" i="8"/>
  <c r="BF179" i="8"/>
  <c r="BE179" i="8"/>
  <c r="BD179" i="8"/>
  <c r="BC179" i="8"/>
  <c r="AY190" i="8"/>
  <c r="AY191" i="8"/>
  <c r="AY192" i="8"/>
  <c r="AY193" i="8"/>
  <c r="AY194" i="8"/>
  <c r="AY195" i="8"/>
  <c r="AY196" i="8"/>
  <c r="AY197" i="8"/>
  <c r="AY198" i="8"/>
  <c r="AY179" i="8"/>
  <c r="AX190" i="8"/>
  <c r="AX191" i="8"/>
  <c r="AX192" i="8"/>
  <c r="AX193" i="8"/>
  <c r="AX194" i="8"/>
  <c r="AX195" i="8"/>
  <c r="AX196" i="8"/>
  <c r="AX197" i="8"/>
  <c r="AX198" i="8"/>
  <c r="AX179" i="8"/>
  <c r="AW190" i="8"/>
  <c r="AW191" i="8"/>
  <c r="AW192" i="8"/>
  <c r="AW193" i="8"/>
  <c r="AW194" i="8"/>
  <c r="AW195" i="8"/>
  <c r="AW196" i="8"/>
  <c r="AW197" i="8"/>
  <c r="AW198" i="8"/>
  <c r="AW179" i="8"/>
  <c r="AV190" i="8"/>
  <c r="AV191" i="8"/>
  <c r="AV192" i="8"/>
  <c r="AV193" i="8"/>
  <c r="AV194" i="8"/>
  <c r="AV195" i="8"/>
  <c r="AV196" i="8"/>
  <c r="AV197" i="8"/>
  <c r="AV198" i="8"/>
  <c r="AV179" i="8"/>
  <c r="AU190" i="8"/>
  <c r="AU191" i="8"/>
  <c r="AU192" i="8"/>
  <c r="AU193" i="8"/>
  <c r="AU194" i="8"/>
  <c r="AU195" i="8"/>
  <c r="AU196" i="8"/>
  <c r="AU197" i="8"/>
  <c r="AU198" i="8"/>
  <c r="AU179" i="8"/>
  <c r="AT190" i="8"/>
  <c r="AT191" i="8"/>
  <c r="AT192" i="8"/>
  <c r="AT193" i="8"/>
  <c r="AT194" i="8"/>
  <c r="AT195" i="8"/>
  <c r="AT196" i="8"/>
  <c r="AT197" i="8"/>
  <c r="AT198" i="8"/>
  <c r="AT179" i="8"/>
  <c r="AS190" i="8"/>
  <c r="AS191" i="8"/>
  <c r="AS192" i="8"/>
  <c r="AS193" i="8"/>
  <c r="AS194" i="8"/>
  <c r="AS195" i="8"/>
  <c r="AS196" i="8"/>
  <c r="AS197" i="8"/>
  <c r="AS198" i="8"/>
  <c r="AS179" i="8"/>
  <c r="AL179" i="8"/>
  <c r="AN179" i="8" s="1"/>
  <c r="AL190" i="8"/>
  <c r="AN190" i="8" s="1"/>
  <c r="AL191" i="8"/>
  <c r="AN191" i="8" s="1"/>
  <c r="AL192" i="8"/>
  <c r="AN192" i="8" s="1"/>
  <c r="AL193" i="8"/>
  <c r="AN193" i="8" s="1"/>
  <c r="AL194" i="8"/>
  <c r="AN194" i="8" s="1"/>
  <c r="AL195" i="8"/>
  <c r="AN195" i="8" s="1"/>
  <c r="AL196" i="8"/>
  <c r="AN196" i="8" s="1"/>
  <c r="AL197" i="8"/>
  <c r="AN197" i="8" s="1"/>
  <c r="AL198" i="8"/>
  <c r="AN198" i="8" s="1"/>
  <c r="AK190" i="8"/>
  <c r="AM190" i="8" s="1"/>
  <c r="AK191" i="8"/>
  <c r="AM191" i="8" s="1"/>
  <c r="AK192" i="8"/>
  <c r="AM192" i="8" s="1"/>
  <c r="AK193" i="8"/>
  <c r="AM193" i="8" s="1"/>
  <c r="AK194" i="8"/>
  <c r="AM194" i="8" s="1"/>
  <c r="AK195" i="8"/>
  <c r="AM195" i="8" s="1"/>
  <c r="AK196" i="8"/>
  <c r="AM196" i="8" s="1"/>
  <c r="AK197" i="8"/>
  <c r="AM197" i="8" s="1"/>
  <c r="AK198" i="8"/>
  <c r="AM198" i="8" s="1"/>
  <c r="AK179" i="8"/>
  <c r="AE15" i="8" l="1"/>
  <c r="AV150" i="8"/>
  <c r="BE150" i="8"/>
  <c r="AV158" i="8"/>
  <c r="BE158" i="8"/>
  <c r="BI195" i="8"/>
  <c r="BI191" i="8"/>
  <c r="BI181" i="8"/>
  <c r="BI182" i="8"/>
  <c r="BI183" i="8"/>
  <c r="BI186" i="8"/>
  <c r="BI187" i="8"/>
  <c r="BI188" i="8"/>
  <c r="BI189" i="8"/>
  <c r="BI184" i="8"/>
  <c r="BI185" i="8"/>
  <c r="BI180" i="8"/>
  <c r="AM179" i="8"/>
  <c r="BI197" i="8"/>
  <c r="BI193" i="8"/>
  <c r="BI179" i="8"/>
  <c r="BI196" i="8"/>
  <c r="BI192" i="8"/>
  <c r="BI198" i="8"/>
  <c r="BI194" i="8"/>
  <c r="BI190" i="8"/>
  <c r="AM84" i="8"/>
  <c r="AL84" i="8"/>
  <c r="AN84" i="8" s="1"/>
  <c r="AL149" i="8"/>
  <c r="AT149" i="8"/>
  <c r="AL151" i="8"/>
  <c r="AT151" i="8"/>
  <c r="AT153" i="8"/>
  <c r="AR156" i="8"/>
  <c r="AM67" i="8"/>
  <c r="AL67" i="8"/>
  <c r="AN67" i="8" s="1"/>
  <c r="AL69" i="8"/>
  <c r="AN69" i="8" s="1"/>
  <c r="AL71" i="8"/>
  <c r="AN71" i="8" s="1"/>
  <c r="AL73" i="8"/>
  <c r="AN73" i="8" s="1"/>
  <c r="AL75" i="8"/>
  <c r="AN75" i="8" s="1"/>
  <c r="AL77" i="8"/>
  <c r="AN77" i="8" s="1"/>
  <c r="AL79" i="8"/>
  <c r="AN79" i="8" s="1"/>
  <c r="AL81" i="8"/>
  <c r="AN81" i="8" s="1"/>
  <c r="AL83" i="8"/>
  <c r="AN83" i="8" s="1"/>
  <c r="AL154" i="8"/>
  <c r="AT154" i="8"/>
  <c r="AL155" i="8"/>
  <c r="AT155" i="8"/>
  <c r="AR157" i="8"/>
  <c r="AP159" i="8"/>
  <c r="AX159" i="8"/>
  <c r="AP163" i="8"/>
  <c r="AX163" i="8"/>
  <c r="AP150" i="8"/>
  <c r="AX150" i="8"/>
  <c r="AP151" i="8"/>
  <c r="AX151" i="8"/>
  <c r="AL157" i="8"/>
  <c r="AR159" i="8"/>
  <c r="AR161" i="8"/>
  <c r="AM68" i="8"/>
  <c r="AL68" i="8"/>
  <c r="AN68" i="8" s="1"/>
  <c r="AM72" i="8"/>
  <c r="AL72" i="8"/>
  <c r="AN72" i="8" s="1"/>
  <c r="AM74" i="8"/>
  <c r="AL74" i="8"/>
  <c r="AN74" i="8" s="1"/>
  <c r="AM76" i="8"/>
  <c r="AL76" i="8"/>
  <c r="AN76" i="8" s="1"/>
  <c r="AM80" i="8"/>
  <c r="AL80" i="8"/>
  <c r="AN80" i="8" s="1"/>
  <c r="AM82" i="8"/>
  <c r="AL82" i="8"/>
  <c r="AN82" i="8" s="1"/>
  <c r="AL85" i="8"/>
  <c r="AN85" i="8" s="1"/>
  <c r="AR151" i="8"/>
  <c r="AR153" i="8"/>
  <c r="AP155" i="8"/>
  <c r="AX155" i="8"/>
  <c r="AL158" i="8"/>
  <c r="AT158" i="8"/>
  <c r="AL159" i="8"/>
  <c r="AT159" i="8"/>
  <c r="AL162" i="8"/>
  <c r="AT162" i="8"/>
  <c r="AL163" i="8"/>
  <c r="AT163" i="8"/>
  <c r="AL150" i="8"/>
  <c r="AT150" i="8"/>
  <c r="AP180" i="8"/>
  <c r="AP182" i="8"/>
  <c r="AP186" i="8"/>
  <c r="AP188" i="8"/>
  <c r="AP189" i="8"/>
  <c r="AP184" i="8"/>
  <c r="AP185" i="8"/>
  <c r="BJ179" i="8"/>
  <c r="AL25" i="8"/>
  <c r="AN25" i="8" s="1"/>
  <c r="AM187" i="8"/>
  <c r="AV155" i="8"/>
  <c r="AN159" i="8"/>
  <c r="AN151" i="8"/>
  <c r="AV163" i="8"/>
  <c r="AL18" i="8"/>
  <c r="AN18" i="8" s="1"/>
  <c r="AL26" i="8"/>
  <c r="AN26" i="8" s="1"/>
  <c r="AL38" i="8"/>
  <c r="AN38" i="8" s="1"/>
  <c r="AV162" i="8"/>
  <c r="AV149" i="8"/>
  <c r="AV159" i="8"/>
  <c r="AT161" i="8"/>
  <c r="AM83" i="8"/>
  <c r="AR155" i="8"/>
  <c r="AT157" i="8"/>
  <c r="AP152" i="8"/>
  <c r="AP153" i="8"/>
  <c r="AN154" i="8"/>
  <c r="AX156" i="8"/>
  <c r="AP160" i="8"/>
  <c r="AM181" i="8"/>
  <c r="AZ184" i="8"/>
  <c r="BA184" i="8" s="1"/>
  <c r="AZ185" i="8"/>
  <c r="BA185" i="8" s="1"/>
  <c r="AM183" i="8"/>
  <c r="AM189" i="8"/>
  <c r="AM70" i="8"/>
  <c r="AN70" i="8"/>
  <c r="AR150" i="8"/>
  <c r="AO182" i="8"/>
  <c r="AM182" i="8"/>
  <c r="AM78" i="8"/>
  <c r="AN78" i="8"/>
  <c r="AR149" i="8"/>
  <c r="AL153" i="8"/>
  <c r="AX153" i="8"/>
  <c r="AN155" i="8"/>
  <c r="AT156" i="8"/>
  <c r="AP157" i="8"/>
  <c r="AR162" i="8"/>
  <c r="AX162" i="8"/>
  <c r="AL29" i="8"/>
  <c r="AN29" i="8" s="1"/>
  <c r="AN149" i="8"/>
  <c r="AL152" i="8"/>
  <c r="AR152" i="8"/>
  <c r="AX152" i="8"/>
  <c r="AV154" i="8"/>
  <c r="AP156" i="8"/>
  <c r="AR158" i="8"/>
  <c r="AL161" i="8"/>
  <c r="AX161" i="8"/>
  <c r="AN162" i="8"/>
  <c r="AR163" i="8"/>
  <c r="AN150" i="8"/>
  <c r="AO180" i="8"/>
  <c r="AM180" i="8"/>
  <c r="AP183" i="8"/>
  <c r="AO186" i="8"/>
  <c r="AM186" i="8"/>
  <c r="AT160" i="8"/>
  <c r="AP181" i="8"/>
  <c r="AP187" i="8"/>
  <c r="AO188" i="8"/>
  <c r="AM188" i="8"/>
  <c r="AL53" i="8"/>
  <c r="AN53" i="8" s="1"/>
  <c r="AP161" i="8"/>
  <c r="AM85" i="8"/>
  <c r="AV151" i="8"/>
  <c r="AT152" i="8"/>
  <c r="AR154" i="8"/>
  <c r="AL156" i="8"/>
  <c r="AX157" i="8"/>
  <c r="AN158" i="8"/>
  <c r="AL160" i="8"/>
  <c r="AR160" i="8"/>
  <c r="AX160" i="8"/>
  <c r="AP162" i="8"/>
  <c r="AN163" i="8"/>
  <c r="AZ182" i="8"/>
  <c r="BA182" i="8" s="1"/>
  <c r="BJ181" i="8"/>
  <c r="BJ183" i="8"/>
  <c r="BJ187" i="8"/>
  <c r="AZ181" i="8"/>
  <c r="BA181" i="8" s="1"/>
  <c r="AZ187" i="8"/>
  <c r="BA187" i="8" s="1"/>
  <c r="AZ189" i="8"/>
  <c r="BA189" i="8" s="1"/>
  <c r="BJ184" i="8"/>
  <c r="BJ185" i="8"/>
  <c r="AM184" i="8"/>
  <c r="AM185" i="8"/>
  <c r="BJ180" i="8"/>
  <c r="BJ182" i="8"/>
  <c r="BJ186" i="8"/>
  <c r="BJ189" i="8"/>
  <c r="AZ180" i="8"/>
  <c r="BA180" i="8" s="1"/>
  <c r="AZ183" i="8"/>
  <c r="BA183" i="8" s="1"/>
  <c r="AZ186" i="8"/>
  <c r="BA186" i="8" s="1"/>
  <c r="AZ188" i="8"/>
  <c r="BA188" i="8" s="1"/>
  <c r="BJ188" i="8"/>
  <c r="AP149" i="8"/>
  <c r="AX149" i="8"/>
  <c r="AN152" i="8"/>
  <c r="AV152" i="8"/>
  <c r="AP154" i="8"/>
  <c r="AX154" i="8"/>
  <c r="AN156" i="8"/>
  <c r="AV156" i="8"/>
  <c r="AP158" i="8"/>
  <c r="AX158" i="8"/>
  <c r="AN160" i="8"/>
  <c r="AV160" i="8"/>
  <c r="AN153" i="8"/>
  <c r="AV153" i="8"/>
  <c r="AN157" i="8"/>
  <c r="AV157" i="8"/>
  <c r="AN161" i="8"/>
  <c r="AV161" i="8"/>
  <c r="AL31" i="8"/>
  <c r="AN31" i="8" s="1"/>
  <c r="AM69" i="8"/>
  <c r="AM71" i="8"/>
  <c r="AM73" i="8"/>
  <c r="AM75" i="8"/>
  <c r="AM77" i="8"/>
  <c r="AM79" i="8"/>
  <c r="AM81" i="8"/>
  <c r="AL27" i="8"/>
  <c r="AN27" i="8" s="1"/>
  <c r="AL17" i="8"/>
  <c r="AN17" i="8" s="1"/>
  <c r="AL54" i="8"/>
  <c r="AN54" i="8" s="1"/>
  <c r="AL22" i="8"/>
  <c r="AN22" i="8" s="1"/>
  <c r="AL23" i="8"/>
  <c r="AN23" i="8" s="1"/>
  <c r="AM27" i="8"/>
  <c r="AL34" i="8"/>
  <c r="AN34" i="8" s="1"/>
  <c r="AL35" i="8"/>
  <c r="AN35" i="8" s="1"/>
  <c r="AL37" i="8"/>
  <c r="AN37" i="8" s="1"/>
  <c r="AL52" i="8"/>
  <c r="AN52" i="8" s="1"/>
  <c r="AL19" i="8"/>
  <c r="AN19" i="8" s="1"/>
  <c r="AL21" i="8"/>
  <c r="AN21" i="8" s="1"/>
  <c r="AM23" i="8"/>
  <c r="AL30" i="8"/>
  <c r="AN30" i="8" s="1"/>
  <c r="AL33" i="8"/>
  <c r="AN33" i="8" s="1"/>
  <c r="AM35" i="8"/>
  <c r="AL20" i="8"/>
  <c r="AN20" i="8" s="1"/>
  <c r="AL24" i="8"/>
  <c r="AN24" i="8" s="1"/>
  <c r="AL28" i="8"/>
  <c r="AN28" i="8" s="1"/>
  <c r="AL32" i="8"/>
  <c r="AN32" i="8" s="1"/>
  <c r="AL36" i="8"/>
  <c r="AN36" i="8" s="1"/>
  <c r="AZ198" i="8"/>
  <c r="AZ179" i="8"/>
  <c r="AZ195" i="8"/>
  <c r="AZ191" i="8"/>
  <c r="AZ197" i="8"/>
  <c r="AZ193" i="8"/>
  <c r="AZ196" i="8"/>
  <c r="AZ192" i="8"/>
  <c r="AZ194" i="8"/>
  <c r="AZ190" i="8"/>
  <c r="AK117" i="8"/>
  <c r="AZ117" i="8" s="1"/>
  <c r="G30" i="8" l="1"/>
  <c r="AP16" i="8"/>
  <c r="W27" i="9" s="1"/>
  <c r="U28" i="9" s="1"/>
  <c r="AL117" i="8"/>
  <c r="U116" i="9" s="1"/>
  <c r="AK15" i="8"/>
  <c r="AL15" i="8" s="1"/>
  <c r="G35" i="8" l="1"/>
  <c r="U47" i="12" s="1"/>
  <c r="U125" i="9"/>
  <c r="AN15" i="8"/>
  <c r="AM15" i="8"/>
  <c r="AI104" i="8" l="1"/>
  <c r="AI105" i="8"/>
  <c r="AI106" i="8"/>
  <c r="AI107" i="8"/>
  <c r="AI108" i="8"/>
  <c r="AI109" i="8"/>
  <c r="AI110" i="8"/>
  <c r="AI111" i="8"/>
  <c r="AI112" i="8"/>
  <c r="AI113" i="8"/>
  <c r="AI114" i="8"/>
  <c r="AI115" i="8"/>
  <c r="AI66" i="8"/>
  <c r="AI16" i="8"/>
  <c r="AI39" i="8"/>
  <c r="AI40" i="8"/>
  <c r="AI41" i="8"/>
  <c r="AI42" i="8"/>
  <c r="AI43" i="8"/>
  <c r="AI44" i="8"/>
  <c r="AI45" i="8"/>
  <c r="AI46" i="8"/>
  <c r="AI47" i="8"/>
  <c r="AI48" i="8"/>
  <c r="AI49" i="8"/>
  <c r="AI50" i="8"/>
  <c r="AI51" i="8"/>
  <c r="AI55" i="8"/>
  <c r="AI56" i="8"/>
  <c r="AI57" i="8"/>
  <c r="AI58" i="8"/>
  <c r="AI59" i="8"/>
  <c r="AI60" i="8"/>
  <c r="AI61" i="8"/>
  <c r="AI62" i="8"/>
  <c r="AI63" i="8"/>
  <c r="AI64" i="8"/>
  <c r="AI15" i="8"/>
  <c r="AI164" i="8" l="1"/>
  <c r="AI165" i="8"/>
  <c r="AI166" i="8"/>
  <c r="AI167" i="8"/>
  <c r="AI168" i="8"/>
  <c r="AI169" i="8"/>
  <c r="AI170" i="8"/>
  <c r="AI171" i="8"/>
  <c r="AI172" i="8"/>
  <c r="AI173" i="8"/>
  <c r="AI174" i="8"/>
  <c r="AI175" i="8"/>
  <c r="AI176" i="8"/>
  <c r="AI177" i="8"/>
  <c r="AI148" i="8"/>
  <c r="BJ190" i="8" l="1"/>
  <c r="BJ194" i="8"/>
  <c r="BJ198" i="8"/>
  <c r="BJ193" i="8"/>
  <c r="BJ196" i="8"/>
  <c r="BJ197" i="8"/>
  <c r="AK164" i="8"/>
  <c r="AZ164" i="8" s="1"/>
  <c r="AK165" i="8"/>
  <c r="AZ165" i="8" s="1"/>
  <c r="AK166" i="8"/>
  <c r="AZ166" i="8" s="1"/>
  <c r="AK167" i="8"/>
  <c r="AZ167" i="8" s="1"/>
  <c r="AK168" i="8"/>
  <c r="AZ168" i="8" s="1"/>
  <c r="AK169" i="8"/>
  <c r="AZ169" i="8" s="1"/>
  <c r="AK170" i="8"/>
  <c r="AZ170" i="8" s="1"/>
  <c r="AK171" i="8"/>
  <c r="AZ171" i="8" s="1"/>
  <c r="AK172" i="8"/>
  <c r="AZ172" i="8" s="1"/>
  <c r="AK173" i="8"/>
  <c r="AZ173" i="8" s="1"/>
  <c r="AK174" i="8"/>
  <c r="AZ174" i="8" s="1"/>
  <c r="AK175" i="8"/>
  <c r="AZ175" i="8" s="1"/>
  <c r="AK176" i="8"/>
  <c r="AZ176" i="8" s="1"/>
  <c r="AK177" i="8"/>
  <c r="AZ177" i="8" s="1"/>
  <c r="AL166" i="8"/>
  <c r="AL167" i="8"/>
  <c r="AW164" i="8"/>
  <c r="BF164" i="8" s="1"/>
  <c r="AW165" i="8"/>
  <c r="BF165" i="8" s="1"/>
  <c r="AW166" i="8"/>
  <c r="BF166" i="8" s="1"/>
  <c r="AW167" i="8"/>
  <c r="BF167" i="8" s="1"/>
  <c r="AW168" i="8"/>
  <c r="BF168" i="8" s="1"/>
  <c r="AW169" i="8"/>
  <c r="BF169" i="8" s="1"/>
  <c r="AW170" i="8"/>
  <c r="BF170" i="8" s="1"/>
  <c r="AW171" i="8"/>
  <c r="BF171" i="8" s="1"/>
  <c r="AW172" i="8"/>
  <c r="BF172" i="8" s="1"/>
  <c r="AW173" i="8"/>
  <c r="BF173" i="8" s="1"/>
  <c r="AW174" i="8"/>
  <c r="BF174" i="8" s="1"/>
  <c r="AW175" i="8"/>
  <c r="BF175" i="8" s="1"/>
  <c r="AW176" i="8"/>
  <c r="BF176" i="8" s="1"/>
  <c r="AW177" i="8"/>
  <c r="BF177" i="8" s="1"/>
  <c r="AW148" i="8"/>
  <c r="BF148" i="8" s="1"/>
  <c r="AU164" i="8"/>
  <c r="BE164" i="8" s="1"/>
  <c r="AU165" i="8"/>
  <c r="BE165" i="8" s="1"/>
  <c r="AU166" i="8"/>
  <c r="BE166" i="8" s="1"/>
  <c r="AU167" i="8"/>
  <c r="BE167" i="8" s="1"/>
  <c r="AU168" i="8"/>
  <c r="BE168" i="8" s="1"/>
  <c r="AU169" i="8"/>
  <c r="BE169" i="8" s="1"/>
  <c r="AU170" i="8"/>
  <c r="BE170" i="8" s="1"/>
  <c r="AU171" i="8"/>
  <c r="BE171" i="8" s="1"/>
  <c r="AU172" i="8"/>
  <c r="BE172" i="8" s="1"/>
  <c r="AU173" i="8"/>
  <c r="BE173" i="8" s="1"/>
  <c r="AU174" i="8"/>
  <c r="BE174" i="8" s="1"/>
  <c r="AU175" i="8"/>
  <c r="BE175" i="8" s="1"/>
  <c r="AU176" i="8"/>
  <c r="BE176" i="8" s="1"/>
  <c r="AU177" i="8"/>
  <c r="BE177" i="8" s="1"/>
  <c r="AU148" i="8"/>
  <c r="BE148" i="8" s="1"/>
  <c r="AS164" i="8"/>
  <c r="BD164" i="8" s="1"/>
  <c r="AS165" i="8"/>
  <c r="BD165" i="8" s="1"/>
  <c r="AS166" i="8"/>
  <c r="BD166" i="8" s="1"/>
  <c r="AS167" i="8"/>
  <c r="BD167" i="8" s="1"/>
  <c r="AS168" i="8"/>
  <c r="BD168" i="8" s="1"/>
  <c r="AS169" i="8"/>
  <c r="BD169" i="8" s="1"/>
  <c r="AS170" i="8"/>
  <c r="BD170" i="8" s="1"/>
  <c r="AS171" i="8"/>
  <c r="BD171" i="8" s="1"/>
  <c r="AS172" i="8"/>
  <c r="BD172" i="8" s="1"/>
  <c r="AS173" i="8"/>
  <c r="BD173" i="8" s="1"/>
  <c r="AS174" i="8"/>
  <c r="BD174" i="8" s="1"/>
  <c r="AS175" i="8"/>
  <c r="BD175" i="8" s="1"/>
  <c r="AS176" i="8"/>
  <c r="BD176" i="8" s="1"/>
  <c r="AS177" i="8"/>
  <c r="BD177" i="8" s="1"/>
  <c r="AS148" i="8"/>
  <c r="BD148" i="8" s="1"/>
  <c r="AQ164" i="8"/>
  <c r="BC164" i="8" s="1"/>
  <c r="AQ165" i="8"/>
  <c r="BC165" i="8" s="1"/>
  <c r="AQ166" i="8"/>
  <c r="BC166" i="8" s="1"/>
  <c r="AQ167" i="8"/>
  <c r="BC167" i="8" s="1"/>
  <c r="AQ168" i="8"/>
  <c r="BC168" i="8" s="1"/>
  <c r="AQ169" i="8"/>
  <c r="BC169" i="8" s="1"/>
  <c r="AQ170" i="8"/>
  <c r="BC170" i="8" s="1"/>
  <c r="AQ171" i="8"/>
  <c r="BC171" i="8" s="1"/>
  <c r="AQ172" i="8"/>
  <c r="BC172" i="8" s="1"/>
  <c r="AQ173" i="8"/>
  <c r="BC173" i="8" s="1"/>
  <c r="AQ174" i="8"/>
  <c r="BC174" i="8" s="1"/>
  <c r="AQ175" i="8"/>
  <c r="BC175" i="8" s="1"/>
  <c r="AQ176" i="8"/>
  <c r="BC176" i="8" s="1"/>
  <c r="AQ177" i="8"/>
  <c r="BC177" i="8" s="1"/>
  <c r="AQ148" i="8"/>
  <c r="BC148" i="8" s="1"/>
  <c r="AO164" i="8"/>
  <c r="BB164" i="8" s="1"/>
  <c r="AO165" i="8"/>
  <c r="BB165" i="8" s="1"/>
  <c r="AO166" i="8"/>
  <c r="BB166" i="8" s="1"/>
  <c r="AO167" i="8"/>
  <c r="BB167" i="8" s="1"/>
  <c r="AO168" i="8"/>
  <c r="BB168" i="8" s="1"/>
  <c r="AO169" i="8"/>
  <c r="BB169" i="8" s="1"/>
  <c r="AO170" i="8"/>
  <c r="BB170" i="8" s="1"/>
  <c r="AO171" i="8"/>
  <c r="BB171" i="8" s="1"/>
  <c r="AO172" i="8"/>
  <c r="BB172" i="8" s="1"/>
  <c r="AO173" i="8"/>
  <c r="BB173" i="8" s="1"/>
  <c r="AO174" i="8"/>
  <c r="BB174" i="8" s="1"/>
  <c r="AO175" i="8"/>
  <c r="BB175" i="8" s="1"/>
  <c r="AO176" i="8"/>
  <c r="BB176" i="8" s="1"/>
  <c r="AO177" i="8"/>
  <c r="BB177" i="8" s="1"/>
  <c r="AO148" i="8"/>
  <c r="BB148" i="8" s="1"/>
  <c r="AM164" i="8"/>
  <c r="BA164" i="8" s="1"/>
  <c r="AM165" i="8"/>
  <c r="BA165" i="8" s="1"/>
  <c r="AM166" i="8"/>
  <c r="BA166" i="8" s="1"/>
  <c r="AM167" i="8"/>
  <c r="BA167" i="8" s="1"/>
  <c r="AM168" i="8"/>
  <c r="BA168" i="8" s="1"/>
  <c r="AM169" i="8"/>
  <c r="BA169" i="8" s="1"/>
  <c r="AM170" i="8"/>
  <c r="BA170" i="8" s="1"/>
  <c r="AM171" i="8"/>
  <c r="BA171" i="8" s="1"/>
  <c r="AM172" i="8"/>
  <c r="BA172" i="8" s="1"/>
  <c r="AM173" i="8"/>
  <c r="BA173" i="8" s="1"/>
  <c r="AM174" i="8"/>
  <c r="BA174" i="8" s="1"/>
  <c r="AM175" i="8"/>
  <c r="BA175" i="8" s="1"/>
  <c r="AM176" i="8"/>
  <c r="BA176" i="8" s="1"/>
  <c r="AM177" i="8"/>
  <c r="BA177" i="8" s="1"/>
  <c r="AM148" i="8"/>
  <c r="BA148" i="8" s="1"/>
  <c r="AK148" i="8"/>
  <c r="AZ148" i="8" s="1"/>
  <c r="U184" i="9" l="1"/>
  <c r="U182" i="9" s="1"/>
  <c r="U210" i="9" s="1"/>
  <c r="AL175" i="8"/>
  <c r="AL174" i="8"/>
  <c r="AL170" i="8"/>
  <c r="AL176" i="8"/>
  <c r="AL168" i="8"/>
  <c r="AN171" i="8"/>
  <c r="AR177" i="8"/>
  <c r="AV175" i="8"/>
  <c r="AV167" i="8"/>
  <c r="AX166" i="8"/>
  <c r="AL177" i="8"/>
  <c r="AL169" i="8"/>
  <c r="AP171" i="8"/>
  <c r="AT177" i="8"/>
  <c r="AT173" i="8"/>
  <c r="AT169" i="8"/>
  <c r="AT165" i="8"/>
  <c r="AX175" i="8"/>
  <c r="AX171" i="8"/>
  <c r="AX167" i="8"/>
  <c r="AN166" i="8"/>
  <c r="AP165" i="8"/>
  <c r="AV148" i="8"/>
  <c r="AX177" i="8"/>
  <c r="AN170" i="8"/>
  <c r="AT167" i="8"/>
  <c r="AN174" i="8"/>
  <c r="AP173" i="8"/>
  <c r="AR172" i="8"/>
  <c r="AT171" i="8"/>
  <c r="AV170" i="8"/>
  <c r="AL172" i="8"/>
  <c r="AL164" i="8"/>
  <c r="AP148" i="8"/>
  <c r="AP170" i="8"/>
  <c r="AR169" i="8"/>
  <c r="AX148" i="8"/>
  <c r="AL173" i="8"/>
  <c r="AL165" i="8"/>
  <c r="AP175" i="8"/>
  <c r="AP167" i="8"/>
  <c r="AN177" i="8"/>
  <c r="AN173" i="8"/>
  <c r="AN169" i="8"/>
  <c r="AN165" i="8"/>
  <c r="AR175" i="8"/>
  <c r="AR171" i="8"/>
  <c r="AR167" i="8"/>
  <c r="AT148" i="8"/>
  <c r="AV177" i="8"/>
  <c r="AV173" i="8"/>
  <c r="AV169" i="8"/>
  <c r="AV165" i="8"/>
  <c r="AX172" i="8"/>
  <c r="AX168" i="8"/>
  <c r="AX164" i="8"/>
  <c r="AR164" i="8"/>
  <c r="AP169" i="8"/>
  <c r="AR168" i="8"/>
  <c r="AV166" i="8"/>
  <c r="AN148" i="8"/>
  <c r="AP177" i="8"/>
  <c r="AR176" i="8"/>
  <c r="AT175" i="8"/>
  <c r="AV174" i="8"/>
  <c r="AX176" i="8"/>
  <c r="AX170" i="8"/>
  <c r="AL148" i="8"/>
  <c r="AN175" i="8"/>
  <c r="AN167" i="8"/>
  <c r="AP174" i="8"/>
  <c r="AP166" i="8"/>
  <c r="AR173" i="8"/>
  <c r="AR165" i="8"/>
  <c r="AT172" i="8"/>
  <c r="AT164" i="8"/>
  <c r="AV171" i="8"/>
  <c r="BJ191" i="8"/>
  <c r="AP176" i="8"/>
  <c r="AP172" i="8"/>
  <c r="AP168" i="8"/>
  <c r="AP164" i="8"/>
  <c r="AT174" i="8"/>
  <c r="AT170" i="8"/>
  <c r="AT166" i="8"/>
  <c r="AX173" i="8"/>
  <c r="AX169" i="8"/>
  <c r="AX165" i="8"/>
  <c r="AX174" i="8"/>
  <c r="AT176" i="8"/>
  <c r="AT168" i="8"/>
  <c r="BJ195" i="8"/>
  <c r="AL171" i="8"/>
  <c r="AN176" i="8"/>
  <c r="AN172" i="8"/>
  <c r="AN168" i="8"/>
  <c r="AN164" i="8"/>
  <c r="AR148" i="8"/>
  <c r="AR174" i="8"/>
  <c r="AR170" i="8"/>
  <c r="AR166" i="8"/>
  <c r="AV176" i="8"/>
  <c r="AV172" i="8"/>
  <c r="AV168" i="8"/>
  <c r="AV164" i="8"/>
  <c r="BJ192" i="8"/>
  <c r="AI117" i="8"/>
  <c r="BA190" i="8"/>
  <c r="BA192" i="8"/>
  <c r="BA194" i="8"/>
  <c r="BA195" i="8"/>
  <c r="BA196" i="8"/>
  <c r="BA197" i="8"/>
  <c r="BA198" i="8"/>
  <c r="U175" i="9" l="1"/>
  <c r="U166" i="9"/>
  <c r="U180" i="9"/>
  <c r="U171" i="9"/>
  <c r="U178" i="9"/>
  <c r="U169" i="9"/>
  <c r="U177" i="9"/>
  <c r="U168" i="9"/>
  <c r="U176" i="9"/>
  <c r="U167" i="9"/>
  <c r="U179" i="9"/>
  <c r="U170" i="9"/>
  <c r="U181" i="9"/>
  <c r="U172" i="9"/>
  <c r="U186" i="9"/>
  <c r="U188" i="9" s="1"/>
  <c r="BA193" i="8"/>
  <c r="BA179" i="8"/>
  <c r="BA191" i="8"/>
  <c r="AW117" i="8"/>
  <c r="AU117" i="8"/>
  <c r="AS117" i="8"/>
  <c r="BD117" i="8" s="1"/>
  <c r="AQ117" i="8"/>
  <c r="AO117" i="8"/>
  <c r="BB117" i="8" s="1"/>
  <c r="AM117" i="8"/>
  <c r="U136" i="9" l="1"/>
  <c r="U164" i="9"/>
  <c r="U173" i="9"/>
  <c r="AI99" i="12" s="1"/>
  <c r="AP117" i="8"/>
  <c r="U118" i="9" s="1"/>
  <c r="AT117" i="8"/>
  <c r="U120" i="9" s="1"/>
  <c r="AV117" i="8"/>
  <c r="U121" i="9" s="1"/>
  <c r="BE117" i="8"/>
  <c r="AX117" i="8"/>
  <c r="BF117" i="8"/>
  <c r="AN117" i="8"/>
  <c r="U117" i="9" s="1"/>
  <c r="BA117" i="8"/>
  <c r="AR117" i="8"/>
  <c r="U119" i="9" s="1"/>
  <c r="BC117" i="8"/>
  <c r="AK104" i="8"/>
  <c r="AL104" i="8" s="1"/>
  <c r="AK105" i="8"/>
  <c r="AL105" i="8" s="1"/>
  <c r="AK106" i="8"/>
  <c r="AL106" i="8" s="1"/>
  <c r="AK107" i="8"/>
  <c r="AL107" i="8" s="1"/>
  <c r="AK108" i="8"/>
  <c r="AL108" i="8" s="1"/>
  <c r="AK109" i="8"/>
  <c r="AL109" i="8" s="1"/>
  <c r="AK110" i="8"/>
  <c r="AL110" i="8" s="1"/>
  <c r="AK111" i="8"/>
  <c r="AL111" i="8" s="1"/>
  <c r="AK112" i="8"/>
  <c r="AL112" i="8" s="1"/>
  <c r="AK113" i="8"/>
  <c r="AL113" i="8" s="1"/>
  <c r="AK114" i="8"/>
  <c r="AL114" i="8" s="1"/>
  <c r="AK115" i="8"/>
  <c r="AL115" i="8" s="1"/>
  <c r="U130" i="9" l="1"/>
  <c r="U129" i="9"/>
  <c r="U132" i="9"/>
  <c r="U134" i="9"/>
  <c r="U126" i="9"/>
  <c r="U128" i="9"/>
  <c r="U122" i="9"/>
  <c r="U131" i="9"/>
  <c r="U127" i="9"/>
  <c r="AN113" i="8"/>
  <c r="AN109" i="8"/>
  <c r="AN105" i="8"/>
  <c r="AN110" i="8"/>
  <c r="AN112" i="8"/>
  <c r="AN108" i="8"/>
  <c r="AN104" i="8"/>
  <c r="AN114" i="8"/>
  <c r="AN106" i="8"/>
  <c r="AN115" i="8"/>
  <c r="AN111" i="8"/>
  <c r="AN107" i="8"/>
  <c r="AM115" i="8"/>
  <c r="AM114" i="8"/>
  <c r="AM113" i="8"/>
  <c r="AM112" i="8"/>
  <c r="AM111" i="8"/>
  <c r="AM110" i="8"/>
  <c r="AM109" i="8"/>
  <c r="AM108" i="8"/>
  <c r="AM107" i="8"/>
  <c r="AM106" i="8"/>
  <c r="AM105" i="8"/>
  <c r="AM104" i="8"/>
  <c r="U79" i="9" l="1"/>
  <c r="U83" i="9"/>
  <c r="U81" i="9" s="1"/>
  <c r="U109" i="9" s="1"/>
  <c r="U114" i="9"/>
  <c r="U160" i="9"/>
  <c r="U138" i="9"/>
  <c r="U123" i="9"/>
  <c r="AI87" i="12" s="1"/>
  <c r="AO191" i="8"/>
  <c r="AP193" i="8"/>
  <c r="AO196" i="8"/>
  <c r="AP190" i="8"/>
  <c r="AO198" i="8"/>
  <c r="AO194" i="8"/>
  <c r="AO190" i="8"/>
  <c r="AP196" i="8"/>
  <c r="AP192" i="8"/>
  <c r="AO179" i="8"/>
  <c r="AO195" i="8"/>
  <c r="AP197" i="8"/>
  <c r="AO192" i="8"/>
  <c r="AP198" i="8"/>
  <c r="AP194" i="8"/>
  <c r="AO197" i="8"/>
  <c r="AO193" i="8"/>
  <c r="AP179" i="8"/>
  <c r="AP195" i="8"/>
  <c r="AP191" i="8"/>
  <c r="AK51" i="8"/>
  <c r="AL51" i="8" s="1"/>
  <c r="AK55" i="8"/>
  <c r="AL55" i="8" s="1"/>
  <c r="AK56" i="8"/>
  <c r="AK57" i="8"/>
  <c r="AK58" i="8"/>
  <c r="AK59" i="8"/>
  <c r="AK60" i="8"/>
  <c r="AK61" i="8"/>
  <c r="AK62" i="8"/>
  <c r="AK63" i="8"/>
  <c r="AK64" i="8"/>
  <c r="AK16" i="8"/>
  <c r="AL16" i="8" s="1"/>
  <c r="AK39" i="8"/>
  <c r="AL39" i="8" s="1"/>
  <c r="AK40" i="8"/>
  <c r="AL40" i="8" s="1"/>
  <c r="AK41" i="8"/>
  <c r="AK42" i="8"/>
  <c r="AL42" i="8" s="1"/>
  <c r="AK43" i="8"/>
  <c r="AL43" i="8" s="1"/>
  <c r="AK44" i="8"/>
  <c r="AK45" i="8"/>
  <c r="AK46" i="8"/>
  <c r="AK47" i="8"/>
  <c r="AL47" i="8" s="1"/>
  <c r="AK48" i="8"/>
  <c r="AL48" i="8" s="1"/>
  <c r="AK49" i="8"/>
  <c r="AL49" i="8" s="1"/>
  <c r="AK50" i="8"/>
  <c r="AL50" i="8" s="1"/>
  <c r="U77" i="9" l="1"/>
  <c r="AI74" i="12"/>
  <c r="U85" i="9"/>
  <c r="U87" i="9" s="1"/>
  <c r="U49" i="9"/>
  <c r="AL45" i="8"/>
  <c r="AN45" i="8" s="1"/>
  <c r="AL64" i="8"/>
  <c r="AN64" i="8" s="1"/>
  <c r="AL56" i="8"/>
  <c r="AN56" i="8" s="1"/>
  <c r="AL46" i="8"/>
  <c r="AN46" i="8" s="1"/>
  <c r="AL61" i="8"/>
  <c r="AN61" i="8" s="1"/>
  <c r="AL62" i="8"/>
  <c r="AN62" i="8" s="1"/>
  <c r="AL58" i="8"/>
  <c r="AN58" i="8" s="1"/>
  <c r="AL44" i="8"/>
  <c r="AN44" i="8" s="1"/>
  <c r="AL63" i="8"/>
  <c r="AN63" i="8" s="1"/>
  <c r="AL59" i="8"/>
  <c r="AN59" i="8" s="1"/>
  <c r="AL41" i="8"/>
  <c r="AN41" i="8" s="1"/>
  <c r="AL60" i="8"/>
  <c r="AN60" i="8" s="1"/>
  <c r="AL57" i="8"/>
  <c r="AN57" i="8" s="1"/>
  <c r="AM43" i="8"/>
  <c r="AN43" i="8"/>
  <c r="AM42" i="8"/>
  <c r="AN42" i="8"/>
  <c r="AM16" i="8"/>
  <c r="AN16" i="8"/>
  <c r="AM62" i="8"/>
  <c r="AM58" i="8"/>
  <c r="AM59" i="8"/>
  <c r="AM61" i="8"/>
  <c r="AM57" i="8"/>
  <c r="AM39" i="8"/>
  <c r="AN39" i="8"/>
  <c r="AM40" i="8"/>
  <c r="AN40" i="8"/>
  <c r="AM63" i="8"/>
  <c r="AM64" i="8"/>
  <c r="AM60" i="8"/>
  <c r="AM41" i="8"/>
  <c r="AM45" i="8"/>
  <c r="AM44" i="8"/>
  <c r="AM46" i="8"/>
  <c r="AM56" i="8"/>
  <c r="AM47" i="8"/>
  <c r="AN47" i="8"/>
  <c r="AM50" i="8"/>
  <c r="AN50" i="8"/>
  <c r="AM49" i="8"/>
  <c r="AN49" i="8"/>
  <c r="AM48" i="8"/>
  <c r="AN48" i="8"/>
  <c r="AM55" i="8"/>
  <c r="AN55" i="8"/>
  <c r="AM51" i="8"/>
  <c r="AN51" i="8"/>
  <c r="U43" i="9" l="1"/>
  <c r="AI60" i="12" s="1"/>
  <c r="U47" i="9"/>
  <c r="U45" i="9" s="1"/>
  <c r="U51" i="9" s="1"/>
  <c r="U41" i="9" l="1"/>
  <c r="U73" i="9" s="1"/>
  <c r="B41" i="8"/>
  <c r="U31" i="9" s="1"/>
  <c r="A67" i="8"/>
  <c r="U62" i="9" s="1"/>
  <c r="U98" i="9"/>
  <c r="U149" i="9"/>
</calcChain>
</file>

<file path=xl/comments1.xml><?xml version="1.0" encoding="utf-8"?>
<comments xmlns="http://schemas.openxmlformats.org/spreadsheetml/2006/main">
  <authors>
    <author>Administrator</author>
  </authors>
  <commentList>
    <comment ref="O15" authorId="0" shapeId="0">
      <text>
        <r>
          <rPr>
            <b/>
            <sz val="20"/>
            <color indexed="81"/>
            <rFont val="ＭＳ 明朝"/>
            <family val="1"/>
            <charset val="128"/>
          </rPr>
          <t>各職員の経験年月を入力してください。
（平成30年4月1日時点の経験年月数です。）</t>
        </r>
      </text>
    </comment>
    <comment ref="Q15" authorId="0" shapeId="0">
      <text>
        <r>
          <rPr>
            <b/>
            <sz val="20"/>
            <color indexed="81"/>
            <rFont val="ＭＳ 明朝"/>
            <family val="1"/>
            <charset val="128"/>
          </rPr>
          <t xml:space="preserve">各職員の経験年月を入力してください。
</t>
        </r>
        <r>
          <rPr>
            <b/>
            <sz val="20"/>
            <color indexed="8"/>
            <rFont val="ＭＳ 明朝"/>
            <family val="1"/>
            <charset val="128"/>
          </rPr>
          <t>（平成30年4月1日時点の経験年月数です。）</t>
        </r>
      </text>
    </comment>
    <comment ref="S15" authorId="0" shapeId="0">
      <text>
        <r>
          <rPr>
            <b/>
            <sz val="20"/>
            <color indexed="81"/>
            <rFont val="ＭＳ 明朝"/>
            <family val="1"/>
            <charset val="128"/>
          </rPr>
          <t>各職員が平成30年度に在籍していた月数を入力してください。</t>
        </r>
        <r>
          <rPr>
            <sz val="14"/>
            <color indexed="81"/>
            <rFont val="ＭＳ 明朝"/>
            <family val="1"/>
            <charset val="128"/>
          </rPr>
          <t xml:space="preserve">
</t>
        </r>
      </text>
    </comment>
    <comment ref="W15" authorId="0" shapeId="0">
      <text>
        <r>
          <rPr>
            <b/>
            <sz val="20"/>
            <color indexed="81"/>
            <rFont val="ＭＳ 明朝"/>
            <family val="1"/>
            <charset val="128"/>
          </rPr>
          <t>・賞与、時間外勤務手当、休日出勤手当、深夜勤務手当、皆勤手当、通勤手当、家族手当及び臨時の賃金（結婚手当等）は</t>
        </r>
        <r>
          <rPr>
            <b/>
            <u/>
            <sz val="20"/>
            <color indexed="81"/>
            <rFont val="ＭＳ 明朝"/>
            <family val="1"/>
            <charset val="128"/>
          </rPr>
          <t>含めません</t>
        </r>
        <r>
          <rPr>
            <b/>
            <sz val="20"/>
            <color indexed="81"/>
            <rFont val="ＭＳ 明朝"/>
            <family val="1"/>
            <charset val="128"/>
          </rPr>
          <t>。
・ただし平成30年度の処遇改善として支給した賞与は含めます。
・平成29年度以前の残額を支給した分は</t>
        </r>
        <r>
          <rPr>
            <b/>
            <u/>
            <sz val="20"/>
            <color indexed="81"/>
            <rFont val="ＭＳ 明朝"/>
            <family val="1"/>
            <charset val="128"/>
          </rPr>
          <t>含めません</t>
        </r>
        <r>
          <rPr>
            <b/>
            <sz val="20"/>
            <color indexed="81"/>
            <rFont val="ＭＳ 明朝"/>
            <family val="1"/>
            <charset val="128"/>
          </rPr>
          <t>。</t>
        </r>
      </text>
    </comment>
    <comment ref="X15" authorId="0" shapeId="0">
      <text>
        <r>
          <rPr>
            <b/>
            <sz val="20"/>
            <color indexed="8"/>
            <rFont val="ＭＳ 明朝"/>
            <family val="1"/>
            <charset val="128"/>
          </rPr>
          <t>「処遇改善等加算Ⅱ及び職員処遇改善費の確認表」の（ｂ）と同じ金額を入力してください。</t>
        </r>
      </text>
    </comment>
    <comment ref="Y15" authorId="0" shapeId="0">
      <text>
        <r>
          <rPr>
            <b/>
            <sz val="20"/>
            <color indexed="8"/>
            <rFont val="ＭＳ 明朝"/>
            <family val="1"/>
            <charset val="128"/>
          </rPr>
          <t>「処遇改善等加算Ⅱ及び職員処遇改善費の確認表」の（c）と同じ金額を入力してください。</t>
        </r>
      </text>
    </comment>
    <comment ref="Z15" authorId="0" shapeId="0">
      <text>
        <r>
          <rPr>
            <b/>
            <sz val="20"/>
            <color indexed="8"/>
            <rFont val="ＭＳ 明朝"/>
            <family val="1"/>
            <charset val="128"/>
          </rPr>
          <t>平成30年度における法定福利費の事業主負担額（（a）に対応する分のみ）を入力してください。</t>
        </r>
        <r>
          <rPr>
            <b/>
            <sz val="9"/>
            <color indexed="81"/>
            <rFont val="MS P ゴシック"/>
            <family val="3"/>
            <charset val="128"/>
          </rPr>
          <t xml:space="preserve">
</t>
        </r>
      </text>
    </comment>
    <comment ref="AA15" authorId="0" shapeId="0">
      <text>
        <r>
          <rPr>
            <b/>
            <sz val="20"/>
            <color indexed="8"/>
            <rFont val="ＭＳ 明朝"/>
            <family val="1"/>
            <charset val="128"/>
          </rPr>
          <t>・基準年度における賃金水準を適用した場合の基本給＋諸手当を入力してください。（賞与・残業代は含めません）
・平成30年度の基本給＋諸手当について、基準年度の給料表等で計算した場合に、いくらになるかというものです。</t>
        </r>
        <r>
          <rPr>
            <b/>
            <sz val="20"/>
            <color indexed="48"/>
            <rFont val="ＭＳ 明朝"/>
            <family val="1"/>
            <charset val="128"/>
          </rPr>
          <t xml:space="preserve">
</t>
        </r>
        <r>
          <rPr>
            <b/>
            <u/>
            <sz val="20"/>
            <color indexed="10"/>
            <rFont val="HG創英角ﾎﾟｯﾌﾟ体"/>
            <family val="3"/>
            <charset val="128"/>
          </rPr>
          <t>※基本的には０円にはなりません。</t>
        </r>
        <r>
          <rPr>
            <b/>
            <sz val="20"/>
            <color indexed="48"/>
            <rFont val="ＭＳ 明朝"/>
            <family val="1"/>
            <charset val="128"/>
          </rPr>
          <t xml:space="preserve">
</t>
        </r>
        <r>
          <rPr>
            <b/>
            <sz val="20"/>
            <color indexed="8"/>
            <rFont val="ＭＳ 明朝"/>
            <family val="1"/>
            <charset val="128"/>
          </rPr>
          <t>（０円だと時給が０円という意味になってしまいます。）</t>
        </r>
        <r>
          <rPr>
            <b/>
            <sz val="20"/>
            <color indexed="48"/>
            <rFont val="ＭＳ 明朝"/>
            <family val="1"/>
            <charset val="128"/>
          </rPr>
          <t xml:space="preserve">
</t>
        </r>
        <r>
          <rPr>
            <b/>
            <u/>
            <sz val="20"/>
            <color indexed="10"/>
            <rFont val="HG創英角ﾎﾟｯﾌﾟ体"/>
            <family val="3"/>
            <charset val="128"/>
          </rPr>
          <t>※原則「a＞e」になります。</t>
        </r>
      </text>
    </comment>
    <comment ref="AH15" authorId="0" shapeId="0">
      <text>
        <r>
          <rPr>
            <b/>
            <sz val="20"/>
            <color indexed="81"/>
            <rFont val="ＭＳ 明朝"/>
            <family val="1"/>
            <charset val="128"/>
          </rPr>
          <t>平成30年度に支給した賃金総額を入力してください。（賞与・残業代を含みます）</t>
        </r>
      </text>
    </comment>
    <comment ref="U66" authorId="0" shapeId="0">
      <text>
        <r>
          <rPr>
            <b/>
            <sz val="20"/>
            <color indexed="81"/>
            <rFont val="ＭＳ 明朝"/>
            <family val="1"/>
            <charset val="128"/>
          </rPr>
          <t>非常勤職員のひと月あたりの勤務時間（休憩時間は除く）を入力してください。</t>
        </r>
        <r>
          <rPr>
            <sz val="16"/>
            <color indexed="81"/>
            <rFont val="ＭＳ 明朝"/>
            <family val="1"/>
            <charset val="128"/>
          </rPr>
          <t xml:space="preserve">
</t>
        </r>
      </text>
    </comment>
  </commentList>
</comments>
</file>

<file path=xl/sharedStrings.xml><?xml version="1.0" encoding="utf-8"?>
<sst xmlns="http://schemas.openxmlformats.org/spreadsheetml/2006/main" count="1241" uniqueCount="335">
  <si>
    <t>施設・事業種別</t>
    <rPh sb="0" eb="2">
      <t>シセツ</t>
    </rPh>
    <rPh sb="3" eb="5">
      <t>ジギョウ</t>
    </rPh>
    <rPh sb="5" eb="7">
      <t>シュベツ</t>
    </rPh>
    <phoneticPr fontId="1"/>
  </si>
  <si>
    <t>事務職員</t>
    <rPh sb="0" eb="2">
      <t>ジム</t>
    </rPh>
    <rPh sb="2" eb="4">
      <t>ショクイン</t>
    </rPh>
    <phoneticPr fontId="3"/>
  </si>
  <si>
    <t>調理員</t>
    <rPh sb="0" eb="3">
      <t>チョウリイン</t>
    </rPh>
    <phoneticPr fontId="3"/>
  </si>
  <si>
    <t>保健師</t>
    <rPh sb="0" eb="3">
      <t>ホケンシ</t>
    </rPh>
    <phoneticPr fontId="3"/>
  </si>
  <si>
    <t>看護師</t>
    <rPh sb="0" eb="3">
      <t>カンゴシ</t>
    </rPh>
    <phoneticPr fontId="3"/>
  </si>
  <si>
    <t>准看護師</t>
    <rPh sb="0" eb="4">
      <t>ジュンカンゴシ</t>
    </rPh>
    <phoneticPr fontId="3"/>
  </si>
  <si>
    <t>栄養士・栄養教諭</t>
    <rPh sb="0" eb="3">
      <t>エイヨウシ</t>
    </rPh>
    <rPh sb="4" eb="6">
      <t>エイヨウ</t>
    </rPh>
    <rPh sb="6" eb="8">
      <t>キョウユ</t>
    </rPh>
    <phoneticPr fontId="3"/>
  </si>
  <si>
    <t>その他</t>
    <rPh sb="2" eb="3">
      <t>タ</t>
    </rPh>
    <phoneticPr fontId="3"/>
  </si>
  <si>
    <t>番号</t>
    <rPh sb="0" eb="2">
      <t>バンゴウ</t>
    </rPh>
    <phoneticPr fontId="1"/>
  </si>
  <si>
    <t>合計額</t>
    <rPh sb="0" eb="2">
      <t>ゴウケイ</t>
    </rPh>
    <rPh sb="2" eb="3">
      <t>ガク</t>
    </rPh>
    <phoneticPr fontId="1"/>
  </si>
  <si>
    <t>保育士</t>
    <rPh sb="0" eb="2">
      <t>ホイク</t>
    </rPh>
    <rPh sb="2" eb="3">
      <t>シ</t>
    </rPh>
    <phoneticPr fontId="1"/>
  </si>
  <si>
    <t>幼稚園教諭</t>
    <rPh sb="0" eb="3">
      <t>ヨウチエン</t>
    </rPh>
    <rPh sb="3" eb="5">
      <t>キョウユ</t>
    </rPh>
    <phoneticPr fontId="1"/>
  </si>
  <si>
    <t>保育教諭</t>
    <rPh sb="0" eb="2">
      <t>ホイク</t>
    </rPh>
    <rPh sb="2" eb="4">
      <t>キョウユ</t>
    </rPh>
    <phoneticPr fontId="1"/>
  </si>
  <si>
    <t>家庭的保育者</t>
    <rPh sb="0" eb="3">
      <t>カテイテキ</t>
    </rPh>
    <rPh sb="3" eb="5">
      <t>ホイク</t>
    </rPh>
    <rPh sb="5" eb="6">
      <t>シャ</t>
    </rPh>
    <phoneticPr fontId="1"/>
  </si>
  <si>
    <t>職種</t>
    <rPh sb="0" eb="2">
      <t>ショクシュ</t>
    </rPh>
    <phoneticPr fontId="3"/>
  </si>
  <si>
    <t>職員氏名</t>
    <rPh sb="0" eb="2">
      <t>ショクイン</t>
    </rPh>
    <rPh sb="2" eb="4">
      <t>シメイ</t>
    </rPh>
    <phoneticPr fontId="1"/>
  </si>
  <si>
    <t>加算実績額</t>
    <rPh sb="0" eb="2">
      <t>カサン</t>
    </rPh>
    <rPh sb="2" eb="4">
      <t>ジッセキ</t>
    </rPh>
    <rPh sb="4" eb="5">
      <t>ガク</t>
    </rPh>
    <phoneticPr fontId="1"/>
  </si>
  <si>
    <t>改善時期</t>
    <rPh sb="0" eb="2">
      <t>カイゼン</t>
    </rPh>
    <rPh sb="2" eb="4">
      <t>ジキ</t>
    </rPh>
    <phoneticPr fontId="1"/>
  </si>
  <si>
    <t>処遇改善等加算【国】</t>
    <rPh sb="0" eb="2">
      <t>ショグウ</t>
    </rPh>
    <rPh sb="2" eb="4">
      <t>カイゼン</t>
    </rPh>
    <rPh sb="4" eb="5">
      <t>トウ</t>
    </rPh>
    <rPh sb="5" eb="7">
      <t>カサン</t>
    </rPh>
    <rPh sb="8" eb="9">
      <t>クニ</t>
    </rPh>
    <phoneticPr fontId="1"/>
  </si>
  <si>
    <t>賃金改善に要した
費用の総額</t>
    <rPh sb="0" eb="2">
      <t>チンギン</t>
    </rPh>
    <rPh sb="2" eb="4">
      <t>カイゼン</t>
    </rPh>
    <rPh sb="5" eb="6">
      <t>ヨウ</t>
    </rPh>
    <rPh sb="9" eb="11">
      <t>ヒヨウ</t>
    </rPh>
    <rPh sb="12" eb="14">
      <t>ソウガク</t>
    </rPh>
    <phoneticPr fontId="1"/>
  </si>
  <si>
    <t>賃金改善を行った場合
の賃金総額</t>
    <rPh sb="0" eb="2">
      <t>チンギン</t>
    </rPh>
    <rPh sb="2" eb="4">
      <t>カイゼン</t>
    </rPh>
    <rPh sb="5" eb="6">
      <t>オコナ</t>
    </rPh>
    <rPh sb="8" eb="10">
      <t>バアイ</t>
    </rPh>
    <rPh sb="12" eb="14">
      <t>チンギン</t>
    </rPh>
    <rPh sb="14" eb="16">
      <t>ソウガク</t>
    </rPh>
    <phoneticPr fontId="1"/>
  </si>
  <si>
    <t>基準年度の賃金水準を
適用した場合の賃金総額</t>
    <rPh sb="0" eb="2">
      <t>キジュン</t>
    </rPh>
    <rPh sb="2" eb="4">
      <t>ネンド</t>
    </rPh>
    <rPh sb="5" eb="7">
      <t>チンギン</t>
    </rPh>
    <rPh sb="7" eb="9">
      <t>スイジュン</t>
    </rPh>
    <rPh sb="11" eb="13">
      <t>テキヨウ</t>
    </rPh>
    <rPh sb="15" eb="17">
      <t>バアイ</t>
    </rPh>
    <rPh sb="18" eb="20">
      <t>チンギン</t>
    </rPh>
    <rPh sb="20" eb="22">
      <t>ソウガク</t>
    </rPh>
    <phoneticPr fontId="1"/>
  </si>
  <si>
    <t>改善（予定）時期</t>
    <rPh sb="0" eb="2">
      <t>カイゼン</t>
    </rPh>
    <rPh sb="3" eb="5">
      <t>ヨテイ</t>
    </rPh>
    <rPh sb="6" eb="8">
      <t>ジキ</t>
    </rPh>
    <phoneticPr fontId="1"/>
  </si>
  <si>
    <t>在籍
月数</t>
    <rPh sb="0" eb="2">
      <t>ザイセキ</t>
    </rPh>
    <rPh sb="3" eb="5">
      <t>ツキスウ</t>
    </rPh>
    <phoneticPr fontId="1"/>
  </si>
  <si>
    <t>法定福利費負担増加額</t>
    <rPh sb="0" eb="2">
      <t>ホウテイ</t>
    </rPh>
    <rPh sb="2" eb="4">
      <t>フクリ</t>
    </rPh>
    <rPh sb="4" eb="5">
      <t>ヒ</t>
    </rPh>
    <rPh sb="5" eb="7">
      <t>フタン</t>
    </rPh>
    <rPh sb="7" eb="9">
      <t>ゾウカ</t>
    </rPh>
    <rPh sb="9" eb="10">
      <t>ガク</t>
    </rPh>
    <phoneticPr fontId="1"/>
  </si>
  <si>
    <t>～</t>
    <phoneticPr fontId="1"/>
  </si>
  <si>
    <t>　（１）賃金改善実績</t>
    <rPh sb="4" eb="6">
      <t>チンギン</t>
    </rPh>
    <rPh sb="6" eb="8">
      <t>カイゼン</t>
    </rPh>
    <rPh sb="8" eb="10">
      <t>ジッセキ</t>
    </rPh>
    <phoneticPr fontId="1"/>
  </si>
  <si>
    <t>　【非常勤職員】（２）-イ　保育士、幼稚園教諭、保育教諭等</t>
    <rPh sb="2" eb="5">
      <t>ヒジョウキン</t>
    </rPh>
    <rPh sb="5" eb="7">
      <t>ショクイン</t>
    </rPh>
    <rPh sb="14" eb="17">
      <t>ホイクシ</t>
    </rPh>
    <rPh sb="18" eb="21">
      <t>ヨウチエン</t>
    </rPh>
    <rPh sb="21" eb="23">
      <t>キョウユ</t>
    </rPh>
    <rPh sb="24" eb="26">
      <t>ホイク</t>
    </rPh>
    <rPh sb="26" eb="28">
      <t>キョウユ</t>
    </rPh>
    <rPh sb="28" eb="29">
      <t>トウ</t>
    </rPh>
    <phoneticPr fontId="1"/>
  </si>
  <si>
    <t>　　【常勤職員】（２）-ア　保育士、幼稚園教諭、保育教諭等</t>
    <rPh sb="3" eb="5">
      <t>ジョウキン</t>
    </rPh>
    <rPh sb="5" eb="7">
      <t>ショクイン</t>
    </rPh>
    <rPh sb="14" eb="17">
      <t>ホイクシ</t>
    </rPh>
    <rPh sb="18" eb="21">
      <t>ヨウチエン</t>
    </rPh>
    <rPh sb="21" eb="23">
      <t>キョウユ</t>
    </rPh>
    <rPh sb="24" eb="26">
      <t>ホイク</t>
    </rPh>
    <rPh sb="26" eb="28">
      <t>キョウユ</t>
    </rPh>
    <rPh sb="28" eb="29">
      <t>トウ</t>
    </rPh>
    <phoneticPr fontId="1"/>
  </si>
  <si>
    <t>　　【常勤職員】（３）-ア　（２）以外の職員</t>
    <rPh sb="3" eb="5">
      <t>ジョウキン</t>
    </rPh>
    <rPh sb="5" eb="7">
      <t>ショクイン</t>
    </rPh>
    <rPh sb="17" eb="19">
      <t>イガイ</t>
    </rPh>
    <rPh sb="20" eb="22">
      <t>ショクイン</t>
    </rPh>
    <phoneticPr fontId="1"/>
  </si>
  <si>
    <t>　【非常勤職員】（３）-イ　（２）以外の職員</t>
    <rPh sb="2" eb="5">
      <t>ヒジョウキン</t>
    </rPh>
    <rPh sb="5" eb="7">
      <t>ショクイン</t>
    </rPh>
    <rPh sb="17" eb="19">
      <t>イガイ</t>
    </rPh>
    <rPh sb="20" eb="22">
      <t>ショクイン</t>
    </rPh>
    <phoneticPr fontId="1"/>
  </si>
  <si>
    <t>事務</t>
    <rPh sb="0" eb="2">
      <t>ジム</t>
    </rPh>
    <phoneticPr fontId="1"/>
  </si>
  <si>
    <t>調理</t>
    <rPh sb="0" eb="2">
      <t>チョウリ</t>
    </rPh>
    <phoneticPr fontId="1"/>
  </si>
  <si>
    <t>保健師</t>
    <rPh sb="0" eb="3">
      <t>ホケンシ</t>
    </rPh>
    <phoneticPr fontId="1"/>
  </si>
  <si>
    <t>看護師</t>
    <rPh sb="0" eb="3">
      <t>カンゴシ</t>
    </rPh>
    <phoneticPr fontId="1"/>
  </si>
  <si>
    <t>准看護師</t>
    <rPh sb="0" eb="4">
      <t>ジュンカンゴシ</t>
    </rPh>
    <phoneticPr fontId="1"/>
  </si>
  <si>
    <t>栄養士</t>
    <rPh sb="0" eb="3">
      <t>エイヨウシ</t>
    </rPh>
    <phoneticPr fontId="1"/>
  </si>
  <si>
    <t>その他</t>
    <rPh sb="2" eb="3">
      <t>ホカ</t>
    </rPh>
    <phoneticPr fontId="1"/>
  </si>
  <si>
    <t>準看護</t>
    <rPh sb="0" eb="1">
      <t>ジュン</t>
    </rPh>
    <rPh sb="1" eb="3">
      <t>カンゴ</t>
    </rPh>
    <phoneticPr fontId="1"/>
  </si>
  <si>
    <t>栄養</t>
    <rPh sb="0" eb="2">
      <t>エイヨウ</t>
    </rPh>
    <phoneticPr fontId="1"/>
  </si>
  <si>
    <t>調理員</t>
    <rPh sb="0" eb="3">
      <t>チョウリイン</t>
    </rPh>
    <phoneticPr fontId="1"/>
  </si>
  <si>
    <t>換算</t>
    <rPh sb="0" eb="2">
      <t>カンサン</t>
    </rPh>
    <phoneticPr fontId="1"/>
  </si>
  <si>
    <t>常勤
保育士</t>
    <rPh sb="0" eb="2">
      <t>ジョウキン</t>
    </rPh>
    <rPh sb="3" eb="6">
      <t>ホイクシ</t>
    </rPh>
    <phoneticPr fontId="1"/>
  </si>
  <si>
    <t>非常勤
保育士</t>
    <rPh sb="0" eb="3">
      <t>ヒジョウキン</t>
    </rPh>
    <rPh sb="4" eb="7">
      <t>ホイクシ</t>
    </rPh>
    <phoneticPr fontId="1"/>
  </si>
  <si>
    <t>常勤
保育士
換算</t>
    <rPh sb="0" eb="2">
      <t>ジョウキン</t>
    </rPh>
    <rPh sb="3" eb="5">
      <t>ホイク</t>
    </rPh>
    <rPh sb="5" eb="6">
      <t>シ</t>
    </rPh>
    <rPh sb="7" eb="9">
      <t>カンサン</t>
    </rPh>
    <phoneticPr fontId="1"/>
  </si>
  <si>
    <t>非常勤
保育士
換算</t>
    <rPh sb="0" eb="3">
      <t>ヒジョウキン</t>
    </rPh>
    <rPh sb="4" eb="7">
      <t>ホイクシ</t>
    </rPh>
    <rPh sb="8" eb="10">
      <t>カンサン</t>
    </rPh>
    <phoneticPr fontId="1"/>
  </si>
  <si>
    <t>事務</t>
    <rPh sb="0" eb="2">
      <t>ジム</t>
    </rPh>
    <phoneticPr fontId="1"/>
  </si>
  <si>
    <t>調理</t>
    <rPh sb="0" eb="2">
      <t>チョウリ</t>
    </rPh>
    <phoneticPr fontId="1"/>
  </si>
  <si>
    <t>保健師</t>
    <rPh sb="0" eb="3">
      <t>ホケンシ</t>
    </rPh>
    <phoneticPr fontId="1"/>
  </si>
  <si>
    <t>看護師</t>
    <rPh sb="0" eb="3">
      <t>カンゴシ</t>
    </rPh>
    <phoneticPr fontId="1"/>
  </si>
  <si>
    <t>准看護師</t>
    <rPh sb="0" eb="4">
      <t>ジュンカンゴシ</t>
    </rPh>
    <phoneticPr fontId="1"/>
  </si>
  <si>
    <t>栄養士</t>
    <rPh sb="0" eb="3">
      <t>エイヨウシ</t>
    </rPh>
    <phoneticPr fontId="1"/>
  </si>
  <si>
    <t>準看護</t>
    <rPh sb="0" eb="1">
      <t>ジュン</t>
    </rPh>
    <rPh sb="1" eb="3">
      <t>カンゴ</t>
    </rPh>
    <phoneticPr fontId="1"/>
  </si>
  <si>
    <t>栄養</t>
    <rPh sb="0" eb="2">
      <t>エイヨウ</t>
    </rPh>
    <phoneticPr fontId="1"/>
  </si>
  <si>
    <t>その他</t>
    <rPh sb="2" eb="3">
      <t>ホカ</t>
    </rPh>
    <phoneticPr fontId="1"/>
  </si>
  <si>
    <t>調理員</t>
    <rPh sb="0" eb="3">
      <t>チョウリイン</t>
    </rPh>
    <phoneticPr fontId="1"/>
  </si>
  <si>
    <t>換算</t>
    <rPh sb="0" eb="2">
      <t>カンサン</t>
    </rPh>
    <phoneticPr fontId="1"/>
  </si>
  <si>
    <t>基本給</t>
    <rPh sb="0" eb="3">
      <t>キホンキュウ</t>
    </rPh>
    <phoneticPr fontId="1"/>
  </si>
  <si>
    <t>□</t>
  </si>
  <si>
    <t>手当</t>
    <rPh sb="0" eb="2">
      <t>テアテ</t>
    </rPh>
    <phoneticPr fontId="1"/>
  </si>
  <si>
    <t>その他</t>
    <rPh sb="2" eb="3">
      <t>ホカ</t>
    </rPh>
    <phoneticPr fontId="1"/>
  </si>
  <si>
    <t>賞与・一時金</t>
    <rPh sb="0" eb="2">
      <t>ショウヨ</t>
    </rPh>
    <rPh sb="3" eb="6">
      <t>イチジキン</t>
    </rPh>
    <phoneticPr fontId="1"/>
  </si>
  <si>
    <t>⇒</t>
    <phoneticPr fontId="1"/>
  </si>
  <si>
    <t>必須入力項目です。
（ピンク色のセル）</t>
    <rPh sb="0" eb="2">
      <t>ヒッス</t>
    </rPh>
    <rPh sb="2" eb="4">
      <t>ニュウリョク</t>
    </rPh>
    <rPh sb="4" eb="6">
      <t>コウモク</t>
    </rPh>
    <rPh sb="14" eb="15">
      <t>イロ</t>
    </rPh>
    <phoneticPr fontId="1"/>
  </si>
  <si>
    <t>年</t>
    <rPh sb="0" eb="1">
      <t>ネン</t>
    </rPh>
    <phoneticPr fontId="1"/>
  </si>
  <si>
    <t>区</t>
    <rPh sb="0" eb="1">
      <t>ク</t>
    </rPh>
    <phoneticPr fontId="1"/>
  </si>
  <si>
    <t>横浜市長</t>
    <rPh sb="0" eb="4">
      <t>ヨコハマシチョウ</t>
    </rPh>
    <phoneticPr fontId="1"/>
  </si>
  <si>
    <t>市町村</t>
    <rPh sb="0" eb="3">
      <t>シチョウソン</t>
    </rPh>
    <phoneticPr fontId="1"/>
  </si>
  <si>
    <t>施設・事業種別</t>
    <rPh sb="0" eb="2">
      <t>シセツ</t>
    </rPh>
    <rPh sb="3" eb="5">
      <t>ジギョウ</t>
    </rPh>
    <rPh sb="5" eb="7">
      <t>シュベツ</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</si>
  <si>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</si>
  <si>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</si>
  <si>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</si>
  <si>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r>
      <rPr>
        <sz val="14"/>
        <rFont val="ＭＳ 明朝"/>
        <family val="1"/>
        <charset val="128"/>
      </rPr>
      <t>労働時間</t>
    </r>
    <r>
      <rPr>
        <sz val="20"/>
        <rFont val="ＭＳ 明朝"/>
        <family val="1"/>
        <charset val="128"/>
      </rPr>
      <t xml:space="preserve">
</t>
    </r>
    <r>
      <rPr>
        <sz val="18"/>
        <rFont val="ＭＳ 明朝"/>
        <family val="1"/>
        <charset val="128"/>
      </rPr>
      <t>（月）</t>
    </r>
    <rPh sb="0" eb="2">
      <t>ロウドウ</t>
    </rPh>
    <rPh sb="2" eb="4">
      <t>ジカン</t>
    </rPh>
    <rPh sb="6" eb="7">
      <t>ツキ</t>
    </rPh>
    <phoneticPr fontId="1"/>
  </si>
  <si>
    <t>【常勤職員】（２）-ア　保育士、幼稚園教諭、保育教諭に係る賃金改善実績</t>
    <rPh sb="1" eb="3">
      <t>ジョウキン</t>
    </rPh>
    <rPh sb="3" eb="5">
      <t>ショクイン</t>
    </rPh>
    <rPh sb="12" eb="15">
      <t>ホイクシ</t>
    </rPh>
    <rPh sb="16" eb="19">
      <t>ヨウチエン</t>
    </rPh>
    <rPh sb="19" eb="21">
      <t>キョウユ</t>
    </rPh>
    <rPh sb="22" eb="24">
      <t>ホイク</t>
    </rPh>
    <rPh sb="24" eb="26">
      <t>キョウユ</t>
    </rPh>
    <rPh sb="27" eb="28">
      <t>カカ</t>
    </rPh>
    <rPh sb="29" eb="31">
      <t>チンギン</t>
    </rPh>
    <rPh sb="31" eb="33">
      <t>カイゼン</t>
    </rPh>
    <rPh sb="33" eb="35">
      <t>ジッセキ</t>
    </rPh>
    <phoneticPr fontId="1"/>
  </si>
  <si>
    <t>平成24年度</t>
    <rPh sb="0" eb="2">
      <t>ヘイセイ</t>
    </rPh>
    <rPh sb="4" eb="6">
      <t>ネンド</t>
    </rPh>
    <phoneticPr fontId="1"/>
  </si>
  <si>
    <t>平成26年度</t>
    <rPh sb="0" eb="2">
      <t>ヘイセイ</t>
    </rPh>
    <rPh sb="4" eb="6">
      <t>ネンド</t>
    </rPh>
    <phoneticPr fontId="1"/>
  </si>
  <si>
    <t>平成27年度</t>
    <rPh sb="0" eb="2">
      <t>ヘイセイ</t>
    </rPh>
    <rPh sb="4" eb="6">
      <t>ネンド</t>
    </rPh>
    <phoneticPr fontId="1"/>
  </si>
  <si>
    <t>参考様式</t>
    <rPh sb="0" eb="2">
      <t>サンコウ</t>
    </rPh>
    <rPh sb="2" eb="4">
      <t>ヨウシキ</t>
    </rPh>
    <phoneticPr fontId="1"/>
  </si>
  <si>
    <t>前年度残額
（残額がある場合）</t>
    <rPh sb="0" eb="2">
      <t>ゼンネン</t>
    </rPh>
    <rPh sb="2" eb="3">
      <t>ド</t>
    </rPh>
    <rPh sb="3" eb="5">
      <t>ザンガク</t>
    </rPh>
    <rPh sb="7" eb="9">
      <t>ザンガク</t>
    </rPh>
    <rPh sb="12" eb="14">
      <t>バアイ</t>
    </rPh>
    <phoneticPr fontId="1"/>
  </si>
  <si>
    <t>今年度残額</t>
    <rPh sb="0" eb="3">
      <t>コンネンド</t>
    </rPh>
    <rPh sb="2" eb="3">
      <t>ド</t>
    </rPh>
    <rPh sb="3" eb="5">
      <t>ザンガク</t>
    </rPh>
    <phoneticPr fontId="1"/>
  </si>
  <si>
    <t>今年度残額の改善方法
（複数☑選択可能）</t>
    <rPh sb="0" eb="1">
      <t>イマ</t>
    </rPh>
    <rPh sb="1" eb="2">
      <t>ネン</t>
    </rPh>
    <rPh sb="2" eb="3">
      <t>ド</t>
    </rPh>
    <rPh sb="3" eb="5">
      <t>ザンガク</t>
    </rPh>
    <rPh sb="6" eb="8">
      <t>カイゼン</t>
    </rPh>
    <rPh sb="8" eb="10">
      <t>ホウホウ</t>
    </rPh>
    <rPh sb="12" eb="14">
      <t>フクスウ</t>
    </rPh>
    <rPh sb="15" eb="17">
      <t>センタク</t>
    </rPh>
    <rPh sb="17" eb="19">
      <t>カノウ</t>
    </rPh>
    <phoneticPr fontId="1"/>
  </si>
  <si>
    <t>基準年度</t>
    <rPh sb="0" eb="2">
      <t>キジュン</t>
    </rPh>
    <rPh sb="2" eb="4">
      <t>ネンド</t>
    </rPh>
    <phoneticPr fontId="1"/>
  </si>
  <si>
    <t>施設の定めた常勤時間</t>
    <rPh sb="0" eb="2">
      <t>シセツ</t>
    </rPh>
    <rPh sb="3" eb="4">
      <t>サダ</t>
    </rPh>
    <rPh sb="6" eb="8">
      <t>ジョウキン</t>
    </rPh>
    <rPh sb="8" eb="10">
      <t>ジカン</t>
    </rPh>
    <phoneticPr fontId="1"/>
  </si>
  <si>
    <t>　（４）賃金改善の対象職員ではあるが、賃金改善を実施していない職員（※賃金改善の対象ではない職員（法人役員等）は記入しないでください）</t>
    <rPh sb="4" eb="6">
      <t>チンギン</t>
    </rPh>
    <rPh sb="6" eb="8">
      <t>カイゼン</t>
    </rPh>
    <rPh sb="9" eb="11">
      <t>タイショウ</t>
    </rPh>
    <rPh sb="11" eb="13">
      <t>ショクイン</t>
    </rPh>
    <rPh sb="19" eb="21">
      <t>チンギン</t>
    </rPh>
    <rPh sb="21" eb="23">
      <t>カイゼン</t>
    </rPh>
    <rPh sb="24" eb="26">
      <t>ジッシ</t>
    </rPh>
    <rPh sb="31" eb="33">
      <t>ショクイン</t>
    </rPh>
    <rPh sb="35" eb="37">
      <t>チンギン</t>
    </rPh>
    <rPh sb="37" eb="39">
      <t>カイゼン</t>
    </rPh>
    <rPh sb="40" eb="42">
      <t>タイショウ</t>
    </rPh>
    <rPh sb="46" eb="48">
      <t>ショクイン</t>
    </rPh>
    <rPh sb="49" eb="51">
      <t>ホウジン</t>
    </rPh>
    <rPh sb="51" eb="53">
      <t>ヤクイン</t>
    </rPh>
    <rPh sb="53" eb="54">
      <t>ナド</t>
    </rPh>
    <rPh sb="56" eb="58">
      <t>キニュウ</t>
    </rPh>
    <phoneticPr fontId="1"/>
  </si>
  <si>
    <t>【非常勤職員】（２）-イ　保育士、幼稚園教諭、保育教諭に係る賃金改善実績　</t>
    <rPh sb="1" eb="4">
      <t>ヒジョウキン</t>
    </rPh>
    <rPh sb="4" eb="6">
      <t>ショクイン</t>
    </rPh>
    <rPh sb="13" eb="16">
      <t>ホイクシ</t>
    </rPh>
    <rPh sb="17" eb="20">
      <t>ヨウチエン</t>
    </rPh>
    <rPh sb="20" eb="22">
      <t>キョウユ</t>
    </rPh>
    <rPh sb="23" eb="25">
      <t>ホイク</t>
    </rPh>
    <rPh sb="25" eb="27">
      <t>キョウユ</t>
    </rPh>
    <rPh sb="28" eb="29">
      <t>カカ</t>
    </rPh>
    <rPh sb="30" eb="32">
      <t>チンギン</t>
    </rPh>
    <rPh sb="32" eb="34">
      <t>カイゼン</t>
    </rPh>
    <rPh sb="34" eb="36">
      <t>ジッセキ</t>
    </rPh>
    <phoneticPr fontId="1"/>
  </si>
  <si>
    <t>【常勤職員】（３）-ア　（２）以外の職員（事務職員、調理員、栄養士、看護師等）に係る賃金改善実績　</t>
    <rPh sb="1" eb="3">
      <t>ジョウキン</t>
    </rPh>
    <rPh sb="3" eb="5">
      <t>ショクイン</t>
    </rPh>
    <rPh sb="15" eb="17">
      <t>イガイ</t>
    </rPh>
    <rPh sb="18" eb="20">
      <t>ショクイン</t>
    </rPh>
    <rPh sb="21" eb="23">
      <t>ジム</t>
    </rPh>
    <rPh sb="23" eb="25">
      <t>ショクイン</t>
    </rPh>
    <rPh sb="26" eb="29">
      <t>チョウリイン</t>
    </rPh>
    <rPh sb="30" eb="33">
      <t>エイヨウシ</t>
    </rPh>
    <rPh sb="34" eb="37">
      <t>カンゴシ</t>
    </rPh>
    <rPh sb="37" eb="38">
      <t>トウ</t>
    </rPh>
    <rPh sb="40" eb="41">
      <t>カカ</t>
    </rPh>
    <rPh sb="42" eb="44">
      <t>チンギン</t>
    </rPh>
    <rPh sb="44" eb="46">
      <t>カイゼン</t>
    </rPh>
    <rPh sb="46" eb="48">
      <t>ジッセキ</t>
    </rPh>
    <phoneticPr fontId="1"/>
  </si>
  <si>
    <t>【非常勤職員】（３）-イ　（２）以外の職員（事務職員、調理員、栄養士、看護師等）に係る賃金改善実績　</t>
    <rPh sb="1" eb="4">
      <t>ヒジョウキン</t>
    </rPh>
    <rPh sb="4" eb="6">
      <t>ショクイン</t>
    </rPh>
    <rPh sb="16" eb="18">
      <t>イガイ</t>
    </rPh>
    <rPh sb="19" eb="21">
      <t>ショクイン</t>
    </rPh>
    <rPh sb="22" eb="24">
      <t>ジム</t>
    </rPh>
    <rPh sb="24" eb="26">
      <t>ショクイン</t>
    </rPh>
    <rPh sb="27" eb="30">
      <t>チョウリイン</t>
    </rPh>
    <rPh sb="31" eb="34">
      <t>エイヨウシ</t>
    </rPh>
    <rPh sb="35" eb="38">
      <t>カンゴシ</t>
    </rPh>
    <rPh sb="38" eb="39">
      <t>トウ</t>
    </rPh>
    <rPh sb="41" eb="42">
      <t>カカ</t>
    </rPh>
    <rPh sb="43" eb="45">
      <t>チンギン</t>
    </rPh>
    <rPh sb="45" eb="47">
      <t>カイゼン</t>
    </rPh>
    <rPh sb="47" eb="49">
      <t>ジッセキ</t>
    </rPh>
    <phoneticPr fontId="1"/>
  </si>
  <si>
    <t>か月</t>
    <rPh sb="1" eb="2">
      <t>ツキ</t>
    </rPh>
    <phoneticPr fontId="1"/>
  </si>
  <si>
    <t>年</t>
    <rPh sb="0" eb="1">
      <t>ネン</t>
    </rPh>
    <phoneticPr fontId="1"/>
  </si>
  <si>
    <t>平成28年度</t>
    <rPh sb="0" eb="2">
      <t>ヘイセイ</t>
    </rPh>
    <rPh sb="4" eb="6">
      <t>ネンド</t>
    </rPh>
    <phoneticPr fontId="1"/>
  </si>
  <si>
    <t>今年度支給総額</t>
    <rPh sb="0" eb="3">
      <t>コンネンド</t>
    </rPh>
    <rPh sb="3" eb="5">
      <t>シキュウ</t>
    </rPh>
    <rPh sb="5" eb="7">
      <t>ソウガク</t>
    </rPh>
    <phoneticPr fontId="1"/>
  </si>
  <si>
    <t>法定福利費の
事業主負担分増加額</t>
    <rPh sb="0" eb="2">
      <t>ホウテイ</t>
    </rPh>
    <rPh sb="2" eb="4">
      <t>フクリ</t>
    </rPh>
    <rPh sb="4" eb="5">
      <t>ヒ</t>
    </rPh>
    <rPh sb="7" eb="10">
      <t>ジギョウヌシ</t>
    </rPh>
    <rPh sb="10" eb="13">
      <t>フタンブン</t>
    </rPh>
    <rPh sb="13" eb="15">
      <t>ゾウカ</t>
    </rPh>
    <rPh sb="15" eb="16">
      <t>ガク</t>
    </rPh>
    <phoneticPr fontId="1"/>
  </si>
  <si>
    <t>第４号様式の１</t>
    <rPh sb="0" eb="1">
      <t>ダイ</t>
    </rPh>
    <rPh sb="2" eb="3">
      <t>ゴウ</t>
    </rPh>
    <rPh sb="3" eb="5">
      <t>ヨウシキ</t>
    </rPh>
    <phoneticPr fontId="1"/>
  </si>
  <si>
    <t>横浜市長</t>
    <rPh sb="0" eb="2">
      <t>ヨコハマ</t>
    </rPh>
    <rPh sb="2" eb="4">
      <t>シチョウ</t>
    </rPh>
    <phoneticPr fontId="1"/>
  </si>
  <si>
    <t>横浜市</t>
    <rPh sb="0" eb="3">
      <t>ヨコハマシ</t>
    </rPh>
    <phoneticPr fontId="33"/>
  </si>
  <si>
    <t>印</t>
    <rPh sb="0" eb="1">
      <t>イン</t>
    </rPh>
    <phoneticPr fontId="33"/>
  </si>
  <si>
    <t>下記について、相違ないことを証明いたします。</t>
    <rPh sb="0" eb="2">
      <t>カキ</t>
    </rPh>
    <rPh sb="7" eb="9">
      <t>ソウイ</t>
    </rPh>
    <rPh sb="14" eb="16">
      <t>ショウメイ</t>
    </rPh>
    <phoneticPr fontId="1"/>
  </si>
  <si>
    <t>（１） 賃金改善実績</t>
    <rPh sb="4" eb="6">
      <t>チンギン</t>
    </rPh>
    <rPh sb="6" eb="8">
      <t>カイゼン</t>
    </rPh>
    <rPh sb="8" eb="10">
      <t>ジッセキ</t>
    </rPh>
    <phoneticPr fontId="1"/>
  </si>
  <si>
    <t>①</t>
    <phoneticPr fontId="1"/>
  </si>
  <si>
    <t>加算実績額</t>
    <rPh sb="0" eb="2">
      <t>カサン</t>
    </rPh>
    <rPh sb="2" eb="5">
      <t>ジッセキガク</t>
    </rPh>
    <phoneticPr fontId="1"/>
  </si>
  <si>
    <t>「賃金改善に要した費用の総額」が「加算実績額」よりも大きくなるようにすること。</t>
    <rPh sb="1" eb="3">
      <t>チンギン</t>
    </rPh>
    <rPh sb="3" eb="5">
      <t>カイゼン</t>
    </rPh>
    <rPh sb="6" eb="7">
      <t>ヨウ</t>
    </rPh>
    <rPh sb="9" eb="11">
      <t>ヒヨウ</t>
    </rPh>
    <rPh sb="12" eb="14">
      <t>ソウガク</t>
    </rPh>
    <rPh sb="17" eb="19">
      <t>カサン</t>
    </rPh>
    <rPh sb="19" eb="22">
      <t>ジッセキガク</t>
    </rPh>
    <rPh sb="26" eb="27">
      <t>オオ</t>
    </rPh>
    <phoneticPr fontId="1"/>
  </si>
  <si>
    <t>処遇改善等加算【国】（1,000円）</t>
    <rPh sb="0" eb="2">
      <t>ショグウ</t>
    </rPh>
    <rPh sb="2" eb="4">
      <t>カイゼン</t>
    </rPh>
    <rPh sb="4" eb="5">
      <t>トウ</t>
    </rPh>
    <rPh sb="5" eb="7">
      <t>カサン</t>
    </rPh>
    <rPh sb="8" eb="9">
      <t>クニ</t>
    </rPh>
    <rPh sb="16" eb="17">
      <t>エン</t>
    </rPh>
    <phoneticPr fontId="1"/>
  </si>
  <si>
    <t>通知した金額を入力すること</t>
    <rPh sb="0" eb="2">
      <t>ツウチ</t>
    </rPh>
    <rPh sb="4" eb="6">
      <t>キンガク</t>
    </rPh>
    <rPh sb="7" eb="9">
      <t>ニュウリョク</t>
    </rPh>
    <phoneticPr fontId="1"/>
  </si>
  <si>
    <t>職員配置加算【市】（1,000円）</t>
    <rPh sb="0" eb="2">
      <t>ショクイン</t>
    </rPh>
    <rPh sb="2" eb="4">
      <t>ハイチ</t>
    </rPh>
    <rPh sb="4" eb="6">
      <t>カサン</t>
    </rPh>
    <rPh sb="7" eb="8">
      <t>シ</t>
    </rPh>
    <rPh sb="15" eb="16">
      <t>エン</t>
    </rPh>
    <phoneticPr fontId="1"/>
  </si>
  <si>
    <t>②</t>
    <phoneticPr fontId="1"/>
  </si>
  <si>
    <t>賃金改善実施期間</t>
    <rPh sb="0" eb="2">
      <t>チンギン</t>
    </rPh>
    <rPh sb="2" eb="4">
      <t>カイゼン</t>
    </rPh>
    <rPh sb="4" eb="6">
      <t>ジッシ</t>
    </rPh>
    <rPh sb="6" eb="8">
      <t>キカン</t>
    </rPh>
    <phoneticPr fontId="1"/>
  </si>
  <si>
    <t>月</t>
    <rPh sb="0" eb="1">
      <t>ガツ</t>
    </rPh>
    <phoneticPr fontId="1"/>
  </si>
  <si>
    <t>～</t>
    <phoneticPr fontId="1"/>
  </si>
  <si>
    <t>③</t>
    <phoneticPr fontId="1"/>
  </si>
  <si>
    <t>賃金改善に要した費用の総額（ア-イ）</t>
    <rPh sb="0" eb="2">
      <t>チンギン</t>
    </rPh>
    <rPh sb="2" eb="4">
      <t>カイゼン</t>
    </rPh>
    <rPh sb="5" eb="6">
      <t>ヨウ</t>
    </rPh>
    <rPh sb="8" eb="10">
      <t>ヒヨウ</t>
    </rPh>
    <rPh sb="11" eb="13">
      <t>ソウガク</t>
    </rPh>
    <phoneticPr fontId="1"/>
  </si>
  <si>
    <t>アーイ</t>
    <phoneticPr fontId="1"/>
  </si>
  <si>
    <t>（法定福利費等の事業主負担増加額を含み、処遇改善等加算Ⅱによる賃金改善額を除く。）</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31" eb="33">
      <t>チンギン</t>
    </rPh>
    <rPh sb="33" eb="35">
      <t>カイゼン</t>
    </rPh>
    <rPh sb="35" eb="36">
      <t>ガク</t>
    </rPh>
    <rPh sb="37" eb="38">
      <t>ノゾ</t>
    </rPh>
    <phoneticPr fontId="1"/>
  </si>
  <si>
    <t>（千円未満切り捨て）</t>
    <rPh sb="1" eb="3">
      <t>センエン</t>
    </rPh>
    <rPh sb="3" eb="5">
      <t>ミマン</t>
    </rPh>
    <rPh sb="5" eb="6">
      <t>キ</t>
    </rPh>
    <rPh sb="7" eb="8">
      <t>ス</t>
    </rPh>
    <phoneticPr fontId="1"/>
  </si>
  <si>
    <t>ア</t>
    <phoneticPr fontId="1"/>
  </si>
  <si>
    <t>　賃金改善を行った場合の賃金の総額</t>
    <rPh sb="1" eb="3">
      <t>チンギン</t>
    </rPh>
    <rPh sb="3" eb="5">
      <t>カイゼン</t>
    </rPh>
    <rPh sb="6" eb="7">
      <t>オコナ</t>
    </rPh>
    <rPh sb="9" eb="11">
      <t>バアイ</t>
    </rPh>
    <rPh sb="12" eb="14">
      <t>チンギン</t>
    </rPh>
    <rPh sb="15" eb="17">
      <t>ソウガク</t>
    </rPh>
    <phoneticPr fontId="1"/>
  </si>
  <si>
    <t>（２）ア⑦、イ⑦、（３）ア⑦、イ⑦の合計金額</t>
    <rPh sb="18" eb="20">
      <t>ゴウケイ</t>
    </rPh>
    <rPh sb="20" eb="22">
      <t>キンガク</t>
    </rPh>
    <phoneticPr fontId="1"/>
  </si>
  <si>
    <t>イ</t>
    <phoneticPr fontId="1"/>
  </si>
  <si>
    <t>　基準年度における賃金水準を適用した場合の賃金の総額（公定価格における人件費の改定状況を踏まえた水準を含む）</t>
    <rPh sb="1" eb="3">
      <t>キジュン</t>
    </rPh>
    <rPh sb="3" eb="5">
      <t>ネンド</t>
    </rPh>
    <rPh sb="9" eb="11">
      <t>チンギン</t>
    </rPh>
    <rPh sb="11" eb="13">
      <t>スイジュン</t>
    </rPh>
    <rPh sb="14" eb="16">
      <t>テキヨウ</t>
    </rPh>
    <rPh sb="18" eb="20">
      <t>バアイ</t>
    </rPh>
    <rPh sb="21" eb="23">
      <t>チンギン</t>
    </rPh>
    <rPh sb="24" eb="26">
      <t>ソウガク</t>
    </rPh>
    <phoneticPr fontId="1"/>
  </si>
  <si>
    <t>（再掲）法定福利費等の事業主負担増加額</t>
    <rPh sb="1" eb="3">
      <t>サイケイ</t>
    </rPh>
    <rPh sb="4" eb="6">
      <t>ホウテイ</t>
    </rPh>
    <rPh sb="6" eb="8">
      <t>フクリ</t>
    </rPh>
    <rPh sb="8" eb="9">
      <t>ヒ</t>
    </rPh>
    <rPh sb="9" eb="10">
      <t>トウ</t>
    </rPh>
    <rPh sb="11" eb="14">
      <t>ジギョウヌシ</t>
    </rPh>
    <rPh sb="14" eb="16">
      <t>フタン</t>
    </rPh>
    <rPh sb="16" eb="18">
      <t>ゾウカ</t>
    </rPh>
    <rPh sb="18" eb="19">
      <t>ガク</t>
    </rPh>
    <phoneticPr fontId="1"/>
  </si>
  <si>
    <t>④</t>
    <phoneticPr fontId="1"/>
  </si>
  <si>
    <t>加算実績額と賃金改善に要した費用の総額との差額（①-③）</t>
    <rPh sb="0" eb="2">
      <t>カサン</t>
    </rPh>
    <rPh sb="2" eb="5">
      <t>ジッセキガク</t>
    </rPh>
    <rPh sb="6" eb="8">
      <t>チンギン</t>
    </rPh>
    <rPh sb="8" eb="10">
      <t>カイゼン</t>
    </rPh>
    <rPh sb="11" eb="12">
      <t>ヨウ</t>
    </rPh>
    <rPh sb="14" eb="16">
      <t>ヒヨウ</t>
    </rPh>
    <rPh sb="17" eb="19">
      <t>ソウガク</t>
    </rPh>
    <rPh sb="21" eb="23">
      <t>サガク</t>
    </rPh>
    <phoneticPr fontId="1"/>
  </si>
  <si>
    <t>（残額が生じた場合のみ）</t>
    <rPh sb="1" eb="3">
      <t>ザンガク</t>
    </rPh>
    <rPh sb="4" eb="5">
      <t>ショウ</t>
    </rPh>
    <rPh sb="7" eb="9">
      <t>バアイ</t>
    </rPh>
    <phoneticPr fontId="1"/>
  </si>
  <si>
    <t>支払った給与の項目</t>
    <rPh sb="0" eb="2">
      <t>シハラ</t>
    </rPh>
    <rPh sb="4" eb="6">
      <t>キュウヨ</t>
    </rPh>
    <rPh sb="7" eb="9">
      <t>コウモク</t>
    </rPh>
    <phoneticPr fontId="1"/>
  </si>
  <si>
    <t>（該当する項目に☑を付すこと。手当等については、具体的名称を記載すること。）</t>
    <rPh sb="1" eb="3">
      <t>ガイトウ</t>
    </rPh>
    <rPh sb="5" eb="7">
      <t>コウモク</t>
    </rPh>
    <rPh sb="10" eb="11">
      <t>フ</t>
    </rPh>
    <rPh sb="15" eb="17">
      <t>テアテ</t>
    </rPh>
    <rPh sb="17" eb="18">
      <t>トウ</t>
    </rPh>
    <rPh sb="24" eb="27">
      <t>グタイテキ</t>
    </rPh>
    <rPh sb="27" eb="29">
      <t>メイショウ</t>
    </rPh>
    <rPh sb="30" eb="32">
      <t>キサイ</t>
    </rPh>
    <phoneticPr fontId="1"/>
  </si>
  <si>
    <t>賞与（一時金・その他（　　　　））</t>
    <rPh sb="0" eb="2">
      <t>ショウヨ</t>
    </rPh>
    <rPh sb="3" eb="6">
      <t>イチジキン</t>
    </rPh>
    <rPh sb="9" eb="10">
      <t>タ</t>
    </rPh>
    <phoneticPr fontId="1"/>
  </si>
  <si>
    <t>具体的な支払方法</t>
    <rPh sb="0" eb="3">
      <t>グタイテキ</t>
    </rPh>
    <rPh sb="4" eb="6">
      <t>シハライ</t>
    </rPh>
    <rPh sb="6" eb="8">
      <t>ホウホウ</t>
    </rPh>
    <phoneticPr fontId="1"/>
  </si>
  <si>
    <t>（２） 教育・保育従事者（保育士、幼稚園教諭、保育教諭）に係る賃金改善実績</t>
    <rPh sb="4" eb="6">
      <t>キョウイク</t>
    </rPh>
    <rPh sb="7" eb="9">
      <t>ホイク</t>
    </rPh>
    <rPh sb="9" eb="12">
      <t>ジュウジシャ</t>
    </rPh>
    <rPh sb="13" eb="16">
      <t>ホイクシ</t>
    </rPh>
    <rPh sb="17" eb="20">
      <t>ヨウチエン</t>
    </rPh>
    <rPh sb="20" eb="22">
      <t>キョウユ</t>
    </rPh>
    <rPh sb="23" eb="25">
      <t>ホイク</t>
    </rPh>
    <rPh sb="25" eb="27">
      <t>キョウユ</t>
    </rPh>
    <rPh sb="29" eb="30">
      <t>カカ</t>
    </rPh>
    <rPh sb="31" eb="33">
      <t>チンギン</t>
    </rPh>
    <rPh sb="33" eb="35">
      <t>カイゼン</t>
    </rPh>
    <rPh sb="35" eb="37">
      <t>ジッセキ</t>
    </rPh>
    <phoneticPr fontId="1"/>
  </si>
  <si>
    <t>（※家庭的保育事業、小規模保育事業Ｃ型の家庭的保育者を含む）</t>
    <rPh sb="2" eb="5">
      <t>カテイテキ</t>
    </rPh>
    <rPh sb="5" eb="7">
      <t>ホイク</t>
    </rPh>
    <rPh sb="7" eb="9">
      <t>ジギョウ</t>
    </rPh>
    <rPh sb="10" eb="13">
      <t>ショウキボ</t>
    </rPh>
    <rPh sb="13" eb="15">
      <t>ホイク</t>
    </rPh>
    <rPh sb="15" eb="17">
      <t>ジギョウ</t>
    </rPh>
    <rPh sb="18" eb="19">
      <t>ガタ</t>
    </rPh>
    <rPh sb="20" eb="23">
      <t>カテイテキ</t>
    </rPh>
    <rPh sb="23" eb="25">
      <t>ホイク</t>
    </rPh>
    <rPh sb="25" eb="26">
      <t>シャ</t>
    </rPh>
    <rPh sb="27" eb="28">
      <t>フク</t>
    </rPh>
    <phoneticPr fontId="1"/>
  </si>
  <si>
    <t>ア 常勤職員</t>
    <rPh sb="2" eb="4">
      <t>ジョウキン</t>
    </rPh>
    <rPh sb="4" eb="6">
      <t>ショクイン</t>
    </rPh>
    <phoneticPr fontId="1"/>
  </si>
  <si>
    <t>対象職員（実人員）</t>
    <rPh sb="0" eb="2">
      <t>タイショウ</t>
    </rPh>
    <rPh sb="2" eb="4">
      <t>ショクイン</t>
    </rPh>
    <rPh sb="5" eb="6">
      <t>ジツ</t>
    </rPh>
    <rPh sb="6" eb="8">
      <t>ジンイン</t>
    </rPh>
    <phoneticPr fontId="1"/>
  </si>
  <si>
    <t>（（１）②の期間における延べ人数（人月））</t>
    <rPh sb="6" eb="8">
      <t>キカン</t>
    </rPh>
    <rPh sb="12" eb="13">
      <t>ノ</t>
    </rPh>
    <rPh sb="14" eb="16">
      <t>ニンズウ</t>
    </rPh>
    <rPh sb="17" eb="18">
      <t>ニン</t>
    </rPh>
    <rPh sb="18" eb="19">
      <t>ツキ</t>
    </rPh>
    <phoneticPr fontId="1"/>
  </si>
  <si>
    <t>賃金改善を実施した職員（実人員）</t>
    <rPh sb="0" eb="2">
      <t>チンギン</t>
    </rPh>
    <rPh sb="2" eb="4">
      <t>カイゼン</t>
    </rPh>
    <rPh sb="5" eb="7">
      <t>ジッシ</t>
    </rPh>
    <rPh sb="9" eb="11">
      <t>ショクイン</t>
    </rPh>
    <rPh sb="12" eb="13">
      <t>ジツ</t>
    </rPh>
    <rPh sb="13" eb="15">
      <t>ジンイン</t>
    </rPh>
    <phoneticPr fontId="1"/>
  </si>
  <si>
    <t>③</t>
    <phoneticPr fontId="1"/>
  </si>
  <si>
    <t>対象職員（常勤換算数）</t>
    <rPh sb="0" eb="2">
      <t>タイショウ</t>
    </rPh>
    <rPh sb="2" eb="4">
      <t>ショクイン</t>
    </rPh>
    <rPh sb="5" eb="7">
      <t>ジョウキン</t>
    </rPh>
    <rPh sb="7" eb="9">
      <t>カンサン</t>
    </rPh>
    <rPh sb="9" eb="10">
      <t>スウ</t>
    </rPh>
    <phoneticPr fontId="1"/>
  </si>
  <si>
    <t>賃金改善を実施した職員（常勤換算数）</t>
    <rPh sb="0" eb="2">
      <t>チンギン</t>
    </rPh>
    <rPh sb="2" eb="4">
      <t>カイゼン</t>
    </rPh>
    <rPh sb="5" eb="7">
      <t>ジッシ</t>
    </rPh>
    <rPh sb="9" eb="11">
      <t>ショクイン</t>
    </rPh>
    <rPh sb="12" eb="14">
      <t>ジョウキン</t>
    </rPh>
    <rPh sb="14" eb="16">
      <t>カンサン</t>
    </rPh>
    <rPh sb="16" eb="17">
      <t>スウ</t>
    </rPh>
    <phoneticPr fontId="1"/>
  </si>
  <si>
    <t>⑤</t>
    <phoneticPr fontId="1"/>
  </si>
  <si>
    <t>支給した賃金総額</t>
    <rPh sb="0" eb="2">
      <t>シキュウ</t>
    </rPh>
    <rPh sb="4" eb="6">
      <t>チンギン</t>
    </rPh>
    <rPh sb="6" eb="8">
      <t>ソウガク</t>
    </rPh>
    <phoneticPr fontId="1"/>
  </si>
  <si>
    <t>（（１）②の期間における総額）</t>
    <rPh sb="6" eb="8">
      <t>キカン</t>
    </rPh>
    <rPh sb="12" eb="14">
      <t>ソウガク</t>
    </rPh>
    <phoneticPr fontId="1"/>
  </si>
  <si>
    <t>⑥</t>
    <phoneticPr fontId="1"/>
  </si>
  <si>
    <t>職員１人当たりの賃金月額</t>
    <rPh sb="0" eb="2">
      <t>ショクイン</t>
    </rPh>
    <rPh sb="3" eb="4">
      <t>ニン</t>
    </rPh>
    <rPh sb="4" eb="5">
      <t>ア</t>
    </rPh>
    <rPh sb="8" eb="10">
      <t>チンギン</t>
    </rPh>
    <rPh sb="10" eb="12">
      <t>ゲツガク</t>
    </rPh>
    <phoneticPr fontId="1"/>
  </si>
  <si>
    <t>（１円未満切り捨て）（⑤÷③）</t>
    <rPh sb="2" eb="3">
      <t>エン</t>
    </rPh>
    <rPh sb="3" eb="5">
      <t>ミマン</t>
    </rPh>
    <rPh sb="5" eb="6">
      <t>キ</t>
    </rPh>
    <rPh sb="7" eb="8">
      <t>ス</t>
    </rPh>
    <phoneticPr fontId="1"/>
  </si>
  <si>
    <t>⑦</t>
    <phoneticPr fontId="1"/>
  </si>
  <si>
    <t>賃金改善に要した費用の総額</t>
    <rPh sb="0" eb="2">
      <t>チンギン</t>
    </rPh>
    <rPh sb="2" eb="4">
      <t>カイゼン</t>
    </rPh>
    <rPh sb="5" eb="6">
      <t>ヨウ</t>
    </rPh>
    <rPh sb="8" eb="10">
      <t>ヒヨウ</t>
    </rPh>
    <rPh sb="11" eb="13">
      <t>ソウガク</t>
    </rPh>
    <phoneticPr fontId="1"/>
  </si>
  <si>
    <t>（法定福利費等の事業主負担増加額及び処遇改善等加算Ⅱによる賃金改善額を除く。アにおいて同じ。）（（１）②の期間における総額）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29" eb="31">
      <t>チンギン</t>
    </rPh>
    <rPh sb="31" eb="33">
      <t>カイゼン</t>
    </rPh>
    <rPh sb="33" eb="34">
      <t>ガク</t>
    </rPh>
    <rPh sb="35" eb="36">
      <t>ノゾ</t>
    </rPh>
    <rPh sb="43" eb="44">
      <t>オナ</t>
    </rPh>
    <phoneticPr fontId="1"/>
  </si>
  <si>
    <t>ア</t>
    <phoneticPr fontId="1"/>
  </si>
  <si>
    <t>イ</t>
    <phoneticPr fontId="1"/>
  </si>
  <si>
    <t>　基準年度における賃金水準を適用した場合の賃金の総額（公定価格における人件費の改定状況を踏まえた水準を含む）（法定福利費等の事業主負担増加額を除く。）</t>
    <rPh sb="1" eb="3">
      <t>キジュン</t>
    </rPh>
    <rPh sb="3" eb="5">
      <t>ネンド</t>
    </rPh>
    <rPh sb="9" eb="11">
      <t>チンギン</t>
    </rPh>
    <rPh sb="11" eb="13">
      <t>スイジュン</t>
    </rPh>
    <rPh sb="14" eb="16">
      <t>テキヨウ</t>
    </rPh>
    <rPh sb="18" eb="20">
      <t>バアイ</t>
    </rPh>
    <rPh sb="21" eb="23">
      <t>チンギン</t>
    </rPh>
    <rPh sb="24" eb="26">
      <t>ソウガク</t>
    </rPh>
    <rPh sb="55" eb="57">
      <t>ホウテイ</t>
    </rPh>
    <rPh sb="57" eb="59">
      <t>フクリ</t>
    </rPh>
    <rPh sb="59" eb="60">
      <t>ヒ</t>
    </rPh>
    <rPh sb="60" eb="61">
      <t>トウ</t>
    </rPh>
    <rPh sb="62" eb="65">
      <t>ジギョウヌシ</t>
    </rPh>
    <rPh sb="65" eb="67">
      <t>フタン</t>
    </rPh>
    <rPh sb="67" eb="69">
      <t>ゾウカ</t>
    </rPh>
    <rPh sb="69" eb="70">
      <t>ガク</t>
    </rPh>
    <rPh sb="71" eb="72">
      <t>ノゾ</t>
    </rPh>
    <phoneticPr fontId="1"/>
  </si>
  <si>
    <t>⑧</t>
    <phoneticPr fontId="1"/>
  </si>
  <si>
    <t>賃金改善の方法</t>
    <rPh sb="0" eb="2">
      <t>チンギン</t>
    </rPh>
    <rPh sb="2" eb="4">
      <t>カイゼン</t>
    </rPh>
    <rPh sb="5" eb="7">
      <t>ホウホウ</t>
    </rPh>
    <phoneticPr fontId="1"/>
  </si>
  <si>
    <t>改善した給与の項目</t>
    <rPh sb="0" eb="2">
      <t>カイゼン</t>
    </rPh>
    <rPh sb="4" eb="6">
      <t>キュウヨ</t>
    </rPh>
    <rPh sb="7" eb="9">
      <t>コウモク</t>
    </rPh>
    <phoneticPr fontId="1"/>
  </si>
  <si>
    <t>（該当する項目にレ点を付すこと。手当等については、具体的名称を記載すること。</t>
    <rPh sb="1" eb="3">
      <t>ガイトウ</t>
    </rPh>
    <rPh sb="5" eb="7">
      <t>コウモク</t>
    </rPh>
    <rPh sb="9" eb="10">
      <t>テン</t>
    </rPh>
    <rPh sb="11" eb="12">
      <t>フ</t>
    </rPh>
    <rPh sb="16" eb="18">
      <t>テアテ</t>
    </rPh>
    <rPh sb="18" eb="19">
      <t>トウ</t>
    </rPh>
    <rPh sb="25" eb="28">
      <t>グタイテキ</t>
    </rPh>
    <rPh sb="28" eb="30">
      <t>メイショウ</t>
    </rPh>
    <rPh sb="31" eb="33">
      <t>キサイ</t>
    </rPh>
    <phoneticPr fontId="1"/>
  </si>
  <si>
    <t>賃金改善の具体的な方法
※　賃金改善時期及び一人当たりの平均賃金改善額を明記して記載すること。</t>
    <rPh sb="0" eb="2">
      <t>チンギン</t>
    </rPh>
    <rPh sb="2" eb="4">
      <t>カイゼン</t>
    </rPh>
    <rPh sb="5" eb="8">
      <t>グタイテキ</t>
    </rPh>
    <rPh sb="9" eb="11">
      <t>ホウホウ</t>
    </rPh>
    <rPh sb="15" eb="17">
      <t>チンギン</t>
    </rPh>
    <rPh sb="17" eb="19">
      <t>カイゼン</t>
    </rPh>
    <rPh sb="19" eb="21">
      <t>ジキ</t>
    </rPh>
    <rPh sb="21" eb="22">
      <t>オヨ</t>
    </rPh>
    <rPh sb="23" eb="25">
      <t>ヒトリ</t>
    </rPh>
    <rPh sb="25" eb="26">
      <t>ア</t>
    </rPh>
    <rPh sb="29" eb="31">
      <t>ヘイキン</t>
    </rPh>
    <rPh sb="31" eb="33">
      <t>チンギン</t>
    </rPh>
    <rPh sb="33" eb="35">
      <t>カイゼン</t>
    </rPh>
    <rPh sb="35" eb="36">
      <t>ガク</t>
    </rPh>
    <rPh sb="37" eb="39">
      <t>メイキ</t>
    </rPh>
    <rPh sb="41" eb="43">
      <t>キサイ</t>
    </rPh>
    <phoneticPr fontId="1"/>
  </si>
  <si>
    <t>期間：</t>
    <rPh sb="0" eb="2">
      <t>キカン</t>
    </rPh>
    <phoneticPr fontId="1"/>
  </si>
  <si>
    <t>詳細：</t>
    <rPh sb="0" eb="2">
      <t>ショウサイ</t>
    </rPh>
    <phoneticPr fontId="1"/>
  </si>
  <si>
    <t>（できる限り具体的に記入すること。）</t>
    <rPh sb="4" eb="5">
      <t>カギ</t>
    </rPh>
    <rPh sb="6" eb="9">
      <t>グタイテキ</t>
    </rPh>
    <rPh sb="10" eb="12">
      <t>キニュウ</t>
    </rPh>
    <phoneticPr fontId="1"/>
  </si>
  <si>
    <t>⑨</t>
    <phoneticPr fontId="1"/>
  </si>
  <si>
    <t>１人当たりの賃金改善月額</t>
    <rPh sb="1" eb="2">
      <t>ニン</t>
    </rPh>
    <rPh sb="2" eb="3">
      <t>ア</t>
    </rPh>
    <rPh sb="6" eb="8">
      <t>チンギン</t>
    </rPh>
    <rPh sb="8" eb="10">
      <t>カイゼン</t>
    </rPh>
    <rPh sb="10" eb="12">
      <t>ゲツガク</t>
    </rPh>
    <phoneticPr fontId="1"/>
  </si>
  <si>
    <t>（１円未満切り捨て）（⑦÷③）</t>
    <rPh sb="2" eb="3">
      <t>エン</t>
    </rPh>
    <rPh sb="3" eb="5">
      <t>ミマン</t>
    </rPh>
    <rPh sb="5" eb="6">
      <t>キ</t>
    </rPh>
    <rPh sb="7" eb="8">
      <t>ス</t>
    </rPh>
    <phoneticPr fontId="1"/>
  </si>
  <si>
    <t>イ 非常勤職員</t>
    <rPh sb="2" eb="5">
      <t>ヒジョウキン</t>
    </rPh>
    <rPh sb="5" eb="7">
      <t>ショクイン</t>
    </rPh>
    <phoneticPr fontId="1"/>
  </si>
  <si>
    <t>①</t>
    <phoneticPr fontId="1"/>
  </si>
  <si>
    <t>②</t>
    <phoneticPr fontId="1"/>
  </si>
  <si>
    <t>④</t>
    <phoneticPr fontId="1"/>
  </si>
  <si>
    <t>賃金改善を実施した職員（常勤換算数）</t>
    <rPh sb="0" eb="2">
      <t>チンギン</t>
    </rPh>
    <rPh sb="2" eb="4">
      <t>カイゼン</t>
    </rPh>
    <rPh sb="5" eb="7">
      <t>ジッシ</t>
    </rPh>
    <rPh sb="9" eb="11">
      <t>ショクイン</t>
    </rPh>
    <rPh sb="12" eb="16">
      <t>ジョウキンカンサン</t>
    </rPh>
    <rPh sb="16" eb="17">
      <t>スウ</t>
    </rPh>
    <phoneticPr fontId="1"/>
  </si>
  <si>
    <t>⑤</t>
    <phoneticPr fontId="1"/>
  </si>
  <si>
    <t>⑥</t>
    <phoneticPr fontId="1"/>
  </si>
  <si>
    <t>職員１人当たり賃金総額</t>
    <rPh sb="0" eb="2">
      <t>ショクイン</t>
    </rPh>
    <rPh sb="3" eb="4">
      <t>ニン</t>
    </rPh>
    <rPh sb="4" eb="5">
      <t>ア</t>
    </rPh>
    <rPh sb="7" eb="9">
      <t>チンギン</t>
    </rPh>
    <rPh sb="9" eb="11">
      <t>ソウガク</t>
    </rPh>
    <phoneticPr fontId="1"/>
  </si>
  <si>
    <t>⑦</t>
    <phoneticPr fontId="1"/>
  </si>
  <si>
    <t>ア</t>
    <phoneticPr fontId="1"/>
  </si>
  <si>
    <t>イ</t>
    <phoneticPr fontId="1"/>
  </si>
  <si>
    <t>⑧</t>
    <phoneticPr fontId="1"/>
  </si>
  <si>
    <t>（３） （２）以外の職員に係る賃金改善実績</t>
    <rPh sb="7" eb="9">
      <t>イガイ</t>
    </rPh>
    <rPh sb="10" eb="12">
      <t>ショクイン</t>
    </rPh>
    <rPh sb="13" eb="14">
      <t>カカ</t>
    </rPh>
    <rPh sb="15" eb="17">
      <t>チンギン</t>
    </rPh>
    <rPh sb="17" eb="19">
      <t>カイゼン</t>
    </rPh>
    <rPh sb="19" eb="21">
      <t>ジッセキ</t>
    </rPh>
    <phoneticPr fontId="1"/>
  </si>
  <si>
    <t>ア　常勤職員</t>
    <rPh sb="2" eb="4">
      <t>ジョウキン</t>
    </rPh>
    <rPh sb="4" eb="6">
      <t>ショクイン</t>
    </rPh>
    <phoneticPr fontId="1"/>
  </si>
  <si>
    <t>事務職員</t>
    <rPh sb="0" eb="2">
      <t>ジム</t>
    </rPh>
    <rPh sb="2" eb="4">
      <t>ショクイン</t>
    </rPh>
    <phoneticPr fontId="1"/>
  </si>
  <si>
    <t>栄養士・栄養教諭</t>
    <rPh sb="0" eb="3">
      <t>エイヨウシ</t>
    </rPh>
    <rPh sb="4" eb="6">
      <t>エイヨウ</t>
    </rPh>
    <rPh sb="6" eb="8">
      <t>キョウユ</t>
    </rPh>
    <phoneticPr fontId="1"/>
  </si>
  <si>
    <t>その他</t>
    <rPh sb="2" eb="3">
      <t>タ</t>
    </rPh>
    <phoneticPr fontId="1"/>
  </si>
  <si>
    <t>②</t>
    <phoneticPr fontId="1"/>
  </si>
  <si>
    <t>③</t>
    <phoneticPr fontId="1"/>
  </si>
  <si>
    <t>④</t>
    <phoneticPr fontId="1"/>
  </si>
  <si>
    <t>⑤</t>
    <phoneticPr fontId="1"/>
  </si>
  <si>
    <t>⑥</t>
    <phoneticPr fontId="1"/>
  </si>
  <si>
    <t>⑦</t>
    <phoneticPr fontId="1"/>
  </si>
  <si>
    <t>⑧</t>
    <phoneticPr fontId="1"/>
  </si>
  <si>
    <t>イ　非常勤職員</t>
    <rPh sb="2" eb="5">
      <t>ヒジョウキン</t>
    </rPh>
    <rPh sb="3" eb="5">
      <t>ジョウキン</t>
    </rPh>
    <rPh sb="5" eb="7">
      <t>ショクイン</t>
    </rPh>
    <phoneticPr fontId="1"/>
  </si>
  <si>
    <t>第４号様式の２</t>
    <rPh sb="0" eb="1">
      <t>ダイ</t>
    </rPh>
    <rPh sb="2" eb="3">
      <t>ゴウ</t>
    </rPh>
    <rPh sb="3" eb="5">
      <t>ヨウシキ</t>
    </rPh>
    <phoneticPr fontId="1"/>
  </si>
  <si>
    <t>都道府県</t>
    <rPh sb="0" eb="4">
      <t>トドウフケン</t>
    </rPh>
    <phoneticPr fontId="1"/>
  </si>
  <si>
    <t>市区町村名</t>
    <rPh sb="0" eb="2">
      <t>シク</t>
    </rPh>
    <rPh sb="2" eb="4">
      <t>チョウソン</t>
    </rPh>
    <rPh sb="4" eb="5">
      <t>メイ</t>
    </rPh>
    <phoneticPr fontId="1"/>
  </si>
  <si>
    <t>施設・事業所名</t>
    <rPh sb="0" eb="2">
      <t>シセツ</t>
    </rPh>
    <rPh sb="3" eb="6">
      <t>ジギョウショ</t>
    </rPh>
    <rPh sb="6" eb="7">
      <t>メイ</t>
    </rPh>
    <phoneticPr fontId="1"/>
  </si>
  <si>
    <t>算出による加算実績額（Ａ）
※1,000円未満切り捨て</t>
    <rPh sb="0" eb="2">
      <t>サンシュツ</t>
    </rPh>
    <rPh sb="5" eb="7">
      <t>カサン</t>
    </rPh>
    <rPh sb="7" eb="10">
      <t>ジッセキガク</t>
    </rPh>
    <rPh sb="20" eb="21">
      <t>エン</t>
    </rPh>
    <rPh sb="21" eb="23">
      <t>ミマン</t>
    </rPh>
    <rPh sb="23" eb="24">
      <t>キ</t>
    </rPh>
    <rPh sb="25" eb="26">
      <t>ス</t>
    </rPh>
    <phoneticPr fontId="1"/>
  </si>
  <si>
    <t>配分調整後の加算実績額（B）</t>
    <rPh sb="0" eb="2">
      <t>ハイブン</t>
    </rPh>
    <rPh sb="2" eb="4">
      <t>チョウセイ</t>
    </rPh>
    <rPh sb="4" eb="5">
      <t>ゴ</t>
    </rPh>
    <rPh sb="6" eb="8">
      <t>カサン</t>
    </rPh>
    <rPh sb="8" eb="10">
      <t>ジッセキ</t>
    </rPh>
    <rPh sb="10" eb="11">
      <t>ガク</t>
    </rPh>
    <phoneticPr fontId="1"/>
  </si>
  <si>
    <t>差額（A－B）
（注５）</t>
    <rPh sb="0" eb="2">
      <t>サガク</t>
    </rPh>
    <rPh sb="9" eb="10">
      <t>チュウ</t>
    </rPh>
    <phoneticPr fontId="1"/>
  </si>
  <si>
    <t>（注１）</t>
    <rPh sb="1" eb="2">
      <t>チュウ</t>
    </rPh>
    <phoneticPr fontId="1"/>
  </si>
  <si>
    <t>（注２・４）</t>
    <rPh sb="1" eb="2">
      <t>チュウ</t>
    </rPh>
    <phoneticPr fontId="1"/>
  </si>
  <si>
    <t>（注３）</t>
    <rPh sb="1" eb="2">
      <t>チュウ</t>
    </rPh>
    <phoneticPr fontId="1"/>
  </si>
  <si>
    <t>注１）</t>
    <rPh sb="0" eb="1">
      <t>チュウ</t>
    </rPh>
    <phoneticPr fontId="1"/>
  </si>
  <si>
    <t>　加算実績額を記入すること。</t>
    <rPh sb="1" eb="3">
      <t>カサン</t>
    </rPh>
    <rPh sb="3" eb="6">
      <t>ジッセキガク</t>
    </rPh>
    <rPh sb="7" eb="9">
      <t>キニュウ</t>
    </rPh>
    <phoneticPr fontId="1"/>
  </si>
  <si>
    <t>注２）</t>
    <rPh sb="0" eb="1">
      <t>チュウ</t>
    </rPh>
    <phoneticPr fontId="1"/>
  </si>
  <si>
    <t>　配分調整後の加算実績額を記入すること。</t>
    <rPh sb="1" eb="3">
      <t>ハイブン</t>
    </rPh>
    <rPh sb="3" eb="5">
      <t>チョウセイ</t>
    </rPh>
    <rPh sb="5" eb="6">
      <t>ゴ</t>
    </rPh>
    <rPh sb="7" eb="9">
      <t>カサン</t>
    </rPh>
    <rPh sb="9" eb="12">
      <t>ジッセキガク</t>
    </rPh>
    <rPh sb="13" eb="15">
      <t>キニュウ</t>
    </rPh>
    <phoneticPr fontId="1"/>
  </si>
  <si>
    <t>注３）</t>
    <rPh sb="0" eb="1">
      <t>チュウ</t>
    </rPh>
    <phoneticPr fontId="1"/>
  </si>
  <si>
    <t>　合計金額が合致していること。</t>
    <rPh sb="1" eb="3">
      <t>ゴウケイ</t>
    </rPh>
    <rPh sb="3" eb="5">
      <t>キンガク</t>
    </rPh>
    <rPh sb="6" eb="8">
      <t>ガッチ</t>
    </rPh>
    <phoneticPr fontId="1"/>
  </si>
  <si>
    <t>注４）</t>
    <rPh sb="0" eb="1">
      <t>チュウ</t>
    </rPh>
    <phoneticPr fontId="1"/>
  </si>
  <si>
    <t>　当該施設・事業所の『賃金改善実績報告書（処遇改善等加算Ⅰ）（第４号様式の１）』（１）①に転記すること。</t>
    <rPh sb="1" eb="3">
      <t>トウガイ</t>
    </rPh>
    <rPh sb="3" eb="5">
      <t>シセツ</t>
    </rPh>
    <rPh sb="6" eb="9">
      <t>ジギョウショ</t>
    </rPh>
    <rPh sb="11" eb="13">
      <t>チンギン</t>
    </rPh>
    <rPh sb="13" eb="15">
      <t>カイゼン</t>
    </rPh>
    <rPh sb="15" eb="17">
      <t>ジッセキ</t>
    </rPh>
    <rPh sb="17" eb="20">
      <t>ホウコクショ</t>
    </rPh>
    <rPh sb="21" eb="23">
      <t>ショグウ</t>
    </rPh>
    <rPh sb="23" eb="25">
      <t>カイゼン</t>
    </rPh>
    <rPh sb="25" eb="26">
      <t>トウ</t>
    </rPh>
    <rPh sb="26" eb="28">
      <t>カサン</t>
    </rPh>
    <rPh sb="31" eb="32">
      <t>ダイ</t>
    </rPh>
    <rPh sb="33" eb="34">
      <t>ゴウ</t>
    </rPh>
    <rPh sb="34" eb="36">
      <t>ヨウシキ</t>
    </rPh>
    <rPh sb="45" eb="47">
      <t>テンキ</t>
    </rPh>
    <phoneticPr fontId="1"/>
  </si>
  <si>
    <t>注５）</t>
    <rPh sb="0" eb="1">
      <t>チュウ</t>
    </rPh>
    <phoneticPr fontId="1"/>
  </si>
  <si>
    <t>　差額（A-B）の合計が0円であることを確認すること。</t>
    <rPh sb="1" eb="3">
      <t>サガク</t>
    </rPh>
    <rPh sb="9" eb="11">
      <t>ゴウケイ</t>
    </rPh>
    <rPh sb="13" eb="14">
      <t>エン</t>
    </rPh>
    <rPh sb="20" eb="22">
      <t>カクニン</t>
    </rPh>
    <phoneticPr fontId="1"/>
  </si>
  <si>
    <t>名称：</t>
    <rPh sb="0" eb="2">
      <t>メイショウ</t>
    </rPh>
    <phoneticPr fontId="1"/>
  </si>
  <si>
    <t>名称：</t>
    <rPh sb="0" eb="2">
      <t>メイショウ</t>
    </rPh>
    <phoneticPr fontId="1"/>
  </si>
  <si>
    <t>(e)</t>
    <phoneticPr fontId="1"/>
  </si>
  <si>
    <t>(a)</t>
    <phoneticPr fontId="1"/>
  </si>
  <si>
    <t>(b)</t>
    <phoneticPr fontId="1"/>
  </si>
  <si>
    <t>(c)</t>
    <phoneticPr fontId="1"/>
  </si>
  <si>
    <t>(d)</t>
    <phoneticPr fontId="1"/>
  </si>
  <si>
    <t>職員配置加算【市】</t>
    <rPh sb="0" eb="2">
      <t>ショクイン</t>
    </rPh>
    <rPh sb="2" eb="4">
      <t>ハイチ</t>
    </rPh>
    <rPh sb="4" eb="6">
      <t>カサン</t>
    </rPh>
    <rPh sb="7" eb="8">
      <t>シ</t>
    </rPh>
    <phoneticPr fontId="1"/>
  </si>
  <si>
    <t>平成29年度</t>
    <rPh sb="0" eb="2">
      <t>ヘイセイ</t>
    </rPh>
    <rPh sb="4" eb="6">
      <t>ネンド</t>
    </rPh>
    <phoneticPr fontId="1"/>
  </si>
  <si>
    <t>処遇改善等加算Ⅰ　賃金改善実績報告書　確認表（平成30年度）</t>
    <rPh sb="0" eb="2">
      <t>ショグウ</t>
    </rPh>
    <rPh sb="2" eb="4">
      <t>カイゼン</t>
    </rPh>
    <rPh sb="4" eb="5">
      <t>ナド</t>
    </rPh>
    <rPh sb="5" eb="7">
      <t>カサン</t>
    </rPh>
    <rPh sb="9" eb="11">
      <t>チンギン</t>
    </rPh>
    <rPh sb="11" eb="13">
      <t>カイゼン</t>
    </rPh>
    <rPh sb="13" eb="15">
      <t>ジッセキ</t>
    </rPh>
    <rPh sb="15" eb="18">
      <t>ホウコクショ</t>
    </rPh>
    <rPh sb="19" eb="21">
      <t>カクニン</t>
    </rPh>
    <rPh sb="21" eb="22">
      <t>ヒョウ</t>
    </rPh>
    <rPh sb="23" eb="25">
      <t>ヘイセイ</t>
    </rPh>
    <rPh sb="27" eb="29">
      <t>ネンド</t>
    </rPh>
    <phoneticPr fontId="1"/>
  </si>
  <si>
    <t>平成31年４月</t>
    <rPh sb="0" eb="2">
      <t>ヘイセイ</t>
    </rPh>
    <rPh sb="4" eb="5">
      <t>ネン</t>
    </rPh>
    <rPh sb="6" eb="7">
      <t>ガツ</t>
    </rPh>
    <phoneticPr fontId="1"/>
  </si>
  <si>
    <t>平成31年５月</t>
    <rPh sb="0" eb="2">
      <t>ヘイセイ</t>
    </rPh>
    <rPh sb="4" eb="5">
      <t>ネン</t>
    </rPh>
    <rPh sb="6" eb="7">
      <t>ガツ</t>
    </rPh>
    <phoneticPr fontId="1"/>
  </si>
  <si>
    <t>平成31年６月</t>
    <rPh sb="0" eb="2">
      <t>ヘイセイ</t>
    </rPh>
    <rPh sb="4" eb="5">
      <t>ネン</t>
    </rPh>
    <rPh sb="6" eb="7">
      <t>ガツ</t>
    </rPh>
    <phoneticPr fontId="1"/>
  </si>
  <si>
    <t>平成31年７月</t>
    <rPh sb="0" eb="2">
      <t>ヘイセイ</t>
    </rPh>
    <rPh sb="4" eb="5">
      <t>ネン</t>
    </rPh>
    <rPh sb="6" eb="7">
      <t>ガツ</t>
    </rPh>
    <phoneticPr fontId="1"/>
  </si>
  <si>
    <t>平成31年８月</t>
    <rPh sb="0" eb="2">
      <t>ヘイセイ</t>
    </rPh>
    <rPh sb="4" eb="5">
      <t>ネン</t>
    </rPh>
    <rPh sb="6" eb="7">
      <t>ガツ</t>
    </rPh>
    <phoneticPr fontId="1"/>
  </si>
  <si>
    <t>平成31年９月</t>
    <rPh sb="0" eb="2">
      <t>ヘイセイ</t>
    </rPh>
    <rPh sb="4" eb="5">
      <t>ネン</t>
    </rPh>
    <rPh sb="6" eb="7">
      <t>ガツ</t>
    </rPh>
    <phoneticPr fontId="1"/>
  </si>
  <si>
    <t>平成31年１０月</t>
    <rPh sb="0" eb="2">
      <t>ヘイセイ</t>
    </rPh>
    <rPh sb="4" eb="5">
      <t>ネン</t>
    </rPh>
    <rPh sb="7" eb="8">
      <t>ガツ</t>
    </rPh>
    <phoneticPr fontId="1"/>
  </si>
  <si>
    <t>平成31年１１月</t>
    <rPh sb="0" eb="2">
      <t>ヘイセイ</t>
    </rPh>
    <rPh sb="4" eb="5">
      <t>ネン</t>
    </rPh>
    <rPh sb="7" eb="8">
      <t>ガツ</t>
    </rPh>
    <phoneticPr fontId="1"/>
  </si>
  <si>
    <t>平成31年１２月</t>
    <rPh sb="0" eb="2">
      <t>ヘイセイ</t>
    </rPh>
    <rPh sb="4" eb="5">
      <t>ネン</t>
    </rPh>
    <rPh sb="7" eb="8">
      <t>ガツ</t>
    </rPh>
    <phoneticPr fontId="1"/>
  </si>
  <si>
    <t>平成30年４月</t>
    <rPh sb="0" eb="2">
      <t>ヘイセイ</t>
    </rPh>
    <rPh sb="4" eb="5">
      <t>ネン</t>
    </rPh>
    <rPh sb="6" eb="7">
      <t>ガツ</t>
    </rPh>
    <phoneticPr fontId="1"/>
  </si>
  <si>
    <t>平成30年５月</t>
    <rPh sb="0" eb="2">
      <t>ヘイセイ</t>
    </rPh>
    <rPh sb="4" eb="5">
      <t>ネン</t>
    </rPh>
    <rPh sb="6" eb="7">
      <t>ガツ</t>
    </rPh>
    <phoneticPr fontId="1"/>
  </si>
  <si>
    <t>平成30年６月</t>
    <rPh sb="0" eb="2">
      <t>ヘイセイ</t>
    </rPh>
    <rPh sb="4" eb="5">
      <t>ネン</t>
    </rPh>
    <rPh sb="6" eb="7">
      <t>ガツ</t>
    </rPh>
    <phoneticPr fontId="1"/>
  </si>
  <si>
    <t>平成30年７月</t>
    <rPh sb="0" eb="2">
      <t>ヘイセイ</t>
    </rPh>
    <rPh sb="4" eb="5">
      <t>ネン</t>
    </rPh>
    <rPh sb="6" eb="7">
      <t>ガツ</t>
    </rPh>
    <phoneticPr fontId="1"/>
  </si>
  <si>
    <t>平成30年８月</t>
    <rPh sb="0" eb="2">
      <t>ヘイセイ</t>
    </rPh>
    <rPh sb="4" eb="5">
      <t>ネン</t>
    </rPh>
    <rPh sb="6" eb="7">
      <t>ガツ</t>
    </rPh>
    <phoneticPr fontId="1"/>
  </si>
  <si>
    <t>平成30年９月</t>
    <rPh sb="0" eb="2">
      <t>ヘイセイ</t>
    </rPh>
    <rPh sb="4" eb="5">
      <t>ネン</t>
    </rPh>
    <rPh sb="6" eb="7">
      <t>ガツ</t>
    </rPh>
    <phoneticPr fontId="1"/>
  </si>
  <si>
    <t>平成30年１０月</t>
    <rPh sb="0" eb="2">
      <t>ヘイセイ</t>
    </rPh>
    <rPh sb="4" eb="5">
      <t>ネン</t>
    </rPh>
    <rPh sb="7" eb="8">
      <t>ガツ</t>
    </rPh>
    <phoneticPr fontId="1"/>
  </si>
  <si>
    <t>平成30年１１月</t>
    <rPh sb="0" eb="2">
      <t>ヘイセイ</t>
    </rPh>
    <rPh sb="4" eb="5">
      <t>ネン</t>
    </rPh>
    <rPh sb="7" eb="8">
      <t>ガツ</t>
    </rPh>
    <phoneticPr fontId="1"/>
  </si>
  <si>
    <t>平成30年１２月</t>
    <rPh sb="0" eb="2">
      <t>ヘイセイ</t>
    </rPh>
    <rPh sb="4" eb="5">
      <t>ネン</t>
    </rPh>
    <rPh sb="7" eb="8">
      <t>ガツ</t>
    </rPh>
    <phoneticPr fontId="1"/>
  </si>
  <si>
    <t>平成31年１月</t>
    <rPh sb="0" eb="2">
      <t>ヘイセイ</t>
    </rPh>
    <rPh sb="4" eb="5">
      <t>ネン</t>
    </rPh>
    <rPh sb="6" eb="7">
      <t>ガツ</t>
    </rPh>
    <phoneticPr fontId="1"/>
  </si>
  <si>
    <t>平成31年２月</t>
    <rPh sb="0" eb="2">
      <t>ヘイセイ</t>
    </rPh>
    <rPh sb="4" eb="5">
      <t>ネン</t>
    </rPh>
    <rPh sb="6" eb="7">
      <t>ガツ</t>
    </rPh>
    <phoneticPr fontId="1"/>
  </si>
  <si>
    <t>平成31年３月</t>
    <rPh sb="0" eb="2">
      <t>ヘイセイ</t>
    </rPh>
    <rPh sb="4" eb="5">
      <t>ネン</t>
    </rPh>
    <rPh sb="6" eb="7">
      <t>ガツ</t>
    </rPh>
    <phoneticPr fontId="1"/>
  </si>
  <si>
    <t>　（2）平成29年度分残額改善実績報告</t>
    <rPh sb="4" eb="6">
      <t>ヘイセイ</t>
    </rPh>
    <rPh sb="8" eb="11">
      <t>ネンドブン</t>
    </rPh>
    <rPh sb="11" eb="13">
      <t>ザンガク</t>
    </rPh>
    <rPh sb="13" eb="15">
      <t>カイゼン</t>
    </rPh>
    <rPh sb="15" eb="17">
      <t>ジッセキ</t>
    </rPh>
    <rPh sb="17" eb="19">
      <t>ホウコク</t>
    </rPh>
    <phoneticPr fontId="1"/>
  </si>
  <si>
    <t>平成29年度残額</t>
    <rPh sb="0" eb="2">
      <t>ヘイセイ</t>
    </rPh>
    <rPh sb="4" eb="5">
      <t>ネン</t>
    </rPh>
    <rPh sb="5" eb="6">
      <t>ド</t>
    </rPh>
    <rPh sb="6" eb="8">
      <t>ザンガク</t>
    </rPh>
    <phoneticPr fontId="1"/>
  </si>
  <si>
    <t>　（３）過年度分残額改善実績報告</t>
    <rPh sb="4" eb="8">
      <t>カネンドブン</t>
    </rPh>
    <rPh sb="5" eb="8">
      <t>ネンドブン</t>
    </rPh>
    <rPh sb="8" eb="10">
      <t>ザンガク</t>
    </rPh>
    <rPh sb="10" eb="12">
      <t>カイゼン</t>
    </rPh>
    <rPh sb="12" eb="14">
      <t>ジッセキ</t>
    </rPh>
    <rPh sb="14" eb="16">
      <t>ホウコク</t>
    </rPh>
    <phoneticPr fontId="1"/>
  </si>
  <si>
    <t>平成28年度</t>
    <rPh sb="0" eb="2">
      <t>ヘイセイ</t>
    </rPh>
    <rPh sb="4" eb="6">
      <t>ネンド</t>
    </rPh>
    <phoneticPr fontId="1"/>
  </si>
  <si>
    <t>平成27年度</t>
    <rPh sb="0" eb="2">
      <t>ヘイセイ</t>
    </rPh>
    <rPh sb="4" eb="6">
      <t>ネンド</t>
    </rPh>
    <phoneticPr fontId="1"/>
  </si>
  <si>
    <t>平成32年１月</t>
    <rPh sb="0" eb="2">
      <t>ヘイセイ</t>
    </rPh>
    <rPh sb="4" eb="5">
      <t>ネン</t>
    </rPh>
    <rPh sb="6" eb="7">
      <t>ガツ</t>
    </rPh>
    <phoneticPr fontId="1"/>
  </si>
  <si>
    <t>平成32年２月</t>
    <rPh sb="0" eb="2">
      <t>ヘイセイ</t>
    </rPh>
    <rPh sb="4" eb="5">
      <t>ネン</t>
    </rPh>
    <rPh sb="6" eb="7">
      <t>ガツ</t>
    </rPh>
    <phoneticPr fontId="1"/>
  </si>
  <si>
    <t>平成32年３月</t>
    <rPh sb="0" eb="2">
      <t>ヘイセイ</t>
    </rPh>
    <rPh sb="4" eb="5">
      <t>ネン</t>
    </rPh>
    <rPh sb="6" eb="7">
      <t>ガツ</t>
    </rPh>
    <phoneticPr fontId="1"/>
  </si>
  <si>
    <t>賃金改善実績報告書（処遇改善等加算Ⅰ）（平成30年度）</t>
    <rPh sb="0" eb="2">
      <t>チンギン</t>
    </rPh>
    <rPh sb="2" eb="4">
      <t>カイゼン</t>
    </rPh>
    <rPh sb="4" eb="6">
      <t>ジッセキ</t>
    </rPh>
    <rPh sb="6" eb="9">
      <t>ホウコクショ</t>
    </rPh>
    <rPh sb="10" eb="12">
      <t>ショグウ</t>
    </rPh>
    <rPh sb="12" eb="14">
      <t>カイゼン</t>
    </rPh>
    <rPh sb="14" eb="15">
      <t>トウ</t>
    </rPh>
    <rPh sb="15" eb="17">
      <t>カサン</t>
    </rPh>
    <rPh sb="20" eb="22">
      <t>ヘイセイ</t>
    </rPh>
    <rPh sb="24" eb="25">
      <t>ネン</t>
    </rPh>
    <rPh sb="25" eb="26">
      <t>ド</t>
    </rPh>
    <phoneticPr fontId="1"/>
  </si>
  <si>
    <t>賃金改善実績報告書（処遇改善等加算Ⅰ）（内訳表）（平成30年度）</t>
    <rPh sb="0" eb="2">
      <t>チンギン</t>
    </rPh>
    <rPh sb="2" eb="4">
      <t>カイゼン</t>
    </rPh>
    <rPh sb="4" eb="6">
      <t>ジッセキ</t>
    </rPh>
    <rPh sb="6" eb="9">
      <t>ホウコクショ</t>
    </rPh>
    <rPh sb="10" eb="12">
      <t>ショグウ</t>
    </rPh>
    <rPh sb="12" eb="14">
      <t>カイゼン</t>
    </rPh>
    <rPh sb="14" eb="15">
      <t>トウ</t>
    </rPh>
    <rPh sb="15" eb="17">
      <t>カサン</t>
    </rPh>
    <rPh sb="20" eb="22">
      <t>ウチワケ</t>
    </rPh>
    <rPh sb="22" eb="23">
      <t>ヒョウ</t>
    </rPh>
    <rPh sb="25" eb="27">
      <t>ヘイセイ</t>
    </rPh>
    <phoneticPr fontId="1"/>
  </si>
  <si>
    <t>賃金改善に要した費用の総額
（処遇改善等加算Ⅰのみ）</t>
    <rPh sb="0" eb="2">
      <t>チンギン</t>
    </rPh>
    <rPh sb="2" eb="4">
      <t>カイゼン</t>
    </rPh>
    <rPh sb="5" eb="6">
      <t>ヨウ</t>
    </rPh>
    <rPh sb="8" eb="10">
      <t>ヒヨウ</t>
    </rPh>
    <rPh sb="11" eb="13">
      <t>ソウガク</t>
    </rPh>
    <phoneticPr fontId="3"/>
  </si>
  <si>
    <t>h+i</t>
    <phoneticPr fontId="1"/>
  </si>
  <si>
    <t>基本給
＋諸手当</t>
    <phoneticPr fontId="1"/>
  </si>
  <si>
    <t>（e）</t>
    <phoneticPr fontId="1"/>
  </si>
  <si>
    <t>平成30年度改善実施方法（複数☑可能）</t>
    <rPh sb="0" eb="2">
      <t>ヘイセイ</t>
    </rPh>
    <rPh sb="4" eb="6">
      <t>ネンド</t>
    </rPh>
    <rPh sb="6" eb="8">
      <t>カイゼン</t>
    </rPh>
    <rPh sb="8" eb="10">
      <t>ジッシ</t>
    </rPh>
    <rPh sb="10" eb="12">
      <t>ホウホウ</t>
    </rPh>
    <rPh sb="13" eb="15">
      <t>フクスウ</t>
    </rPh>
    <rPh sb="16" eb="18">
      <t>カノウ</t>
    </rPh>
    <phoneticPr fontId="1"/>
  </si>
  <si>
    <t>平成27年度＋平成28年度</t>
    <rPh sb="0" eb="2">
      <t>ヘイセイ</t>
    </rPh>
    <rPh sb="4" eb="5">
      <t>ネン</t>
    </rPh>
    <rPh sb="5" eb="6">
      <t>ド</t>
    </rPh>
    <rPh sb="7" eb="9">
      <t>ヘイセイ</t>
    </rPh>
    <rPh sb="11" eb="12">
      <t>ネン</t>
    </rPh>
    <rPh sb="12" eb="13">
      <t>ド</t>
    </rPh>
    <phoneticPr fontId="1"/>
  </si>
  <si>
    <t>年度</t>
    <rPh sb="0" eb="1">
      <t>ネン</t>
    </rPh>
    <rPh sb="1" eb="2">
      <t>ド</t>
    </rPh>
    <phoneticPr fontId="1"/>
  </si>
  <si>
    <t>金額</t>
    <rPh sb="0" eb="2">
      <t>キンガク</t>
    </rPh>
    <phoneticPr fontId="1"/>
  </si>
  <si>
    <t>（f）</t>
    <phoneticPr fontId="1"/>
  </si>
  <si>
    <t>e×(1+人勧％)</t>
    <rPh sb="5" eb="7">
      <t>ジンカン</t>
    </rPh>
    <phoneticPr fontId="1"/>
  </si>
  <si>
    <t>(d/a)×f</t>
    <phoneticPr fontId="1"/>
  </si>
  <si>
    <t>a-b-c-f</t>
    <phoneticPr fontId="1"/>
  </si>
  <si>
    <t>平成2９年度残額の改善方法
（複数☑選択可能）</t>
    <rPh sb="0" eb="2">
      <t>ヘイセイ</t>
    </rPh>
    <rPh sb="4" eb="5">
      <t>ネン</t>
    </rPh>
    <rPh sb="5" eb="6">
      <t>ド</t>
    </rPh>
    <rPh sb="6" eb="8">
      <t>ザンガク</t>
    </rPh>
    <rPh sb="9" eb="11">
      <t>カイゼン</t>
    </rPh>
    <rPh sb="11" eb="13">
      <t>ホウホウ</t>
    </rPh>
    <rPh sb="15" eb="17">
      <t>フクスウ</t>
    </rPh>
    <rPh sb="18" eb="20">
      <t>センタク</t>
    </rPh>
    <rPh sb="20" eb="22">
      <t>カノウ</t>
    </rPh>
    <phoneticPr fontId="1"/>
  </si>
  <si>
    <t>改善方法</t>
    <rPh sb="0" eb="2">
      <t>カイゼン</t>
    </rPh>
    <rPh sb="2" eb="4">
      <t>ホウホウ</t>
    </rPh>
    <phoneticPr fontId="1"/>
  </si>
  <si>
    <t>改善実施
金額</t>
    <rPh sb="0" eb="2">
      <t>カイゼン</t>
    </rPh>
    <rPh sb="2" eb="4">
      <t>ジッシ</t>
    </rPh>
    <rPh sb="5" eb="7">
      <t>キンガク</t>
    </rPh>
    <phoneticPr fontId="1"/>
  </si>
  <si>
    <t>全体
（処遇Ⅰ＋Ⅱ＋職員処遇改善費分）</t>
    <rPh sb="0" eb="2">
      <t>ゼンタイ</t>
    </rPh>
    <rPh sb="4" eb="6">
      <t>ショグウ</t>
    </rPh>
    <rPh sb="10" eb="12">
      <t>ショクイン</t>
    </rPh>
    <rPh sb="12" eb="14">
      <t>ショグウ</t>
    </rPh>
    <rPh sb="14" eb="16">
      <t>カイゼン</t>
    </rPh>
    <rPh sb="16" eb="17">
      <t>ヒ</t>
    </rPh>
    <rPh sb="17" eb="18">
      <t>ブン</t>
    </rPh>
    <phoneticPr fontId="1"/>
  </si>
  <si>
    <t>経験年数</t>
    <rPh sb="0" eb="2">
      <t>ケイケン</t>
    </rPh>
    <rPh sb="2" eb="4">
      <t>ネンスウ</t>
    </rPh>
    <rPh sb="3" eb="4">
      <t>スウ</t>
    </rPh>
    <phoneticPr fontId="1"/>
  </si>
  <si>
    <t>横浜市</t>
    <rPh sb="0" eb="3">
      <t>ヨコハマシ</t>
    </rPh>
    <phoneticPr fontId="1"/>
  </si>
  <si>
    <t>代表者職　氏名</t>
    <rPh sb="0" eb="3">
      <t>ダイヒョウシャ</t>
    </rPh>
    <rPh sb="3" eb="4">
      <t>ショク</t>
    </rPh>
    <rPh sb="5" eb="7">
      <t>シメイ</t>
    </rPh>
    <phoneticPr fontId="1"/>
  </si>
  <si>
    <t>平成</t>
    <rPh sb="0" eb="2">
      <t>ヘイセイ</t>
    </rPh>
    <phoneticPr fontId="1"/>
  </si>
  <si>
    <t>平成30年度残額</t>
    <rPh sb="0" eb="2">
      <t>ヘイセイ</t>
    </rPh>
    <rPh sb="4" eb="6">
      <t>ネンド</t>
    </rPh>
    <rPh sb="6" eb="8">
      <t>ザンガク</t>
    </rPh>
    <phoneticPr fontId="1"/>
  </si>
  <si>
    <t>名称:</t>
    <rPh sb="0" eb="2">
      <t>メイショウ</t>
    </rPh>
    <phoneticPr fontId="1"/>
  </si>
  <si>
    <t>B. 「Ａ. 教育・保育従事者（保育士、幼稚園教諭、保育教諭）」以外の職員に係る賃金改善実績</t>
    <rPh sb="32" eb="34">
      <t>イガイ</t>
    </rPh>
    <rPh sb="35" eb="37">
      <t>ショクイン</t>
    </rPh>
    <rPh sb="38" eb="39">
      <t>カカ</t>
    </rPh>
    <rPh sb="40" eb="42">
      <t>チンギン</t>
    </rPh>
    <rPh sb="42" eb="44">
      <t>カイゼン</t>
    </rPh>
    <rPh sb="44" eb="46">
      <t>ジッセキ</t>
    </rPh>
    <phoneticPr fontId="1"/>
  </si>
  <si>
    <t>期間</t>
    <rPh sb="0" eb="2">
      <t>キカン</t>
    </rPh>
    <phoneticPr fontId="1"/>
  </si>
  <si>
    <t>平成</t>
    <rPh sb="0" eb="2">
      <t>ヘイセイ</t>
    </rPh>
    <phoneticPr fontId="1"/>
  </si>
  <si>
    <t>Ａ. 教育・保育従事者（保育士、幼稚園教諭、保育教諭）に係る賃金改善実績
（※家庭的保育事業、小規模保育事業Ｃ型の家庭的保育者を含む）</t>
    <rPh sb="3" eb="5">
      <t>キョウイク</t>
    </rPh>
    <rPh sb="6" eb="8">
      <t>ホイク</t>
    </rPh>
    <rPh sb="8" eb="11">
      <t>ジュウジシャ</t>
    </rPh>
    <rPh sb="12" eb="15">
      <t>ホイクシ</t>
    </rPh>
    <rPh sb="16" eb="19">
      <t>ヨウチエン</t>
    </rPh>
    <rPh sb="19" eb="21">
      <t>キョウユ</t>
    </rPh>
    <rPh sb="22" eb="24">
      <t>ホイク</t>
    </rPh>
    <rPh sb="24" eb="26">
      <t>キョウユ</t>
    </rPh>
    <rPh sb="28" eb="29">
      <t>カカ</t>
    </rPh>
    <rPh sb="30" eb="32">
      <t>チンギン</t>
    </rPh>
    <rPh sb="32" eb="34">
      <t>カイゼン</t>
    </rPh>
    <rPh sb="34" eb="36">
      <t>ジッセキ</t>
    </rPh>
    <phoneticPr fontId="1"/>
  </si>
  <si>
    <t>⇒</t>
    <phoneticPr fontId="1"/>
  </si>
  <si>
    <r>
      <t>入力シート　</t>
    </r>
    <r>
      <rPr>
        <b/>
        <u/>
        <sz val="20"/>
        <color rgb="FFFF0000"/>
        <rFont val="ＭＳ Ｐ明朝"/>
        <family val="1"/>
        <charset val="128"/>
      </rPr>
      <t>※全施設入力必須です。</t>
    </r>
    <rPh sb="0" eb="2">
      <t>ニュウリョク</t>
    </rPh>
    <rPh sb="7" eb="8">
      <t>ゼン</t>
    </rPh>
    <rPh sb="8" eb="10">
      <t>シセツ</t>
    </rPh>
    <rPh sb="10" eb="12">
      <t>ニュウリョク</t>
    </rPh>
    <rPh sb="12" eb="14">
      <t>ヒッス</t>
    </rPh>
    <phoneticPr fontId="1"/>
  </si>
  <si>
    <t>具体的な支払方法（予定)</t>
    <rPh sb="0" eb="3">
      <t>グタイテキ</t>
    </rPh>
    <rPh sb="4" eb="6">
      <t>シハライ</t>
    </rPh>
    <rPh sb="6" eb="8">
      <t>ホウホウ</t>
    </rPh>
    <rPh sb="9" eb="11">
      <t>ヨテイ</t>
    </rPh>
    <phoneticPr fontId="1"/>
  </si>
  <si>
    <t>賃金改善実施人数</t>
    <rPh sb="0" eb="2">
      <t>チンギン</t>
    </rPh>
    <rPh sb="2" eb="4">
      <t>カイゼン</t>
    </rPh>
    <rPh sb="4" eb="6">
      <t>ジッシ</t>
    </rPh>
    <rPh sb="6" eb="8">
      <t>ニンズウ</t>
    </rPh>
    <phoneticPr fontId="1"/>
  </si>
  <si>
    <t>ピンク色になっている部分（セル）が入力項目です。</t>
    <rPh sb="19" eb="21">
      <t>コウモク</t>
    </rPh>
    <phoneticPr fontId="1"/>
  </si>
  <si>
    <t>過年度残額の改善方法
（複数☑選択可能）</t>
    <rPh sb="0" eb="3">
      <t>カネンド</t>
    </rPh>
    <rPh sb="1" eb="2">
      <t>ネン</t>
    </rPh>
    <rPh sb="2" eb="3">
      <t>ド</t>
    </rPh>
    <rPh sb="3" eb="5">
      <t>ザンガク</t>
    </rPh>
    <rPh sb="6" eb="8">
      <t>カイゼン</t>
    </rPh>
    <rPh sb="8" eb="10">
      <t>ホウホウ</t>
    </rPh>
    <rPh sb="12" eb="14">
      <t>フクスウ</t>
    </rPh>
    <rPh sb="15" eb="17">
      <t>センタク</t>
    </rPh>
    <rPh sb="17" eb="19">
      <t>カノウ</t>
    </rPh>
    <phoneticPr fontId="1"/>
  </si>
  <si>
    <t>(h/a)×ｄ</t>
    <phoneticPr fontId="1"/>
  </si>
  <si>
    <t>区</t>
    <phoneticPr fontId="1"/>
  </si>
  <si>
    <t>印</t>
    <phoneticPr fontId="1"/>
  </si>
  <si>
    <t>残額の支払方法（予定）
（該当する項目に☑を付すこと。手当等については、具体的名称を記載すること。）</t>
    <rPh sb="0" eb="2">
      <t>ザンガク</t>
    </rPh>
    <rPh sb="3" eb="5">
      <t>シハライ</t>
    </rPh>
    <rPh sb="5" eb="7">
      <t>ホウホウ</t>
    </rPh>
    <rPh sb="8" eb="10">
      <t>ヨテイ</t>
    </rPh>
    <phoneticPr fontId="1"/>
  </si>
  <si>
    <t>「賃金改善の方法」の具体的な内容
※　賃金改善時期及び一人当たりの平均賃金改善額を明記して具体的に記載すること。　　　　</t>
    <rPh sb="1" eb="3">
      <t>チンギン</t>
    </rPh>
    <rPh sb="3" eb="5">
      <t>カイゼン</t>
    </rPh>
    <rPh sb="6" eb="8">
      <t>ホウホウ</t>
    </rPh>
    <rPh sb="10" eb="13">
      <t>グタイテキ</t>
    </rPh>
    <rPh sb="14" eb="16">
      <t>ナイヨウ</t>
    </rPh>
    <rPh sb="20" eb="22">
      <t>チンギン</t>
    </rPh>
    <rPh sb="22" eb="24">
      <t>カイゼン</t>
    </rPh>
    <rPh sb="24" eb="26">
      <t>ジキ</t>
    </rPh>
    <rPh sb="26" eb="27">
      <t>オヨ</t>
    </rPh>
    <rPh sb="28" eb="30">
      <t>ヒトリ</t>
    </rPh>
    <rPh sb="30" eb="31">
      <t>ア</t>
    </rPh>
    <rPh sb="34" eb="36">
      <t>ヘイキン</t>
    </rPh>
    <rPh sb="36" eb="38">
      <t>チンギン</t>
    </rPh>
    <rPh sb="38" eb="40">
      <t>カイゼン</t>
    </rPh>
    <rPh sb="40" eb="41">
      <t>ガク</t>
    </rPh>
    <rPh sb="42" eb="44">
      <t>メイキ</t>
    </rPh>
    <rPh sb="46" eb="49">
      <t>グタイテキ</t>
    </rPh>
    <rPh sb="50" eb="52">
      <t>キサイ</t>
    </rPh>
    <phoneticPr fontId="1"/>
  </si>
  <si>
    <t>平成</t>
    <rPh sb="0" eb="2">
      <t>ヘイセイ</t>
    </rPh>
    <phoneticPr fontId="1"/>
  </si>
  <si>
    <r>
      <t xml:space="preserve">基本給＋諸手当＋賃金改善分
</t>
    </r>
    <r>
      <rPr>
        <sz val="24"/>
        <rFont val="ＭＳ 明朝"/>
        <family val="1"/>
        <charset val="128"/>
      </rPr>
      <t>（a）</t>
    </r>
    <rPh sb="8" eb="10">
      <t>チンギン</t>
    </rPh>
    <rPh sb="10" eb="12">
      <t>カイゼン</t>
    </rPh>
    <rPh sb="12" eb="13">
      <t>ブン</t>
    </rPh>
    <phoneticPr fontId="1"/>
  </si>
  <si>
    <r>
      <t xml:space="preserve">処遇Ⅱ支給額
</t>
    </r>
    <r>
      <rPr>
        <sz val="24"/>
        <rFont val="ＭＳ 明朝"/>
        <family val="1"/>
        <charset val="128"/>
      </rPr>
      <t>(b)</t>
    </r>
    <rPh sb="3" eb="6">
      <t>シキュウガク</t>
    </rPh>
    <phoneticPr fontId="1"/>
  </si>
  <si>
    <r>
      <t xml:space="preserve">職員処遇改善費
支給額
</t>
    </r>
    <r>
      <rPr>
        <sz val="24"/>
        <rFont val="ＭＳ 明朝"/>
        <family val="1"/>
        <charset val="128"/>
      </rPr>
      <t>（c）</t>
    </r>
    <rPh sb="8" eb="11">
      <t>シキュウガク</t>
    </rPh>
    <phoneticPr fontId="1"/>
  </si>
  <si>
    <r>
      <t xml:space="preserve">今年度法定福利費の
事業主負担額
</t>
    </r>
    <r>
      <rPr>
        <sz val="24"/>
        <rFont val="ＭＳ 明朝"/>
        <family val="1"/>
        <charset val="128"/>
      </rPr>
      <t>(d)</t>
    </r>
    <rPh sb="0" eb="1">
      <t>コン</t>
    </rPh>
    <rPh sb="1" eb="2">
      <t>ネン</t>
    </rPh>
    <rPh sb="2" eb="3">
      <t>ド</t>
    </rPh>
    <rPh sb="3" eb="5">
      <t>ホウテイ</t>
    </rPh>
    <rPh sb="5" eb="7">
      <t>フクリ</t>
    </rPh>
    <rPh sb="7" eb="8">
      <t>ヒ</t>
    </rPh>
    <rPh sb="10" eb="12">
      <t>ジギョウ</t>
    </rPh>
    <rPh sb="12" eb="13">
      <t>ヌシ</t>
    </rPh>
    <rPh sb="13" eb="15">
      <t>フタン</t>
    </rPh>
    <rPh sb="15" eb="16">
      <t>ガク</t>
    </rPh>
    <phoneticPr fontId="1"/>
  </si>
  <si>
    <r>
      <t xml:space="preserve">基準年度
法定福利費
事業主負担額
</t>
    </r>
    <r>
      <rPr>
        <sz val="24"/>
        <rFont val="ＭＳ 明朝"/>
        <family val="1"/>
        <charset val="128"/>
      </rPr>
      <t>(g)</t>
    </r>
    <rPh sb="0" eb="2">
      <t>キジュン</t>
    </rPh>
    <rPh sb="2" eb="4">
      <t>ネンド</t>
    </rPh>
    <rPh sb="5" eb="7">
      <t>ホウテイ</t>
    </rPh>
    <rPh sb="7" eb="9">
      <t>フクリ</t>
    </rPh>
    <rPh sb="9" eb="10">
      <t>ヒ</t>
    </rPh>
    <rPh sb="11" eb="14">
      <t>ジギョウヌシ</t>
    </rPh>
    <rPh sb="14" eb="16">
      <t>フタン</t>
    </rPh>
    <rPh sb="16" eb="17">
      <t>ガク</t>
    </rPh>
    <phoneticPr fontId="1"/>
  </si>
  <si>
    <t>※処遇Ⅰ申請書の経験年数を参考にしてください。</t>
    <rPh sb="1" eb="3">
      <t>ショグウ</t>
    </rPh>
    <rPh sb="4" eb="7">
      <t>シンセイショ</t>
    </rPh>
    <rPh sb="8" eb="10">
      <t>ケイケン</t>
    </rPh>
    <rPh sb="10" eb="11">
      <t>ネン</t>
    </rPh>
    <rPh sb="13" eb="15">
      <t>サンコウ</t>
    </rPh>
    <phoneticPr fontId="1"/>
  </si>
  <si>
    <r>
      <t xml:space="preserve">処遇Ⅰ
支給額
</t>
    </r>
    <r>
      <rPr>
        <sz val="24"/>
        <rFont val="ＭＳ 明朝"/>
        <family val="1"/>
        <charset val="128"/>
      </rPr>
      <t>(h)</t>
    </r>
    <rPh sb="0" eb="2">
      <t>ショグウ</t>
    </rPh>
    <rPh sb="4" eb="7">
      <t>シキュウガク</t>
    </rPh>
    <phoneticPr fontId="1"/>
  </si>
  <si>
    <r>
      <t>法定福利費等の事業主負担</t>
    </r>
    <r>
      <rPr>
        <b/>
        <u/>
        <sz val="16"/>
        <rFont val="ＭＳ 明朝"/>
        <family val="1"/>
        <charset val="128"/>
      </rPr>
      <t>増加額</t>
    </r>
    <r>
      <rPr>
        <sz val="16"/>
        <rFont val="ＭＳ 明朝"/>
        <family val="1"/>
        <charset val="128"/>
      </rPr>
      <t xml:space="preserve">
</t>
    </r>
    <r>
      <rPr>
        <sz val="24"/>
        <rFont val="ＭＳ 明朝"/>
        <family val="1"/>
        <charset val="128"/>
      </rPr>
      <t>(i)</t>
    </r>
    <phoneticPr fontId="1"/>
  </si>
  <si>
    <t>〇</t>
    <phoneticPr fontId="1"/>
  </si>
  <si>
    <t>賞与（一時金・その他（　　　　））</t>
    <phoneticPr fontId="1"/>
  </si>
  <si>
    <t>横浜市</t>
    <rPh sb="0" eb="3">
      <t>ヨコハマシ</t>
    </rPh>
    <phoneticPr fontId="1"/>
  </si>
  <si>
    <t>区</t>
    <rPh sb="0" eb="1">
      <t>ク</t>
    </rPh>
    <phoneticPr fontId="1"/>
  </si>
  <si>
    <t>　【施設情報について】</t>
    <rPh sb="2" eb="4">
      <t>シセツ</t>
    </rPh>
    <rPh sb="4" eb="6">
      <t>ジョウホウ</t>
    </rPh>
    <phoneticPr fontId="1"/>
  </si>
  <si>
    <t>　【基準年度について】</t>
    <rPh sb="2" eb="4">
      <t>キジュン</t>
    </rPh>
    <rPh sb="4" eb="6">
      <t>ネンド</t>
    </rPh>
    <phoneticPr fontId="1"/>
  </si>
  <si>
    <t>基準年度</t>
    <rPh sb="0" eb="2">
      <t>キジュン</t>
    </rPh>
    <rPh sb="2" eb="4">
      <t>ネンド</t>
    </rPh>
    <phoneticPr fontId="1"/>
  </si>
  <si>
    <t>処遇改善等加算Ⅰ
平成29年度残額
（残額がある場合）</t>
    <rPh sb="0" eb="2">
      <t>ショグウ</t>
    </rPh>
    <rPh sb="2" eb="4">
      <t>カイゼン</t>
    </rPh>
    <rPh sb="4" eb="5">
      <t>トウ</t>
    </rPh>
    <rPh sb="5" eb="7">
      <t>カサン</t>
    </rPh>
    <rPh sb="9" eb="11">
      <t>ヘイセイ</t>
    </rPh>
    <rPh sb="13" eb="15">
      <t>ネンド</t>
    </rPh>
    <rPh sb="15" eb="17">
      <t>ザンガク</t>
    </rPh>
    <rPh sb="19" eb="21">
      <t>ザンガク</t>
    </rPh>
    <rPh sb="24" eb="26">
      <t>バアイ</t>
    </rPh>
    <phoneticPr fontId="1"/>
  </si>
  <si>
    <t>平成29年度残額の改善方法
（複数☑選択可能）</t>
    <rPh sb="0" eb="2">
      <t>ヘイセイ</t>
    </rPh>
    <rPh sb="4" eb="6">
      <t>ネンド</t>
    </rPh>
    <rPh sb="6" eb="8">
      <t>ザンガク</t>
    </rPh>
    <rPh sb="9" eb="11">
      <t>カイゼン</t>
    </rPh>
    <rPh sb="11" eb="13">
      <t>ホウホウ</t>
    </rPh>
    <rPh sb="15" eb="17">
      <t>フクスウ</t>
    </rPh>
    <rPh sb="18" eb="20">
      <t>センタク</t>
    </rPh>
    <rPh sb="20" eb="22">
      <t>カノウ</t>
    </rPh>
    <phoneticPr fontId="1"/>
  </si>
  <si>
    <t>改善方法</t>
    <rPh sb="0" eb="2">
      <t>カイゼン</t>
    </rPh>
    <rPh sb="2" eb="4">
      <t>ホウホウ</t>
    </rPh>
    <phoneticPr fontId="1"/>
  </si>
  <si>
    <t>改善実施金額</t>
    <rPh sb="0" eb="2">
      <t>カイゼン</t>
    </rPh>
    <rPh sb="2" eb="4">
      <t>ジッシ</t>
    </rPh>
    <rPh sb="4" eb="6">
      <t>キンガク</t>
    </rPh>
    <phoneticPr fontId="1"/>
  </si>
  <si>
    <t>改善時期</t>
    <rPh sb="0" eb="2">
      <t>カイゼン</t>
    </rPh>
    <rPh sb="2" eb="4">
      <t>ジキ</t>
    </rPh>
    <phoneticPr fontId="1"/>
  </si>
  <si>
    <t>□</t>
    <phoneticPr fontId="1"/>
  </si>
  <si>
    <t>☑</t>
    <phoneticPr fontId="1"/>
  </si>
  <si>
    <t>基本給</t>
    <rPh sb="0" eb="2">
      <t>キホン</t>
    </rPh>
    <rPh sb="2" eb="3">
      <t>キュウ</t>
    </rPh>
    <phoneticPr fontId="1"/>
  </si>
  <si>
    <t>手当</t>
    <rPh sb="0" eb="2">
      <t>テアテ</t>
    </rPh>
    <phoneticPr fontId="1"/>
  </si>
  <si>
    <t>賞与・一時金</t>
    <rPh sb="0" eb="2">
      <t>ショウヨ</t>
    </rPh>
    <rPh sb="3" eb="6">
      <t>イチジキン</t>
    </rPh>
    <phoneticPr fontId="1"/>
  </si>
  <si>
    <t>その他</t>
    <rPh sb="2" eb="3">
      <t>タ</t>
    </rPh>
    <phoneticPr fontId="1"/>
  </si>
  <si>
    <t>　【前年度（平成29年度）処遇改善等加算Ⅰ残額について】</t>
    <rPh sb="2" eb="5">
      <t>ゼンネンド</t>
    </rPh>
    <rPh sb="6" eb="8">
      <t>ヘイセイ</t>
    </rPh>
    <rPh sb="10" eb="11">
      <t>ネン</t>
    </rPh>
    <rPh sb="11" eb="12">
      <t>ド</t>
    </rPh>
    <rPh sb="13" eb="15">
      <t>ショグウ</t>
    </rPh>
    <rPh sb="15" eb="17">
      <t>カイゼン</t>
    </rPh>
    <rPh sb="17" eb="18">
      <t>トウ</t>
    </rPh>
    <rPh sb="18" eb="20">
      <t>カサン</t>
    </rPh>
    <rPh sb="21" eb="23">
      <t>ザンガク</t>
    </rPh>
    <phoneticPr fontId="1"/>
  </si>
  <si>
    <t>　【平成30年度処遇改善等加算Ⅰについて】</t>
    <rPh sb="2" eb="4">
      <t>ヘイセイ</t>
    </rPh>
    <rPh sb="6" eb="7">
      <t>ネン</t>
    </rPh>
    <rPh sb="7" eb="8">
      <t>ド</t>
    </rPh>
    <rPh sb="8" eb="10">
      <t>ショグウ</t>
    </rPh>
    <rPh sb="10" eb="12">
      <t>カイゼン</t>
    </rPh>
    <rPh sb="12" eb="13">
      <t>トウ</t>
    </rPh>
    <rPh sb="13" eb="15">
      <t>カサン</t>
    </rPh>
    <phoneticPr fontId="1"/>
  </si>
  <si>
    <t>処遇改善等加算【国】</t>
    <rPh sb="0" eb="2">
      <t>ショグウ</t>
    </rPh>
    <rPh sb="2" eb="4">
      <t>カイゼン</t>
    </rPh>
    <rPh sb="4" eb="5">
      <t>トウ</t>
    </rPh>
    <rPh sb="5" eb="7">
      <t>カサン</t>
    </rPh>
    <rPh sb="8" eb="9">
      <t>クニ</t>
    </rPh>
    <phoneticPr fontId="1"/>
  </si>
  <si>
    <t>処遇改善等加算【市】</t>
    <rPh sb="0" eb="2">
      <t>ショグウ</t>
    </rPh>
    <rPh sb="2" eb="4">
      <t>カイゼン</t>
    </rPh>
    <rPh sb="4" eb="5">
      <t>トウ</t>
    </rPh>
    <rPh sb="5" eb="7">
      <t>カサン</t>
    </rPh>
    <rPh sb="8" eb="9">
      <t>シ</t>
    </rPh>
    <phoneticPr fontId="1"/>
  </si>
  <si>
    <t>加算実績額</t>
    <rPh sb="0" eb="2">
      <t>カサン</t>
    </rPh>
    <rPh sb="2" eb="5">
      <t>ジッセキガク</t>
    </rPh>
    <phoneticPr fontId="1"/>
  </si>
  <si>
    <t>（１）平成30年度加算実績</t>
    <rPh sb="3" eb="5">
      <t>ヘイセイ</t>
    </rPh>
    <rPh sb="7" eb="8">
      <t>ネン</t>
    </rPh>
    <rPh sb="8" eb="9">
      <t>ド</t>
    </rPh>
    <rPh sb="9" eb="11">
      <t>カサン</t>
    </rPh>
    <rPh sb="11" eb="13">
      <t>ジッセキ</t>
    </rPh>
    <phoneticPr fontId="1"/>
  </si>
  <si>
    <t>（２）平成30年度残額について</t>
    <rPh sb="3" eb="5">
      <t>ヘイセイ</t>
    </rPh>
    <rPh sb="7" eb="8">
      <t>ネン</t>
    </rPh>
    <rPh sb="8" eb="9">
      <t>ド</t>
    </rPh>
    <rPh sb="9" eb="11">
      <t>ザンガク</t>
    </rPh>
    <phoneticPr fontId="1"/>
  </si>
  <si>
    <t>（３）平成30年度の賃金改善実績について</t>
    <rPh sb="3" eb="5">
      <t>ヘイセイ</t>
    </rPh>
    <rPh sb="7" eb="9">
      <t>ネンド</t>
    </rPh>
    <rPh sb="10" eb="12">
      <t>チンギン</t>
    </rPh>
    <rPh sb="12" eb="14">
      <t>カイゼン</t>
    </rPh>
    <rPh sb="14" eb="16">
      <t>ジッセキ</t>
    </rPh>
    <phoneticPr fontId="1"/>
  </si>
  <si>
    <t>　【過年度（平成28年度以前）処遇改善等加算Ⅰ残額について】</t>
    <rPh sb="2" eb="5">
      <t>カネンド</t>
    </rPh>
    <rPh sb="6" eb="8">
      <t>ヘイセイ</t>
    </rPh>
    <rPh sb="10" eb="11">
      <t>ネン</t>
    </rPh>
    <rPh sb="11" eb="12">
      <t>ド</t>
    </rPh>
    <rPh sb="12" eb="14">
      <t>イゼン</t>
    </rPh>
    <rPh sb="15" eb="17">
      <t>ショグウ</t>
    </rPh>
    <rPh sb="17" eb="19">
      <t>カイゼン</t>
    </rPh>
    <rPh sb="19" eb="20">
      <t>トウ</t>
    </rPh>
    <rPh sb="20" eb="22">
      <t>カサン</t>
    </rPh>
    <rPh sb="23" eb="25">
      <t>ザンガク</t>
    </rPh>
    <phoneticPr fontId="1"/>
  </si>
  <si>
    <t>施設の定めた常勤時間</t>
    <rPh sb="0" eb="2">
      <t>シセツ</t>
    </rPh>
    <rPh sb="3" eb="4">
      <t>サダ</t>
    </rPh>
    <rPh sb="6" eb="8">
      <t>ジョウキン</t>
    </rPh>
    <rPh sb="8" eb="10">
      <t>ジカン</t>
    </rPh>
    <phoneticPr fontId="1"/>
  </si>
  <si>
    <t>賞与（一時金・その他（　　　　））</t>
    <phoneticPr fontId="1"/>
  </si>
  <si>
    <t>年度</t>
    <rPh sb="0" eb="2">
      <t>ネンド</t>
    </rPh>
    <phoneticPr fontId="1"/>
  </si>
  <si>
    <t>金額</t>
    <rPh sb="0" eb="2">
      <t>キンガク</t>
    </rPh>
    <phoneticPr fontId="1"/>
  </si>
  <si>
    <t>　　シート入力の順番について</t>
    <rPh sb="5" eb="7">
      <t>ニュウリョク</t>
    </rPh>
    <rPh sb="8" eb="10">
      <t>ジュンバン</t>
    </rPh>
    <phoneticPr fontId="1"/>
  </si>
  <si>
    <t>以下の順番で作成してください。</t>
    <rPh sb="0" eb="2">
      <t>イカ</t>
    </rPh>
    <rPh sb="3" eb="5">
      <t>ジュンバン</t>
    </rPh>
    <rPh sb="6" eb="8">
      <t>サクセイ</t>
    </rPh>
    <phoneticPr fontId="1"/>
  </si>
  <si>
    <t>職種</t>
    <rPh sb="0" eb="2">
      <t>ショクシュ</t>
    </rPh>
    <phoneticPr fontId="1"/>
  </si>
  <si>
    <r>
      <t xml:space="preserve">基本給＋諸手当＋賃金改善分
</t>
    </r>
    <r>
      <rPr>
        <b/>
        <sz val="11"/>
        <color theme="1"/>
        <rFont val="メイリオ"/>
        <family val="3"/>
        <charset val="128"/>
      </rPr>
      <t>（a）</t>
    </r>
    <rPh sb="0" eb="3">
      <t>キホンキュウ</t>
    </rPh>
    <rPh sb="4" eb="7">
      <t>ショテアテ</t>
    </rPh>
    <rPh sb="8" eb="10">
      <t>チンギン</t>
    </rPh>
    <rPh sb="10" eb="12">
      <t>カイゼン</t>
    </rPh>
    <rPh sb="12" eb="13">
      <t>フン</t>
    </rPh>
    <phoneticPr fontId="1"/>
  </si>
  <si>
    <r>
      <t xml:space="preserve">処遇Ⅰ
支給額
</t>
    </r>
    <r>
      <rPr>
        <b/>
        <sz val="11"/>
        <color theme="1"/>
        <rFont val="メイリオ"/>
        <family val="3"/>
        <charset val="128"/>
      </rPr>
      <t>（h）</t>
    </r>
    <rPh sb="0" eb="2">
      <t>ショグウ</t>
    </rPh>
    <rPh sb="4" eb="7">
      <t>シキュウガク</t>
    </rPh>
    <phoneticPr fontId="1"/>
  </si>
  <si>
    <r>
      <t xml:space="preserve">処遇Ⅱ
支給額
</t>
    </r>
    <r>
      <rPr>
        <b/>
        <sz val="11"/>
        <color theme="1"/>
        <rFont val="メイリオ"/>
        <family val="3"/>
        <charset val="128"/>
      </rPr>
      <t>（b）</t>
    </r>
    <rPh sb="0" eb="2">
      <t>ショグウ</t>
    </rPh>
    <rPh sb="4" eb="7">
      <t>シキュウガク</t>
    </rPh>
    <phoneticPr fontId="1"/>
  </si>
  <si>
    <r>
      <t xml:space="preserve">職員処遇改善費
支給額
</t>
    </r>
    <r>
      <rPr>
        <b/>
        <sz val="11"/>
        <color theme="1"/>
        <rFont val="メイリオ"/>
        <family val="3"/>
        <charset val="128"/>
      </rPr>
      <t>（c)</t>
    </r>
    <rPh sb="0" eb="2">
      <t>ショクイン</t>
    </rPh>
    <rPh sb="2" eb="4">
      <t>ショグウ</t>
    </rPh>
    <rPh sb="4" eb="6">
      <t>カイゼン</t>
    </rPh>
    <rPh sb="6" eb="7">
      <t>ヒ</t>
    </rPh>
    <rPh sb="8" eb="11">
      <t>シキュウガク</t>
    </rPh>
    <phoneticPr fontId="1"/>
  </si>
  <si>
    <r>
      <t xml:space="preserve">今年度法定福利費の事業主負担額
</t>
    </r>
    <r>
      <rPr>
        <b/>
        <sz val="11"/>
        <color theme="1"/>
        <rFont val="メイリオ"/>
        <family val="3"/>
        <charset val="128"/>
      </rPr>
      <t>（d）</t>
    </r>
    <rPh sb="0" eb="3">
      <t>コンネンド</t>
    </rPh>
    <rPh sb="3" eb="5">
      <t>ホウテイ</t>
    </rPh>
    <rPh sb="5" eb="7">
      <t>フクリ</t>
    </rPh>
    <rPh sb="7" eb="8">
      <t>ヒ</t>
    </rPh>
    <rPh sb="9" eb="12">
      <t>ジギョウヌシ</t>
    </rPh>
    <rPh sb="12" eb="14">
      <t>フタン</t>
    </rPh>
    <rPh sb="14" eb="15">
      <t>ガク</t>
    </rPh>
    <phoneticPr fontId="1"/>
  </si>
  <si>
    <r>
      <t xml:space="preserve">基準年度適用賃金＋人勧分
</t>
    </r>
    <r>
      <rPr>
        <b/>
        <sz val="11"/>
        <color theme="1"/>
        <rFont val="メイリオ"/>
        <family val="3"/>
        <charset val="128"/>
      </rPr>
      <t>（f）</t>
    </r>
    <rPh sb="0" eb="2">
      <t>キジュン</t>
    </rPh>
    <rPh sb="2" eb="4">
      <t>ネンド</t>
    </rPh>
    <rPh sb="4" eb="6">
      <t>テキヨウ</t>
    </rPh>
    <rPh sb="6" eb="8">
      <t>チンギン</t>
    </rPh>
    <rPh sb="9" eb="10">
      <t>ヒト</t>
    </rPh>
    <rPh sb="11" eb="12">
      <t>ブン</t>
    </rPh>
    <phoneticPr fontId="1"/>
  </si>
  <si>
    <t>処遇Ⅱ及び職員処遇の有無</t>
    <rPh sb="0" eb="2">
      <t>ショグウ</t>
    </rPh>
    <rPh sb="3" eb="4">
      <t>オヨ</t>
    </rPh>
    <rPh sb="5" eb="7">
      <t>ショクイン</t>
    </rPh>
    <rPh sb="7" eb="9">
      <t>ショグウ</t>
    </rPh>
    <rPh sb="10" eb="12">
      <t>ウム</t>
    </rPh>
    <phoneticPr fontId="1"/>
  </si>
  <si>
    <r>
      <t xml:space="preserve">基準年度
法定福利費
事業主負担額
</t>
    </r>
    <r>
      <rPr>
        <b/>
        <sz val="11"/>
        <color theme="1"/>
        <rFont val="ＭＳ Ｐゴシック"/>
        <family val="3"/>
        <charset val="128"/>
        <scheme val="minor"/>
      </rPr>
      <t>(g)</t>
    </r>
    <phoneticPr fontId="1"/>
  </si>
  <si>
    <t>過年度（平成28年度以前）残額の改善方法
（複数☑選択可能）</t>
    <rPh sb="0" eb="3">
      <t>カネンド</t>
    </rPh>
    <rPh sb="4" eb="6">
      <t>ヘイセイ</t>
    </rPh>
    <rPh sb="8" eb="10">
      <t>ネンド</t>
    </rPh>
    <rPh sb="10" eb="12">
      <t>イゼン</t>
    </rPh>
    <rPh sb="13" eb="15">
      <t>ザンガク</t>
    </rPh>
    <rPh sb="16" eb="18">
      <t>カイゼン</t>
    </rPh>
    <rPh sb="18" eb="20">
      <t>ホウホウ</t>
    </rPh>
    <rPh sb="22" eb="24">
      <t>フクスウ</t>
    </rPh>
    <rPh sb="25" eb="27">
      <t>センタク</t>
    </rPh>
    <rPh sb="27" eb="29">
      <t>カノウ</t>
    </rPh>
    <phoneticPr fontId="1"/>
  </si>
  <si>
    <r>
      <t>　　※「手当」、「その他」にチェックがある場合は、
　　　　入力シートに名称</t>
    </r>
    <r>
      <rPr>
        <u/>
        <sz val="20"/>
        <color theme="1"/>
        <rFont val="HG丸ｺﾞｼｯｸM-PRO"/>
        <family val="3"/>
        <charset val="128"/>
      </rPr>
      <t>を記載してください</t>
    </r>
    <r>
      <rPr>
        <sz val="20"/>
        <color theme="1"/>
        <rFont val="HG丸ｺﾞｼｯｸM-PRO"/>
        <family val="3"/>
        <charset val="128"/>
      </rPr>
      <t>。</t>
    </r>
    <rPh sb="4" eb="6">
      <t>テアテ</t>
    </rPh>
    <rPh sb="11" eb="12">
      <t>ホカ</t>
    </rPh>
    <rPh sb="21" eb="23">
      <t>バアイ</t>
    </rPh>
    <rPh sb="30" eb="32">
      <t>ニュウリョク</t>
    </rPh>
    <rPh sb="36" eb="38">
      <t>メイショウ</t>
    </rPh>
    <rPh sb="39" eb="41">
      <t>キサイ</t>
    </rPh>
    <phoneticPr fontId="1"/>
  </si>
  <si>
    <t>〇〇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</si>
</sst>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人&quot;"/>
    <numFmt numFmtId="177" formatCode="[$-411]ggge&quot;年&quot;m&quot;月&quot;d&quot;日&quot;;@"/>
    <numFmt numFmtId="178" formatCode="0_ "/>
    <numFmt numFmtId="179" formatCode="0.00_ "/>
    <numFmt numFmtId="180" formatCode="0.00_);[Red]\(0.00\)"/>
    <numFmt numFmtId="181" formatCode="0_);[Red]\(0\)"/>
    <numFmt numFmtId="182" formatCode="#,##0_ "/>
    <numFmt numFmtId="183" formatCode="####.0&quot;人&quot;"/>
    <numFmt numFmtId="184" formatCode="####&quot;時間（月）&quot;"/>
    <numFmt numFmtId="185" formatCode="###,###&quot;円&quot;"/>
    <numFmt numFmtId="186" formatCode="yyyy&quot;年&quot;m&quot;月&quot;;@"/>
    <numFmt numFmtId="187" formatCode="###,###&quot;時間（月）&quot;"/>
  </numFmts>
  <fonts count="7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明朝"/>
      <family val="1"/>
      <charset val="128"/>
    </font>
    <font>
      <sz val="14"/>
      <name val="ＭＳ 明朝"/>
      <family val="1"/>
      <charset val="128"/>
    </font>
    <font>
      <sz val="18"/>
      <name val="ＭＳ 明朝"/>
      <family val="1"/>
      <charset val="128"/>
    </font>
    <font>
      <sz val="11"/>
      <name val="ＭＳ Ｐゴシック"/>
      <family val="3"/>
      <charset val="128"/>
    </font>
    <font>
      <sz val="10"/>
      <name val="ＭＳ 明朝"/>
      <family val="1"/>
      <charset val="128"/>
    </font>
    <font>
      <sz val="11"/>
      <name val="ＭＳ Ｐ明朝"/>
      <family val="1"/>
      <charset val="128"/>
    </font>
    <font>
      <sz val="20"/>
      <name val="ＭＳ 明朝"/>
      <family val="1"/>
      <charset val="128"/>
    </font>
    <font>
      <sz val="11"/>
      <color indexed="8"/>
      <name val="ＭＳ Ｐゴシック"/>
      <family val="3"/>
      <charset val="128"/>
    </font>
    <font>
      <sz val="12"/>
      <name val="ＭＳ ゴシック"/>
      <family val="3"/>
      <charset val="128"/>
    </font>
    <font>
      <sz val="11"/>
      <name val="明朝"/>
      <family val="3"/>
      <charset val="128"/>
    </font>
    <font>
      <sz val="11"/>
      <name val="HG丸ｺﾞｼｯｸM-PRO"/>
      <family val="3"/>
      <charset val="128"/>
    </font>
    <font>
      <sz val="10"/>
      <name val="HG丸ｺﾞｼｯｸM-PRO"/>
      <family val="3"/>
      <charset val="128"/>
    </font>
    <font>
      <sz val="14"/>
      <name val="HG丸ｺﾞｼｯｸM-PRO"/>
      <family val="3"/>
      <charset val="128"/>
    </font>
    <font>
      <sz val="16"/>
      <name val="HG丸ｺﾞｼｯｸM-PRO"/>
      <family val="3"/>
      <charset val="128"/>
    </font>
    <font>
      <sz val="18"/>
      <color theme="0"/>
      <name val="HG丸ｺﾞｼｯｸM-PRO"/>
      <family val="3"/>
      <charset val="128"/>
    </font>
    <font>
      <sz val="22"/>
      <name val="HG丸ｺﾞｼｯｸM-PRO"/>
      <family val="3"/>
      <charset val="128"/>
    </font>
    <font>
      <sz val="18"/>
      <name val="HG丸ｺﾞｼｯｸM-PRO"/>
      <family val="3"/>
      <charset val="128"/>
    </font>
    <font>
      <sz val="20"/>
      <name val="HG丸ｺﾞｼｯｸM-PRO"/>
      <family val="3"/>
      <charset val="128"/>
    </font>
    <font>
      <sz val="16"/>
      <name val="ＭＳ 明朝"/>
      <family val="1"/>
      <charset val="128"/>
    </font>
    <font>
      <sz val="16"/>
      <color theme="0"/>
      <name val="HG丸ｺﾞｼｯｸM-PRO"/>
      <family val="3"/>
      <charset val="128"/>
    </font>
    <font>
      <sz val="28"/>
      <name val="HG丸ｺﾞｼｯｸM-PRO"/>
      <family val="3"/>
      <charset val="128"/>
    </font>
    <font>
      <sz val="28"/>
      <color rgb="FFFF0000"/>
      <name val="HG丸ｺﾞｼｯｸM-PRO"/>
      <family val="3"/>
      <charset val="128"/>
    </font>
    <font>
      <sz val="18"/>
      <color theme="1"/>
      <name val="HG丸ｺﾞｼｯｸM-PRO"/>
      <family val="3"/>
      <charset val="128"/>
    </font>
    <font>
      <sz val="10"/>
      <color theme="5" tint="0.79998168889431442"/>
      <name val="HG丸ｺﾞｼｯｸM-PRO"/>
      <family val="3"/>
      <charset val="128"/>
    </font>
    <font>
      <sz val="22"/>
      <color theme="0"/>
      <name val="HG丸ｺﾞｼｯｸM-PRO"/>
      <family val="3"/>
      <charset val="128"/>
    </font>
    <font>
      <sz val="26"/>
      <name val="HG丸ｺﾞｼｯｸM-PRO"/>
      <family val="3"/>
      <charset val="128"/>
    </font>
    <font>
      <sz val="11"/>
      <color theme="1"/>
      <name val="ＭＳ Ｐゴシック"/>
      <family val="2"/>
      <charset val="128"/>
      <scheme val="minor"/>
    </font>
    <font>
      <sz val="18"/>
      <name val="ＭＳ Ｐ明朝"/>
      <family val="1"/>
      <charset val="128"/>
    </font>
    <font>
      <sz val="20"/>
      <name val="ＭＳ Ｐ明朝"/>
      <family val="1"/>
      <charset val="128"/>
    </font>
    <font>
      <sz val="6"/>
      <name val="ＭＳ Ｐゴシック"/>
      <family val="3"/>
      <charset val="128"/>
      <scheme val="minor"/>
    </font>
    <font>
      <sz val="8"/>
      <name val="ＭＳ Ｐ明朝"/>
      <family val="1"/>
      <charset val="128"/>
    </font>
    <font>
      <sz val="9"/>
      <name val="ＭＳ Ｐ明朝"/>
      <family val="1"/>
      <charset val="128"/>
    </font>
    <font>
      <b/>
      <sz val="9"/>
      <color indexed="81"/>
      <name val="MS P ゴシック"/>
      <family val="3"/>
      <charset val="128"/>
    </font>
    <font>
      <sz val="14"/>
      <color indexed="81"/>
      <name val="ＭＳ 明朝"/>
      <family val="1"/>
      <charset val="128"/>
    </font>
    <font>
      <sz val="16"/>
      <color indexed="81"/>
      <name val="ＭＳ 明朝"/>
      <family val="1"/>
      <charset val="128"/>
    </font>
    <font>
      <sz val="18"/>
      <color rgb="FF0070C0"/>
      <name val="HG丸ｺﾞｼｯｸM-PRO"/>
      <family val="3"/>
      <charset val="128"/>
    </font>
    <font>
      <b/>
      <sz val="20"/>
      <color rgb="FF0070C0"/>
      <name val="HG丸ｺﾞｼｯｸM-PRO"/>
      <family val="3"/>
      <charset val="128"/>
    </font>
    <font>
      <b/>
      <sz val="20"/>
      <color indexed="81"/>
      <name val="ＭＳ 明朝"/>
      <family val="1"/>
      <charset val="128"/>
    </font>
    <font>
      <b/>
      <sz val="20"/>
      <color indexed="48"/>
      <name val="ＭＳ 明朝"/>
      <family val="1"/>
      <charset val="128"/>
    </font>
    <font>
      <sz val="14"/>
      <name val="ＭＳ Ｐ明朝"/>
      <family val="1"/>
      <charset val="128"/>
    </font>
    <font>
      <sz val="12"/>
      <name val="ＭＳ Ｐ明朝"/>
      <family val="1"/>
      <charset val="128"/>
    </font>
    <font>
      <b/>
      <u/>
      <sz val="20"/>
      <color rgb="FFFF0000"/>
      <name val="ＭＳ Ｐ明朝"/>
      <family val="1"/>
      <charset val="128"/>
    </font>
    <font>
      <u/>
      <sz val="16"/>
      <color rgb="FFFF0000"/>
      <name val="ＭＳ Ｐ明朝"/>
      <family val="1"/>
      <charset val="128"/>
    </font>
    <font>
      <b/>
      <u/>
      <sz val="18"/>
      <name val="ＭＳ Ｐ明朝"/>
      <family val="1"/>
      <charset val="128"/>
    </font>
    <font>
      <sz val="16"/>
      <name val="ＭＳ Ｐ明朝"/>
      <family val="1"/>
      <charset val="128"/>
    </font>
    <font>
      <sz val="24"/>
      <name val="ＭＳ 明朝"/>
      <family val="1"/>
      <charset val="128"/>
    </font>
    <font>
      <b/>
      <u/>
      <sz val="16"/>
      <name val="ＭＳ 明朝"/>
      <family val="1"/>
      <charset val="128"/>
    </font>
    <font>
      <u/>
      <sz val="16"/>
      <name val="ＭＳ Ｐ明朝"/>
      <family val="1"/>
      <charset val="128"/>
    </font>
    <font>
      <b/>
      <u/>
      <sz val="14"/>
      <name val="ＭＳ Ｐ明朝"/>
      <family val="1"/>
      <charset val="128"/>
    </font>
    <font>
      <b/>
      <sz val="16"/>
      <name val="ＭＳ Ｐ明朝"/>
      <family val="1"/>
      <charset val="128"/>
    </font>
    <font>
      <sz val="18"/>
      <color theme="1"/>
      <name val="ＭＳ Ｐゴシック"/>
      <family val="2"/>
      <charset val="128"/>
      <scheme val="minor"/>
    </font>
    <font>
      <sz val="11"/>
      <color theme="1"/>
      <name val="メイリオ"/>
      <family val="3"/>
      <charset val="128"/>
    </font>
    <font>
      <b/>
      <sz val="11"/>
      <color theme="1"/>
      <name val="メイリオ"/>
      <family val="3"/>
      <charset val="128"/>
    </font>
    <font>
      <b/>
      <sz val="11"/>
      <color theme="1"/>
      <name val="ＭＳ Ｐゴシック"/>
      <family val="3"/>
      <charset val="128"/>
      <scheme val="minor"/>
    </font>
    <font>
      <sz val="20"/>
      <color theme="1"/>
      <name val="HG丸ｺﾞｼｯｸM-PRO"/>
      <family val="3"/>
      <charset val="128"/>
    </font>
    <font>
      <sz val="22"/>
      <color theme="1"/>
      <name val="HG丸ｺﾞｼｯｸM-PRO"/>
      <family val="3"/>
      <charset val="128"/>
    </font>
    <font>
      <u/>
      <sz val="20"/>
      <color theme="1"/>
      <name val="HG丸ｺﾞｼｯｸM-PRO"/>
      <family val="3"/>
      <charset val="128"/>
    </font>
    <font>
      <sz val="11"/>
      <color theme="1"/>
      <name val="HG丸ｺﾞｼｯｸM-PRO"/>
      <family val="3"/>
      <charset val="128"/>
    </font>
    <font>
      <sz val="16"/>
      <color theme="1"/>
      <name val="HG丸ｺﾞｼｯｸM-PRO"/>
      <family val="3"/>
      <charset val="128"/>
    </font>
    <font>
      <b/>
      <sz val="28"/>
      <color theme="1"/>
      <name val="ＭＳ 明朝"/>
      <family val="1"/>
      <charset val="128"/>
    </font>
    <font>
      <b/>
      <sz val="24"/>
      <color theme="1"/>
      <name val="ＭＳ 明朝"/>
      <family val="1"/>
      <charset val="128"/>
    </font>
    <font>
      <sz val="16"/>
      <color theme="1"/>
      <name val="ＭＳ 明朝"/>
      <family val="1"/>
      <charset val="128"/>
    </font>
    <font>
      <b/>
      <sz val="24"/>
      <color theme="1"/>
      <name val="HG丸ｺﾞｼｯｸM-PRO"/>
      <family val="3"/>
      <charset val="128"/>
    </font>
    <font>
      <b/>
      <sz val="14"/>
      <color theme="1"/>
      <name val="ＭＳ Ｐ明朝"/>
      <family val="1"/>
      <charset val="128"/>
    </font>
    <font>
      <sz val="11"/>
      <color theme="1"/>
      <name val="ＭＳ Ｐ明朝"/>
      <family val="1"/>
      <charset val="128"/>
    </font>
    <font>
      <b/>
      <u/>
      <sz val="20"/>
      <color indexed="81"/>
      <name val="ＭＳ 明朝"/>
      <family val="1"/>
      <charset val="128"/>
    </font>
    <font>
      <b/>
      <sz val="20"/>
      <color indexed="8"/>
      <name val="ＭＳ 明朝"/>
      <family val="1"/>
      <charset val="128"/>
    </font>
    <font>
      <b/>
      <u/>
      <sz val="20"/>
      <color indexed="10"/>
      <name val="HG創英角ﾎﾟｯﾌﾟ体"/>
      <family val="3"/>
      <charset val="128"/>
    </font>
    <font>
      <sz val="10"/>
      <name val="ＭＳ Ｐ明朝"/>
      <family val="1"/>
      <charset val="128"/>
    </font>
  </fonts>
  <fills count="1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5" tint="0.79998168889431442"/>
        <bgColor indexed="64"/>
      </patternFill>
    </fill>
    <fill>
      <patternFill patternType="gray125">
        <bgColor theme="0"/>
      </patternFill>
    </fill>
    <fill>
      <patternFill patternType="solid">
        <fgColor theme="5" tint="0.39997558519241921"/>
        <bgColor indexed="64"/>
      </patternFill>
    </fill>
    <fill>
      <patternFill patternType="solid">
        <fgColor rgb="FFFDCFA1"/>
        <bgColor indexed="64"/>
      </patternFill>
    </fill>
    <fill>
      <patternFill patternType="solid">
        <fgColor rgb="FFFFFF00"/>
        <bgColor indexed="64"/>
      </patternFill>
    </fill>
    <fill>
      <patternFill patternType="solid">
        <fgColor rgb="FF66FF99"/>
        <bgColor indexed="64"/>
      </patternFill>
    </fill>
    <fill>
      <patternFill patternType="solid">
        <fgColor rgb="FFFFC000"/>
        <bgColor indexed="64"/>
      </patternFill>
    </fill>
    <fill>
      <patternFill patternType="solid">
        <fgColor theme="7" tint="0.59999389629810485"/>
        <bgColor indexed="64"/>
      </patternFill>
    </fill>
    <fill>
      <patternFill patternType="solid">
        <fgColor rgb="FF99CCFF"/>
        <bgColor indexed="64"/>
      </patternFill>
    </fill>
    <fill>
      <patternFill patternType="solid">
        <fgColor rgb="FFFF99FF"/>
        <bgColor indexed="64"/>
      </patternFill>
    </fill>
    <fill>
      <patternFill patternType="solid">
        <fgColor theme="9" tint="0.39997558519241921"/>
        <bgColor indexed="64"/>
      </patternFill>
    </fill>
    <fill>
      <patternFill patternType="solid">
        <fgColor rgb="FFF4B084"/>
        <bgColor indexed="64"/>
      </patternFill>
    </fill>
    <fill>
      <patternFill patternType="solid">
        <fgColor rgb="FFA2D08E"/>
        <bgColor indexed="64"/>
      </patternFill>
    </fill>
  </fills>
  <borders count="114">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bottom style="thin">
        <color auto="1"/>
      </bottom>
      <diagonal/>
    </border>
    <border>
      <left/>
      <right/>
      <top style="thin">
        <color indexed="64"/>
      </top>
      <bottom style="medium">
        <color indexed="64"/>
      </bottom>
      <diagonal/>
    </border>
    <border>
      <left/>
      <right style="medium">
        <color auto="1"/>
      </right>
      <top style="thin">
        <color indexed="64"/>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style="hair">
        <color indexed="64"/>
      </top>
      <bottom/>
      <diagonal/>
    </border>
    <border>
      <left/>
      <right/>
      <top style="hair">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theme="1"/>
      </left>
      <right style="thick">
        <color theme="1"/>
      </right>
      <top style="thick">
        <color theme="1"/>
      </top>
      <bottom/>
      <diagonal/>
    </border>
    <border>
      <left style="thick">
        <color theme="1"/>
      </left>
      <right style="thick">
        <color theme="1"/>
      </right>
      <top/>
      <bottom style="thin">
        <color auto="1"/>
      </bottom>
      <diagonal/>
    </border>
    <border>
      <left style="thick">
        <color theme="1"/>
      </left>
      <right style="thick">
        <color theme="1"/>
      </right>
      <top style="thin">
        <color auto="1"/>
      </top>
      <bottom/>
      <diagonal/>
    </border>
    <border>
      <left style="thick">
        <color theme="1"/>
      </left>
      <right style="thick">
        <color theme="1"/>
      </right>
      <top/>
      <bottom style="thick">
        <color theme="1"/>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style="thick">
        <color theme="1"/>
      </bottom>
      <diagonal/>
    </border>
    <border>
      <left/>
      <right/>
      <top/>
      <bottom style="thick">
        <color theme="1"/>
      </bottom>
      <diagonal/>
    </border>
    <border>
      <left/>
      <right style="thick">
        <color theme="1"/>
      </right>
      <top/>
      <bottom style="thick">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bottom style="thin">
        <color auto="1"/>
      </bottom>
      <diagonal/>
    </border>
    <border>
      <left/>
      <right style="hair">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style="medium">
        <color auto="1"/>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auto="1"/>
      </bottom>
      <diagonal/>
    </border>
    <border>
      <left style="thin">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hair">
        <color indexed="64"/>
      </top>
      <bottom/>
      <diagonal/>
    </border>
    <border>
      <left style="hair">
        <color indexed="64"/>
      </left>
      <right/>
      <top style="hair">
        <color indexed="64"/>
      </top>
      <bottom style="hair">
        <color indexed="64"/>
      </bottom>
      <diagonal/>
    </border>
    <border diagonalUp="1">
      <left style="thin">
        <color auto="1"/>
      </left>
      <right style="thin">
        <color auto="1"/>
      </right>
      <top style="thin">
        <color auto="1"/>
      </top>
      <bottom/>
      <diagonal style="thin">
        <color auto="1"/>
      </diagonal>
    </border>
    <border>
      <left style="thick">
        <color theme="1"/>
      </left>
      <right/>
      <top style="thin">
        <color auto="1"/>
      </top>
      <bottom/>
      <diagonal/>
    </border>
    <border>
      <left style="thick">
        <color theme="1"/>
      </left>
      <right/>
      <top/>
      <bottom style="thin">
        <color auto="1"/>
      </bottom>
      <diagonal/>
    </border>
    <border>
      <left/>
      <right style="dotted">
        <color indexed="64"/>
      </right>
      <top style="thin">
        <color auto="1"/>
      </top>
      <bottom/>
      <diagonal/>
    </border>
    <border>
      <left/>
      <right style="dotted">
        <color indexed="64"/>
      </right>
      <top/>
      <bottom style="thin">
        <color indexed="64"/>
      </bottom>
      <diagonal/>
    </border>
    <border>
      <left style="thin">
        <color auto="1"/>
      </left>
      <right style="thin">
        <color auto="1"/>
      </right>
      <top style="dotted">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theme="1"/>
      </left>
      <right/>
      <top/>
      <bottom/>
      <diagonal/>
    </border>
    <border>
      <left/>
      <right style="medium">
        <color indexed="64"/>
      </right>
      <top/>
      <bottom/>
      <diagonal/>
    </border>
    <border>
      <left style="thin">
        <color auto="1"/>
      </left>
      <right style="thin">
        <color auto="1"/>
      </right>
      <top style="thin">
        <color auto="1"/>
      </top>
      <bottom style="double">
        <color indexed="64"/>
      </bottom>
      <diagonal/>
    </border>
    <border diagonalUp="1">
      <left style="thin">
        <color auto="1"/>
      </left>
      <right style="thin">
        <color auto="1"/>
      </right>
      <top style="thin">
        <color auto="1"/>
      </top>
      <bottom style="thin">
        <color auto="1"/>
      </bottom>
      <diagonal style="thin">
        <color auto="1"/>
      </diagonal>
    </border>
    <border>
      <left style="medium">
        <color auto="1"/>
      </left>
      <right/>
      <top/>
      <bottom/>
      <diagonal/>
    </border>
    <border>
      <left style="thin">
        <color auto="1"/>
      </left>
      <right/>
      <top style="medium">
        <color indexed="64"/>
      </top>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left/>
      <right style="medium">
        <color auto="1"/>
      </right>
      <top style="thin">
        <color auto="1"/>
      </top>
      <bottom/>
      <diagonal/>
    </border>
    <border>
      <left style="thin">
        <color auto="1"/>
      </left>
      <right/>
      <top/>
      <bottom style="medium">
        <color indexed="64"/>
      </bottom>
      <diagonal/>
    </border>
    <border>
      <left style="thin">
        <color indexed="64"/>
      </left>
      <right style="hair">
        <color auto="1"/>
      </right>
      <top/>
      <bottom style="thin">
        <color auto="1"/>
      </bottom>
      <diagonal/>
    </border>
    <border>
      <left style="thin">
        <color indexed="64"/>
      </left>
      <right style="hair">
        <color auto="1"/>
      </right>
      <top style="thin">
        <color auto="1"/>
      </top>
      <bottom/>
      <diagonal/>
    </border>
    <border>
      <left style="thin">
        <color indexed="64"/>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thin">
        <color auto="1"/>
      </left>
      <right style="thin">
        <color indexed="64"/>
      </right>
      <top/>
      <bottom/>
      <diagonal style="thin">
        <color auto="1"/>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style="thick">
        <color theme="1"/>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diagonal/>
    </border>
  </borders>
  <cellStyleXfs count="27">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9" fontId="7" fillId="0" borderId="0" applyFont="0" applyFill="0" applyBorder="0" applyAlignment="0" applyProtection="0">
      <alignment vertical="center"/>
    </xf>
    <xf numFmtId="9" fontId="11" fillId="0" borderId="0" applyFont="0" applyFill="0" applyBorder="0" applyAlignment="0" applyProtection="0">
      <alignment vertical="center"/>
    </xf>
    <xf numFmtId="38" fontId="12" fillId="0" borderId="0" applyFont="0" applyFill="0" applyBorder="0" applyAlignment="0" applyProtection="0">
      <alignment vertical="center"/>
    </xf>
    <xf numFmtId="38" fontId="11" fillId="0" borderId="0" applyFont="0" applyFill="0" applyBorder="0" applyAlignment="0" applyProtection="0">
      <alignment vertical="center"/>
    </xf>
    <xf numFmtId="38" fontId="7" fillId="0" borderId="0" applyFont="0" applyFill="0" applyBorder="0" applyAlignment="0" applyProtection="0">
      <alignment vertical="center"/>
    </xf>
    <xf numFmtId="38" fontId="11" fillId="0" borderId="0" applyFont="0" applyFill="0" applyBorder="0" applyAlignment="0" applyProtection="0">
      <alignment vertical="center"/>
    </xf>
    <xf numFmtId="0" fontId="12" fillId="0" borderId="0">
      <alignment vertical="center"/>
    </xf>
    <xf numFmtId="0" fontId="12" fillId="0" borderId="0">
      <alignment vertical="center"/>
    </xf>
    <xf numFmtId="0" fontId="2" fillId="0" borderId="0">
      <alignment vertical="center"/>
    </xf>
    <xf numFmtId="0" fontId="7" fillId="0" borderId="0">
      <alignment vertical="center"/>
    </xf>
    <xf numFmtId="0" fontId="8" fillId="0" borderId="0">
      <alignment vertical="center"/>
    </xf>
    <xf numFmtId="0" fontId="11" fillId="0" borderId="0">
      <alignment vertical="center"/>
    </xf>
    <xf numFmtId="0" fontId="8" fillId="0" borderId="0"/>
    <xf numFmtId="0" fontId="2" fillId="0" borderId="0">
      <alignment vertical="center"/>
    </xf>
    <xf numFmtId="0" fontId="7" fillId="0" borderId="0">
      <alignment vertical="center"/>
    </xf>
    <xf numFmtId="0" fontId="2" fillId="0" borderId="0">
      <alignment vertical="center"/>
    </xf>
    <xf numFmtId="0" fontId="13" fillId="0" borderId="0"/>
    <xf numFmtId="38" fontId="30" fillId="0" borderId="0" applyFont="0" applyFill="0" applyBorder="0" applyAlignment="0" applyProtection="0">
      <alignment vertical="center"/>
    </xf>
    <xf numFmtId="9" fontId="7"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3" fillId="0" borderId="0"/>
    <xf numFmtId="0" fontId="2" fillId="0" borderId="0">
      <alignment vertical="center"/>
    </xf>
    <xf numFmtId="0" fontId="7" fillId="0" borderId="0"/>
  </cellStyleXfs>
  <cellXfs count="801">
    <xf numFmtId="0" fontId="0" fillId="0" borderId="0" xfId="0">
      <alignment vertical="center"/>
    </xf>
    <xf numFmtId="0" fontId="4" fillId="0" borderId="0" xfId="1" applyFont="1" applyFill="1">
      <alignment vertical="center"/>
    </xf>
    <xf numFmtId="0" fontId="4" fillId="0" borderId="0" xfId="1" applyFont="1" applyFill="1" applyBorder="1">
      <alignment vertical="center"/>
    </xf>
    <xf numFmtId="0" fontId="5" fillId="0" borderId="0" xfId="1" applyFont="1" applyFill="1">
      <alignment vertical="center"/>
    </xf>
    <xf numFmtId="0" fontId="4" fillId="0" borderId="0" xfId="1" applyFont="1" applyFill="1" applyAlignment="1">
      <alignment vertical="center"/>
    </xf>
    <xf numFmtId="0" fontId="4" fillId="0" borderId="0" xfId="1" applyFont="1" applyFill="1" applyAlignment="1">
      <alignment vertical="center" wrapText="1"/>
    </xf>
    <xf numFmtId="0" fontId="8" fillId="0" borderId="0" xfId="1" applyFont="1" applyFill="1" applyBorder="1" applyAlignment="1">
      <alignment vertical="center"/>
    </xf>
    <xf numFmtId="0" fontId="14" fillId="2" borderId="5"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0" xfId="1" applyFont="1" applyFill="1" applyBorder="1" applyAlignment="1">
      <alignment horizontal="center" vertical="center" wrapText="1" shrinkToFit="1"/>
    </xf>
    <xf numFmtId="0" fontId="14" fillId="2" borderId="0" xfId="1" applyFont="1" applyFill="1" applyBorder="1" applyAlignment="1">
      <alignment horizontal="right" vertical="center"/>
    </xf>
    <xf numFmtId="0" fontId="14" fillId="0" borderId="0" xfId="1" applyFont="1" applyFill="1" applyBorder="1" applyAlignment="1">
      <alignment horizontal="right" vertical="center"/>
    </xf>
    <xf numFmtId="178" fontId="4" fillId="0" borderId="0" xfId="1" applyNumberFormat="1" applyFont="1" applyFill="1" applyAlignment="1">
      <alignment horizontal="center" vertical="center"/>
    </xf>
    <xf numFmtId="0" fontId="15" fillId="0" borderId="0" xfId="1" applyFont="1" applyFill="1" applyAlignment="1">
      <alignment vertical="center" wrapText="1"/>
    </xf>
    <xf numFmtId="0" fontId="14" fillId="2" borderId="7" xfId="1" applyFont="1" applyFill="1" applyBorder="1" applyAlignment="1">
      <alignment horizontal="center" vertical="center"/>
    </xf>
    <xf numFmtId="49" fontId="15" fillId="0" borderId="0" xfId="1" applyNumberFormat="1" applyFont="1" applyFill="1" applyAlignment="1">
      <alignment horizontal="center" vertical="center"/>
    </xf>
    <xf numFmtId="49" fontId="19" fillId="0" borderId="0" xfId="1" applyNumberFormat="1" applyFont="1" applyFill="1" applyAlignment="1">
      <alignment vertical="center"/>
    </xf>
    <xf numFmtId="49" fontId="17" fillId="0" borderId="0" xfId="1" applyNumberFormat="1" applyFont="1" applyFill="1" applyBorder="1" applyAlignment="1">
      <alignment horizontal="center" vertical="center" shrinkToFit="1"/>
    </xf>
    <xf numFmtId="0" fontId="17" fillId="2" borderId="0" xfId="1" applyFont="1" applyFill="1" applyBorder="1" applyAlignment="1">
      <alignment horizontal="center" vertical="center"/>
    </xf>
    <xf numFmtId="0" fontId="4" fillId="0" borderId="0" xfId="1" applyFont="1" applyFill="1" applyAlignment="1">
      <alignment horizontal="center" vertical="center"/>
    </xf>
    <xf numFmtId="178" fontId="22" fillId="0" borderId="0" xfId="1" applyNumberFormat="1" applyFont="1" applyFill="1">
      <alignment vertical="center"/>
    </xf>
    <xf numFmtId="0" fontId="22" fillId="0" borderId="0" xfId="1" applyFont="1" applyFill="1" applyAlignment="1">
      <alignment horizontal="center" vertical="center"/>
    </xf>
    <xf numFmtId="179" fontId="4" fillId="0" borderId="0" xfId="1" applyNumberFormat="1" applyFont="1" applyFill="1" applyAlignment="1">
      <alignment horizontal="center" vertical="center"/>
    </xf>
    <xf numFmtId="179" fontId="4" fillId="0" borderId="0" xfId="1" applyNumberFormat="1" applyFont="1" applyFill="1">
      <alignment vertical="center"/>
    </xf>
    <xf numFmtId="180" fontId="4" fillId="0" borderId="0" xfId="1" applyNumberFormat="1" applyFont="1" applyFill="1" applyAlignment="1">
      <alignment horizontal="center" vertical="center"/>
    </xf>
    <xf numFmtId="180" fontId="4" fillId="0" borderId="0" xfId="1" applyNumberFormat="1" applyFont="1" applyFill="1">
      <alignment vertical="center"/>
    </xf>
    <xf numFmtId="0" fontId="5" fillId="0" borderId="0" xfId="1" applyFont="1" applyFill="1" applyAlignment="1">
      <alignment vertical="center" wrapText="1"/>
    </xf>
    <xf numFmtId="178" fontId="22" fillId="0" borderId="0" xfId="1" applyNumberFormat="1" applyFont="1" applyFill="1" applyAlignment="1">
      <alignment horizontal="center" vertical="center"/>
    </xf>
    <xf numFmtId="180" fontId="4" fillId="0" borderId="0" xfId="1" applyNumberFormat="1" applyFont="1" applyFill="1" applyBorder="1" applyAlignment="1">
      <alignment horizontal="center" vertical="center"/>
    </xf>
    <xf numFmtId="0" fontId="5" fillId="0" borderId="0" xfId="1" applyFont="1" applyFill="1" applyAlignment="1">
      <alignment horizontal="center" vertical="center" wrapText="1"/>
    </xf>
    <xf numFmtId="0" fontId="14" fillId="0" borderId="0" xfId="1" applyNumberFormat="1" applyFont="1" applyFill="1" applyBorder="1" applyAlignment="1">
      <alignment horizontal="right" vertical="center"/>
    </xf>
    <xf numFmtId="178" fontId="4" fillId="0" borderId="0" xfId="1" applyNumberFormat="1" applyFont="1" applyFill="1" applyAlignment="1">
      <alignment horizontal="center" vertical="center" wrapText="1"/>
    </xf>
    <xf numFmtId="181" fontId="4" fillId="0" borderId="0" xfId="1" applyNumberFormat="1" applyFont="1" applyFill="1" applyBorder="1">
      <alignment vertical="center"/>
    </xf>
    <xf numFmtId="178" fontId="4" fillId="0" borderId="0" xfId="1" applyNumberFormat="1" applyFont="1" applyFill="1">
      <alignment vertical="center"/>
    </xf>
    <xf numFmtId="178" fontId="15" fillId="0" borderId="0" xfId="1" applyNumberFormat="1" applyFont="1" applyFill="1" applyAlignment="1">
      <alignment horizontal="center" vertical="center"/>
    </xf>
    <xf numFmtId="182" fontId="14" fillId="0" borderId="0" xfId="1" applyNumberFormat="1" applyFont="1" applyFill="1" applyBorder="1" applyAlignment="1">
      <alignment horizontal="right" vertical="center"/>
    </xf>
    <xf numFmtId="0" fontId="24" fillId="0" borderId="0" xfId="1" applyFont="1" applyFill="1" applyAlignment="1">
      <alignment horizontal="center" vertical="center" wrapText="1"/>
    </xf>
    <xf numFmtId="0" fontId="17" fillId="5" borderId="34" xfId="1" applyFont="1" applyFill="1" applyBorder="1" applyAlignment="1">
      <alignment vertical="center"/>
    </xf>
    <xf numFmtId="0" fontId="17" fillId="5" borderId="23" xfId="1" applyFont="1" applyFill="1" applyBorder="1" applyAlignment="1">
      <alignment vertical="center"/>
    </xf>
    <xf numFmtId="0" fontId="14" fillId="6" borderId="0" xfId="1" applyFont="1" applyFill="1" applyBorder="1" applyAlignment="1">
      <alignment horizontal="right" vertical="center"/>
    </xf>
    <xf numFmtId="0" fontId="15" fillId="6" borderId="0" xfId="1" applyFont="1" applyFill="1" applyAlignment="1">
      <alignment vertical="center" wrapText="1"/>
    </xf>
    <xf numFmtId="0" fontId="27" fillId="0" borderId="0" xfId="1" applyFont="1" applyFill="1" applyAlignment="1">
      <alignment vertical="center" wrapText="1"/>
    </xf>
    <xf numFmtId="49" fontId="28" fillId="0" borderId="0" xfId="1" applyNumberFormat="1" applyFont="1" applyFill="1" applyBorder="1" applyAlignment="1">
      <alignment vertical="center"/>
    </xf>
    <xf numFmtId="49" fontId="29" fillId="0" borderId="29" xfId="1" applyNumberFormat="1" applyFont="1" applyFill="1" applyBorder="1" applyAlignment="1">
      <alignment vertical="center"/>
    </xf>
    <xf numFmtId="181" fontId="16" fillId="2" borderId="7" xfId="1" applyNumberFormat="1" applyFont="1" applyFill="1" applyBorder="1" applyAlignment="1" applyProtection="1">
      <alignment horizontal="center" vertical="center"/>
    </xf>
    <xf numFmtId="181" fontId="16" fillId="2" borderId="5" xfId="1" applyNumberFormat="1" applyFont="1" applyFill="1" applyBorder="1" applyAlignment="1" applyProtection="1">
      <alignment horizontal="center" vertical="center"/>
    </xf>
    <xf numFmtId="0" fontId="22" fillId="0" borderId="0" xfId="1" applyFont="1" applyFill="1" applyAlignment="1">
      <alignment horizontal="center" vertical="center"/>
    </xf>
    <xf numFmtId="0" fontId="6" fillId="4" borderId="5" xfId="1" applyFont="1" applyFill="1" applyBorder="1" applyAlignment="1">
      <alignment horizontal="center" vertical="center" wrapText="1"/>
    </xf>
    <xf numFmtId="178" fontId="22" fillId="0" borderId="0" xfId="1" applyNumberFormat="1" applyFont="1" applyFill="1" applyAlignment="1">
      <alignment horizontal="center" vertical="center"/>
    </xf>
    <xf numFmtId="38" fontId="16" fillId="2" borderId="7" xfId="20" applyFont="1" applyFill="1" applyBorder="1" applyAlignment="1" applyProtection="1">
      <alignment horizontal="right" vertical="center"/>
      <protection locked="0"/>
    </xf>
    <xf numFmtId="38" fontId="16" fillId="2" borderId="7" xfId="20" applyFont="1" applyFill="1" applyBorder="1" applyAlignment="1">
      <alignment horizontal="right" vertical="center"/>
    </xf>
    <xf numFmtId="0" fontId="22" fillId="4" borderId="23" xfId="1" applyFont="1" applyFill="1" applyBorder="1" applyAlignment="1">
      <alignment horizontal="left" vertical="center" wrapText="1"/>
    </xf>
    <xf numFmtId="0" fontId="25" fillId="0" borderId="0" xfId="1" applyFont="1" applyFill="1" applyBorder="1" applyAlignment="1">
      <alignment horizontal="center" vertical="center" wrapText="1"/>
    </xf>
    <xf numFmtId="0" fontId="24" fillId="0" borderId="0" xfId="1" applyFont="1" applyFill="1" applyAlignment="1">
      <alignment horizontal="center" vertical="center" wrapText="1"/>
    </xf>
    <xf numFmtId="0" fontId="10" fillId="4" borderId="7" xfId="1" applyFont="1" applyFill="1" applyBorder="1" applyAlignment="1">
      <alignment horizontal="center" vertical="center"/>
    </xf>
    <xf numFmtId="0" fontId="10" fillId="4" borderId="7" xfId="1" applyFont="1" applyFill="1" applyBorder="1" applyAlignment="1">
      <alignment horizontal="center" vertical="center" wrapText="1"/>
    </xf>
    <xf numFmtId="0" fontId="9" fillId="2" borderId="0" xfId="0" applyFont="1" applyFill="1">
      <alignment vertical="center"/>
    </xf>
    <xf numFmtId="0" fontId="32" fillId="2" borderId="0" xfId="0" applyFont="1" applyFill="1" applyAlignment="1">
      <alignment horizontal="center" vertical="center"/>
    </xf>
    <xf numFmtId="0" fontId="9" fillId="2" borderId="18" xfId="0" applyFont="1" applyFill="1" applyBorder="1" applyAlignment="1">
      <alignment vertical="center"/>
    </xf>
    <xf numFmtId="0" fontId="9" fillId="2" borderId="0" xfId="0" applyFont="1" applyFill="1" applyBorder="1">
      <alignment vertical="center"/>
    </xf>
    <xf numFmtId="0" fontId="17" fillId="2" borderId="7" xfId="1" applyFont="1" applyFill="1" applyBorder="1" applyAlignment="1" applyProtection="1">
      <alignment horizontal="center" vertical="center" shrinkToFit="1"/>
      <protection locked="0"/>
    </xf>
    <xf numFmtId="181" fontId="16" fillId="2" borderId="3" xfId="1" applyNumberFormat="1" applyFont="1" applyFill="1" applyBorder="1" applyAlignment="1" applyProtection="1">
      <alignment horizontal="center" vertical="center"/>
      <protection locked="0"/>
    </xf>
    <xf numFmtId="0" fontId="17" fillId="2" borderId="5" xfId="1" applyFont="1" applyFill="1" applyBorder="1" applyAlignment="1" applyProtection="1">
      <alignment horizontal="center" vertical="center" shrinkToFit="1"/>
      <protection locked="0"/>
    </xf>
    <xf numFmtId="0" fontId="16" fillId="2" borderId="23" xfId="1" applyFont="1" applyFill="1" applyBorder="1" applyAlignment="1" applyProtection="1">
      <alignment horizontal="center" vertical="center"/>
      <protection locked="0"/>
    </xf>
    <xf numFmtId="0" fontId="16" fillId="2" borderId="5" xfId="1" applyFont="1" applyFill="1" applyBorder="1" applyAlignment="1" applyProtection="1">
      <alignment horizontal="center" vertical="center"/>
      <protection locked="0"/>
    </xf>
    <xf numFmtId="38" fontId="16" fillId="2" borderId="5" xfId="20" applyFont="1" applyFill="1" applyBorder="1" applyAlignment="1" applyProtection="1">
      <alignment horizontal="right" vertical="center"/>
      <protection locked="0"/>
    </xf>
    <xf numFmtId="181" fontId="17" fillId="2" borderId="3" xfId="1" applyNumberFormat="1" applyFont="1" applyFill="1" applyBorder="1" applyAlignment="1" applyProtection="1">
      <alignment horizontal="center" vertical="center" shrinkToFit="1"/>
      <protection locked="0"/>
    </xf>
    <xf numFmtId="38" fontId="16" fillId="2" borderId="7" xfId="20" applyFont="1" applyFill="1" applyBorder="1" applyAlignment="1" applyProtection="1">
      <alignment horizontal="right" vertical="center"/>
    </xf>
    <xf numFmtId="181" fontId="17" fillId="2" borderId="23" xfId="1" applyNumberFormat="1" applyFont="1" applyFill="1" applyBorder="1" applyAlignment="1" applyProtection="1">
      <alignment horizontal="center" vertical="center" shrinkToFit="1"/>
      <protection locked="0"/>
    </xf>
    <xf numFmtId="0" fontId="16" fillId="2" borderId="7" xfId="1" applyFont="1" applyFill="1" applyBorder="1" applyAlignment="1" applyProtection="1">
      <alignment horizontal="center" vertical="center" shrinkToFit="1"/>
      <protection locked="0"/>
    </xf>
    <xf numFmtId="0" fontId="16" fillId="2" borderId="5" xfId="1" applyFont="1" applyFill="1" applyBorder="1" applyAlignment="1" applyProtection="1">
      <alignment horizontal="center" vertical="center" shrinkToFit="1"/>
      <protection locked="0"/>
    </xf>
    <xf numFmtId="181" fontId="16" fillId="2" borderId="25" xfId="1" applyNumberFormat="1" applyFont="1" applyFill="1" applyBorder="1" applyAlignment="1" applyProtection="1">
      <alignment horizontal="center" vertical="center"/>
    </xf>
    <xf numFmtId="186" fontId="4" fillId="0" borderId="0" xfId="1" applyNumberFormat="1" applyFont="1" applyFill="1">
      <alignment vertical="center"/>
    </xf>
    <xf numFmtId="0" fontId="14" fillId="0" borderId="0" xfId="1" applyFont="1" applyFill="1" applyBorder="1" applyAlignment="1">
      <alignment horizontal="center" vertical="center"/>
    </xf>
    <xf numFmtId="181" fontId="17" fillId="2" borderId="1" xfId="1" applyNumberFormat="1" applyFont="1" applyFill="1" applyBorder="1" applyAlignment="1" applyProtection="1">
      <alignment horizontal="center" vertical="center"/>
      <protection locked="0"/>
    </xf>
    <xf numFmtId="181" fontId="17" fillId="2" borderId="24" xfId="1" applyNumberFormat="1" applyFont="1" applyFill="1" applyBorder="1" applyAlignment="1" applyProtection="1">
      <alignment horizontal="center" vertical="center"/>
      <protection locked="0"/>
    </xf>
    <xf numFmtId="0" fontId="5" fillId="4" borderId="11" xfId="1" applyFont="1" applyFill="1" applyBorder="1" applyAlignment="1">
      <alignment horizontal="center" vertical="center" wrapText="1"/>
    </xf>
    <xf numFmtId="181" fontId="16" fillId="2" borderId="1" xfId="1" applyNumberFormat="1" applyFont="1" applyFill="1" applyBorder="1" applyAlignment="1" applyProtection="1">
      <alignment horizontal="center" vertical="center"/>
    </xf>
    <xf numFmtId="0" fontId="5" fillId="4" borderId="86" xfId="1" applyFont="1" applyFill="1" applyBorder="1" applyAlignment="1">
      <alignment horizontal="center" vertical="center" wrapText="1"/>
    </xf>
    <xf numFmtId="49" fontId="22" fillId="0" borderId="0" xfId="1" applyNumberFormat="1" applyFont="1" applyFill="1" applyBorder="1" applyAlignment="1">
      <alignment vertical="center" shrinkToFit="1"/>
    </xf>
    <xf numFmtId="0" fontId="9" fillId="2" borderId="1" xfId="0" applyFont="1" applyFill="1" applyBorder="1">
      <alignment vertical="center"/>
    </xf>
    <xf numFmtId="0" fontId="9" fillId="8" borderId="0" xfId="0" applyFont="1" applyFill="1" applyBorder="1">
      <alignment vertical="center"/>
    </xf>
    <xf numFmtId="0" fontId="44" fillId="2" borderId="1" xfId="0" applyFont="1" applyFill="1" applyBorder="1">
      <alignment vertical="center"/>
    </xf>
    <xf numFmtId="0" fontId="43" fillId="2" borderId="24" xfId="0" applyFont="1" applyFill="1" applyBorder="1" applyAlignment="1">
      <alignment vertical="center"/>
    </xf>
    <xf numFmtId="0" fontId="9" fillId="2" borderId="0" xfId="0" applyFont="1" applyFill="1" applyProtection="1">
      <alignment vertical="center"/>
    </xf>
    <xf numFmtId="0" fontId="32" fillId="2" borderId="0" xfId="0" applyFont="1" applyFill="1" applyAlignment="1" applyProtection="1">
      <alignment horizontal="center" vertical="center"/>
    </xf>
    <xf numFmtId="0" fontId="9" fillId="2" borderId="18" xfId="0" applyFont="1" applyFill="1" applyBorder="1" applyAlignment="1" applyProtection="1">
      <alignment vertical="center"/>
    </xf>
    <xf numFmtId="0" fontId="9" fillId="2" borderId="23" xfId="0" applyFont="1" applyFill="1" applyBorder="1" applyAlignment="1" applyProtection="1">
      <alignment vertical="center"/>
    </xf>
    <xf numFmtId="0" fontId="9" fillId="2" borderId="2" xfId="0" applyFont="1" applyFill="1" applyBorder="1" applyAlignment="1" applyProtection="1">
      <alignment vertical="center" shrinkToFit="1"/>
    </xf>
    <xf numFmtId="0" fontId="9" fillId="2" borderId="20" xfId="0" applyFont="1" applyFill="1" applyBorder="1" applyAlignment="1" applyProtection="1">
      <alignment horizontal="left" vertical="center"/>
    </xf>
    <xf numFmtId="0" fontId="9" fillId="2" borderId="21" xfId="0" applyFont="1" applyFill="1" applyBorder="1" applyAlignment="1" applyProtection="1">
      <alignment vertical="center"/>
    </xf>
    <xf numFmtId="0" fontId="9" fillId="2" borderId="18" xfId="0" applyFont="1" applyFill="1" applyBorder="1" applyProtection="1">
      <alignment vertical="center"/>
    </xf>
    <xf numFmtId="0" fontId="9" fillId="2" borderId="0" xfId="0" applyFont="1" applyFill="1" applyBorder="1" applyAlignment="1" applyProtection="1">
      <alignment vertical="center" wrapText="1"/>
    </xf>
    <xf numFmtId="0" fontId="9" fillId="2" borderId="23" xfId="0" applyFont="1" applyFill="1" applyBorder="1" applyProtection="1">
      <alignment vertical="center"/>
    </xf>
    <xf numFmtId="0" fontId="9" fillId="2" borderId="24" xfId="0" applyFont="1" applyFill="1" applyBorder="1" applyAlignment="1" applyProtection="1">
      <alignment vertical="center" wrapText="1"/>
    </xf>
    <xf numFmtId="0" fontId="9" fillId="2" borderId="16" xfId="0" applyFont="1" applyFill="1" applyBorder="1" applyProtection="1">
      <alignment vertical="center"/>
    </xf>
    <xf numFmtId="0" fontId="9" fillId="2" borderId="17" xfId="0" applyFont="1" applyFill="1" applyBorder="1" applyProtection="1">
      <alignment vertical="center"/>
    </xf>
    <xf numFmtId="0" fontId="9" fillId="2" borderId="0" xfId="0" applyFont="1" applyFill="1" applyBorder="1" applyProtection="1">
      <alignment vertical="center"/>
    </xf>
    <xf numFmtId="0" fontId="9" fillId="2" borderId="19" xfId="0" applyFont="1" applyFill="1" applyBorder="1" applyProtection="1">
      <alignment vertical="center"/>
    </xf>
    <xf numFmtId="0" fontId="9" fillId="2" borderId="16" xfId="0" applyFont="1" applyFill="1" applyBorder="1" applyAlignment="1" applyProtection="1">
      <alignment vertical="center"/>
    </xf>
    <xf numFmtId="0" fontId="9" fillId="2" borderId="24" xfId="0" applyFont="1" applyFill="1" applyBorder="1" applyProtection="1">
      <alignment vertical="center"/>
    </xf>
    <xf numFmtId="0" fontId="6" fillId="4" borderId="10"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22" fillId="4" borderId="10" xfId="1" applyFont="1" applyFill="1" applyBorder="1" applyAlignment="1">
      <alignment horizontal="center" vertical="center" wrapText="1"/>
    </xf>
    <xf numFmtId="0" fontId="49" fillId="4" borderId="7" xfId="1" applyFont="1" applyFill="1" applyBorder="1" applyAlignment="1">
      <alignment horizontal="center" vertical="center" wrapText="1"/>
    </xf>
    <xf numFmtId="0" fontId="6" fillId="4" borderId="86" xfId="1" applyFont="1" applyFill="1" applyBorder="1" applyAlignment="1">
      <alignment horizontal="center" vertical="center" wrapText="1"/>
    </xf>
    <xf numFmtId="0" fontId="6" fillId="10" borderId="10" xfId="1" applyFont="1" applyFill="1" applyBorder="1" applyAlignment="1">
      <alignment horizontal="center" vertical="center" wrapText="1"/>
    </xf>
    <xf numFmtId="0" fontId="6" fillId="10" borderId="86" xfId="1" applyFont="1" applyFill="1" applyBorder="1" applyAlignment="1">
      <alignment horizontal="center" vertical="center" wrapText="1"/>
    </xf>
    <xf numFmtId="55" fontId="4" fillId="0" borderId="0" xfId="1" applyNumberFormat="1" applyFont="1" applyFill="1">
      <alignment vertical="center"/>
    </xf>
    <xf numFmtId="49" fontId="22" fillId="0" borderId="0" xfId="1" applyNumberFormat="1" applyFont="1" applyFill="1" applyBorder="1" applyAlignment="1">
      <alignment horizontal="right" vertical="center" shrinkToFit="1"/>
    </xf>
    <xf numFmtId="0" fontId="6" fillId="13" borderId="10" xfId="1" applyFont="1" applyFill="1" applyBorder="1" applyAlignment="1">
      <alignment horizontal="center" vertical="center" wrapText="1"/>
    </xf>
    <xf numFmtId="0" fontId="49" fillId="13" borderId="11" xfId="1" applyFont="1" applyFill="1" applyBorder="1" applyAlignment="1">
      <alignment horizontal="center" vertical="center" wrapText="1"/>
    </xf>
    <xf numFmtId="0" fontId="22" fillId="13" borderId="86" xfId="1" applyFont="1" applyFill="1" applyBorder="1" applyAlignment="1">
      <alignment horizontal="center" vertical="center" wrapText="1"/>
    </xf>
    <xf numFmtId="0" fontId="9" fillId="2" borderId="0" xfId="0" applyFont="1" applyFill="1" applyAlignment="1">
      <alignment horizontal="center" vertical="center"/>
    </xf>
    <xf numFmtId="0" fontId="43" fillId="2" borderId="0" xfId="0" applyFont="1" applyFill="1" applyBorder="1" applyAlignment="1">
      <alignment horizontal="center" vertical="center"/>
    </xf>
    <xf numFmtId="0" fontId="47" fillId="2" borderId="0" xfId="0" applyFont="1" applyFill="1" applyAlignment="1">
      <alignment horizontal="left" vertical="center"/>
    </xf>
    <xf numFmtId="0" fontId="43" fillId="2" borderId="0" xfId="0" applyFont="1" applyFill="1" applyBorder="1" applyAlignment="1">
      <alignment horizontal="center" vertical="center" wrapText="1"/>
    </xf>
    <xf numFmtId="0" fontId="44" fillId="2" borderId="0" xfId="0" applyFont="1" applyFill="1" applyBorder="1" applyAlignment="1">
      <alignment horizontal="left" vertical="center" wrapText="1"/>
    </xf>
    <xf numFmtId="0" fontId="22" fillId="11" borderId="86" xfId="1" applyFont="1" applyFill="1" applyBorder="1" applyAlignment="1">
      <alignment horizontal="center" vertical="center" wrapText="1"/>
    </xf>
    <xf numFmtId="0" fontId="9" fillId="2" borderId="0" xfId="0" applyFont="1" applyFill="1" applyBorder="1" applyAlignment="1">
      <alignment vertical="center"/>
    </xf>
    <xf numFmtId="0" fontId="51" fillId="2" borderId="0" xfId="0" applyFont="1" applyFill="1" applyBorder="1" applyAlignment="1">
      <alignment horizontal="left" vertical="center"/>
    </xf>
    <xf numFmtId="0" fontId="9" fillId="2" borderId="0" xfId="0" applyFont="1" applyFill="1" applyBorder="1" applyAlignment="1">
      <alignment horizontal="left" vertical="center"/>
    </xf>
    <xf numFmtId="0" fontId="9" fillId="2" borderId="24" xfId="0" applyFont="1" applyFill="1" applyBorder="1" applyAlignment="1">
      <alignment vertical="center"/>
    </xf>
    <xf numFmtId="0" fontId="9" fillId="2" borderId="25" xfId="0" applyFont="1" applyFill="1" applyBorder="1" applyAlignment="1">
      <alignment vertical="center"/>
    </xf>
    <xf numFmtId="0" fontId="43" fillId="2" borderId="0" xfId="0" applyFont="1" applyFill="1" applyBorder="1" applyAlignment="1">
      <alignment horizontal="left" vertical="center"/>
    </xf>
    <xf numFmtId="186" fontId="44" fillId="2" borderId="0" xfId="0" applyNumberFormat="1" applyFont="1" applyFill="1" applyBorder="1" applyAlignment="1">
      <alignment horizontal="center" vertical="center" wrapText="1"/>
    </xf>
    <xf numFmtId="0" fontId="47" fillId="2" borderId="0" xfId="0" applyFont="1" applyFill="1" applyAlignment="1">
      <alignment vertical="center"/>
    </xf>
    <xf numFmtId="0" fontId="54" fillId="0" borderId="0" xfId="0" applyFont="1">
      <alignment vertical="center"/>
    </xf>
    <xf numFmtId="0" fontId="55" fillId="4" borderId="5" xfId="1" applyFont="1" applyFill="1" applyBorder="1" applyAlignment="1" applyProtection="1">
      <alignment vertical="center"/>
    </xf>
    <xf numFmtId="0" fontId="55" fillId="9" borderId="5" xfId="1" applyFont="1" applyFill="1" applyBorder="1" applyAlignment="1" applyProtection="1">
      <alignment vertical="center" wrapText="1"/>
    </xf>
    <xf numFmtId="0" fontId="55" fillId="10" borderId="5" xfId="1" applyFont="1" applyFill="1" applyBorder="1" applyAlignment="1" applyProtection="1">
      <alignment vertical="center" wrapText="1"/>
    </xf>
    <xf numFmtId="49" fontId="0" fillId="0" borderId="24" xfId="0" applyNumberFormat="1" applyBorder="1" applyAlignment="1">
      <alignment vertical="center" wrapText="1"/>
    </xf>
    <xf numFmtId="0" fontId="55" fillId="17" borderId="5" xfId="1" applyFont="1" applyFill="1" applyBorder="1" applyAlignment="1" applyProtection="1">
      <alignment vertical="center" wrapText="1"/>
    </xf>
    <xf numFmtId="0" fontId="55" fillId="11" borderId="5" xfId="1" applyFont="1" applyFill="1" applyBorder="1" applyAlignment="1" applyProtection="1">
      <alignment vertical="center" wrapText="1"/>
    </xf>
    <xf numFmtId="0" fontId="55" fillId="14" borderId="5" xfId="1" applyFont="1" applyFill="1" applyBorder="1" applyAlignment="1" applyProtection="1">
      <alignment vertical="center" wrapText="1"/>
    </xf>
    <xf numFmtId="0" fontId="55" fillId="13" borderId="5" xfId="1" applyFont="1" applyFill="1" applyBorder="1" applyAlignment="1" applyProtection="1">
      <alignment vertical="center" wrapText="1"/>
    </xf>
    <xf numFmtId="0" fontId="0" fillId="11" borderId="5" xfId="0" applyFill="1" applyBorder="1" applyAlignment="1">
      <alignment vertical="center" wrapText="1"/>
    </xf>
    <xf numFmtId="0" fontId="0" fillId="0" borderId="24" xfId="0" applyNumberFormat="1" applyBorder="1" applyAlignment="1">
      <alignment vertical="center" wrapText="1"/>
    </xf>
    <xf numFmtId="0" fontId="61" fillId="0" borderId="0" xfId="1" applyFont="1" applyFill="1" applyBorder="1" applyAlignment="1">
      <alignment horizontal="right" vertical="center"/>
    </xf>
    <xf numFmtId="49" fontId="64" fillId="0" borderId="3" xfId="1" applyNumberFormat="1" applyFont="1" applyFill="1" applyBorder="1" applyAlignment="1">
      <alignment horizontal="center" vertical="center" shrinkToFit="1"/>
    </xf>
    <xf numFmtId="49" fontId="64" fillId="2" borderId="2" xfId="1" applyNumberFormat="1" applyFont="1" applyFill="1" applyBorder="1" applyAlignment="1" applyProtection="1">
      <alignment horizontal="center" vertical="center" shrinkToFit="1"/>
    </xf>
    <xf numFmtId="49" fontId="66" fillId="2" borderId="2" xfId="1" applyNumberFormat="1" applyFont="1" applyFill="1" applyBorder="1" applyAlignment="1" applyProtection="1">
      <alignment horizontal="center" vertical="center" shrinkToFit="1"/>
    </xf>
    <xf numFmtId="0" fontId="68" fillId="2" borderId="1" xfId="0" applyFont="1" applyFill="1" applyBorder="1" applyAlignment="1" applyProtection="1">
      <alignment vertical="center" shrinkToFit="1"/>
    </xf>
    <xf numFmtId="0" fontId="0" fillId="0" borderId="5" xfId="0" applyBorder="1" applyProtection="1">
      <alignment vertical="center"/>
      <protection hidden="1"/>
    </xf>
    <xf numFmtId="0" fontId="19" fillId="4" borderId="7" xfId="1" applyFont="1" applyFill="1" applyBorder="1" applyAlignment="1">
      <alignment horizontal="center" vertical="center"/>
    </xf>
    <xf numFmtId="0" fontId="19" fillId="4" borderId="5" xfId="1" applyFont="1" applyFill="1" applyBorder="1" applyAlignment="1">
      <alignment horizontal="center" vertical="center"/>
    </xf>
    <xf numFmtId="0" fontId="21" fillId="2" borderId="5" xfId="1" applyFont="1" applyFill="1" applyBorder="1" applyAlignment="1">
      <alignment horizontal="center" vertical="center" wrapText="1"/>
    </xf>
    <xf numFmtId="0" fontId="21" fillId="2" borderId="5" xfId="1" applyFont="1" applyFill="1" applyBorder="1" applyAlignment="1">
      <alignment horizontal="center" vertical="center"/>
    </xf>
    <xf numFmtId="0" fontId="26" fillId="2" borderId="16" xfId="1" applyFont="1" applyFill="1" applyBorder="1" applyAlignment="1">
      <alignment horizontal="center" vertical="center" shrinkToFit="1"/>
    </xf>
    <xf numFmtId="0" fontId="26" fillId="2" borderId="24" xfId="1" applyFont="1" applyFill="1" applyBorder="1" applyAlignment="1">
      <alignment horizontal="center" vertical="center" shrinkToFit="1"/>
    </xf>
    <xf numFmtId="0" fontId="26" fillId="2" borderId="68" xfId="1" applyFont="1" applyFill="1" applyBorder="1" applyAlignment="1" applyProtection="1">
      <alignment horizontal="center" vertical="center" shrinkToFit="1"/>
    </xf>
    <xf numFmtId="0" fontId="26" fillId="2" borderId="69" xfId="1" applyFont="1" applyFill="1" applyBorder="1" applyAlignment="1" applyProtection="1">
      <alignment horizontal="center" vertical="center" shrinkToFit="1"/>
    </xf>
    <xf numFmtId="0" fontId="26" fillId="2" borderId="70" xfId="1" applyFont="1" applyFill="1" applyBorder="1" applyAlignment="1" applyProtection="1">
      <alignment horizontal="center" vertical="center" shrinkToFit="1"/>
    </xf>
    <xf numFmtId="0" fontId="26" fillId="2" borderId="87" xfId="1" applyFont="1" applyFill="1" applyBorder="1" applyAlignment="1" applyProtection="1">
      <alignment horizontal="center" vertical="center" shrinkToFit="1"/>
    </xf>
    <xf numFmtId="0" fontId="26" fillId="2" borderId="88" xfId="1" applyFont="1" applyFill="1" applyBorder="1" applyAlignment="1" applyProtection="1">
      <alignment horizontal="center" vertical="center" shrinkToFit="1"/>
    </xf>
    <xf numFmtId="0" fontId="26" fillId="2" borderId="89" xfId="1" applyFont="1" applyFill="1" applyBorder="1" applyAlignment="1" applyProtection="1">
      <alignment horizontal="center" vertical="center" shrinkToFit="1"/>
    </xf>
    <xf numFmtId="0" fontId="4" fillId="0" borderId="0" xfId="1" applyFont="1" applyFill="1" applyAlignment="1">
      <alignment horizontal="center" vertical="center"/>
    </xf>
    <xf numFmtId="0" fontId="4" fillId="0" borderId="0" xfId="1" applyFont="1" applyFill="1" applyAlignment="1">
      <alignment horizontal="center" vertical="center" wrapText="1"/>
    </xf>
    <xf numFmtId="49" fontId="63" fillId="0" borderId="0" xfId="1" applyNumberFormat="1" applyFont="1" applyFill="1" applyAlignment="1" applyProtection="1">
      <alignment horizontal="center" vertical="center"/>
    </xf>
    <xf numFmtId="0" fontId="20" fillId="2" borderId="55" xfId="1" applyFont="1" applyFill="1" applyBorder="1" applyAlignment="1" applyProtection="1">
      <alignment horizontal="center" vertical="center"/>
    </xf>
    <xf numFmtId="0" fontId="20" fillId="2" borderId="54" xfId="1" applyFont="1" applyFill="1" applyBorder="1" applyAlignment="1" applyProtection="1">
      <alignment horizontal="center" vertical="center"/>
    </xf>
    <xf numFmtId="184" fontId="29" fillId="2" borderId="63" xfId="1" applyNumberFormat="1" applyFont="1" applyFill="1" applyBorder="1" applyAlignment="1" applyProtection="1">
      <alignment horizontal="center" vertical="center"/>
    </xf>
    <xf numFmtId="184" fontId="29" fillId="2" borderId="64" xfId="1" applyNumberFormat="1" applyFont="1" applyFill="1" applyBorder="1" applyAlignment="1" applyProtection="1">
      <alignment horizontal="center" vertical="center"/>
    </xf>
    <xf numFmtId="184" fontId="29" fillId="2" borderId="65" xfId="1" applyNumberFormat="1" applyFont="1" applyFill="1" applyBorder="1" applyAlignment="1" applyProtection="1">
      <alignment horizontal="center" vertical="center"/>
    </xf>
    <xf numFmtId="0" fontId="18" fillId="3" borderId="5" xfId="1" applyFont="1" applyFill="1" applyBorder="1" applyAlignment="1">
      <alignment horizontal="left" vertical="center"/>
    </xf>
    <xf numFmtId="0" fontId="18" fillId="3" borderId="10" xfId="1" applyFont="1" applyFill="1" applyBorder="1" applyAlignment="1">
      <alignment horizontal="left" vertical="center"/>
    </xf>
    <xf numFmtId="0" fontId="25" fillId="0" borderId="0" xfId="1" applyFont="1" applyFill="1" applyBorder="1" applyAlignment="1">
      <alignment horizontal="center" vertical="center" wrapText="1"/>
    </xf>
    <xf numFmtId="0" fontId="6" fillId="4" borderId="10"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10" fillId="4" borderId="5" xfId="1" applyFont="1" applyFill="1" applyBorder="1" applyAlignment="1">
      <alignment horizontal="center" vertical="center"/>
    </xf>
    <xf numFmtId="0" fontId="10" fillId="4" borderId="10" xfId="1" applyFont="1" applyFill="1" applyBorder="1" applyAlignment="1">
      <alignment horizontal="center" vertical="center"/>
    </xf>
    <xf numFmtId="0" fontId="6" fillId="4" borderId="5" xfId="1" applyFont="1" applyFill="1" applyBorder="1" applyAlignment="1">
      <alignment horizontal="center" vertical="center" wrapText="1"/>
    </xf>
    <xf numFmtId="0" fontId="6" fillId="15" borderId="15" xfId="1" applyFont="1" applyFill="1" applyBorder="1" applyAlignment="1">
      <alignment horizontal="center" vertical="center" wrapText="1"/>
    </xf>
    <xf numFmtId="0" fontId="6" fillId="15" borderId="18" xfId="1" applyFont="1" applyFill="1" applyBorder="1" applyAlignment="1">
      <alignment horizontal="center" vertical="center" wrapText="1"/>
    </xf>
    <xf numFmtId="0" fontId="6" fillId="15" borderId="23" xfId="1" applyFont="1" applyFill="1" applyBorder="1" applyAlignment="1">
      <alignment horizontal="center" vertical="center" wrapText="1"/>
    </xf>
    <xf numFmtId="0" fontId="6" fillId="12" borderId="10" xfId="1" applyFont="1" applyFill="1" applyBorder="1" applyAlignment="1">
      <alignment horizontal="center" vertical="center" wrapText="1"/>
    </xf>
    <xf numFmtId="0" fontId="6" fillId="12" borderId="11" xfId="1" applyFont="1" applyFill="1" applyBorder="1" applyAlignment="1">
      <alignment horizontal="center" vertical="center" wrapText="1"/>
    </xf>
    <xf numFmtId="0" fontId="6" fillId="12" borderId="7" xfId="1" applyFont="1" applyFill="1" applyBorder="1" applyAlignment="1">
      <alignment horizontal="center" vertical="center" wrapText="1"/>
    </xf>
    <xf numFmtId="0" fontId="6" fillId="9" borderId="10" xfId="1" applyFont="1" applyFill="1" applyBorder="1" applyAlignment="1">
      <alignment horizontal="center" vertical="center" wrapText="1"/>
    </xf>
    <xf numFmtId="0" fontId="6" fillId="9" borderId="11" xfId="1" applyFont="1" applyFill="1" applyBorder="1" applyAlignment="1">
      <alignment horizontal="center" vertical="center" wrapText="1"/>
    </xf>
    <xf numFmtId="0" fontId="6" fillId="9" borderId="7" xfId="1" applyFont="1" applyFill="1" applyBorder="1" applyAlignment="1">
      <alignment horizontal="center" vertical="center" wrapText="1"/>
    </xf>
    <xf numFmtId="0" fontId="10" fillId="4" borderId="15" xfId="1" applyFont="1" applyFill="1" applyBorder="1" applyAlignment="1">
      <alignment horizontal="center" vertical="center" wrapText="1"/>
    </xf>
    <xf numFmtId="0" fontId="10" fillId="4" borderId="16" xfId="1" applyFont="1" applyFill="1" applyBorder="1" applyAlignment="1">
      <alignment horizontal="center" vertical="center" wrapText="1"/>
    </xf>
    <xf numFmtId="0" fontId="10" fillId="4" borderId="17" xfId="1" applyFont="1" applyFill="1" applyBorder="1" applyAlignment="1">
      <alignment horizontal="center" vertical="center" wrapText="1"/>
    </xf>
    <xf numFmtId="0" fontId="22" fillId="4" borderId="18" xfId="1" applyFont="1" applyFill="1" applyBorder="1" applyAlignment="1">
      <alignment horizontal="left" vertical="center" wrapText="1"/>
    </xf>
    <xf numFmtId="0" fontId="22" fillId="4" borderId="0" xfId="1" applyFont="1" applyFill="1" applyBorder="1" applyAlignment="1">
      <alignment horizontal="left" vertical="center" wrapText="1"/>
    </xf>
    <xf numFmtId="0" fontId="22" fillId="4" borderId="19" xfId="1" applyFont="1" applyFill="1" applyBorder="1" applyAlignment="1">
      <alignment horizontal="left" vertical="center" wrapText="1"/>
    </xf>
    <xf numFmtId="0" fontId="6" fillId="11" borderId="10" xfId="1" applyFont="1" applyFill="1" applyBorder="1" applyAlignment="1">
      <alignment horizontal="center" vertical="center" wrapText="1"/>
    </xf>
    <xf numFmtId="0" fontId="6" fillId="11" borderId="11" xfId="1" applyFont="1" applyFill="1" applyBorder="1" applyAlignment="1">
      <alignment horizontal="center" vertical="center" wrapText="1"/>
    </xf>
    <xf numFmtId="49" fontId="18" fillId="3" borderId="0" xfId="1" applyNumberFormat="1" applyFont="1" applyFill="1" applyBorder="1" applyAlignment="1">
      <alignment horizontal="left" vertical="center"/>
    </xf>
    <xf numFmtId="49" fontId="18" fillId="3" borderId="19" xfId="1" applyNumberFormat="1" applyFont="1" applyFill="1" applyBorder="1" applyAlignment="1">
      <alignment horizontal="left" vertical="center"/>
    </xf>
    <xf numFmtId="0" fontId="10" fillId="4" borderId="5"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7" fillId="2" borderId="37" xfId="1" applyFont="1" applyFill="1" applyBorder="1" applyAlignment="1">
      <alignment horizontal="center" vertical="center" shrinkToFit="1"/>
    </xf>
    <xf numFmtId="0" fontId="17" fillId="2" borderId="105" xfId="1" applyFont="1" applyFill="1" applyBorder="1" applyAlignment="1" applyProtection="1">
      <alignment horizontal="center" vertical="center" shrinkToFit="1"/>
    </xf>
    <xf numFmtId="0" fontId="17" fillId="2" borderId="36" xfId="1" applyFont="1" applyFill="1" applyBorder="1" applyAlignment="1" applyProtection="1">
      <alignment horizontal="center" vertical="center" shrinkToFit="1"/>
    </xf>
    <xf numFmtId="0" fontId="20" fillId="2" borderId="37" xfId="1" applyFont="1" applyFill="1" applyBorder="1" applyAlignment="1">
      <alignment horizontal="center" vertical="center"/>
    </xf>
    <xf numFmtId="0" fontId="17" fillId="2" borderId="35" xfId="1" applyFont="1" applyFill="1" applyBorder="1" applyAlignment="1" applyProtection="1">
      <alignment horizontal="center" vertical="center" shrinkToFit="1"/>
    </xf>
    <xf numFmtId="0" fontId="17" fillId="2" borderId="12" xfId="1" applyFont="1" applyFill="1" applyBorder="1" applyAlignment="1" applyProtection="1">
      <alignment horizontal="center" vertical="center" shrinkToFit="1"/>
    </xf>
    <xf numFmtId="38" fontId="21" fillId="2" borderId="5" xfId="20" applyFont="1" applyFill="1" applyBorder="1" applyAlignment="1">
      <alignment horizontal="center" vertical="center"/>
    </xf>
    <xf numFmtId="38" fontId="21" fillId="2" borderId="5" xfId="1" applyNumberFormat="1" applyFont="1" applyFill="1" applyBorder="1" applyAlignment="1">
      <alignment horizontal="center" vertical="center"/>
    </xf>
    <xf numFmtId="0" fontId="20" fillId="2" borderId="82" xfId="1" applyFont="1" applyFill="1" applyBorder="1" applyAlignment="1">
      <alignment horizontal="left" vertical="center"/>
    </xf>
    <xf numFmtId="0" fontId="20" fillId="2" borderId="16" xfId="1" applyFont="1" applyFill="1" applyBorder="1" applyAlignment="1">
      <alignment horizontal="left" vertical="center"/>
    </xf>
    <xf numFmtId="0" fontId="20" fillId="2" borderId="83" xfId="1" applyFont="1" applyFill="1" applyBorder="1" applyAlignment="1">
      <alignment horizontal="left" vertical="center"/>
    </xf>
    <xf numFmtId="0" fontId="20" fillId="2" borderId="24" xfId="1" applyFont="1" applyFill="1" applyBorder="1" applyAlignment="1">
      <alignment horizontal="left" vertical="center"/>
    </xf>
    <xf numFmtId="0" fontId="20" fillId="2" borderId="53" xfId="1" applyFont="1" applyFill="1" applyBorder="1" applyAlignment="1" applyProtection="1">
      <alignment horizontal="center" vertical="center"/>
    </xf>
    <xf numFmtId="49" fontId="22" fillId="0" borderId="0" xfId="1" applyNumberFormat="1" applyFont="1" applyFill="1" applyBorder="1" applyAlignment="1">
      <alignment horizontal="left" vertical="center" shrinkToFit="1"/>
    </xf>
    <xf numFmtId="0" fontId="65" fillId="0" borderId="5" xfId="1" applyNumberFormat="1" applyFont="1" applyFill="1" applyBorder="1" applyAlignment="1" applyProtection="1">
      <alignment horizontal="center" vertical="center" shrinkToFit="1"/>
    </xf>
    <xf numFmtId="0" fontId="65" fillId="0" borderId="3" xfId="1" applyNumberFormat="1" applyFont="1" applyFill="1" applyBorder="1" applyAlignment="1" applyProtection="1">
      <alignment horizontal="center" vertical="center" shrinkToFit="1"/>
    </xf>
    <xf numFmtId="0" fontId="65" fillId="0" borderId="1" xfId="1" applyNumberFormat="1" applyFont="1" applyFill="1" applyBorder="1" applyAlignment="1" applyProtection="1">
      <alignment horizontal="center" vertical="center" shrinkToFit="1"/>
    </xf>
    <xf numFmtId="49" fontId="64" fillId="0" borderId="3" xfId="1" applyNumberFormat="1" applyFont="1" applyFill="1" applyBorder="1" applyAlignment="1">
      <alignment horizontal="center" vertical="center" shrinkToFit="1"/>
    </xf>
    <xf numFmtId="49" fontId="64" fillId="0" borderId="1" xfId="1" applyNumberFormat="1" applyFont="1" applyFill="1" applyBorder="1" applyAlignment="1">
      <alignment horizontal="center" vertical="center" shrinkToFit="1"/>
    </xf>
    <xf numFmtId="49" fontId="64" fillId="0" borderId="2" xfId="1" applyNumberFormat="1" applyFont="1" applyFill="1" applyBorder="1" applyAlignment="1">
      <alignment horizontal="center" vertical="center" shrinkToFit="1"/>
    </xf>
    <xf numFmtId="178" fontId="22" fillId="0" borderId="0" xfId="1" applyNumberFormat="1" applyFont="1" applyFill="1" applyAlignment="1">
      <alignment horizontal="center" vertical="center"/>
    </xf>
    <xf numFmtId="0" fontId="22" fillId="0" borderId="0" xfId="1" applyFont="1" applyFill="1" applyAlignment="1">
      <alignment horizontal="center" vertical="center"/>
    </xf>
    <xf numFmtId="49" fontId="28" fillId="3" borderId="68" xfId="1" applyNumberFormat="1" applyFont="1" applyFill="1" applyBorder="1" applyAlignment="1">
      <alignment horizontal="center" vertical="center" shrinkToFit="1"/>
    </xf>
    <xf numFmtId="49" fontId="28" fillId="3" borderId="69" xfId="1" applyNumberFormat="1" applyFont="1" applyFill="1" applyBorder="1" applyAlignment="1">
      <alignment horizontal="center" vertical="center" shrinkToFit="1"/>
    </xf>
    <xf numFmtId="49" fontId="28" fillId="3" borderId="70" xfId="1" applyNumberFormat="1" applyFont="1" applyFill="1" applyBorder="1" applyAlignment="1">
      <alignment horizontal="center" vertical="center" shrinkToFit="1"/>
    </xf>
    <xf numFmtId="49" fontId="28" fillId="3" borderId="68" xfId="1" applyNumberFormat="1" applyFont="1" applyFill="1" applyBorder="1" applyAlignment="1">
      <alignment horizontal="center" vertical="center"/>
    </xf>
    <xf numFmtId="49" fontId="28" fillId="3" borderId="69" xfId="1" applyNumberFormat="1" applyFont="1" applyFill="1" applyBorder="1" applyAlignment="1">
      <alignment horizontal="center" vertical="center"/>
    </xf>
    <xf numFmtId="49" fontId="28" fillId="3" borderId="70" xfId="1" applyNumberFormat="1" applyFont="1" applyFill="1" applyBorder="1" applyAlignment="1">
      <alignment horizontal="center" vertical="center"/>
    </xf>
    <xf numFmtId="0" fontId="10" fillId="4" borderId="18" xfId="1" applyFont="1" applyFill="1" applyBorder="1" applyAlignment="1">
      <alignment horizontal="center" vertical="center" wrapText="1"/>
    </xf>
    <xf numFmtId="0" fontId="10" fillId="4" borderId="19" xfId="1" applyFont="1" applyFill="1" applyBorder="1" applyAlignment="1">
      <alignment horizontal="center" vertical="center" wrapText="1"/>
    </xf>
    <xf numFmtId="0" fontId="29" fillId="2" borderId="63" xfId="1" applyNumberFormat="1" applyFont="1" applyFill="1" applyBorder="1" applyAlignment="1" applyProtection="1">
      <alignment horizontal="center" vertical="center"/>
    </xf>
    <xf numFmtId="0" fontId="29" fillId="2" borderId="64" xfId="1" applyNumberFormat="1" applyFont="1" applyFill="1" applyBorder="1" applyAlignment="1" applyProtection="1">
      <alignment horizontal="center" vertical="center"/>
    </xf>
    <xf numFmtId="0" fontId="29" fillId="2" borderId="65" xfId="1" applyNumberFormat="1" applyFont="1" applyFill="1" applyBorder="1" applyAlignment="1" applyProtection="1">
      <alignment horizontal="center" vertical="center"/>
    </xf>
    <xf numFmtId="0" fontId="10" fillId="4" borderId="23" xfId="1" applyFont="1" applyFill="1" applyBorder="1" applyAlignment="1">
      <alignment horizontal="center" vertical="center"/>
    </xf>
    <xf numFmtId="0" fontId="10" fillId="4" borderId="25" xfId="1" applyFont="1" applyFill="1" applyBorder="1" applyAlignment="1">
      <alignment horizontal="center" vertical="center"/>
    </xf>
    <xf numFmtId="0" fontId="22" fillId="4" borderId="24" xfId="1" applyFont="1" applyFill="1" applyBorder="1" applyAlignment="1">
      <alignment horizontal="center" vertical="center" wrapText="1"/>
    </xf>
    <xf numFmtId="0" fontId="22" fillId="4" borderId="25" xfId="1" applyFont="1" applyFill="1" applyBorder="1" applyAlignment="1">
      <alignment horizontal="center" vertical="center" wrapText="1"/>
    </xf>
    <xf numFmtId="0" fontId="10" fillId="4" borderId="23" xfId="1" applyFont="1" applyFill="1" applyBorder="1" applyAlignment="1">
      <alignment horizontal="center" vertical="center" wrapText="1"/>
    </xf>
    <xf numFmtId="0" fontId="10" fillId="4" borderId="25" xfId="1" applyFont="1" applyFill="1" applyBorder="1" applyAlignment="1">
      <alignment horizontal="center" vertical="center" wrapText="1"/>
    </xf>
    <xf numFmtId="181" fontId="65" fillId="0" borderId="5" xfId="1" applyNumberFormat="1" applyFont="1" applyFill="1" applyBorder="1" applyAlignment="1" applyProtection="1">
      <alignment horizontal="center" vertical="center" shrinkToFit="1"/>
    </xf>
    <xf numFmtId="0" fontId="24" fillId="0" borderId="0" xfId="1" applyFont="1" applyFill="1" applyAlignment="1">
      <alignment horizontal="center" vertical="center" wrapText="1"/>
    </xf>
    <xf numFmtId="49" fontId="6" fillId="14" borderId="10" xfId="1" applyNumberFormat="1" applyFont="1" applyFill="1" applyBorder="1" applyAlignment="1">
      <alignment horizontal="center" vertical="center" wrapText="1"/>
    </xf>
    <xf numFmtId="49" fontId="6" fillId="14" borderId="11" xfId="1" applyNumberFormat="1" applyFont="1" applyFill="1" applyBorder="1" applyAlignment="1">
      <alignment horizontal="center" vertical="center" wrapText="1"/>
    </xf>
    <xf numFmtId="49" fontId="6" fillId="14" borderId="7" xfId="1" applyNumberFormat="1" applyFont="1" applyFill="1" applyBorder="1" applyAlignment="1">
      <alignment horizontal="center" vertical="center" wrapText="1"/>
    </xf>
    <xf numFmtId="0" fontId="27" fillId="7" borderId="0" xfId="1" applyFont="1" applyFill="1" applyAlignment="1">
      <alignment horizontal="center" vertical="center" wrapText="1"/>
    </xf>
    <xf numFmtId="0" fontId="25" fillId="0" borderId="0" xfId="1" applyFont="1" applyFill="1" applyAlignment="1">
      <alignment horizontal="center" vertical="center" wrapText="1"/>
    </xf>
    <xf numFmtId="0" fontId="65" fillId="2" borderId="1" xfId="1" applyNumberFormat="1" applyFont="1" applyFill="1" applyBorder="1" applyAlignment="1" applyProtection="1">
      <alignment horizontal="center" vertical="center" shrinkToFit="1"/>
    </xf>
    <xf numFmtId="0" fontId="58" fillId="2" borderId="5" xfId="1" applyFont="1" applyFill="1" applyBorder="1" applyAlignment="1">
      <alignment horizontal="center" vertical="center" wrapText="1"/>
    </xf>
    <xf numFmtId="38" fontId="58" fillId="2" borderId="5" xfId="20" applyFont="1" applyFill="1" applyBorder="1" applyAlignment="1">
      <alignment horizontal="center" vertical="center" wrapText="1"/>
    </xf>
    <xf numFmtId="0" fontId="17" fillId="2" borderId="33" xfId="1" applyFont="1" applyFill="1" applyBorder="1" applyAlignment="1" applyProtection="1">
      <alignment horizontal="center" vertical="center" shrinkToFit="1"/>
    </xf>
    <xf numFmtId="0" fontId="17" fillId="2" borderId="14" xfId="1" applyFont="1" applyFill="1" applyBorder="1" applyAlignment="1" applyProtection="1">
      <alignment horizontal="center" vertical="center" shrinkToFit="1"/>
    </xf>
    <xf numFmtId="0" fontId="23" fillId="3" borderId="15" xfId="1" applyFont="1" applyFill="1" applyBorder="1" applyAlignment="1">
      <alignment horizontal="left" vertical="center"/>
    </xf>
    <xf numFmtId="0" fontId="23" fillId="3" borderId="16" xfId="1" applyFont="1" applyFill="1" applyBorder="1" applyAlignment="1">
      <alignment horizontal="left" vertical="center"/>
    </xf>
    <xf numFmtId="0" fontId="23" fillId="3" borderId="17" xfId="1" applyFont="1" applyFill="1" applyBorder="1" applyAlignment="1">
      <alignment horizontal="left" vertical="center"/>
    </xf>
    <xf numFmtId="0" fontId="59" fillId="4" borderId="5" xfId="1" applyFont="1" applyFill="1" applyBorder="1" applyAlignment="1">
      <alignment horizontal="center" vertical="center"/>
    </xf>
    <xf numFmtId="0" fontId="59" fillId="4" borderId="5" xfId="1" applyFont="1" applyFill="1" applyBorder="1" applyAlignment="1">
      <alignment horizontal="center" vertical="center" shrinkToFit="1"/>
    </xf>
    <xf numFmtId="0" fontId="58" fillId="4" borderId="7" xfId="1" applyFont="1" applyFill="1" applyBorder="1" applyAlignment="1">
      <alignment horizontal="center" vertical="center" wrapText="1"/>
    </xf>
    <xf numFmtId="0" fontId="58" fillId="4" borderId="5" xfId="1" applyFont="1" applyFill="1" applyBorder="1" applyAlignment="1">
      <alignment horizontal="center" vertical="center" wrapText="1"/>
    </xf>
    <xf numFmtId="0" fontId="58" fillId="4" borderId="10" xfId="1" applyFont="1" applyFill="1" applyBorder="1" applyAlignment="1">
      <alignment horizontal="center" vertical="center" wrapText="1"/>
    </xf>
    <xf numFmtId="186" fontId="17" fillId="2" borderId="57" xfId="1" applyNumberFormat="1" applyFont="1" applyFill="1" applyBorder="1" applyAlignment="1" applyProtection="1">
      <alignment horizontal="center" vertical="center" wrapText="1"/>
    </xf>
    <xf numFmtId="186" fontId="17" fillId="2" borderId="58" xfId="1" applyNumberFormat="1" applyFont="1" applyFill="1" applyBorder="1" applyAlignment="1" applyProtection="1">
      <alignment horizontal="center" vertical="center" wrapText="1"/>
    </xf>
    <xf numFmtId="186" fontId="17" fillId="2" borderId="59" xfId="1" applyNumberFormat="1" applyFont="1" applyFill="1" applyBorder="1" applyAlignment="1" applyProtection="1">
      <alignment horizontal="center" vertical="center" wrapText="1"/>
    </xf>
    <xf numFmtId="186" fontId="17" fillId="2" borderId="60" xfId="1" applyNumberFormat="1" applyFont="1" applyFill="1" applyBorder="1" applyAlignment="1" applyProtection="1">
      <alignment horizontal="center" vertical="center" wrapText="1"/>
    </xf>
    <xf numFmtId="186" fontId="17" fillId="2" borderId="61" xfId="1" applyNumberFormat="1" applyFont="1" applyFill="1" applyBorder="1" applyAlignment="1" applyProtection="1">
      <alignment horizontal="center" vertical="center" wrapText="1"/>
    </xf>
    <xf numFmtId="186" fontId="17" fillId="2" borderId="62" xfId="1" applyNumberFormat="1" applyFont="1" applyFill="1" applyBorder="1" applyAlignment="1" applyProtection="1">
      <alignment horizontal="center" vertical="center" wrapText="1"/>
    </xf>
    <xf numFmtId="0" fontId="26" fillId="4" borderId="5" xfId="1" applyFont="1" applyFill="1" applyBorder="1" applyAlignment="1">
      <alignment horizontal="center" vertical="center" wrapText="1"/>
    </xf>
    <xf numFmtId="0" fontId="26" fillId="4" borderId="10" xfId="1" applyFont="1" applyFill="1" applyBorder="1" applyAlignment="1">
      <alignment horizontal="center" vertical="center" wrapText="1"/>
    </xf>
    <xf numFmtId="0" fontId="20" fillId="2" borderId="16"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0" xfId="1" applyFont="1" applyFill="1" applyBorder="1" applyAlignment="1">
      <alignment horizontal="center" vertical="center"/>
    </xf>
    <xf numFmtId="0" fontId="20" fillId="2" borderId="19" xfId="1" applyFont="1" applyFill="1" applyBorder="1" applyAlignment="1">
      <alignment horizontal="center" vertical="center"/>
    </xf>
    <xf numFmtId="0" fontId="23" fillId="3" borderId="3" xfId="1" applyFont="1" applyFill="1" applyBorder="1" applyAlignment="1">
      <alignment horizontal="left" vertical="center"/>
    </xf>
    <xf numFmtId="0" fontId="23" fillId="3" borderId="1" xfId="1" applyFont="1" applyFill="1" applyBorder="1" applyAlignment="1">
      <alignment horizontal="left" vertical="center"/>
    </xf>
    <xf numFmtId="0" fontId="23" fillId="3" borderId="2" xfId="1" applyFont="1" applyFill="1" applyBorder="1" applyAlignment="1">
      <alignment horizontal="left" vertical="center"/>
    </xf>
    <xf numFmtId="0" fontId="58" fillId="0" borderId="16" xfId="1" applyFont="1" applyFill="1" applyBorder="1" applyAlignment="1">
      <alignment horizontal="left" vertical="center" wrapText="1"/>
    </xf>
    <xf numFmtId="0" fontId="58" fillId="0" borderId="0" xfId="1" applyFont="1" applyFill="1" applyBorder="1" applyAlignment="1">
      <alignment horizontal="left" vertical="center" wrapText="1"/>
    </xf>
    <xf numFmtId="0" fontId="20" fillId="2" borderId="56" xfId="1" applyFont="1" applyFill="1" applyBorder="1" applyAlignment="1" applyProtection="1">
      <alignment horizontal="center" vertical="center"/>
    </xf>
    <xf numFmtId="0" fontId="14" fillId="0" borderId="0" xfId="1" applyFont="1" applyFill="1" applyBorder="1" applyAlignment="1">
      <alignment horizontal="center" vertical="center"/>
    </xf>
    <xf numFmtId="0" fontId="17" fillId="2" borderId="38" xfId="1" applyFont="1" applyFill="1" applyBorder="1" applyAlignment="1">
      <alignment horizontal="center" vertical="center" shrinkToFit="1"/>
    </xf>
    <xf numFmtId="0" fontId="20" fillId="2" borderId="66" xfId="1" applyFont="1" applyFill="1" applyBorder="1" applyAlignment="1">
      <alignment horizontal="center" vertical="center"/>
    </xf>
    <xf numFmtId="0" fontId="20" fillId="2" borderId="67" xfId="1" applyFont="1" applyFill="1" applyBorder="1" applyAlignment="1">
      <alignment horizontal="center" vertical="center"/>
    </xf>
    <xf numFmtId="0" fontId="4" fillId="0" borderId="0" xfId="1" applyFont="1" applyFill="1" applyAlignment="1">
      <alignment horizontal="left" vertical="center" wrapText="1"/>
    </xf>
    <xf numFmtId="0" fontId="20" fillId="4" borderId="5" xfId="1" applyFont="1" applyFill="1" applyBorder="1" applyAlignment="1">
      <alignment horizontal="center" vertical="center" wrapText="1"/>
    </xf>
    <xf numFmtId="0" fontId="20" fillId="4" borderId="10" xfId="1" applyFont="1" applyFill="1" applyBorder="1" applyAlignment="1">
      <alignment horizontal="center" vertical="center" wrapText="1"/>
    </xf>
    <xf numFmtId="38" fontId="21" fillId="2" borderId="41" xfId="20" applyFont="1" applyFill="1" applyBorder="1" applyAlignment="1" applyProtection="1">
      <alignment horizontal="center" vertical="center" wrapText="1"/>
    </xf>
    <xf numFmtId="38" fontId="21" fillId="2" borderId="42" xfId="20" applyFont="1" applyFill="1" applyBorder="1" applyAlignment="1" applyProtection="1">
      <alignment horizontal="center" vertical="center" wrapText="1"/>
    </xf>
    <xf numFmtId="38" fontId="21" fillId="2" borderId="43" xfId="20" applyFont="1" applyFill="1" applyBorder="1" applyAlignment="1" applyProtection="1">
      <alignment horizontal="center" vertical="center" wrapText="1"/>
    </xf>
    <xf numFmtId="38" fontId="21" fillId="2" borderId="44" xfId="20" applyFont="1" applyFill="1" applyBorder="1" applyAlignment="1" applyProtection="1">
      <alignment horizontal="center" vertical="center" wrapText="1"/>
    </xf>
    <xf numFmtId="38" fontId="21" fillId="2" borderId="45" xfId="20" applyFont="1" applyFill="1" applyBorder="1" applyAlignment="1" applyProtection="1">
      <alignment horizontal="center" vertical="center" wrapText="1"/>
    </xf>
    <xf numFmtId="38" fontId="21" fillId="2" borderId="46" xfId="20" applyFont="1" applyFill="1" applyBorder="1" applyAlignment="1" applyProtection="1">
      <alignment horizontal="center" vertical="center" wrapText="1"/>
    </xf>
    <xf numFmtId="0" fontId="20" fillId="4" borderId="5" xfId="1" applyFont="1" applyFill="1" applyBorder="1" applyAlignment="1">
      <alignment horizontal="center" vertical="center"/>
    </xf>
    <xf numFmtId="0" fontId="20" fillId="4" borderId="10" xfId="1" applyFont="1" applyFill="1" applyBorder="1" applyAlignment="1">
      <alignment horizontal="center" vertical="center"/>
    </xf>
    <xf numFmtId="38" fontId="21" fillId="2" borderId="47" xfId="20" applyFont="1" applyFill="1" applyBorder="1" applyAlignment="1" applyProtection="1">
      <alignment horizontal="center" vertical="center"/>
    </xf>
    <xf numFmtId="38" fontId="21" fillId="2" borderId="48" xfId="20" applyFont="1" applyFill="1" applyBorder="1" applyAlignment="1" applyProtection="1">
      <alignment horizontal="center" vertical="center"/>
    </xf>
    <xf numFmtId="38" fontId="21" fillId="2" borderId="49" xfId="20" applyFont="1" applyFill="1" applyBorder="1" applyAlignment="1" applyProtection="1">
      <alignment horizontal="center" vertical="center"/>
    </xf>
    <xf numFmtId="38" fontId="21" fillId="2" borderId="50" xfId="20" applyFont="1" applyFill="1" applyBorder="1" applyAlignment="1" applyProtection="1">
      <alignment horizontal="center" vertical="center"/>
    </xf>
    <xf numFmtId="38" fontId="21" fillId="2" borderId="51" xfId="20" applyFont="1" applyFill="1" applyBorder="1" applyAlignment="1" applyProtection="1">
      <alignment horizontal="center" vertical="center"/>
    </xf>
    <xf numFmtId="38" fontId="21" fillId="2" borderId="52" xfId="20" applyFont="1" applyFill="1" applyBorder="1" applyAlignment="1" applyProtection="1">
      <alignment horizontal="center" vertical="center"/>
    </xf>
    <xf numFmtId="0" fontId="20" fillId="4" borderId="7" xfId="1" applyFont="1" applyFill="1" applyBorder="1" applyAlignment="1">
      <alignment horizontal="center" vertical="center"/>
    </xf>
    <xf numFmtId="0" fontId="18" fillId="3" borderId="3" xfId="1" applyFont="1" applyFill="1" applyBorder="1" applyAlignment="1">
      <alignment horizontal="left" vertical="center"/>
    </xf>
    <xf numFmtId="0" fontId="18" fillId="3" borderId="1" xfId="1" applyFont="1" applyFill="1" applyBorder="1" applyAlignment="1">
      <alignment horizontal="left" vertical="center"/>
    </xf>
    <xf numFmtId="0" fontId="14" fillId="6" borderId="0" xfId="1" applyFont="1" applyFill="1" applyBorder="1" applyAlignment="1">
      <alignment horizontal="center" vertical="center"/>
    </xf>
    <xf numFmtId="0" fontId="5" fillId="0" borderId="0" xfId="1" applyFont="1" applyFill="1" applyAlignment="1">
      <alignment horizontal="center" vertical="center"/>
    </xf>
    <xf numFmtId="0" fontId="17" fillId="2" borderId="5" xfId="1" applyFont="1" applyFill="1" applyBorder="1" applyAlignment="1">
      <alignment horizontal="center" vertical="center" wrapText="1"/>
    </xf>
    <xf numFmtId="0" fontId="17" fillId="2" borderId="5" xfId="1" applyFont="1" applyFill="1" applyBorder="1" applyAlignment="1">
      <alignment horizontal="center" vertical="center"/>
    </xf>
    <xf numFmtId="0" fontId="16" fillId="1" borderId="15" xfId="1" applyFont="1" applyFill="1" applyBorder="1" applyAlignment="1">
      <alignment horizontal="center" vertical="center"/>
    </xf>
    <xf numFmtId="0" fontId="16" fillId="1" borderId="16" xfId="1" applyFont="1" applyFill="1" applyBorder="1" applyAlignment="1">
      <alignment horizontal="center" vertical="center"/>
    </xf>
    <xf numFmtId="0" fontId="16" fillId="1" borderId="17" xfId="1" applyFont="1" applyFill="1" applyBorder="1" applyAlignment="1">
      <alignment horizontal="center" vertical="center"/>
    </xf>
    <xf numFmtId="0" fontId="16" fillId="1" borderId="18" xfId="1" applyFont="1" applyFill="1" applyBorder="1" applyAlignment="1">
      <alignment horizontal="center" vertical="center"/>
    </xf>
    <xf numFmtId="0" fontId="16" fillId="1" borderId="0" xfId="1" applyFont="1" applyFill="1" applyBorder="1" applyAlignment="1">
      <alignment horizontal="center" vertical="center"/>
    </xf>
    <xf numFmtId="0" fontId="16" fillId="1" borderId="19" xfId="1" applyFont="1" applyFill="1" applyBorder="1" applyAlignment="1">
      <alignment horizontal="center" vertical="center"/>
    </xf>
    <xf numFmtId="0" fontId="16" fillId="1" borderId="23" xfId="1" applyFont="1" applyFill="1" applyBorder="1" applyAlignment="1">
      <alignment horizontal="center" vertical="center"/>
    </xf>
    <xf numFmtId="0" fontId="16" fillId="1" borderId="24" xfId="1" applyFont="1" applyFill="1" applyBorder="1" applyAlignment="1">
      <alignment horizontal="center" vertical="center"/>
    </xf>
    <xf numFmtId="0" fontId="16" fillId="1" borderId="25" xfId="1" applyFont="1" applyFill="1" applyBorder="1" applyAlignment="1">
      <alignment horizontal="center" vertical="center"/>
    </xf>
    <xf numFmtId="0" fontId="17" fillId="2" borderId="66" xfId="1" applyFont="1" applyFill="1" applyBorder="1" applyAlignment="1">
      <alignment horizontal="center" vertical="center" shrinkToFit="1"/>
    </xf>
    <xf numFmtId="0" fontId="17" fillId="2" borderId="67" xfId="1" applyFont="1" applyFill="1" applyBorder="1" applyAlignment="1">
      <alignment horizontal="center" vertical="center" shrinkToFit="1"/>
    </xf>
    <xf numFmtId="0" fontId="20" fillId="2" borderId="104" xfId="1" applyFont="1" applyFill="1" applyBorder="1" applyAlignment="1">
      <alignment horizontal="center" vertical="center"/>
    </xf>
    <xf numFmtId="186" fontId="17" fillId="0" borderId="1" xfId="1" applyNumberFormat="1" applyFont="1" applyFill="1" applyBorder="1" applyAlignment="1" applyProtection="1">
      <alignment horizontal="center" vertical="center"/>
    </xf>
    <xf numFmtId="186" fontId="17" fillId="0" borderId="2" xfId="1" applyNumberFormat="1" applyFont="1" applyFill="1" applyBorder="1" applyAlignment="1" applyProtection="1">
      <alignment horizontal="center" vertical="center"/>
    </xf>
    <xf numFmtId="0" fontId="20" fillId="2" borderId="90" xfId="1" applyFont="1" applyFill="1" applyBorder="1" applyAlignment="1" applyProtection="1">
      <alignment horizontal="left" vertical="center" wrapText="1"/>
    </xf>
    <xf numFmtId="0" fontId="20" fillId="2" borderId="0" xfId="1" applyFont="1" applyFill="1" applyBorder="1" applyAlignment="1" applyProtection="1">
      <alignment horizontal="left" vertical="center" wrapText="1"/>
    </xf>
    <xf numFmtId="0" fontId="20" fillId="2" borderId="91" xfId="1" applyFont="1" applyFill="1" applyBorder="1" applyAlignment="1" applyProtection="1">
      <alignment horizontal="left" vertical="center" wrapText="1"/>
    </xf>
    <xf numFmtId="0" fontId="40" fillId="2" borderId="5" xfId="1" applyFont="1" applyFill="1" applyBorder="1" applyAlignment="1" applyProtection="1">
      <alignment horizontal="center" vertical="center" shrinkToFit="1"/>
    </xf>
    <xf numFmtId="0" fontId="39" fillId="2" borderId="5" xfId="1" applyFont="1" applyFill="1" applyBorder="1" applyAlignment="1" applyProtection="1">
      <alignment horizontal="center" vertical="center" shrinkToFit="1"/>
    </xf>
    <xf numFmtId="0" fontId="39" fillId="2" borderId="10" xfId="1" applyFont="1" applyFill="1" applyBorder="1" applyAlignment="1" applyProtection="1">
      <alignment horizontal="center" vertical="center" shrinkToFit="1"/>
    </xf>
    <xf numFmtId="185" fontId="21" fillId="2" borderId="15" xfId="20" applyNumberFormat="1" applyFont="1" applyFill="1" applyBorder="1" applyAlignment="1" applyProtection="1">
      <alignment horizontal="center" vertical="center" wrapText="1"/>
    </xf>
    <xf numFmtId="185" fontId="21" fillId="2" borderId="16" xfId="20" applyNumberFormat="1" applyFont="1" applyFill="1" applyBorder="1" applyAlignment="1" applyProtection="1">
      <alignment horizontal="center" vertical="center" wrapText="1"/>
    </xf>
    <xf numFmtId="185" fontId="21" fillId="2" borderId="17" xfId="20" applyNumberFormat="1" applyFont="1" applyFill="1" applyBorder="1" applyAlignment="1" applyProtection="1">
      <alignment horizontal="center" vertical="center" wrapText="1"/>
    </xf>
    <xf numFmtId="185" fontId="21" fillId="2" borderId="23" xfId="20" applyNumberFormat="1" applyFont="1" applyFill="1" applyBorder="1" applyAlignment="1" applyProtection="1">
      <alignment horizontal="center" vertical="center" wrapText="1"/>
    </xf>
    <xf numFmtId="185" fontId="21" fillId="2" borderId="24" xfId="20" applyNumberFormat="1" applyFont="1" applyFill="1" applyBorder="1" applyAlignment="1" applyProtection="1">
      <alignment horizontal="center" vertical="center" wrapText="1"/>
    </xf>
    <xf numFmtId="185" fontId="21" fillId="2" borderId="25" xfId="20" applyNumberFormat="1" applyFont="1" applyFill="1" applyBorder="1" applyAlignment="1" applyProtection="1">
      <alignment horizontal="center" vertical="center" wrapText="1"/>
    </xf>
    <xf numFmtId="0" fontId="20" fillId="0" borderId="17" xfId="1" applyFont="1" applyFill="1" applyBorder="1" applyAlignment="1">
      <alignment horizontal="center" vertical="center" textRotation="255" wrapText="1"/>
    </xf>
    <xf numFmtId="0" fontId="14" fillId="0" borderId="25" xfId="1" applyFont="1" applyFill="1" applyBorder="1" applyAlignment="1">
      <alignment horizontal="center" vertical="center" textRotation="255"/>
    </xf>
    <xf numFmtId="0" fontId="20" fillId="0" borderId="16" xfId="1" applyFont="1" applyFill="1" applyBorder="1" applyAlignment="1">
      <alignment horizontal="center" vertical="center" textRotation="255"/>
    </xf>
    <xf numFmtId="0" fontId="20" fillId="0" borderId="24" xfId="1" applyFont="1" applyFill="1" applyBorder="1" applyAlignment="1">
      <alignment horizontal="center" vertical="center" textRotation="255"/>
    </xf>
    <xf numFmtId="0" fontId="20" fillId="2" borderId="23" xfId="1" applyFont="1" applyFill="1" applyBorder="1" applyAlignment="1">
      <alignment horizontal="center" vertical="center"/>
    </xf>
    <xf numFmtId="0" fontId="17" fillId="2" borderId="25" xfId="1" applyFont="1" applyFill="1" applyBorder="1" applyAlignment="1">
      <alignment horizontal="center" vertical="center" shrinkToFit="1"/>
    </xf>
    <xf numFmtId="0" fontId="17" fillId="2" borderId="106" xfId="1" applyFont="1" applyFill="1" applyBorder="1" applyAlignment="1" applyProtection="1">
      <alignment horizontal="center" vertical="center" shrinkToFit="1"/>
    </xf>
    <xf numFmtId="0" fontId="17" fillId="2" borderId="107" xfId="1" applyFont="1" applyFill="1" applyBorder="1" applyAlignment="1" applyProtection="1">
      <alignment horizontal="center" vertical="center" shrinkToFit="1"/>
    </xf>
    <xf numFmtId="185" fontId="20" fillId="2" borderId="15" xfId="1" applyNumberFormat="1" applyFont="1" applyFill="1" applyBorder="1" applyAlignment="1" applyProtection="1">
      <alignment horizontal="center" vertical="center"/>
    </xf>
    <xf numFmtId="185" fontId="20" fillId="2" borderId="16" xfId="1" applyNumberFormat="1" applyFont="1" applyFill="1" applyBorder="1" applyAlignment="1" applyProtection="1">
      <alignment horizontal="center" vertical="center"/>
    </xf>
    <xf numFmtId="185" fontId="20" fillId="2" borderId="17" xfId="1" applyNumberFormat="1" applyFont="1" applyFill="1" applyBorder="1" applyAlignment="1" applyProtection="1">
      <alignment horizontal="center" vertical="center"/>
    </xf>
    <xf numFmtId="185" fontId="20" fillId="2" borderId="23" xfId="1" applyNumberFormat="1" applyFont="1" applyFill="1" applyBorder="1" applyAlignment="1" applyProtection="1">
      <alignment horizontal="center" vertical="center"/>
    </xf>
    <xf numFmtId="185" fontId="20" fillId="2" borderId="24" xfId="1" applyNumberFormat="1" applyFont="1" applyFill="1" applyBorder="1" applyAlignment="1" applyProtection="1">
      <alignment horizontal="center" vertical="center"/>
    </xf>
    <xf numFmtId="185" fontId="20" fillId="2" borderId="25" xfId="1" applyNumberFormat="1" applyFont="1" applyFill="1" applyBorder="1" applyAlignment="1" applyProtection="1">
      <alignment horizontal="center" vertical="center"/>
    </xf>
    <xf numFmtId="0" fontId="20" fillId="2" borderId="111" xfId="1" applyFont="1" applyFill="1" applyBorder="1" applyAlignment="1" applyProtection="1">
      <alignment horizontal="center" vertical="center"/>
    </xf>
    <xf numFmtId="0" fontId="20" fillId="2" borderId="112" xfId="1" applyFont="1" applyFill="1" applyBorder="1" applyAlignment="1" applyProtection="1">
      <alignment horizontal="center" vertical="center"/>
    </xf>
    <xf numFmtId="186" fontId="62" fillId="0" borderId="1" xfId="1" applyNumberFormat="1" applyFont="1" applyFill="1" applyBorder="1" applyAlignment="1" applyProtection="1">
      <alignment horizontal="center" vertical="center"/>
    </xf>
    <xf numFmtId="186" fontId="62" fillId="0" borderId="2" xfId="1" applyNumberFormat="1" applyFont="1" applyFill="1" applyBorder="1" applyAlignment="1" applyProtection="1">
      <alignment horizontal="center" vertical="center"/>
    </xf>
    <xf numFmtId="0" fontId="26" fillId="0" borderId="0" xfId="1" applyFont="1" applyFill="1" applyBorder="1" applyAlignment="1" applyProtection="1">
      <alignment horizontal="center" vertical="center" wrapText="1"/>
    </xf>
    <xf numFmtId="0" fontId="26" fillId="0" borderId="24" xfId="1" applyFont="1" applyFill="1" applyBorder="1" applyAlignment="1" applyProtection="1">
      <alignment horizontal="center" vertical="center" wrapText="1"/>
    </xf>
    <xf numFmtId="0" fontId="26" fillId="0" borderId="15" xfId="1" applyFont="1" applyFill="1" applyBorder="1" applyAlignment="1" applyProtection="1">
      <alignment horizontal="center" vertical="center" wrapText="1"/>
    </xf>
    <xf numFmtId="0" fontId="26" fillId="0" borderId="16" xfId="1" applyFont="1" applyFill="1" applyBorder="1" applyAlignment="1" applyProtection="1">
      <alignment horizontal="center" vertical="center" wrapText="1"/>
    </xf>
    <xf numFmtId="0" fontId="26" fillId="0" borderId="17" xfId="1" applyFont="1" applyFill="1" applyBorder="1" applyAlignment="1" applyProtection="1">
      <alignment horizontal="center" vertical="center" wrapText="1"/>
    </xf>
    <xf numFmtId="0" fontId="26" fillId="0" borderId="23" xfId="1" applyFont="1" applyFill="1" applyBorder="1" applyAlignment="1" applyProtection="1">
      <alignment horizontal="center" vertical="center" wrapText="1"/>
    </xf>
    <xf numFmtId="0" fontId="26" fillId="0" borderId="25" xfId="1" applyFont="1" applyFill="1" applyBorder="1" applyAlignment="1" applyProtection="1">
      <alignment horizontal="center" vertical="center" wrapText="1"/>
    </xf>
    <xf numFmtId="0" fontId="26" fillId="0" borderId="1" xfId="1" applyFont="1" applyFill="1" applyBorder="1" applyAlignment="1" applyProtection="1">
      <alignment horizontal="center" vertical="center" wrapText="1"/>
    </xf>
    <xf numFmtId="0" fontId="26" fillId="0" borderId="2" xfId="1" applyFont="1" applyFill="1" applyBorder="1" applyAlignment="1" applyProtection="1">
      <alignment horizontal="center" vertical="center" wrapText="1"/>
    </xf>
    <xf numFmtId="0" fontId="26" fillId="2" borderId="109" xfId="1" applyFont="1" applyFill="1" applyBorder="1" applyAlignment="1" applyProtection="1">
      <alignment horizontal="center" vertical="center"/>
    </xf>
    <xf numFmtId="0" fontId="26" fillId="2" borderId="110" xfId="1" applyFont="1" applyFill="1" applyBorder="1" applyAlignment="1" applyProtection="1">
      <alignment horizontal="center" vertical="center"/>
    </xf>
    <xf numFmtId="0" fontId="26" fillId="2" borderId="16" xfId="1" applyFont="1" applyFill="1" applyBorder="1" applyAlignment="1" applyProtection="1">
      <alignment horizontal="left" vertical="center"/>
    </xf>
    <xf numFmtId="0" fontId="26" fillId="2" borderId="24" xfId="1" applyFont="1" applyFill="1" applyBorder="1" applyAlignment="1" applyProtection="1">
      <alignment horizontal="left" vertical="center"/>
    </xf>
    <xf numFmtId="185" fontId="26" fillId="2" borderId="15" xfId="1" applyNumberFormat="1" applyFont="1" applyFill="1" applyBorder="1" applyAlignment="1" applyProtection="1">
      <alignment horizontal="center" vertical="center"/>
    </xf>
    <xf numFmtId="185" fontId="26" fillId="2" borderId="16" xfId="1" applyNumberFormat="1" applyFont="1" applyFill="1" applyBorder="1" applyAlignment="1" applyProtection="1">
      <alignment horizontal="center" vertical="center"/>
    </xf>
    <xf numFmtId="185" fontId="26" fillId="2" borderId="17" xfId="1" applyNumberFormat="1" applyFont="1" applyFill="1" applyBorder="1" applyAlignment="1" applyProtection="1">
      <alignment horizontal="center" vertical="center"/>
    </xf>
    <xf numFmtId="185" fontId="26" fillId="2" borderId="23" xfId="1" applyNumberFormat="1" applyFont="1" applyFill="1" applyBorder="1" applyAlignment="1" applyProtection="1">
      <alignment horizontal="center" vertical="center"/>
    </xf>
    <xf numFmtId="185" fontId="26" fillId="2" borderId="24" xfId="1" applyNumberFormat="1" applyFont="1" applyFill="1" applyBorder="1" applyAlignment="1" applyProtection="1">
      <alignment horizontal="center" vertical="center"/>
    </xf>
    <xf numFmtId="185" fontId="26" fillId="2" borderId="25" xfId="1" applyNumberFormat="1" applyFont="1" applyFill="1" applyBorder="1" applyAlignment="1" applyProtection="1">
      <alignment horizontal="center" vertical="center"/>
    </xf>
    <xf numFmtId="0" fontId="26" fillId="2" borderId="113" xfId="1" applyFont="1" applyFill="1" applyBorder="1" applyAlignment="1" applyProtection="1">
      <alignment horizontal="center" vertical="center"/>
    </xf>
    <xf numFmtId="0" fontId="26" fillId="2" borderId="16" xfId="1" applyFont="1" applyFill="1" applyBorder="1" applyAlignment="1" applyProtection="1">
      <alignment horizontal="left" vertical="center" wrapText="1"/>
    </xf>
    <xf numFmtId="0" fontId="26" fillId="2" borderId="84" xfId="1" applyFont="1" applyFill="1" applyBorder="1" applyAlignment="1" applyProtection="1">
      <alignment horizontal="left" vertical="center" wrapText="1"/>
    </xf>
    <xf numFmtId="0" fontId="26" fillId="2" borderId="24" xfId="1" applyFont="1" applyFill="1" applyBorder="1" applyAlignment="1" applyProtection="1">
      <alignment horizontal="left" vertical="center" wrapText="1"/>
    </xf>
    <xf numFmtId="0" fontId="26" fillId="2" borderId="85" xfId="1" applyFont="1" applyFill="1" applyBorder="1" applyAlignment="1" applyProtection="1">
      <alignment horizontal="left" vertical="center" wrapText="1"/>
    </xf>
    <xf numFmtId="0" fontId="26" fillId="2" borderId="112" xfId="1" applyFont="1" applyFill="1" applyBorder="1" applyAlignment="1" applyProtection="1">
      <alignment horizontal="center" vertical="center"/>
    </xf>
    <xf numFmtId="0" fontId="26" fillId="2" borderId="84" xfId="1" applyFont="1" applyFill="1" applyBorder="1" applyAlignment="1" applyProtection="1">
      <alignment horizontal="left" vertical="center"/>
    </xf>
    <xf numFmtId="0" fontId="26" fillId="2" borderId="85" xfId="1" applyFont="1" applyFill="1" applyBorder="1" applyAlignment="1" applyProtection="1">
      <alignment horizontal="left" vertical="center"/>
    </xf>
    <xf numFmtId="0" fontId="20" fillId="2" borderId="110" xfId="1" applyFont="1" applyFill="1" applyBorder="1" applyAlignment="1" applyProtection="1">
      <alignment horizontal="center" vertical="center"/>
    </xf>
    <xf numFmtId="0" fontId="20" fillId="2" borderId="16" xfId="1" applyFont="1" applyFill="1" applyBorder="1" applyAlignment="1" applyProtection="1">
      <alignment horizontal="left" vertical="center"/>
    </xf>
    <xf numFmtId="0" fontId="20" fillId="2" borderId="84" xfId="1" applyFont="1" applyFill="1" applyBorder="1" applyAlignment="1" applyProtection="1">
      <alignment horizontal="left" vertical="center"/>
    </xf>
    <xf numFmtId="0" fontId="20" fillId="2" borderId="24" xfId="1" applyFont="1" applyFill="1" applyBorder="1" applyAlignment="1" applyProtection="1">
      <alignment horizontal="left" vertical="center"/>
    </xf>
    <xf numFmtId="0" fontId="20" fillId="2" borderId="85" xfId="1" applyFont="1" applyFill="1" applyBorder="1" applyAlignment="1" applyProtection="1">
      <alignment horizontal="left" vertical="center"/>
    </xf>
    <xf numFmtId="0" fontId="26" fillId="4" borderId="15" xfId="1" applyFont="1" applyFill="1" applyBorder="1" applyAlignment="1" applyProtection="1">
      <alignment horizontal="center" vertical="center" wrapText="1"/>
    </xf>
    <xf numFmtId="0" fontId="26" fillId="4" borderId="16" xfId="1" applyFont="1" applyFill="1" applyBorder="1" applyAlignment="1" applyProtection="1">
      <alignment horizontal="center" vertical="center" wrapText="1"/>
    </xf>
    <xf numFmtId="0" fontId="26" fillId="4" borderId="17" xfId="1" applyFont="1" applyFill="1" applyBorder="1" applyAlignment="1" applyProtection="1">
      <alignment horizontal="center" vertical="center" wrapText="1"/>
    </xf>
    <xf numFmtId="0" fontId="26" fillId="4" borderId="23" xfId="1" applyFont="1" applyFill="1" applyBorder="1" applyAlignment="1" applyProtection="1">
      <alignment horizontal="center" vertical="center" wrapText="1"/>
    </xf>
    <xf numFmtId="0" fontId="26" fillId="4" borderId="24" xfId="1" applyFont="1" applyFill="1" applyBorder="1" applyAlignment="1" applyProtection="1">
      <alignment horizontal="center" vertical="center" wrapText="1"/>
    </xf>
    <xf numFmtId="0" fontId="26" fillId="4" borderId="25" xfId="1" applyFont="1" applyFill="1" applyBorder="1" applyAlignment="1" applyProtection="1">
      <alignment horizontal="center" vertical="center" wrapText="1"/>
    </xf>
    <xf numFmtId="0" fontId="26" fillId="0" borderId="81" xfId="1" applyFont="1" applyFill="1" applyBorder="1" applyAlignment="1" applyProtection="1">
      <alignment horizontal="center" vertical="center" wrapText="1"/>
    </xf>
    <xf numFmtId="0" fontId="26" fillId="0" borderId="108" xfId="1" applyFont="1" applyFill="1" applyBorder="1" applyAlignment="1" applyProtection="1">
      <alignment horizontal="center" vertical="center" wrapText="1"/>
    </xf>
    <xf numFmtId="0" fontId="20" fillId="0" borderId="15" xfId="1" applyFont="1" applyFill="1" applyBorder="1" applyAlignment="1" applyProtection="1">
      <alignment horizontal="center" vertical="center" wrapText="1"/>
    </xf>
    <xf numFmtId="0" fontId="20" fillId="0" borderId="16" xfId="1" applyFont="1" applyFill="1" applyBorder="1" applyAlignment="1" applyProtection="1">
      <alignment horizontal="center" vertical="center" wrapText="1"/>
    </xf>
    <xf numFmtId="0" fontId="20" fillId="0" borderId="17" xfId="1" applyFont="1" applyFill="1" applyBorder="1" applyAlignment="1" applyProtection="1">
      <alignment horizontal="center" vertical="center" wrapText="1"/>
    </xf>
    <xf numFmtId="0" fontId="20" fillId="0" borderId="23" xfId="1" applyFont="1" applyFill="1" applyBorder="1" applyAlignment="1" applyProtection="1">
      <alignment horizontal="center" vertical="center" wrapText="1"/>
    </xf>
    <xf numFmtId="0" fontId="20" fillId="0" borderId="24" xfId="1" applyFont="1" applyFill="1" applyBorder="1" applyAlignment="1" applyProtection="1">
      <alignment horizontal="center" vertical="center" wrapText="1"/>
    </xf>
    <xf numFmtId="0" fontId="20" fillId="0" borderId="25" xfId="1" applyFont="1" applyFill="1" applyBorder="1" applyAlignment="1" applyProtection="1">
      <alignment horizontal="center" vertical="center" wrapText="1"/>
    </xf>
    <xf numFmtId="0" fontId="20" fillId="4" borderId="15" xfId="1" applyFont="1" applyFill="1" applyBorder="1" applyAlignment="1" applyProtection="1">
      <alignment horizontal="center" vertical="center" wrapText="1"/>
    </xf>
    <xf numFmtId="0" fontId="20" fillId="4" borderId="16" xfId="1" applyFont="1" applyFill="1" applyBorder="1" applyAlignment="1" applyProtection="1">
      <alignment horizontal="center" vertical="center" wrapText="1"/>
    </xf>
    <xf numFmtId="0" fontId="20" fillId="4" borderId="17" xfId="1" applyFont="1" applyFill="1" applyBorder="1" applyAlignment="1" applyProtection="1">
      <alignment horizontal="center" vertical="center" wrapText="1"/>
    </xf>
    <xf numFmtId="0" fontId="20" fillId="4" borderId="23" xfId="1" applyFont="1" applyFill="1" applyBorder="1" applyAlignment="1" applyProtection="1">
      <alignment horizontal="center" vertical="center" wrapText="1"/>
    </xf>
    <xf numFmtId="0" fontId="20" fillId="4" borderId="24" xfId="1" applyFont="1" applyFill="1" applyBorder="1" applyAlignment="1" applyProtection="1">
      <alignment horizontal="center" vertical="center" wrapText="1"/>
    </xf>
    <xf numFmtId="0" fontId="20" fillId="4" borderId="25" xfId="1" applyFont="1" applyFill="1" applyBorder="1" applyAlignment="1" applyProtection="1">
      <alignment horizontal="center" vertical="center" wrapText="1"/>
    </xf>
    <xf numFmtId="0" fontId="20" fillId="0" borderId="81" xfId="1" applyFont="1" applyFill="1" applyBorder="1" applyAlignment="1" applyProtection="1">
      <alignment horizontal="center" vertical="center" wrapText="1"/>
    </xf>
    <xf numFmtId="0" fontId="20" fillId="0" borderId="108" xfId="1" applyFont="1" applyFill="1" applyBorder="1" applyAlignment="1" applyProtection="1">
      <alignment horizontal="center" vertical="center" wrapText="1"/>
    </xf>
    <xf numFmtId="0" fontId="20" fillId="2" borderId="16" xfId="1" applyFont="1" applyFill="1" applyBorder="1" applyAlignment="1" applyProtection="1">
      <alignment horizontal="left" vertical="center" wrapText="1"/>
    </xf>
    <xf numFmtId="0" fontId="20" fillId="2" borderId="84" xfId="1" applyFont="1" applyFill="1" applyBorder="1" applyAlignment="1" applyProtection="1">
      <alignment horizontal="left" vertical="center" wrapText="1"/>
    </xf>
    <xf numFmtId="0" fontId="20" fillId="2" borderId="24" xfId="1" applyFont="1" applyFill="1" applyBorder="1" applyAlignment="1" applyProtection="1">
      <alignment horizontal="left" vertical="center" wrapText="1"/>
    </xf>
    <xf numFmtId="0" fontId="20" fillId="2" borderId="85" xfId="1" applyFont="1" applyFill="1" applyBorder="1" applyAlignment="1" applyProtection="1">
      <alignment horizontal="left" vertical="center" wrapText="1"/>
    </xf>
    <xf numFmtId="0" fontId="20" fillId="0" borderId="0" xfId="1" applyFont="1" applyFill="1" applyBorder="1" applyAlignment="1" applyProtection="1">
      <alignment horizontal="center" vertical="center" wrapText="1"/>
    </xf>
    <xf numFmtId="0" fontId="20" fillId="0" borderId="1" xfId="1" applyFont="1" applyFill="1" applyBorder="1" applyAlignment="1" applyProtection="1">
      <alignment horizontal="center" vertical="center" wrapText="1"/>
    </xf>
    <xf numFmtId="0" fontId="20" fillId="0" borderId="2" xfId="1" applyFont="1" applyFill="1" applyBorder="1" applyAlignment="1" applyProtection="1">
      <alignment horizontal="center" vertical="center" wrapText="1"/>
    </xf>
    <xf numFmtId="0" fontId="20" fillId="2" borderId="109" xfId="1" applyFont="1" applyFill="1" applyBorder="1" applyAlignment="1" applyProtection="1">
      <alignment horizontal="center" vertical="center"/>
    </xf>
    <xf numFmtId="0" fontId="9" fillId="16" borderId="96" xfId="0" applyFont="1" applyFill="1" applyBorder="1" applyAlignment="1" applyProtection="1">
      <alignment horizontal="center" vertical="center" wrapText="1"/>
      <protection locked="0"/>
    </xf>
    <xf numFmtId="0" fontId="9" fillId="16" borderId="97" xfId="0" applyFont="1" applyFill="1" applyBorder="1" applyAlignment="1" applyProtection="1">
      <alignment horizontal="center" vertical="center" wrapText="1"/>
      <protection locked="0"/>
    </xf>
    <xf numFmtId="0" fontId="9" fillId="16" borderId="98" xfId="0" applyFont="1" applyFill="1" applyBorder="1" applyAlignment="1" applyProtection="1">
      <alignment horizontal="center" vertical="center" wrapText="1"/>
      <protection locked="0"/>
    </xf>
    <xf numFmtId="185" fontId="9" fillId="16" borderId="99" xfId="0" applyNumberFormat="1" applyFont="1" applyFill="1" applyBorder="1" applyAlignment="1" applyProtection="1">
      <alignment horizontal="center" vertical="center"/>
      <protection locked="0"/>
    </xf>
    <xf numFmtId="185" fontId="9" fillId="16" borderId="100" xfId="0" applyNumberFormat="1" applyFont="1" applyFill="1" applyBorder="1" applyAlignment="1" applyProtection="1">
      <alignment horizontal="center" vertical="center"/>
      <protection locked="0"/>
    </xf>
    <xf numFmtId="185" fontId="9" fillId="16" borderId="101" xfId="0" applyNumberFormat="1" applyFont="1" applyFill="1" applyBorder="1" applyAlignment="1" applyProtection="1">
      <alignment horizontal="center" vertical="center"/>
      <protection locked="0"/>
    </xf>
    <xf numFmtId="0" fontId="9" fillId="2" borderId="92" xfId="0" applyFont="1" applyFill="1" applyBorder="1" applyAlignment="1">
      <alignment horizontal="center" vertical="center" textRotation="255"/>
    </xf>
    <xf numFmtId="0" fontId="9" fillId="2" borderId="7" xfId="0" applyFont="1" applyFill="1" applyBorder="1" applyAlignment="1">
      <alignment horizontal="center" vertical="center" textRotation="255"/>
    </xf>
    <xf numFmtId="0" fontId="9" fillId="2" borderId="0" xfId="0" applyFont="1" applyFill="1" applyBorder="1" applyAlignment="1">
      <alignment horizontal="left" vertical="center"/>
    </xf>
    <xf numFmtId="0" fontId="43" fillId="2" borderId="0" xfId="0" applyFont="1" applyFill="1" applyBorder="1" applyAlignment="1">
      <alignment horizontal="left" vertical="center"/>
    </xf>
    <xf numFmtId="0" fontId="43" fillId="2" borderId="0" xfId="0" applyFont="1" applyFill="1" applyBorder="1" applyAlignment="1">
      <alignment horizontal="center" vertical="center"/>
    </xf>
    <xf numFmtId="0" fontId="46" fillId="2" borderId="0" xfId="0" applyFont="1" applyFill="1" applyBorder="1" applyAlignment="1">
      <alignment horizontal="left" vertical="center"/>
    </xf>
    <xf numFmtId="0" fontId="9" fillId="2" borderId="0" xfId="0" applyFont="1" applyFill="1" applyBorder="1" applyAlignment="1">
      <alignment horizontal="center" vertical="center"/>
    </xf>
    <xf numFmtId="0" fontId="43" fillId="2" borderId="3" xfId="0" applyFont="1" applyFill="1" applyBorder="1" applyAlignment="1">
      <alignment horizontal="center" vertical="center"/>
    </xf>
    <xf numFmtId="0" fontId="43" fillId="2" borderId="1" xfId="0" applyFont="1" applyFill="1" applyBorder="1" applyAlignment="1">
      <alignment horizontal="center" vertical="center"/>
    </xf>
    <xf numFmtId="0" fontId="43" fillId="2" borderId="2" xfId="0" applyFont="1" applyFill="1" applyBorder="1" applyAlignment="1">
      <alignment horizontal="center" vertical="center"/>
    </xf>
    <xf numFmtId="0" fontId="43" fillId="2" borderId="15" xfId="0" applyFont="1" applyFill="1" applyBorder="1" applyAlignment="1">
      <alignment horizontal="center" vertical="center"/>
    </xf>
    <xf numFmtId="0" fontId="43" fillId="2" borderId="16" xfId="0" applyFont="1" applyFill="1" applyBorder="1" applyAlignment="1">
      <alignment horizontal="center" vertical="center"/>
    </xf>
    <xf numFmtId="0" fontId="43" fillId="2" borderId="17" xfId="0" applyFont="1" applyFill="1" applyBorder="1" applyAlignment="1">
      <alignment horizontal="center" vertical="center"/>
    </xf>
    <xf numFmtId="0" fontId="43" fillId="2" borderId="23" xfId="0" applyFont="1" applyFill="1" applyBorder="1" applyAlignment="1">
      <alignment horizontal="center" vertical="center"/>
    </xf>
    <xf numFmtId="0" fontId="43" fillId="2" borderId="24" xfId="0" applyFont="1" applyFill="1" applyBorder="1" applyAlignment="1">
      <alignment horizontal="center" vertical="center"/>
    </xf>
    <xf numFmtId="0" fontId="43" fillId="2" borderId="25" xfId="0" applyFont="1" applyFill="1" applyBorder="1" applyAlignment="1">
      <alignment horizontal="center" vertical="center"/>
    </xf>
    <xf numFmtId="0" fontId="43" fillId="2" borderId="15" xfId="0" applyFont="1" applyFill="1" applyBorder="1" applyAlignment="1">
      <alignment horizontal="center" vertical="center" wrapText="1"/>
    </xf>
    <xf numFmtId="0" fontId="43" fillId="2" borderId="16" xfId="0" applyFont="1" applyFill="1" applyBorder="1" applyAlignment="1">
      <alignment horizontal="center" vertical="center" wrapText="1"/>
    </xf>
    <xf numFmtId="0" fontId="43" fillId="2" borderId="17"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9" xfId="0" applyFont="1" applyFill="1" applyBorder="1" applyAlignment="1">
      <alignment horizontal="center" vertical="center" wrapText="1"/>
    </xf>
    <xf numFmtId="0" fontId="43" fillId="2" borderId="23" xfId="0" applyFont="1" applyFill="1" applyBorder="1" applyAlignment="1">
      <alignment horizontal="center" vertical="center" wrapText="1"/>
    </xf>
    <xf numFmtId="0" fontId="43" fillId="2" borderId="24" xfId="0" applyFont="1" applyFill="1" applyBorder="1" applyAlignment="1">
      <alignment horizontal="center" vertical="center" wrapText="1"/>
    </xf>
    <xf numFmtId="0" fontId="43" fillId="2" borderId="25" xfId="0" applyFont="1" applyFill="1" applyBorder="1" applyAlignment="1">
      <alignment horizontal="center" vertical="center" wrapText="1"/>
    </xf>
    <xf numFmtId="0" fontId="9" fillId="2" borderId="1" xfId="0" applyFont="1" applyFill="1" applyBorder="1" applyAlignment="1">
      <alignment horizontal="center" vertical="center"/>
    </xf>
    <xf numFmtId="0" fontId="44" fillId="2" borderId="1" xfId="0" applyFont="1" applyFill="1" applyBorder="1" applyAlignment="1">
      <alignment horizontal="center" vertical="center"/>
    </xf>
    <xf numFmtId="0" fontId="48" fillId="2" borderId="1" xfId="0" applyFont="1" applyFill="1" applyBorder="1" applyAlignment="1" applyProtection="1">
      <alignment horizontal="center" vertical="center"/>
      <protection locked="0"/>
    </xf>
    <xf numFmtId="0" fontId="72" fillId="2" borderId="18" xfId="0" applyFont="1" applyFill="1" applyBorder="1" applyAlignment="1" applyProtection="1">
      <alignment horizontal="left" vertical="center" wrapText="1"/>
      <protection locked="0"/>
    </xf>
    <xf numFmtId="0" fontId="72" fillId="2" borderId="0" xfId="0" applyFont="1" applyFill="1" applyBorder="1" applyAlignment="1" applyProtection="1">
      <alignment horizontal="left" vertical="center" wrapText="1"/>
      <protection locked="0"/>
    </xf>
    <xf numFmtId="0" fontId="72" fillId="2" borderId="19" xfId="0" applyFont="1" applyFill="1" applyBorder="1" applyAlignment="1" applyProtection="1">
      <alignment horizontal="left" vertical="center" wrapText="1"/>
      <protection locked="0"/>
    </xf>
    <xf numFmtId="0" fontId="72" fillId="2" borderId="23" xfId="0" applyFont="1" applyFill="1" applyBorder="1" applyAlignment="1" applyProtection="1">
      <alignment horizontal="left" vertical="center" wrapText="1"/>
      <protection locked="0"/>
    </xf>
    <xf numFmtId="0" fontId="72" fillId="2" borderId="24" xfId="0" applyFont="1" applyFill="1" applyBorder="1" applyAlignment="1" applyProtection="1">
      <alignment horizontal="left" vertical="center" wrapText="1"/>
      <protection locked="0"/>
    </xf>
    <xf numFmtId="0" fontId="72" fillId="2" borderId="25" xfId="0" applyFont="1" applyFill="1" applyBorder="1" applyAlignment="1" applyProtection="1">
      <alignment horizontal="left" vertical="center" wrapText="1"/>
      <protection locked="0"/>
    </xf>
    <xf numFmtId="0" fontId="72" fillId="2" borderId="18" xfId="0" applyFont="1" applyFill="1" applyBorder="1" applyAlignment="1" applyProtection="1">
      <alignment horizontal="left" vertical="top" wrapText="1"/>
      <protection locked="0"/>
    </xf>
    <xf numFmtId="0" fontId="72" fillId="2" borderId="0" xfId="0" applyFont="1" applyFill="1" applyBorder="1" applyAlignment="1" applyProtection="1">
      <alignment horizontal="left" vertical="top" wrapText="1"/>
      <protection locked="0"/>
    </xf>
    <xf numFmtId="0" fontId="72" fillId="2" borderId="19" xfId="0" applyFont="1" applyFill="1" applyBorder="1" applyAlignment="1" applyProtection="1">
      <alignment horizontal="left" vertical="top" wrapText="1"/>
      <protection locked="0"/>
    </xf>
    <xf numFmtId="0" fontId="72" fillId="2" borderId="23" xfId="0" applyFont="1" applyFill="1" applyBorder="1" applyAlignment="1" applyProtection="1">
      <alignment horizontal="left" vertical="top" wrapText="1"/>
      <protection locked="0"/>
    </xf>
    <xf numFmtId="0" fontId="72" fillId="2" borderId="24" xfId="0" applyFont="1" applyFill="1" applyBorder="1" applyAlignment="1" applyProtection="1">
      <alignment horizontal="left" vertical="top" wrapText="1"/>
      <protection locked="0"/>
    </xf>
    <xf numFmtId="0" fontId="72" fillId="2" borderId="25" xfId="0" applyFont="1" applyFill="1" applyBorder="1" applyAlignment="1" applyProtection="1">
      <alignment horizontal="left" vertical="top" wrapText="1"/>
      <protection locked="0"/>
    </xf>
    <xf numFmtId="0" fontId="48" fillId="2" borderId="1" xfId="0" applyFont="1" applyFill="1" applyBorder="1" applyAlignment="1" applyProtection="1">
      <alignment horizontal="left" vertical="center" shrinkToFit="1"/>
      <protection locked="0"/>
    </xf>
    <xf numFmtId="0" fontId="48" fillId="2" borderId="2" xfId="0" applyFont="1" applyFill="1" applyBorder="1" applyAlignment="1" applyProtection="1">
      <alignment horizontal="left" vertical="center" shrinkToFit="1"/>
      <protection locked="0"/>
    </xf>
    <xf numFmtId="0" fontId="9" fillId="2" borderId="3"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43" fillId="2" borderId="3" xfId="0" applyFont="1" applyFill="1" applyBorder="1" applyAlignment="1" applyProtection="1">
      <alignment horizontal="left" vertical="center"/>
      <protection locked="0"/>
    </xf>
    <xf numFmtId="0" fontId="43" fillId="2" borderId="1" xfId="0" applyFont="1" applyFill="1" applyBorder="1" applyAlignment="1" applyProtection="1">
      <alignment horizontal="left" vertical="center"/>
      <protection locked="0"/>
    </xf>
    <xf numFmtId="0" fontId="43" fillId="2" borderId="2" xfId="0" applyFont="1" applyFill="1" applyBorder="1" applyAlignment="1" applyProtection="1">
      <alignment horizontal="left" vertical="center"/>
      <protection locked="0"/>
    </xf>
    <xf numFmtId="0" fontId="44" fillId="2" borderId="24" xfId="0" applyFont="1" applyFill="1" applyBorder="1" applyAlignment="1">
      <alignment horizontal="left" vertical="center"/>
    </xf>
    <xf numFmtId="0" fontId="48" fillId="2" borderId="24" xfId="0" applyFont="1" applyFill="1" applyBorder="1" applyAlignment="1" applyProtection="1">
      <alignment horizontal="left" vertical="center" shrinkToFit="1"/>
      <protection locked="0"/>
    </xf>
    <xf numFmtId="0" fontId="48" fillId="2" borderId="25" xfId="0" applyFont="1" applyFill="1" applyBorder="1" applyAlignment="1" applyProtection="1">
      <alignment horizontal="left" vertical="center" shrinkToFit="1"/>
      <protection locked="0"/>
    </xf>
    <xf numFmtId="0" fontId="43" fillId="2" borderId="3" xfId="0" applyFont="1" applyFill="1" applyBorder="1" applyAlignment="1">
      <alignment horizontal="left" vertical="center"/>
    </xf>
    <xf numFmtId="0" fontId="43" fillId="2" borderId="1" xfId="0" applyFont="1" applyFill="1" applyBorder="1" applyAlignment="1">
      <alignment horizontal="left" vertical="center"/>
    </xf>
    <xf numFmtId="0" fontId="43" fillId="2" borderId="18" xfId="0" applyFont="1" applyFill="1" applyBorder="1" applyAlignment="1">
      <alignment horizontal="center" vertical="center"/>
    </xf>
    <xf numFmtId="0" fontId="43" fillId="2" borderId="19" xfId="0" applyFont="1" applyFill="1" applyBorder="1" applyAlignment="1">
      <alignment horizontal="center" vertical="center"/>
    </xf>
    <xf numFmtId="0" fontId="44" fillId="2" borderId="3" xfId="0" applyFont="1" applyFill="1" applyBorder="1" applyAlignment="1">
      <alignment horizontal="center" vertical="center"/>
    </xf>
    <xf numFmtId="0" fontId="43" fillId="2" borderId="2" xfId="0" applyFont="1" applyFill="1" applyBorder="1" applyAlignment="1">
      <alignment horizontal="left" vertical="center"/>
    </xf>
    <xf numFmtId="0" fontId="44" fillId="2" borderId="0" xfId="0" applyFont="1" applyFill="1" applyBorder="1" applyAlignment="1">
      <alignment horizontal="left" vertical="center"/>
    </xf>
    <xf numFmtId="0" fontId="32" fillId="2" borderId="0" xfId="0" applyFont="1" applyFill="1" applyAlignment="1">
      <alignment vertical="center"/>
    </xf>
    <xf numFmtId="0" fontId="9" fillId="2" borderId="3" xfId="0" applyFont="1" applyFill="1" applyBorder="1" applyAlignment="1">
      <alignment horizontal="center" vertical="center"/>
    </xf>
    <xf numFmtId="0" fontId="47" fillId="2" borderId="18" xfId="0" applyFont="1" applyFill="1" applyBorder="1" applyAlignment="1">
      <alignment horizontal="left" vertical="center"/>
    </xf>
    <xf numFmtId="0" fontId="47" fillId="2" borderId="0" xfId="0" applyFont="1" applyFill="1" applyBorder="1" applyAlignment="1">
      <alignment horizontal="left" vertical="center"/>
    </xf>
    <xf numFmtId="0" fontId="47" fillId="2" borderId="19" xfId="0" applyFont="1" applyFill="1" applyBorder="1" applyAlignment="1">
      <alignment horizontal="left" vertical="center"/>
    </xf>
    <xf numFmtId="185" fontId="48" fillId="2" borderId="3" xfId="20" applyNumberFormat="1" applyFont="1" applyFill="1" applyBorder="1" applyAlignment="1">
      <alignment horizontal="center" vertical="center"/>
    </xf>
    <xf numFmtId="185" fontId="48" fillId="2" borderId="1" xfId="20" applyNumberFormat="1" applyFont="1" applyFill="1" applyBorder="1" applyAlignment="1">
      <alignment horizontal="center" vertical="center"/>
    </xf>
    <xf numFmtId="185" fontId="48" fillId="2" borderId="2" xfId="20" applyNumberFormat="1" applyFont="1" applyFill="1" applyBorder="1" applyAlignment="1">
      <alignment horizontal="center" vertical="center"/>
    </xf>
    <xf numFmtId="0" fontId="48" fillId="2" borderId="1" xfId="0" applyFont="1" applyFill="1" applyBorder="1" applyAlignment="1" applyProtection="1">
      <alignment horizontal="center" vertical="center" shrinkToFit="1"/>
      <protection locked="0"/>
    </xf>
    <xf numFmtId="0" fontId="48" fillId="2" borderId="2" xfId="0" applyFont="1" applyFill="1" applyBorder="1" applyAlignment="1" applyProtection="1">
      <alignment horizontal="center" vertical="center" shrinkToFit="1"/>
      <protection locked="0"/>
    </xf>
    <xf numFmtId="0" fontId="43" fillId="2" borderId="3" xfId="0" applyFont="1" applyFill="1" applyBorder="1" applyAlignment="1" applyProtection="1">
      <alignment horizontal="left" vertical="center" shrinkToFit="1"/>
      <protection locked="0"/>
    </xf>
    <xf numFmtId="0" fontId="43" fillId="2" borderId="1" xfId="0" applyFont="1" applyFill="1" applyBorder="1" applyAlignment="1" applyProtection="1">
      <alignment horizontal="left" vertical="center" shrinkToFit="1"/>
      <protection locked="0"/>
    </xf>
    <xf numFmtId="0" fontId="43" fillId="2" borderId="2" xfId="0" applyFont="1" applyFill="1" applyBorder="1" applyAlignment="1" applyProtection="1">
      <alignment horizontal="left" vertical="center" shrinkToFit="1"/>
      <protection locked="0"/>
    </xf>
    <xf numFmtId="0" fontId="43" fillId="2" borderId="24" xfId="0" applyFont="1" applyFill="1" applyBorder="1" applyAlignment="1">
      <alignment horizontal="left" vertical="center"/>
    </xf>
    <xf numFmtId="0" fontId="43" fillId="2" borderId="25" xfId="0" applyFont="1" applyFill="1" applyBorder="1" applyAlignment="1">
      <alignment horizontal="left" vertical="center"/>
    </xf>
    <xf numFmtId="0" fontId="9" fillId="2" borderId="23" xfId="0"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center"/>
      <protection locked="0"/>
    </xf>
    <xf numFmtId="0" fontId="44" fillId="2" borderId="3" xfId="0" applyFont="1" applyFill="1" applyBorder="1" applyAlignment="1">
      <alignment horizontal="left" vertical="center"/>
    </xf>
    <xf numFmtId="0" fontId="44" fillId="2" borderId="1" xfId="0" applyFont="1" applyFill="1" applyBorder="1" applyAlignment="1">
      <alignment horizontal="left" vertical="center"/>
    </xf>
    <xf numFmtId="0" fontId="43" fillId="2" borderId="0" xfId="0" applyFont="1" applyFill="1" applyAlignment="1">
      <alignment horizontal="left" vertical="center" wrapText="1"/>
    </xf>
    <xf numFmtId="0" fontId="43" fillId="2" borderId="0" xfId="0" applyFont="1" applyFill="1" applyAlignment="1">
      <alignment horizontal="left" vertical="center"/>
    </xf>
    <xf numFmtId="0" fontId="53" fillId="2" borderId="0" xfId="0" applyFont="1" applyFill="1" applyBorder="1" applyAlignment="1">
      <alignment horizontal="left" vertical="center"/>
    </xf>
    <xf numFmtId="0" fontId="43" fillId="2" borderId="5" xfId="0" applyFont="1" applyFill="1" applyBorder="1" applyAlignment="1">
      <alignment horizontal="center" vertical="center"/>
    </xf>
    <xf numFmtId="0" fontId="48"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16" borderId="1" xfId="0" applyFont="1" applyFill="1" applyBorder="1" applyAlignment="1" applyProtection="1">
      <alignment horizontal="center" vertical="center" shrinkToFit="1"/>
      <protection locked="0"/>
    </xf>
    <xf numFmtId="0" fontId="9" fillId="16" borderId="3" xfId="0" applyFont="1" applyFill="1" applyBorder="1" applyAlignment="1" applyProtection="1">
      <alignment horizontal="center" vertical="center" shrinkToFit="1"/>
      <protection locked="0"/>
    </xf>
    <xf numFmtId="0" fontId="9" fillId="16" borderId="2" xfId="0" applyFont="1" applyFill="1" applyBorder="1" applyAlignment="1" applyProtection="1">
      <alignment horizontal="center" vertical="center" shrinkToFit="1"/>
      <protection locked="0"/>
    </xf>
    <xf numFmtId="181" fontId="9" fillId="16" borderId="3" xfId="0" applyNumberFormat="1" applyFont="1" applyFill="1" applyBorder="1" applyAlignment="1" applyProtection="1">
      <alignment horizontal="center" vertical="center" shrinkToFit="1"/>
      <protection locked="0"/>
    </xf>
    <xf numFmtId="181" fontId="9" fillId="16" borderId="1" xfId="0" applyNumberFormat="1" applyFont="1" applyFill="1" applyBorder="1" applyAlignment="1" applyProtection="1">
      <alignment horizontal="center" vertical="center" shrinkToFit="1"/>
      <protection locked="0"/>
    </xf>
    <xf numFmtId="181" fontId="9" fillId="16" borderId="2" xfId="0" applyNumberFormat="1" applyFont="1" applyFill="1" applyBorder="1" applyAlignment="1" applyProtection="1">
      <alignment horizontal="center" vertical="center" shrinkToFit="1"/>
      <protection locked="0"/>
    </xf>
    <xf numFmtId="0" fontId="9" fillId="16" borderId="23" xfId="0" applyFont="1" applyFill="1" applyBorder="1" applyAlignment="1" applyProtection="1">
      <alignment horizontal="center" vertical="center" shrinkToFit="1"/>
      <protection locked="0"/>
    </xf>
    <xf numFmtId="0" fontId="9" fillId="16" borderId="24" xfId="0" applyFont="1" applyFill="1" applyBorder="1" applyAlignment="1" applyProtection="1">
      <alignment horizontal="center" vertical="center" shrinkToFit="1"/>
      <protection locked="0"/>
    </xf>
    <xf numFmtId="0" fontId="9" fillId="16" borderId="5" xfId="0" applyFont="1" applyFill="1" applyBorder="1" applyAlignment="1" applyProtection="1">
      <alignment horizontal="center" vertical="center"/>
      <protection locked="0"/>
    </xf>
    <xf numFmtId="0" fontId="9" fillId="2" borderId="92" xfId="0" applyFont="1" applyFill="1" applyBorder="1" applyAlignment="1">
      <alignment horizontal="center" vertical="center" wrapText="1"/>
    </xf>
    <xf numFmtId="0" fontId="9" fillId="2" borderId="92" xfId="0" applyFont="1" applyFill="1" applyBorder="1" applyAlignment="1">
      <alignment horizontal="center" vertical="center"/>
    </xf>
    <xf numFmtId="185" fontId="9" fillId="16" borderId="7" xfId="0" applyNumberFormat="1" applyFont="1" applyFill="1" applyBorder="1" applyAlignment="1" applyProtection="1">
      <alignment horizontal="center" vertical="center"/>
      <protection locked="0"/>
    </xf>
    <xf numFmtId="0" fontId="9" fillId="2" borderId="5" xfId="0" applyFont="1" applyFill="1" applyBorder="1" applyAlignment="1">
      <alignment horizontal="center" vertical="center" wrapText="1"/>
    </xf>
    <xf numFmtId="0" fontId="9" fillId="2" borderId="93" xfId="0" applyFont="1" applyFill="1" applyBorder="1" applyAlignment="1">
      <alignment horizontal="center" vertical="center"/>
    </xf>
    <xf numFmtId="0" fontId="9" fillId="2" borderId="5" xfId="0" applyFont="1" applyFill="1" applyBorder="1" applyAlignment="1" applyProtection="1">
      <alignment horizontal="center" vertical="center"/>
      <protection locked="0"/>
    </xf>
    <xf numFmtId="0" fontId="9" fillId="2" borderId="5" xfId="0" applyFont="1" applyFill="1" applyBorder="1" applyAlignment="1">
      <alignment horizontal="left" vertical="center"/>
    </xf>
    <xf numFmtId="185" fontId="9" fillId="2" borderId="5" xfId="0" applyNumberFormat="1" applyFont="1" applyFill="1" applyBorder="1" applyAlignment="1" applyProtection="1">
      <alignment horizontal="center" vertical="center"/>
      <protection locked="0"/>
    </xf>
    <xf numFmtId="186" fontId="9" fillId="2" borderId="5" xfId="0" applyNumberFormat="1" applyFont="1" applyFill="1" applyBorder="1" applyAlignment="1" applyProtection="1">
      <alignment horizontal="center" vertical="center"/>
      <protection locked="0"/>
    </xf>
    <xf numFmtId="0" fontId="52" fillId="2" borderId="0" xfId="0" applyFont="1" applyFill="1" applyBorder="1" applyAlignment="1">
      <alignment horizontal="left"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185" fontId="9" fillId="16" borderId="63" xfId="0" applyNumberFormat="1" applyFont="1" applyFill="1" applyBorder="1" applyAlignment="1" applyProtection="1">
      <alignment horizontal="center" vertical="center"/>
      <protection locked="0"/>
    </xf>
    <xf numFmtId="185" fontId="9" fillId="16" borderId="64" xfId="0" applyNumberFormat="1" applyFont="1" applyFill="1" applyBorder="1" applyAlignment="1" applyProtection="1">
      <alignment horizontal="center" vertical="center"/>
      <protection locked="0"/>
    </xf>
    <xf numFmtId="185" fontId="9" fillId="16" borderId="65" xfId="0" applyNumberFormat="1" applyFont="1" applyFill="1" applyBorder="1" applyAlignment="1" applyProtection="1">
      <alignment horizontal="center" vertical="center"/>
      <protection locked="0"/>
    </xf>
    <xf numFmtId="185" fontId="9" fillId="2" borderId="63" xfId="0" applyNumberFormat="1" applyFont="1" applyFill="1" applyBorder="1" applyAlignment="1">
      <alignment horizontal="center" vertical="center"/>
    </xf>
    <xf numFmtId="185" fontId="9" fillId="2" borderId="64" xfId="0" applyNumberFormat="1" applyFont="1" applyFill="1" applyBorder="1" applyAlignment="1">
      <alignment horizontal="center" vertical="center"/>
    </xf>
    <xf numFmtId="185" fontId="9" fillId="2" borderId="65" xfId="0" applyNumberFormat="1" applyFont="1" applyFill="1" applyBorder="1" applyAlignment="1">
      <alignment horizontal="center" vertical="center"/>
    </xf>
    <xf numFmtId="0" fontId="48" fillId="2" borderId="24" xfId="0" applyFont="1" applyFill="1" applyBorder="1" applyAlignment="1" applyProtection="1">
      <alignment horizontal="center" vertical="center" shrinkToFit="1"/>
      <protection locked="0"/>
    </xf>
    <xf numFmtId="0" fontId="48" fillId="2" borderId="25" xfId="0" applyFont="1" applyFill="1" applyBorder="1" applyAlignment="1" applyProtection="1">
      <alignment horizontal="center" vertical="center" shrinkToFit="1"/>
      <protection locked="0"/>
    </xf>
    <xf numFmtId="0" fontId="44" fillId="2" borderId="15" xfId="0" applyFont="1" applyFill="1" applyBorder="1" applyAlignment="1" applyProtection="1">
      <alignment horizontal="left" vertical="top" wrapText="1"/>
      <protection locked="0"/>
    </xf>
    <xf numFmtId="0" fontId="44" fillId="2" borderId="16" xfId="0" applyFont="1" applyFill="1" applyBorder="1" applyAlignment="1" applyProtection="1">
      <alignment horizontal="left" vertical="top" wrapText="1"/>
      <protection locked="0"/>
    </xf>
    <xf numFmtId="0" fontId="44" fillId="2" borderId="17" xfId="0" applyFont="1" applyFill="1" applyBorder="1" applyAlignment="1" applyProtection="1">
      <alignment horizontal="left" vertical="top" wrapText="1"/>
      <protection locked="0"/>
    </xf>
    <xf numFmtId="0" fontId="44" fillId="2" borderId="23" xfId="0" applyFont="1" applyFill="1" applyBorder="1" applyAlignment="1" applyProtection="1">
      <alignment horizontal="left" vertical="top" wrapText="1"/>
      <protection locked="0"/>
    </xf>
    <xf numFmtId="0" fontId="44" fillId="2" borderId="24" xfId="0" applyFont="1" applyFill="1" applyBorder="1" applyAlignment="1" applyProtection="1">
      <alignment horizontal="left" vertical="top" wrapText="1"/>
      <protection locked="0"/>
    </xf>
    <xf numFmtId="0" fontId="44" fillId="2" borderId="25" xfId="0" applyFont="1" applyFill="1" applyBorder="1" applyAlignment="1" applyProtection="1">
      <alignment horizontal="left" vertical="top" wrapText="1"/>
      <protection locked="0"/>
    </xf>
    <xf numFmtId="0" fontId="48" fillId="2" borderId="5" xfId="0" applyNumberFormat="1" applyFont="1" applyFill="1" applyBorder="1" applyAlignment="1">
      <alignment horizontal="center" vertical="center"/>
    </xf>
    <xf numFmtId="185" fontId="9" fillId="2" borderId="3" xfId="0" applyNumberFormat="1" applyFont="1" applyFill="1" applyBorder="1" applyAlignment="1" applyProtection="1">
      <alignment horizontal="center" vertical="center"/>
      <protection locked="0"/>
    </xf>
    <xf numFmtId="185" fontId="9" fillId="2" borderId="1" xfId="0" applyNumberFormat="1" applyFont="1" applyFill="1" applyBorder="1" applyAlignment="1" applyProtection="1">
      <alignment horizontal="center" vertical="center"/>
      <protection locked="0"/>
    </xf>
    <xf numFmtId="185" fontId="9" fillId="2" borderId="2" xfId="0" applyNumberFormat="1" applyFont="1" applyFill="1" applyBorder="1" applyAlignment="1" applyProtection="1">
      <alignment horizontal="center" vertical="center"/>
      <protection locked="0"/>
    </xf>
    <xf numFmtId="186" fontId="9" fillId="2" borderId="3" xfId="0" applyNumberFormat="1" applyFont="1" applyFill="1" applyBorder="1" applyAlignment="1" applyProtection="1">
      <alignment horizontal="center" vertical="center"/>
      <protection locked="0"/>
    </xf>
    <xf numFmtId="186" fontId="9" fillId="2" borderId="1" xfId="0" applyNumberFormat="1" applyFont="1" applyFill="1" applyBorder="1" applyAlignment="1" applyProtection="1">
      <alignment horizontal="center" vertical="center"/>
      <protection locked="0"/>
    </xf>
    <xf numFmtId="186" fontId="9" fillId="2" borderId="2" xfId="0" applyNumberFormat="1" applyFont="1" applyFill="1" applyBorder="1" applyAlignment="1" applyProtection="1">
      <alignment horizontal="center" vertical="center"/>
      <protection locked="0"/>
    </xf>
    <xf numFmtId="187" fontId="9" fillId="16" borderId="5" xfId="0" applyNumberFormat="1" applyFont="1" applyFill="1" applyBorder="1" applyAlignment="1" applyProtection="1">
      <alignment horizontal="center" vertical="center"/>
      <protection locked="0"/>
    </xf>
    <xf numFmtId="187" fontId="44" fillId="2" borderId="0" xfId="0" applyNumberFormat="1" applyFont="1" applyFill="1" applyBorder="1" applyAlignment="1">
      <alignment horizontal="center" vertical="center"/>
    </xf>
    <xf numFmtId="186" fontId="44" fillId="2" borderId="15" xfId="0" applyNumberFormat="1" applyFont="1" applyFill="1" applyBorder="1" applyAlignment="1" applyProtection="1">
      <alignment horizontal="center" vertical="center" wrapText="1"/>
      <protection locked="0"/>
    </xf>
    <xf numFmtId="186" fontId="44" fillId="2" borderId="16" xfId="0" applyNumberFormat="1" applyFont="1" applyFill="1" applyBorder="1" applyAlignment="1" applyProtection="1">
      <alignment horizontal="center" vertical="center" wrapText="1"/>
      <protection locked="0"/>
    </xf>
    <xf numFmtId="186" fontId="44" fillId="2" borderId="17" xfId="0" applyNumberFormat="1" applyFont="1" applyFill="1" applyBorder="1" applyAlignment="1" applyProtection="1">
      <alignment horizontal="center" vertical="center" wrapText="1"/>
      <protection locked="0"/>
    </xf>
    <xf numFmtId="186" fontId="44" fillId="2" borderId="23" xfId="0" applyNumberFormat="1" applyFont="1" applyFill="1" applyBorder="1" applyAlignment="1" applyProtection="1">
      <alignment horizontal="center" vertical="center" wrapText="1"/>
      <protection locked="0"/>
    </xf>
    <xf numFmtId="186" fontId="44" fillId="2" borderId="24" xfId="0" applyNumberFormat="1" applyFont="1" applyFill="1" applyBorder="1" applyAlignment="1" applyProtection="1">
      <alignment horizontal="center" vertical="center" wrapText="1"/>
      <protection locked="0"/>
    </xf>
    <xf numFmtId="186" fontId="44" fillId="2" borderId="25" xfId="0" applyNumberFormat="1" applyFont="1" applyFill="1" applyBorder="1" applyAlignment="1" applyProtection="1">
      <alignment horizontal="center" vertical="center" wrapText="1"/>
      <protection locked="0"/>
    </xf>
    <xf numFmtId="0" fontId="52" fillId="2" borderId="0" xfId="0" applyFont="1" applyFill="1" applyAlignment="1">
      <alignment horizontal="left" vertical="center"/>
    </xf>
    <xf numFmtId="0" fontId="9" fillId="2" borderId="0" xfId="0" applyFont="1" applyFill="1" applyAlignment="1">
      <alignment horizontal="left" vertical="center" wrapText="1"/>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15"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185" fontId="9" fillId="2" borderId="16" xfId="0" applyNumberFormat="1" applyFont="1" applyFill="1" applyBorder="1" applyAlignment="1">
      <alignment horizontal="right" vertical="center" shrinkToFit="1"/>
    </xf>
    <xf numFmtId="185" fontId="9" fillId="2" borderId="17" xfId="0" applyNumberFormat="1" applyFont="1" applyFill="1" applyBorder="1" applyAlignment="1">
      <alignment horizontal="right" vertical="center" shrinkToFit="1"/>
    </xf>
    <xf numFmtId="185" fontId="9" fillId="2" borderId="24" xfId="0" applyNumberFormat="1" applyFont="1" applyFill="1" applyBorder="1" applyAlignment="1">
      <alignment horizontal="right" vertical="center" shrinkToFit="1"/>
    </xf>
    <xf numFmtId="185" fontId="9" fillId="2" borderId="25" xfId="0" applyNumberFormat="1" applyFont="1" applyFill="1" applyBorder="1" applyAlignment="1">
      <alignment horizontal="right" vertical="center" shrinkToFit="1"/>
    </xf>
    <xf numFmtId="185" fontId="9" fillId="2" borderId="15" xfId="0" applyNumberFormat="1" applyFont="1" applyFill="1" applyBorder="1" applyAlignment="1">
      <alignment horizontal="right" vertical="center" shrinkToFit="1"/>
    </xf>
    <xf numFmtId="185" fontId="9" fillId="2" borderId="23" xfId="0" applyNumberFormat="1" applyFont="1" applyFill="1" applyBorder="1" applyAlignment="1">
      <alignment horizontal="right" vertical="center" shrinkToFit="1"/>
    </xf>
    <xf numFmtId="185" fontId="9" fillId="2" borderId="0" xfId="0" applyNumberFormat="1" applyFont="1" applyFill="1" applyBorder="1" applyAlignment="1">
      <alignment horizontal="right" vertical="center" shrinkToFit="1"/>
    </xf>
    <xf numFmtId="185" fontId="9" fillId="2" borderId="19" xfId="0" applyNumberFormat="1" applyFont="1" applyFill="1" applyBorder="1" applyAlignment="1">
      <alignment horizontal="right" vertical="center" shrinkToFit="1"/>
    </xf>
    <xf numFmtId="0" fontId="9" fillId="2" borderId="15"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shrinkToFit="1"/>
      <protection locked="0"/>
    </xf>
    <xf numFmtId="0" fontId="9" fillId="2" borderId="16" xfId="0" applyFont="1" applyFill="1" applyBorder="1" applyAlignment="1" applyProtection="1">
      <alignment horizontal="center" vertical="center" shrinkToFit="1"/>
      <protection locked="0"/>
    </xf>
    <xf numFmtId="0" fontId="9" fillId="2" borderId="17" xfId="0" applyFont="1" applyFill="1" applyBorder="1" applyAlignment="1" applyProtection="1">
      <alignment horizontal="center" vertical="center" shrinkToFit="1"/>
      <protection locked="0"/>
    </xf>
    <xf numFmtId="0" fontId="9" fillId="2" borderId="23" xfId="0" applyFont="1" applyFill="1" applyBorder="1" applyAlignment="1" applyProtection="1">
      <alignment horizontal="center" vertical="center" shrinkToFit="1"/>
      <protection locked="0"/>
    </xf>
    <xf numFmtId="0" fontId="9" fillId="2" borderId="24" xfId="0" applyFont="1" applyFill="1" applyBorder="1" applyAlignment="1" applyProtection="1">
      <alignment horizontal="center" vertical="center" shrinkToFit="1"/>
      <protection locked="0"/>
    </xf>
    <xf numFmtId="0" fontId="9" fillId="2" borderId="25" xfId="0" applyFont="1" applyFill="1" applyBorder="1" applyAlignment="1" applyProtection="1">
      <alignment horizontal="center" vertical="center" shrinkToFit="1"/>
      <protection locked="0"/>
    </xf>
    <xf numFmtId="185" fontId="9" fillId="2" borderId="16" xfId="0" applyNumberFormat="1" applyFont="1" applyFill="1" applyBorder="1" applyAlignment="1" applyProtection="1">
      <alignment horizontal="right" vertical="center" shrinkToFit="1"/>
      <protection locked="0"/>
    </xf>
    <xf numFmtId="185" fontId="9" fillId="2" borderId="17" xfId="0" applyNumberFormat="1" applyFont="1" applyFill="1" applyBorder="1" applyAlignment="1" applyProtection="1">
      <alignment horizontal="right" vertical="center" shrinkToFit="1"/>
      <protection locked="0"/>
    </xf>
    <xf numFmtId="185" fontId="9" fillId="2" borderId="24" xfId="0" applyNumberFormat="1" applyFont="1" applyFill="1" applyBorder="1" applyAlignment="1" applyProtection="1">
      <alignment horizontal="right" vertical="center" shrinkToFit="1"/>
      <protection locked="0"/>
    </xf>
    <xf numFmtId="185" fontId="9" fillId="2" borderId="25" xfId="0" applyNumberFormat="1" applyFont="1" applyFill="1" applyBorder="1" applyAlignment="1" applyProtection="1">
      <alignment horizontal="right" vertical="center" shrinkToFit="1"/>
      <protection locked="0"/>
    </xf>
    <xf numFmtId="0" fontId="9" fillId="2" borderId="18"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shrinkToFit="1"/>
      <protection locked="0"/>
    </xf>
    <xf numFmtId="0" fontId="9" fillId="2" borderId="0" xfId="0" applyFont="1" applyFill="1" applyBorder="1" applyAlignment="1" applyProtection="1">
      <alignment horizontal="center" vertical="center" shrinkToFit="1"/>
      <protection locked="0"/>
    </xf>
    <xf numFmtId="0" fontId="9" fillId="2" borderId="19" xfId="0" applyFont="1" applyFill="1" applyBorder="1" applyAlignment="1" applyProtection="1">
      <alignment horizontal="center" vertical="center" shrinkToFit="1"/>
      <protection locked="0"/>
    </xf>
    <xf numFmtId="185" fontId="9" fillId="2" borderId="0" xfId="0" applyNumberFormat="1" applyFont="1" applyFill="1" applyBorder="1" applyAlignment="1" applyProtection="1">
      <alignment horizontal="right" vertical="center" shrinkToFit="1"/>
      <protection locked="0"/>
    </xf>
    <xf numFmtId="185" fontId="9" fillId="2" borderId="19" xfId="0" applyNumberFormat="1" applyFont="1" applyFill="1" applyBorder="1" applyAlignment="1" applyProtection="1">
      <alignment horizontal="right" vertical="center" shrinkToFit="1"/>
      <protection locked="0"/>
    </xf>
    <xf numFmtId="0" fontId="9" fillId="2" borderId="17"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18"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9" fillId="2" borderId="19"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34" fillId="2" borderId="16" xfId="0" applyFont="1" applyFill="1" applyBorder="1" applyAlignment="1">
      <alignment horizontal="center" vertical="center" wrapText="1"/>
    </xf>
    <xf numFmtId="0" fontId="34" fillId="2" borderId="17"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19" xfId="0" applyFont="1" applyFill="1" applyBorder="1" applyAlignment="1">
      <alignment horizontal="center" vertical="center" wrapText="1"/>
    </xf>
    <xf numFmtId="0" fontId="9" fillId="2" borderId="16" xfId="0" applyFont="1" applyFill="1" applyBorder="1" applyAlignment="1">
      <alignment horizontal="center" vertical="center" wrapText="1" shrinkToFit="1"/>
    </xf>
    <xf numFmtId="0" fontId="9" fillId="2" borderId="26" xfId="0" applyFont="1" applyFill="1" applyBorder="1" applyAlignment="1">
      <alignment horizontal="center" vertical="center"/>
    </xf>
    <xf numFmtId="0" fontId="67" fillId="2" borderId="88" xfId="1" applyFont="1" applyFill="1" applyBorder="1" applyAlignment="1" applyProtection="1">
      <alignment horizontal="center" vertical="center" shrinkToFit="1"/>
    </xf>
    <xf numFmtId="0" fontId="67" fillId="2" borderId="89" xfId="1" applyFont="1" applyFill="1" applyBorder="1" applyAlignment="1" applyProtection="1">
      <alignment horizontal="center" vertical="center" shrinkToFit="1"/>
    </xf>
    <xf numFmtId="0" fontId="9" fillId="2" borderId="74"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75" xfId="0" applyFont="1" applyFill="1" applyBorder="1" applyAlignment="1">
      <alignment horizontal="center" vertical="center" shrinkToFit="1"/>
    </xf>
    <xf numFmtId="0" fontId="9" fillId="2" borderId="103" xfId="0" applyNumberFormat="1" applyFont="1" applyFill="1" applyBorder="1" applyAlignment="1">
      <alignment horizontal="center" vertical="center" shrinkToFit="1"/>
    </xf>
    <xf numFmtId="0" fontId="9" fillId="2" borderId="88" xfId="0" applyNumberFormat="1" applyFont="1" applyFill="1" applyBorder="1" applyAlignment="1">
      <alignment horizontal="center" vertical="center" shrinkToFit="1"/>
    </xf>
    <xf numFmtId="0" fontId="9" fillId="2" borderId="0" xfId="0" applyFont="1" applyFill="1" applyAlignment="1">
      <alignment horizontal="center" vertical="center"/>
    </xf>
    <xf numFmtId="0" fontId="32" fillId="2" borderId="0" xfId="0" applyFont="1" applyFill="1" applyAlignment="1">
      <alignment horizontal="center" vertical="center" shrinkToFit="1"/>
    </xf>
    <xf numFmtId="177" fontId="9" fillId="2" borderId="0" xfId="1" applyNumberFormat="1" applyFont="1" applyFill="1" applyBorder="1" applyAlignment="1">
      <alignment horizontal="right" vertical="center"/>
    </xf>
    <xf numFmtId="0" fontId="9" fillId="2" borderId="31" xfId="1" applyFont="1" applyFill="1" applyBorder="1" applyAlignment="1" applyProtection="1">
      <alignment horizontal="center" vertical="center" shrinkToFit="1"/>
    </xf>
    <xf numFmtId="0" fontId="9" fillId="2" borderId="32" xfId="1" applyFont="1" applyFill="1" applyBorder="1" applyAlignment="1" applyProtection="1">
      <alignment horizontal="center" vertical="center" shrinkToFit="1"/>
    </xf>
    <xf numFmtId="0" fontId="9" fillId="2" borderId="71" xfId="0" applyFont="1" applyFill="1" applyBorder="1" applyAlignment="1">
      <alignment horizontal="center" vertical="center" shrinkToFit="1"/>
    </xf>
    <xf numFmtId="0" fontId="9" fillId="2" borderId="31" xfId="0" applyFont="1" applyFill="1" applyBorder="1" applyAlignment="1">
      <alignment horizontal="center" vertical="center" shrinkToFit="1"/>
    </xf>
    <xf numFmtId="0" fontId="9" fillId="2" borderId="72" xfId="0" applyFont="1" applyFill="1" applyBorder="1" applyAlignment="1">
      <alignment horizontal="center" vertical="center" shrinkToFit="1"/>
    </xf>
    <xf numFmtId="0" fontId="9" fillId="2" borderId="73"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0" xfId="1" applyFont="1" applyFill="1" applyBorder="1" applyAlignment="1" applyProtection="1">
      <alignment horizontal="center" vertical="center" shrinkToFit="1"/>
    </xf>
    <xf numFmtId="0" fontId="9" fillId="2" borderId="15" xfId="0" applyNumberFormat="1" applyFont="1" applyFill="1" applyBorder="1" applyAlignment="1">
      <alignment horizontal="center" vertical="center" shrinkToFit="1"/>
    </xf>
    <xf numFmtId="0" fontId="9" fillId="2" borderId="16" xfId="0" applyNumberFormat="1" applyFont="1" applyFill="1" applyBorder="1" applyAlignment="1">
      <alignment horizontal="center" vertical="center" shrinkToFit="1"/>
    </xf>
    <xf numFmtId="0" fontId="9" fillId="2" borderId="102" xfId="0" applyNumberFormat="1" applyFont="1" applyFill="1" applyBorder="1" applyAlignment="1">
      <alignment horizontal="center" vertical="center" shrinkToFit="1"/>
    </xf>
    <xf numFmtId="181" fontId="9" fillId="2" borderId="3" xfId="0" applyNumberFormat="1" applyFont="1" applyFill="1" applyBorder="1" applyAlignment="1">
      <alignment horizontal="center" vertical="center" shrinkToFit="1"/>
    </xf>
    <xf numFmtId="181" fontId="9" fillId="2" borderId="1" xfId="0" applyNumberFormat="1" applyFont="1" applyFill="1" applyBorder="1" applyAlignment="1">
      <alignment horizontal="center" vertical="center" shrinkToFit="1"/>
    </xf>
    <xf numFmtId="181" fontId="9" fillId="2" borderId="4" xfId="0" applyNumberFormat="1" applyFont="1" applyFill="1" applyBorder="1" applyAlignment="1">
      <alignment horizontal="center" vertical="center" shrinkToFit="1"/>
    </xf>
    <xf numFmtId="0" fontId="9" fillId="2" borderId="3" xfId="0" applyNumberFormat="1" applyFont="1" applyFill="1" applyBorder="1" applyAlignment="1">
      <alignment horizontal="center" vertical="center" shrinkToFit="1"/>
    </xf>
    <xf numFmtId="0" fontId="9" fillId="2" borderId="1" xfId="0" applyNumberFormat="1" applyFont="1" applyFill="1" applyBorder="1" applyAlignment="1">
      <alignment horizontal="center" vertical="center" shrinkToFit="1"/>
    </xf>
    <xf numFmtId="0" fontId="9" fillId="2" borderId="4" xfId="0" applyNumberFormat="1" applyFont="1" applyFill="1" applyBorder="1" applyAlignment="1">
      <alignment horizontal="center" vertical="center" shrinkToFit="1"/>
    </xf>
    <xf numFmtId="0" fontId="9" fillId="2" borderId="31" xfId="1" applyNumberFormat="1" applyFont="1" applyFill="1" applyBorder="1" applyAlignment="1" applyProtection="1">
      <alignment horizontal="center" vertical="center" shrinkToFit="1"/>
    </xf>
    <xf numFmtId="0" fontId="9" fillId="2" borderId="15"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9" fillId="2" borderId="23" xfId="0" applyFont="1" applyFill="1" applyBorder="1" applyAlignment="1" applyProtection="1">
      <alignment horizontal="center" vertical="center"/>
    </xf>
    <xf numFmtId="0" fontId="9" fillId="2" borderId="25" xfId="0" applyFont="1" applyFill="1" applyBorder="1" applyAlignment="1" applyProtection="1">
      <alignment horizontal="center" vertical="center"/>
    </xf>
    <xf numFmtId="0" fontId="9" fillId="2" borderId="16" xfId="0" applyFont="1" applyFill="1" applyBorder="1" applyAlignment="1" applyProtection="1">
      <alignment horizontal="left" vertical="center"/>
    </xf>
    <xf numFmtId="185" fontId="9" fillId="2" borderId="15" xfId="0" applyNumberFormat="1" applyFont="1" applyFill="1" applyBorder="1" applyAlignment="1" applyProtection="1">
      <alignment horizontal="right" vertical="center" indent="2"/>
    </xf>
    <xf numFmtId="185" fontId="9" fillId="2" borderId="16" xfId="0" applyNumberFormat="1" applyFont="1" applyFill="1" applyBorder="1" applyAlignment="1" applyProtection="1">
      <alignment horizontal="right" vertical="center" indent="2"/>
    </xf>
    <xf numFmtId="185" fontId="9" fillId="2" borderId="17" xfId="0" applyNumberFormat="1" applyFont="1" applyFill="1" applyBorder="1" applyAlignment="1" applyProtection="1">
      <alignment horizontal="right" vertical="center" indent="2"/>
    </xf>
    <xf numFmtId="185" fontId="9" fillId="2" borderId="23" xfId="0" applyNumberFormat="1" applyFont="1" applyFill="1" applyBorder="1" applyAlignment="1" applyProtection="1">
      <alignment horizontal="right" vertical="center" indent="2"/>
    </xf>
    <xf numFmtId="185" fontId="9" fillId="2" borderId="24" xfId="0" applyNumberFormat="1" applyFont="1" applyFill="1" applyBorder="1" applyAlignment="1" applyProtection="1">
      <alignment horizontal="right" vertical="center" indent="2"/>
    </xf>
    <xf numFmtId="185" fontId="9" fillId="2" borderId="25" xfId="0" applyNumberFormat="1" applyFont="1" applyFill="1" applyBorder="1" applyAlignment="1" applyProtection="1">
      <alignment horizontal="right" vertical="center" indent="2"/>
    </xf>
    <xf numFmtId="0" fontId="9" fillId="2" borderId="24"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9" fillId="7" borderId="0" xfId="0" applyFont="1" applyFill="1" applyBorder="1" applyAlignment="1" applyProtection="1">
      <alignment horizontal="center" vertical="center" shrinkToFit="1"/>
    </xf>
    <xf numFmtId="0" fontId="9" fillId="7" borderId="19" xfId="0" applyFont="1" applyFill="1" applyBorder="1" applyAlignment="1" applyProtection="1">
      <alignment horizontal="center" vertical="center" shrinkToFit="1"/>
    </xf>
    <xf numFmtId="0" fontId="9" fillId="2" borderId="24" xfId="0" applyFont="1" applyFill="1" applyBorder="1" applyAlignment="1" applyProtection="1">
      <alignment horizontal="center" vertical="center"/>
    </xf>
    <xf numFmtId="0" fontId="9" fillId="7" borderId="24" xfId="0" applyFont="1" applyFill="1" applyBorder="1" applyAlignment="1" applyProtection="1">
      <alignment horizontal="center" vertical="center" shrinkToFit="1"/>
    </xf>
    <xf numFmtId="0" fontId="9" fillId="7" borderId="25" xfId="0" applyFont="1" applyFill="1" applyBorder="1" applyAlignment="1" applyProtection="1">
      <alignment horizontal="center" vertical="center" shrinkToFit="1"/>
    </xf>
    <xf numFmtId="0" fontId="9" fillId="2" borderId="24" xfId="0" applyFont="1" applyFill="1" applyBorder="1" applyAlignment="1" applyProtection="1">
      <alignment horizontal="center" vertical="center" shrinkToFit="1"/>
    </xf>
    <xf numFmtId="0" fontId="9" fillId="2" borderId="25" xfId="0" applyFont="1" applyFill="1" applyBorder="1" applyAlignment="1" applyProtection="1">
      <alignment horizontal="center" vertical="center" shrinkToFit="1"/>
    </xf>
    <xf numFmtId="0" fontId="9" fillId="2" borderId="0" xfId="0" applyFont="1" applyFill="1" applyBorder="1" applyAlignment="1" applyProtection="1">
      <alignment horizontal="center" vertical="center" shrinkToFit="1"/>
    </xf>
    <xf numFmtId="0" fontId="9" fillId="2" borderId="19" xfId="0" applyFont="1" applyFill="1" applyBorder="1" applyAlignment="1" applyProtection="1">
      <alignment horizontal="center" vertical="center" shrinkToFit="1"/>
    </xf>
    <xf numFmtId="185" fontId="9" fillId="2" borderId="16" xfId="0" applyNumberFormat="1" applyFont="1" applyFill="1" applyBorder="1" applyAlignment="1" applyProtection="1">
      <alignment horizontal="right" vertical="center"/>
    </xf>
    <xf numFmtId="185" fontId="9" fillId="2" borderId="17" xfId="0" applyNumberFormat="1" applyFont="1" applyFill="1" applyBorder="1" applyAlignment="1" applyProtection="1">
      <alignment horizontal="right" vertical="center"/>
    </xf>
    <xf numFmtId="185" fontId="9" fillId="2" borderId="0" xfId="0" applyNumberFormat="1" applyFont="1" applyFill="1" applyBorder="1" applyAlignment="1" applyProtection="1">
      <alignment horizontal="right" vertical="center"/>
    </xf>
    <xf numFmtId="185" fontId="9" fillId="2" borderId="19" xfId="0" applyNumberFormat="1" applyFont="1" applyFill="1" applyBorder="1" applyAlignment="1" applyProtection="1">
      <alignment horizontal="right" vertical="center"/>
    </xf>
    <xf numFmtId="185" fontId="9" fillId="2" borderId="77" xfId="0" applyNumberFormat="1" applyFont="1" applyFill="1" applyBorder="1" applyAlignment="1" applyProtection="1">
      <alignment horizontal="right" vertical="center"/>
    </xf>
    <xf numFmtId="185" fontId="9" fillId="2" borderId="78" xfId="0" applyNumberFormat="1" applyFont="1" applyFill="1" applyBorder="1" applyAlignment="1" applyProtection="1">
      <alignment horizontal="right" vertical="center"/>
    </xf>
    <xf numFmtId="0" fontId="9" fillId="2" borderId="0" xfId="0" applyFont="1" applyFill="1" applyBorder="1" applyAlignment="1" applyProtection="1">
      <alignment horizontal="left" vertical="center" shrinkToFit="1"/>
    </xf>
    <xf numFmtId="0" fontId="9" fillId="2" borderId="19" xfId="0" applyFont="1" applyFill="1" applyBorder="1" applyAlignment="1" applyProtection="1">
      <alignment horizontal="left" vertical="center" shrinkToFit="1"/>
    </xf>
    <xf numFmtId="0" fontId="9" fillId="2" borderId="18"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3" xfId="0" applyFont="1" applyFill="1" applyBorder="1" applyAlignment="1" applyProtection="1">
      <alignment horizontal="left" vertical="center"/>
    </xf>
    <xf numFmtId="0" fontId="9" fillId="2" borderId="1"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9" fillId="2" borderId="16" xfId="0" applyFont="1" applyFill="1" applyBorder="1" applyAlignment="1" applyProtection="1">
      <alignment horizontal="center" vertical="center"/>
    </xf>
    <xf numFmtId="0" fontId="9" fillId="2" borderId="17" xfId="0" applyFont="1" applyFill="1" applyBorder="1" applyAlignment="1" applyProtection="1">
      <alignment horizontal="left" vertical="center"/>
    </xf>
    <xf numFmtId="0" fontId="9" fillId="2" borderId="18"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9" fillId="2" borderId="19" xfId="0" applyFont="1" applyFill="1" applyBorder="1" applyAlignment="1" applyProtection="1">
      <alignment horizontal="left" vertical="top" wrapText="1"/>
    </xf>
    <xf numFmtId="0" fontId="9" fillId="2" borderId="23" xfId="0" applyFont="1" applyFill="1" applyBorder="1" applyAlignment="1" applyProtection="1">
      <alignment horizontal="left" vertical="top" wrapText="1"/>
    </xf>
    <xf numFmtId="0" fontId="9" fillId="2" borderId="24" xfId="0" applyFont="1" applyFill="1" applyBorder="1" applyAlignment="1" applyProtection="1">
      <alignment horizontal="left" vertical="top" wrapText="1"/>
    </xf>
    <xf numFmtId="0" fontId="9" fillId="2" borderId="25" xfId="0" applyFont="1" applyFill="1" applyBorder="1" applyAlignment="1" applyProtection="1">
      <alignment horizontal="left" vertical="top" wrapText="1"/>
    </xf>
    <xf numFmtId="0" fontId="9" fillId="2" borderId="0" xfId="0" applyFont="1" applyFill="1" applyBorder="1" applyAlignment="1" applyProtection="1">
      <alignment horizontal="left" vertical="center"/>
    </xf>
    <xf numFmtId="0" fontId="9" fillId="2" borderId="19" xfId="0" applyFont="1" applyFill="1" applyBorder="1" applyAlignment="1" applyProtection="1">
      <alignment horizontal="left" vertical="center"/>
    </xf>
    <xf numFmtId="0" fontId="9" fillId="2" borderId="15" xfId="0" applyFont="1" applyFill="1" applyBorder="1" applyAlignment="1" applyProtection="1">
      <alignment horizontal="left" vertical="center" wrapText="1"/>
    </xf>
    <xf numFmtId="0" fontId="9" fillId="2" borderId="16"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9" fillId="2" borderId="18"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0" fontId="9" fillId="2" borderId="19" xfId="0" applyFont="1" applyFill="1" applyBorder="1" applyAlignment="1" applyProtection="1">
      <alignment horizontal="left" vertical="center" wrapText="1"/>
    </xf>
    <xf numFmtId="0" fontId="9" fillId="2" borderId="23"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15" xfId="0" applyFont="1" applyFill="1" applyBorder="1" applyAlignment="1" applyProtection="1">
      <alignment horizontal="left" vertical="center"/>
    </xf>
    <xf numFmtId="0" fontId="9" fillId="2" borderId="77" xfId="0" applyFont="1" applyFill="1" applyBorder="1" applyAlignment="1" applyProtection="1">
      <alignment horizontal="center" vertical="center"/>
    </xf>
    <xf numFmtId="0" fontId="9" fillId="2" borderId="39"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0" fontId="9" fillId="2" borderId="24" xfId="0" applyFont="1" applyFill="1" applyBorder="1" applyAlignment="1" applyProtection="1">
      <alignment horizontal="left" vertical="center" shrinkToFit="1"/>
    </xf>
    <xf numFmtId="0" fontId="9" fillId="2" borderId="25" xfId="0" applyFont="1" applyFill="1" applyBorder="1" applyAlignment="1" applyProtection="1">
      <alignment horizontal="left" vertical="center" shrinkToFit="1"/>
    </xf>
    <xf numFmtId="0" fontId="9" fillId="7" borderId="0" xfId="0" applyFont="1" applyFill="1" applyBorder="1" applyAlignment="1" applyProtection="1">
      <alignment horizontal="left" vertical="center" shrinkToFit="1"/>
    </xf>
    <xf numFmtId="0" fontId="9" fillId="7" borderId="19" xfId="0" applyFont="1" applyFill="1" applyBorder="1" applyAlignment="1" applyProtection="1">
      <alignment horizontal="left" vertical="center" shrinkToFit="1"/>
    </xf>
    <xf numFmtId="0" fontId="9" fillId="2" borderId="79" xfId="0" applyFont="1" applyFill="1" applyBorder="1" applyAlignment="1" applyProtection="1">
      <alignment horizontal="left" vertical="center"/>
    </xf>
    <xf numFmtId="0" fontId="35" fillId="2" borderId="18" xfId="0" applyFont="1" applyFill="1" applyBorder="1" applyAlignment="1" applyProtection="1">
      <alignment horizontal="left" vertical="top" wrapText="1"/>
    </xf>
    <xf numFmtId="0" fontId="35" fillId="2" borderId="0" xfId="0" applyFont="1" applyFill="1" applyBorder="1" applyAlignment="1" applyProtection="1">
      <alignment horizontal="left" vertical="top" wrapText="1"/>
    </xf>
    <xf numFmtId="0" fontId="35" fillId="2" borderId="19" xfId="0" applyFont="1" applyFill="1" applyBorder="1" applyAlignment="1" applyProtection="1">
      <alignment horizontal="left" vertical="top" wrapText="1"/>
    </xf>
    <xf numFmtId="0" fontId="35" fillId="2" borderId="23" xfId="0" applyFont="1" applyFill="1" applyBorder="1" applyAlignment="1" applyProtection="1">
      <alignment horizontal="left" vertical="top" wrapText="1"/>
    </xf>
    <xf numFmtId="0" fontId="35" fillId="2" borderId="24" xfId="0" applyFont="1" applyFill="1" applyBorder="1" applyAlignment="1" applyProtection="1">
      <alignment horizontal="left" vertical="top" wrapText="1"/>
    </xf>
    <xf numFmtId="0" fontId="35" fillId="2" borderId="25" xfId="0" applyFont="1" applyFill="1" applyBorder="1" applyAlignment="1" applyProtection="1">
      <alignment horizontal="left" vertical="top" wrapText="1"/>
    </xf>
    <xf numFmtId="185" fontId="9" fillId="2" borderId="0" xfId="0" applyNumberFormat="1" applyFont="1" applyFill="1" applyBorder="1" applyAlignment="1" applyProtection="1">
      <alignment horizontal="right" vertical="center" indent="2"/>
    </xf>
    <xf numFmtId="0" fontId="9" fillId="2" borderId="23" xfId="0" applyFont="1" applyFill="1" applyBorder="1" applyAlignment="1" applyProtection="1">
      <alignment horizontal="left" vertical="center"/>
    </xf>
    <xf numFmtId="0" fontId="9" fillId="2" borderId="25" xfId="0" applyFont="1" applyFill="1" applyBorder="1" applyAlignment="1" applyProtection="1">
      <alignment horizontal="left" vertical="center"/>
    </xf>
    <xf numFmtId="0" fontId="9" fillId="2" borderId="5" xfId="0" applyFont="1" applyFill="1" applyBorder="1" applyAlignment="1" applyProtection="1">
      <alignment horizontal="center" vertical="center"/>
    </xf>
    <xf numFmtId="0" fontId="9" fillId="2" borderId="76" xfId="0" applyFont="1" applyFill="1" applyBorder="1" applyAlignment="1" applyProtection="1">
      <alignment horizontal="left" vertical="center" wrapText="1"/>
    </xf>
    <xf numFmtId="0" fontId="9" fillId="2" borderId="77" xfId="0" applyFont="1" applyFill="1" applyBorder="1" applyAlignment="1" applyProtection="1">
      <alignment horizontal="left" vertical="center" wrapText="1"/>
    </xf>
    <xf numFmtId="0" fontId="9" fillId="2" borderId="78"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xf>
    <xf numFmtId="0" fontId="9" fillId="2" borderId="22" xfId="0" applyFont="1" applyFill="1" applyBorder="1" applyAlignment="1" applyProtection="1">
      <alignment horizontal="left" vertical="center"/>
    </xf>
    <xf numFmtId="185" fontId="9" fillId="2" borderId="39" xfId="0" applyNumberFormat="1" applyFont="1" applyFill="1" applyBorder="1" applyAlignment="1" applyProtection="1">
      <alignment horizontal="right" vertical="center" indent="2"/>
    </xf>
    <xf numFmtId="185" fontId="9" fillId="2" borderId="40" xfId="0" applyNumberFormat="1" applyFont="1" applyFill="1" applyBorder="1" applyAlignment="1" applyProtection="1">
      <alignment horizontal="right" vertical="center" indent="2"/>
    </xf>
    <xf numFmtId="185" fontId="9" fillId="2" borderId="79" xfId="0" applyNumberFormat="1" applyFont="1" applyFill="1" applyBorder="1" applyAlignment="1" applyProtection="1">
      <alignment horizontal="right" vertical="center" indent="2"/>
    </xf>
    <xf numFmtId="185" fontId="9" fillId="2" borderId="18" xfId="0" applyNumberFormat="1" applyFont="1" applyFill="1" applyBorder="1" applyAlignment="1" applyProtection="1">
      <alignment horizontal="right" vertical="center" indent="2"/>
    </xf>
    <xf numFmtId="185" fontId="9" fillId="2" borderId="19" xfId="0" applyNumberFormat="1" applyFont="1" applyFill="1" applyBorder="1" applyAlignment="1" applyProtection="1">
      <alignment horizontal="right" vertical="center" indent="2"/>
    </xf>
    <xf numFmtId="0" fontId="9" fillId="2" borderId="0" xfId="0" applyFont="1" applyFill="1" applyAlignment="1" applyProtection="1">
      <alignment horizontal="center" vertical="center"/>
    </xf>
    <xf numFmtId="0" fontId="9" fillId="2" borderId="76" xfId="0" applyFont="1" applyFill="1" applyBorder="1" applyAlignment="1" applyProtection="1">
      <alignment horizontal="center" vertical="center"/>
    </xf>
    <xf numFmtId="0" fontId="9" fillId="7" borderId="24" xfId="0" applyFont="1" applyFill="1" applyBorder="1" applyAlignment="1" applyProtection="1">
      <alignment horizontal="left" vertical="center" shrinkToFit="1"/>
    </xf>
    <xf numFmtId="0" fontId="9" fillId="7" borderId="25" xfId="0" applyFont="1" applyFill="1" applyBorder="1" applyAlignment="1" applyProtection="1">
      <alignment horizontal="left" vertical="center" shrinkToFit="1"/>
    </xf>
    <xf numFmtId="183" fontId="9" fillId="2" borderId="15" xfId="0" applyNumberFormat="1" applyFont="1" applyFill="1" applyBorder="1" applyAlignment="1" applyProtection="1">
      <alignment horizontal="right" vertical="center" indent="2"/>
    </xf>
    <xf numFmtId="183" fontId="9" fillId="2" borderId="16" xfId="0" applyNumberFormat="1" applyFont="1" applyFill="1" applyBorder="1" applyAlignment="1" applyProtection="1">
      <alignment horizontal="right" vertical="center" indent="2"/>
    </xf>
    <xf numFmtId="183" fontId="9" fillId="2" borderId="17" xfId="0" applyNumberFormat="1" applyFont="1" applyFill="1" applyBorder="1" applyAlignment="1" applyProtection="1">
      <alignment horizontal="right" vertical="center" indent="2"/>
    </xf>
    <xf numFmtId="183" fontId="9" fillId="2" borderId="23" xfId="0" applyNumberFormat="1" applyFont="1" applyFill="1" applyBorder="1" applyAlignment="1" applyProtection="1">
      <alignment horizontal="right" vertical="center" indent="2"/>
    </xf>
    <xf numFmtId="183" fontId="9" fillId="2" borderId="24" xfId="0" applyNumberFormat="1" applyFont="1" applyFill="1" applyBorder="1" applyAlignment="1" applyProtection="1">
      <alignment horizontal="right" vertical="center" indent="2"/>
    </xf>
    <xf numFmtId="183" fontId="9" fillId="2" borderId="25" xfId="0" applyNumberFormat="1" applyFont="1" applyFill="1" applyBorder="1" applyAlignment="1" applyProtection="1">
      <alignment horizontal="right" vertical="center" indent="2"/>
    </xf>
    <xf numFmtId="0" fontId="9" fillId="2" borderId="80" xfId="0" applyFont="1" applyFill="1" applyBorder="1" applyAlignment="1" applyProtection="1">
      <alignment horizontal="right" vertical="center"/>
    </xf>
    <xf numFmtId="0" fontId="9" fillId="2" borderId="21" xfId="0" applyFont="1" applyFill="1" applyBorder="1" applyAlignment="1" applyProtection="1">
      <alignment horizontal="right" vertical="center"/>
    </xf>
    <xf numFmtId="0" fontId="9" fillId="2" borderId="22" xfId="0" applyFont="1" applyFill="1" applyBorder="1" applyAlignment="1" applyProtection="1">
      <alignment horizontal="right" vertical="center"/>
    </xf>
    <xf numFmtId="176" fontId="9" fillId="2" borderId="20" xfId="0" applyNumberFormat="1" applyFont="1" applyFill="1" applyBorder="1" applyAlignment="1" applyProtection="1">
      <alignment horizontal="right" vertical="center" indent="2"/>
    </xf>
    <xf numFmtId="176" fontId="9" fillId="2" borderId="21" xfId="0" applyNumberFormat="1" applyFont="1" applyFill="1" applyBorder="1" applyAlignment="1" applyProtection="1">
      <alignment horizontal="right" vertical="center" indent="2"/>
    </xf>
    <xf numFmtId="176" fontId="9" fillId="2" borderId="22" xfId="0" applyNumberFormat="1" applyFont="1" applyFill="1" applyBorder="1" applyAlignment="1" applyProtection="1">
      <alignment horizontal="right" vertical="center" indent="2"/>
    </xf>
    <xf numFmtId="0" fontId="9" fillId="2" borderId="13" xfId="0" applyFont="1" applyFill="1" applyBorder="1" applyAlignment="1" applyProtection="1">
      <alignment horizontal="right" vertical="center"/>
    </xf>
    <xf numFmtId="0" fontId="9" fillId="2" borderId="33" xfId="0" applyFont="1" applyFill="1" applyBorder="1" applyAlignment="1" applyProtection="1">
      <alignment horizontal="right" vertical="center"/>
    </xf>
    <xf numFmtId="0" fontId="9" fillId="2" borderId="14" xfId="0" applyFont="1" applyFill="1" applyBorder="1" applyAlignment="1" applyProtection="1">
      <alignment horizontal="right" vertical="center"/>
    </xf>
    <xf numFmtId="176" fontId="9" fillId="2" borderId="23" xfId="0" applyNumberFormat="1" applyFont="1" applyFill="1" applyBorder="1" applyAlignment="1" applyProtection="1">
      <alignment horizontal="right" vertical="center" indent="2"/>
    </xf>
    <xf numFmtId="176" fontId="9" fillId="2" borderId="24" xfId="0" applyNumberFormat="1" applyFont="1" applyFill="1" applyBorder="1" applyAlignment="1" applyProtection="1">
      <alignment horizontal="right" vertical="center" indent="2"/>
    </xf>
    <xf numFmtId="176" fontId="9" fillId="2" borderId="25" xfId="0" applyNumberFormat="1" applyFont="1" applyFill="1" applyBorder="1" applyAlignment="1" applyProtection="1">
      <alignment horizontal="right" vertical="center" indent="2"/>
    </xf>
    <xf numFmtId="176" fontId="9" fillId="2" borderId="5" xfId="0" applyNumberFormat="1" applyFont="1" applyFill="1" applyBorder="1" applyAlignment="1" applyProtection="1">
      <alignment horizontal="right" vertical="center" indent="2"/>
    </xf>
    <xf numFmtId="176" fontId="9" fillId="2" borderId="10" xfId="0" applyNumberFormat="1" applyFont="1" applyFill="1" applyBorder="1" applyAlignment="1" applyProtection="1">
      <alignment horizontal="right" vertical="center" indent="2"/>
    </xf>
    <xf numFmtId="0" fontId="9" fillId="2" borderId="76" xfId="0" applyFont="1" applyFill="1" applyBorder="1" applyAlignment="1" applyProtection="1">
      <alignment horizontal="left" vertical="center"/>
    </xf>
    <xf numFmtId="0" fontId="9" fillId="2" borderId="77" xfId="0" applyFont="1" applyFill="1" applyBorder="1" applyAlignment="1" applyProtection="1">
      <alignment horizontal="left" vertical="center"/>
    </xf>
    <xf numFmtId="0" fontId="9" fillId="2" borderId="78" xfId="0" applyFont="1" applyFill="1" applyBorder="1" applyAlignment="1" applyProtection="1">
      <alignment horizontal="left" vertical="center"/>
    </xf>
    <xf numFmtId="0" fontId="9" fillId="2" borderId="18" xfId="0" applyFont="1" applyFill="1" applyBorder="1" applyAlignment="1" applyProtection="1">
      <alignment horizontal="left" vertical="center"/>
    </xf>
    <xf numFmtId="176" fontId="9" fillId="2" borderId="15" xfId="0" applyNumberFormat="1" applyFont="1" applyFill="1" applyBorder="1" applyAlignment="1" applyProtection="1">
      <alignment horizontal="right" vertical="center" indent="2"/>
    </xf>
    <xf numFmtId="176" fontId="9" fillId="2" borderId="16" xfId="0" applyNumberFormat="1" applyFont="1" applyFill="1" applyBorder="1" applyAlignment="1" applyProtection="1">
      <alignment horizontal="right" vertical="center" indent="2"/>
    </xf>
    <xf numFmtId="176" fontId="9" fillId="2" borderId="17" xfId="0" applyNumberFormat="1" applyFont="1" applyFill="1" applyBorder="1" applyAlignment="1" applyProtection="1">
      <alignment horizontal="right" vertical="center" indent="2"/>
    </xf>
    <xf numFmtId="185" fontId="9" fillId="2" borderId="5" xfId="0" applyNumberFormat="1" applyFont="1" applyFill="1" applyBorder="1" applyAlignment="1" applyProtection="1">
      <alignment horizontal="right" vertical="center" indent="2"/>
    </xf>
    <xf numFmtId="183" fontId="9" fillId="2" borderId="5" xfId="0" applyNumberFormat="1" applyFont="1" applyFill="1" applyBorder="1" applyAlignment="1" applyProtection="1">
      <alignment horizontal="right" vertical="center" indent="2"/>
    </xf>
    <xf numFmtId="0" fontId="9" fillId="2" borderId="5" xfId="0" applyFont="1" applyFill="1" applyBorder="1" applyAlignment="1" applyProtection="1">
      <alignment horizontal="left" vertical="center"/>
    </xf>
    <xf numFmtId="0" fontId="9" fillId="2" borderId="15" xfId="0" applyFont="1" applyFill="1" applyBorder="1" applyAlignment="1" applyProtection="1">
      <alignment vertical="top"/>
    </xf>
    <xf numFmtId="0" fontId="9" fillId="2" borderId="16" xfId="0" applyFont="1" applyFill="1" applyBorder="1" applyAlignment="1" applyProtection="1">
      <alignment vertical="top"/>
    </xf>
    <xf numFmtId="0" fontId="9" fillId="2" borderId="17" xfId="0" applyFont="1" applyFill="1" applyBorder="1" applyAlignment="1" applyProtection="1">
      <alignment vertical="top"/>
    </xf>
    <xf numFmtId="0" fontId="9" fillId="2" borderId="23" xfId="0" applyFont="1" applyFill="1" applyBorder="1" applyAlignment="1" applyProtection="1">
      <alignment vertical="top"/>
    </xf>
    <xf numFmtId="0" fontId="9" fillId="2" borderId="24" xfId="0" applyFont="1" applyFill="1" applyBorder="1" applyAlignment="1" applyProtection="1">
      <alignment vertical="top"/>
    </xf>
    <xf numFmtId="0" fontId="9" fillId="2" borderId="25" xfId="0" applyFont="1" applyFill="1" applyBorder="1" applyAlignment="1" applyProtection="1">
      <alignment vertical="top"/>
    </xf>
    <xf numFmtId="0" fontId="9" fillId="2" borderId="15" xfId="0" applyFont="1" applyFill="1" applyBorder="1" applyAlignment="1" applyProtection="1">
      <alignment horizontal="left" vertical="top" wrapText="1"/>
    </xf>
    <xf numFmtId="0" fontId="9" fillId="2" borderId="16" xfId="0" applyFont="1" applyFill="1" applyBorder="1" applyAlignment="1" applyProtection="1">
      <alignment horizontal="left" vertical="top" wrapText="1"/>
    </xf>
    <xf numFmtId="0" fontId="9" fillId="2" borderId="17" xfId="0" applyFont="1" applyFill="1" applyBorder="1" applyAlignment="1" applyProtection="1">
      <alignment horizontal="left" vertical="top" wrapText="1"/>
    </xf>
    <xf numFmtId="0" fontId="9" fillId="2" borderId="18"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78" xfId="0" applyFont="1" applyFill="1" applyBorder="1" applyAlignment="1" applyProtection="1">
      <alignment horizontal="center" vertical="center"/>
    </xf>
    <xf numFmtId="185" fontId="9" fillId="2" borderId="20" xfId="0" applyNumberFormat="1" applyFont="1" applyFill="1" applyBorder="1" applyAlignment="1" applyProtection="1">
      <alignment horizontal="right" vertical="center" indent="2"/>
    </xf>
    <xf numFmtId="185" fontId="9" fillId="2" borderId="21" xfId="0" applyNumberFormat="1" applyFont="1" applyFill="1" applyBorder="1" applyAlignment="1" applyProtection="1">
      <alignment horizontal="right" vertical="center" indent="2"/>
    </xf>
    <xf numFmtId="185" fontId="9" fillId="2" borderId="22" xfId="0" applyNumberFormat="1" applyFont="1" applyFill="1" applyBorder="1" applyAlignment="1" applyProtection="1">
      <alignment horizontal="right" vertical="center" indent="2"/>
    </xf>
    <xf numFmtId="0" fontId="68" fillId="2" borderId="1" xfId="0" applyFont="1" applyFill="1" applyBorder="1" applyAlignment="1" applyProtection="1">
      <alignment horizontal="center" vertical="center" shrinkToFit="1"/>
    </xf>
    <xf numFmtId="0" fontId="9" fillId="2" borderId="7" xfId="0" applyFont="1" applyFill="1" applyBorder="1" applyAlignment="1" applyProtection="1">
      <alignment horizontal="left" vertical="center"/>
    </xf>
    <xf numFmtId="0" fontId="68" fillId="2" borderId="3" xfId="0" applyFont="1" applyFill="1" applyBorder="1" applyAlignment="1" applyProtection="1">
      <alignment horizontal="center" vertical="center" shrinkToFit="1"/>
    </xf>
    <xf numFmtId="185" fontId="9" fillId="2" borderId="1" xfId="0" applyNumberFormat="1" applyFont="1" applyFill="1" applyBorder="1" applyAlignment="1" applyProtection="1">
      <alignment horizontal="right" vertical="center"/>
    </xf>
    <xf numFmtId="185" fontId="9" fillId="2" borderId="2" xfId="0" applyNumberFormat="1" applyFont="1" applyFill="1" applyBorder="1" applyAlignment="1" applyProtection="1">
      <alignment horizontal="right" vertical="center"/>
    </xf>
    <xf numFmtId="49" fontId="9" fillId="2" borderId="3" xfId="0" applyNumberFormat="1" applyFont="1" applyFill="1" applyBorder="1" applyAlignment="1" applyProtection="1">
      <alignment horizontal="center" vertical="center"/>
    </xf>
    <xf numFmtId="49" fontId="9" fillId="2" borderId="1" xfId="0" applyNumberFormat="1"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185" fontId="9" fillId="2" borderId="3" xfId="0" applyNumberFormat="1" applyFont="1" applyFill="1" applyBorder="1" applyAlignment="1" applyProtection="1">
      <alignment horizontal="right" vertical="center" indent="2"/>
    </xf>
    <xf numFmtId="185" fontId="9" fillId="2" borderId="1" xfId="0" applyNumberFormat="1" applyFont="1" applyFill="1" applyBorder="1" applyAlignment="1" applyProtection="1">
      <alignment horizontal="right" vertical="center" indent="2"/>
    </xf>
    <xf numFmtId="185" fontId="9" fillId="2" borderId="2" xfId="0" applyNumberFormat="1" applyFont="1" applyFill="1" applyBorder="1" applyAlignment="1" applyProtection="1">
      <alignment horizontal="right" vertical="center" indent="2"/>
    </xf>
    <xf numFmtId="0" fontId="67" fillId="2" borderId="8" xfId="1" applyFont="1" applyFill="1" applyBorder="1" applyAlignment="1" applyProtection="1">
      <alignment horizontal="center" vertical="center" shrinkToFit="1"/>
    </xf>
    <xf numFmtId="0" fontId="67" fillId="2" borderId="9" xfId="1" applyFont="1" applyFill="1" applyBorder="1" applyAlignment="1" applyProtection="1">
      <alignment horizontal="center" vertical="center" shrinkToFit="1"/>
    </xf>
    <xf numFmtId="0" fontId="9" fillId="2" borderId="87" xfId="0" applyFont="1" applyFill="1" applyBorder="1" applyAlignment="1" applyProtection="1">
      <alignment horizontal="center" vertical="center" shrinkToFit="1"/>
    </xf>
    <xf numFmtId="0" fontId="9" fillId="2" borderId="88" xfId="0" applyFont="1" applyFill="1" applyBorder="1" applyAlignment="1" applyProtection="1">
      <alignment horizontal="center" vertical="center" shrinkToFit="1"/>
    </xf>
    <xf numFmtId="0" fontId="9" fillId="2" borderId="6" xfId="0" applyNumberFormat="1" applyFont="1" applyFill="1" applyBorder="1" applyAlignment="1" applyProtection="1">
      <alignment horizontal="center" vertical="center" shrinkToFit="1"/>
    </xf>
    <xf numFmtId="0" fontId="9" fillId="2" borderId="8" xfId="0" applyNumberFormat="1" applyFont="1" applyFill="1" applyBorder="1" applyAlignment="1" applyProtection="1">
      <alignment horizontal="center" vertical="center" shrinkToFit="1"/>
    </xf>
    <xf numFmtId="0" fontId="31" fillId="2" borderId="0" xfId="0" applyFont="1" applyFill="1" applyAlignment="1" applyProtection="1">
      <alignment horizontal="center" vertical="center"/>
    </xf>
    <xf numFmtId="177" fontId="9" fillId="2" borderId="0" xfId="1" applyNumberFormat="1" applyFont="1" applyFill="1" applyBorder="1" applyAlignment="1" applyProtection="1">
      <alignment horizontal="right" vertical="center"/>
    </xf>
    <xf numFmtId="0" fontId="9" fillId="2" borderId="69" xfId="1" applyFont="1" applyFill="1" applyBorder="1" applyAlignment="1" applyProtection="1">
      <alignment horizontal="center" vertical="center" shrinkToFit="1"/>
    </xf>
    <xf numFmtId="0" fontId="9" fillId="2" borderId="70" xfId="1" applyFont="1" applyFill="1" applyBorder="1" applyAlignment="1" applyProtection="1">
      <alignment horizontal="center" vertical="center" shrinkToFit="1"/>
    </xf>
    <xf numFmtId="0" fontId="9" fillId="2" borderId="68" xfId="0" applyFont="1" applyFill="1" applyBorder="1" applyAlignment="1" applyProtection="1">
      <alignment horizontal="center" vertical="center" shrinkToFit="1"/>
    </xf>
    <xf numFmtId="0" fontId="9" fillId="2" borderId="69" xfId="0" applyFont="1" applyFill="1" applyBorder="1" applyAlignment="1" applyProtection="1">
      <alignment horizontal="center" vertical="center" shrinkToFit="1"/>
    </xf>
    <xf numFmtId="0" fontId="9" fillId="2" borderId="73"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94" xfId="0" applyFont="1" applyFill="1" applyBorder="1" applyAlignment="1" applyProtection="1">
      <alignment horizontal="center" vertical="center" shrinkToFit="1"/>
    </xf>
    <xf numFmtId="0" fontId="9" fillId="2" borderId="3" xfId="0" applyNumberFormat="1" applyFont="1" applyFill="1" applyBorder="1" applyAlignment="1" applyProtection="1">
      <alignment horizontal="center" vertical="center" shrinkToFit="1"/>
    </xf>
    <xf numFmtId="0" fontId="9" fillId="2" borderId="1" xfId="0" applyNumberFormat="1" applyFont="1" applyFill="1" applyBorder="1" applyAlignment="1" applyProtection="1">
      <alignment horizontal="center" vertical="center" shrinkToFit="1"/>
    </xf>
    <xf numFmtId="0" fontId="9" fillId="2" borderId="4" xfId="0" applyNumberFormat="1" applyFont="1" applyFill="1" applyBorder="1" applyAlignment="1" applyProtection="1">
      <alignment horizontal="center" vertical="center" shrinkToFit="1"/>
    </xf>
    <xf numFmtId="181" fontId="9" fillId="2" borderId="3" xfId="0" applyNumberFormat="1" applyFont="1" applyFill="1" applyBorder="1" applyAlignment="1" applyProtection="1">
      <alignment horizontal="center" vertical="center" shrinkToFit="1"/>
    </xf>
    <xf numFmtId="181" fontId="9" fillId="2" borderId="1" xfId="0" applyNumberFormat="1" applyFont="1" applyFill="1" applyBorder="1" applyAlignment="1" applyProtection="1">
      <alignment horizontal="center" vertical="center" shrinkToFit="1"/>
    </xf>
    <xf numFmtId="181" fontId="9" fillId="2" borderId="4" xfId="0" applyNumberFormat="1" applyFont="1" applyFill="1" applyBorder="1" applyAlignment="1" applyProtection="1">
      <alignment horizontal="center" vertical="center" shrinkToFit="1"/>
    </xf>
    <xf numFmtId="0" fontId="9" fillId="2" borderId="69" xfId="1" applyNumberFormat="1" applyFont="1" applyFill="1" applyBorder="1" applyAlignment="1" applyProtection="1">
      <alignment horizontal="center" vertical="center" shrinkToFit="1"/>
    </xf>
    <xf numFmtId="0" fontId="9" fillId="2" borderId="95" xfId="1" applyFont="1" applyFill="1" applyBorder="1" applyAlignment="1" applyProtection="1">
      <alignment horizontal="center" vertical="center" shrinkToFit="1"/>
    </xf>
  </cellXfs>
  <cellStyles count="27">
    <cellStyle name="パーセント 2" xfId="3"/>
    <cellStyle name="パーセント 2 2" xfId="21"/>
    <cellStyle name="パーセント 3" xfId="4"/>
    <cellStyle name="パーセント 3 2" xfId="22"/>
    <cellStyle name="桁区切り" xfId="20" builtinId="6"/>
    <cellStyle name="桁区切り 2" xfId="2"/>
    <cellStyle name="桁区切り 2 2" xfId="5"/>
    <cellStyle name="桁区切り 2 3" xfId="6"/>
    <cellStyle name="桁区切り 3" xfId="7"/>
    <cellStyle name="桁区切り 3 2" xfId="23"/>
    <cellStyle name="桁区切り 4" xfId="8"/>
    <cellStyle name="標準" xfId="0" builtinId="0"/>
    <cellStyle name="標準 2" xfId="1"/>
    <cellStyle name="標準 2 2" xfId="9"/>
    <cellStyle name="標準 2 2 2" xfId="10"/>
    <cellStyle name="標準 2 2 3" xfId="11"/>
    <cellStyle name="標準 2 3" xfId="12"/>
    <cellStyle name="標準 2 4" xfId="13"/>
    <cellStyle name="標準 2 5" xfId="24"/>
    <cellStyle name="標準 2_●●●　●●●●　20　★請求確認シート★ 【10月〆】" xfId="14"/>
    <cellStyle name="標準 3" xfId="15"/>
    <cellStyle name="標準 4" xfId="16"/>
    <cellStyle name="標準 4 2" xfId="17"/>
    <cellStyle name="標準 5" xfId="18"/>
    <cellStyle name="標準 7" xfId="19"/>
    <cellStyle name="標準 7 2" xfId="25"/>
    <cellStyle name="標準 8" xfId="26"/>
  </cellStyles>
  <dxfs count="47">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patternFill>
      </fill>
    </dxf>
    <dxf>
      <fill>
        <patternFill>
          <bgColor theme="0"/>
        </patternFill>
      </fill>
    </dxf>
    <dxf>
      <fill>
        <patternFill>
          <bgColor theme="5" tint="0.59996337778862885"/>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F0000"/>
        </patternFill>
      </fill>
    </dxf>
    <dxf>
      <fill>
        <patternFill>
          <bgColor rgb="FFFF0000"/>
        </patternFill>
      </fill>
    </dxf>
    <dxf>
      <fill>
        <patternFill>
          <bgColor rgb="FFFF0000"/>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rgb="FFF4B084"/>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FFC000"/>
      <color rgb="FF99CCFF"/>
      <color rgb="FFFF99FF"/>
      <color rgb="FFA2D08E"/>
      <color rgb="FFF4B084"/>
      <color rgb="FFF4B0FF"/>
      <color rgb="FFA3FFCD"/>
      <color rgb="FF0000FF"/>
      <color rgb="FF0000CC"/>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19048</xdr:colOff>
      <xdr:row>13</xdr:row>
      <xdr:rowOff>66676</xdr:rowOff>
    </xdr:from>
    <xdr:to>
      <xdr:col>10</xdr:col>
      <xdr:colOff>685799</xdr:colOff>
      <xdr:row>16</xdr:row>
      <xdr:rowOff>28575</xdr:rowOff>
    </xdr:to>
    <xdr:sp macro="" textlink="">
      <xdr:nvSpPr>
        <xdr:cNvPr id="2" name="角丸四角形 1"/>
        <xdr:cNvSpPr/>
      </xdr:nvSpPr>
      <xdr:spPr>
        <a:xfrm>
          <a:off x="1390648" y="2390776"/>
          <a:ext cx="6153151" cy="476249"/>
        </a:xfrm>
        <a:prstGeom prst="roundRect">
          <a:avLst>
            <a:gd name="adj" fmla="val 1566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　「参考様式（賃金改善確認書）」を作成　　</a:t>
          </a:r>
          <a:r>
            <a:rPr kumimoji="1" lang="en-US" altLang="ja-JP" sz="1800">
              <a:solidFill>
                <a:srgbClr val="FF0000"/>
              </a:solidFill>
            </a:rPr>
            <a:t>※</a:t>
          </a:r>
          <a:r>
            <a:rPr kumimoji="1" lang="ja-JP" altLang="en-US" sz="1800">
              <a:solidFill>
                <a:srgbClr val="FF0000"/>
              </a:solidFill>
            </a:rPr>
            <a:t>必須</a:t>
          </a:r>
        </a:p>
      </xdr:txBody>
    </xdr:sp>
    <xdr:clientData/>
  </xdr:twoCellAnchor>
  <xdr:twoCellAnchor>
    <xdr:from>
      <xdr:col>2</xdr:col>
      <xdr:colOff>19049</xdr:colOff>
      <xdr:row>18</xdr:row>
      <xdr:rowOff>123826</xdr:rowOff>
    </xdr:from>
    <xdr:to>
      <xdr:col>10</xdr:col>
      <xdr:colOff>676275</xdr:colOff>
      <xdr:row>21</xdr:row>
      <xdr:rowOff>28575</xdr:rowOff>
    </xdr:to>
    <xdr:sp macro="" textlink="">
      <xdr:nvSpPr>
        <xdr:cNvPr id="3" name="角丸四角形 2"/>
        <xdr:cNvSpPr/>
      </xdr:nvSpPr>
      <xdr:spPr>
        <a:xfrm>
          <a:off x="1390649" y="3305176"/>
          <a:ext cx="6143626" cy="419099"/>
        </a:xfrm>
        <a:prstGeom prst="roundRect">
          <a:avLst>
            <a:gd name="adj" fmla="val 1566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　「入力シート」を作成　　　　　　　　　　　　　</a:t>
          </a:r>
          <a:r>
            <a:rPr kumimoji="1" lang="en-US" altLang="ja-JP" sz="1800">
              <a:solidFill>
                <a:srgbClr val="FF0000"/>
              </a:solidFill>
            </a:rPr>
            <a:t>※</a:t>
          </a:r>
          <a:r>
            <a:rPr kumimoji="1" lang="ja-JP" altLang="en-US" sz="1800">
              <a:solidFill>
                <a:srgbClr val="FF0000"/>
              </a:solidFill>
            </a:rPr>
            <a:t>必須</a:t>
          </a:r>
        </a:p>
      </xdr:txBody>
    </xdr:sp>
    <xdr:clientData/>
  </xdr:twoCellAnchor>
  <xdr:twoCellAnchor>
    <xdr:from>
      <xdr:col>2</xdr:col>
      <xdr:colOff>9524</xdr:colOff>
      <xdr:row>24</xdr:row>
      <xdr:rowOff>66674</xdr:rowOff>
    </xdr:from>
    <xdr:to>
      <xdr:col>10</xdr:col>
      <xdr:colOff>685799</xdr:colOff>
      <xdr:row>27</xdr:row>
      <xdr:rowOff>28575</xdr:rowOff>
    </xdr:to>
    <xdr:sp macro="" textlink="">
      <xdr:nvSpPr>
        <xdr:cNvPr id="4" name="角丸四角形 3"/>
        <xdr:cNvSpPr/>
      </xdr:nvSpPr>
      <xdr:spPr>
        <a:xfrm>
          <a:off x="1381124" y="4276724"/>
          <a:ext cx="6162675" cy="476251"/>
        </a:xfrm>
        <a:prstGeom prst="roundRect">
          <a:avLst>
            <a:gd name="adj" fmla="val 1566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　「第４号様式の２（内訳表）」を作成　　　　</a:t>
          </a:r>
          <a:r>
            <a:rPr kumimoji="1" lang="en-US" altLang="ja-JP" sz="1800">
              <a:solidFill>
                <a:srgbClr val="FF0000"/>
              </a:solidFill>
            </a:rPr>
            <a:t>※</a:t>
          </a:r>
          <a:r>
            <a:rPr kumimoji="1" lang="ja-JP" altLang="en-US" sz="1800">
              <a:solidFill>
                <a:srgbClr val="FF0000"/>
              </a:solidFill>
            </a:rPr>
            <a:t>必要な施設のみ</a:t>
          </a:r>
        </a:p>
      </xdr:txBody>
    </xdr:sp>
    <xdr:clientData/>
  </xdr:twoCellAnchor>
  <xdr:twoCellAnchor>
    <xdr:from>
      <xdr:col>4</xdr:col>
      <xdr:colOff>314325</xdr:colOff>
      <xdr:row>16</xdr:row>
      <xdr:rowOff>95251</xdr:rowOff>
    </xdr:from>
    <xdr:to>
      <xdr:col>5</xdr:col>
      <xdr:colOff>38100</xdr:colOff>
      <xdr:row>18</xdr:row>
      <xdr:rowOff>76201</xdr:rowOff>
    </xdr:to>
    <xdr:sp macro="" textlink="">
      <xdr:nvSpPr>
        <xdr:cNvPr id="6" name="下矢印 5"/>
        <xdr:cNvSpPr/>
      </xdr:nvSpPr>
      <xdr:spPr>
        <a:xfrm>
          <a:off x="3057525" y="2933701"/>
          <a:ext cx="409575" cy="32385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323850</xdr:colOff>
      <xdr:row>22</xdr:row>
      <xdr:rowOff>1</xdr:rowOff>
    </xdr:from>
    <xdr:to>
      <xdr:col>5</xdr:col>
      <xdr:colOff>47625</xdr:colOff>
      <xdr:row>23</xdr:row>
      <xdr:rowOff>152401</xdr:rowOff>
    </xdr:to>
    <xdr:sp macro="" textlink="">
      <xdr:nvSpPr>
        <xdr:cNvPr id="7" name="下矢印 6"/>
        <xdr:cNvSpPr/>
      </xdr:nvSpPr>
      <xdr:spPr>
        <a:xfrm>
          <a:off x="3067050" y="3867151"/>
          <a:ext cx="409575" cy="32385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676275</xdr:colOff>
      <xdr:row>5</xdr:row>
      <xdr:rowOff>38100</xdr:rowOff>
    </xdr:from>
    <xdr:to>
      <xdr:col>10</xdr:col>
      <xdr:colOff>657226</xdr:colOff>
      <xdr:row>10</xdr:row>
      <xdr:rowOff>47625</xdr:rowOff>
    </xdr:to>
    <xdr:sp macro="" textlink="">
      <xdr:nvSpPr>
        <xdr:cNvPr id="8" name="角丸四角形 7"/>
        <xdr:cNvSpPr/>
      </xdr:nvSpPr>
      <xdr:spPr>
        <a:xfrm>
          <a:off x="1362075" y="990600"/>
          <a:ext cx="6153151" cy="866775"/>
        </a:xfrm>
        <a:prstGeom prst="roundRect">
          <a:avLst>
            <a:gd name="adj" fmla="val 1566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a:solidFill>
                <a:srgbClr val="FF0000"/>
              </a:solidFill>
            </a:rPr>
            <a:t>　</a:t>
          </a:r>
          <a:r>
            <a:rPr kumimoji="1" lang="ja-JP" altLang="en-US" sz="1800" b="0" i="0" u="none" strike="noStrike" kern="0" cap="none" spc="0" normalizeH="0" baseline="0" noProof="0">
              <a:ln>
                <a:noFill/>
              </a:ln>
              <a:solidFill>
                <a:srgbClr val="FF0000"/>
              </a:solidFill>
              <a:effectLst/>
              <a:uLnTx/>
              <a:uFillTx/>
              <a:latin typeface="+mn-lt"/>
              <a:ea typeface="+mn-ea"/>
              <a:cs typeface="+mn-cs"/>
            </a:rPr>
            <a:t>「入力シート」の</a:t>
          </a:r>
          <a:r>
            <a:rPr kumimoji="1" lang="en-US" altLang="ja-JP" sz="1800" b="0" i="0" u="none" strike="noStrike" kern="0" cap="none" spc="0" normalizeH="0" baseline="0" noProof="0">
              <a:ln>
                <a:noFill/>
              </a:ln>
              <a:solidFill>
                <a:srgbClr val="FF0000"/>
              </a:solidFill>
              <a:effectLst/>
              <a:uLnTx/>
              <a:uFillTx/>
              <a:latin typeface="+mn-lt"/>
              <a:ea typeface="+mn-ea"/>
              <a:cs typeface="+mn-cs"/>
            </a:rPr>
            <a:t>【</a:t>
          </a:r>
          <a:r>
            <a:rPr kumimoji="1" lang="ja-JP" altLang="en-US" sz="1800" b="0" i="0" u="none" strike="noStrike" kern="0" cap="none" spc="0" normalizeH="0" baseline="0" noProof="0">
              <a:ln>
                <a:noFill/>
              </a:ln>
              <a:solidFill>
                <a:srgbClr val="FF0000"/>
              </a:solidFill>
              <a:effectLst/>
              <a:uLnTx/>
              <a:uFillTx/>
              <a:latin typeface="+mn-lt"/>
              <a:ea typeface="+mn-ea"/>
              <a:cs typeface="+mn-cs"/>
            </a:rPr>
            <a:t>施設情報について</a:t>
          </a:r>
          <a:r>
            <a:rPr kumimoji="1" lang="en-US" altLang="ja-JP" sz="1800" b="0" i="0" u="none" strike="noStrike" kern="0" cap="none" spc="0" normalizeH="0" baseline="0" noProof="0">
              <a:ln>
                <a:noFill/>
              </a:ln>
              <a:solidFill>
                <a:srgbClr val="FF0000"/>
              </a:solidFill>
              <a:effectLst/>
              <a:uLnTx/>
              <a:uFillTx/>
              <a:latin typeface="+mn-lt"/>
              <a:ea typeface="+mn-ea"/>
              <a:cs typeface="+mn-cs"/>
            </a:rPr>
            <a:t>】</a:t>
          </a:r>
          <a:r>
            <a:rPr kumimoji="1" lang="ja-JP" altLang="en-US" sz="1800" b="0" i="0" u="none" strike="noStrike" kern="0" cap="none" spc="0" normalizeH="0" baseline="0" noProof="0">
              <a:ln>
                <a:noFill/>
              </a:ln>
              <a:solidFill>
                <a:srgbClr val="FF0000"/>
              </a:solidFill>
              <a:effectLst/>
              <a:uLnTx/>
              <a:uFillTx/>
              <a:latin typeface="+mn-lt"/>
              <a:ea typeface="+mn-ea"/>
              <a:cs typeface="+mn-cs"/>
            </a:rPr>
            <a:t>と</a:t>
          </a:r>
          <a:r>
            <a:rPr kumimoji="1" lang="en-US" altLang="ja-JP" sz="1800" b="0" i="0" u="none" strike="noStrike" kern="0" cap="none" spc="0" normalizeH="0" baseline="0" noProof="0">
              <a:ln>
                <a:noFill/>
              </a:ln>
              <a:solidFill>
                <a:srgbClr val="FF0000"/>
              </a:solidFill>
              <a:effectLst/>
              <a:uLnTx/>
              <a:uFillTx/>
              <a:latin typeface="+mn-lt"/>
              <a:ea typeface="+mn-ea"/>
              <a:cs typeface="+mn-cs"/>
            </a:rPr>
            <a:t>【</a:t>
          </a:r>
          <a:r>
            <a:rPr kumimoji="1" lang="ja-JP" altLang="en-US" sz="1800" b="0" i="0" u="none" strike="noStrike" kern="0" cap="none" spc="0" normalizeH="0" baseline="0" noProof="0">
              <a:ln>
                <a:noFill/>
              </a:ln>
              <a:solidFill>
                <a:srgbClr val="FF0000"/>
              </a:solidFill>
              <a:effectLst/>
              <a:uLnTx/>
              <a:uFillTx/>
              <a:latin typeface="+mn-lt"/>
              <a:ea typeface="+mn-ea"/>
              <a:cs typeface="+mn-cs"/>
            </a:rPr>
            <a:t>基準年度について</a:t>
          </a:r>
          <a:r>
            <a:rPr kumimoji="1" lang="en-US" altLang="ja-JP" sz="1800" b="0" i="0" u="none" strike="noStrike" kern="0" cap="none" spc="0" normalizeH="0" baseline="0" noProof="0">
              <a:ln>
                <a:noFill/>
              </a:ln>
              <a:solidFill>
                <a:srgbClr val="FF0000"/>
              </a:solidFill>
              <a:effectLst/>
              <a:uLnTx/>
              <a:uFillTx/>
              <a:latin typeface="+mn-lt"/>
              <a:ea typeface="+mn-ea"/>
              <a:cs typeface="+mn-cs"/>
            </a:rPr>
            <a:t>】</a:t>
          </a:r>
          <a:r>
            <a:rPr kumimoji="1" lang="ja-JP" altLang="en-US" sz="1800" b="0" i="0" u="none" strike="noStrike" kern="0" cap="none" spc="0" normalizeH="0" baseline="0" noProof="0">
              <a:ln>
                <a:noFill/>
              </a:ln>
              <a:solidFill>
                <a:srgbClr val="FF0000"/>
              </a:solidFill>
              <a:effectLst/>
              <a:uLnTx/>
              <a:uFillTx/>
              <a:latin typeface="+mn-lt"/>
              <a:ea typeface="+mn-ea"/>
              <a:cs typeface="+mn-cs"/>
            </a:rPr>
            <a:t>を入力　　　　　　　　　　　　　　　　　　　　　　　</a:t>
          </a:r>
          <a:r>
            <a:rPr kumimoji="1" lang="en-US" altLang="ja-JP" sz="1800" b="0" i="0" u="none" strike="noStrike" kern="0" cap="none" spc="0" normalizeH="0" baseline="0" noProof="0">
              <a:ln>
                <a:noFill/>
              </a:ln>
              <a:solidFill>
                <a:srgbClr val="FF0000"/>
              </a:solidFill>
              <a:effectLst/>
              <a:uLnTx/>
              <a:uFillTx/>
              <a:latin typeface="+mn-lt"/>
              <a:ea typeface="+mn-ea"/>
              <a:cs typeface="+mn-cs"/>
            </a:rPr>
            <a:t>※</a:t>
          </a:r>
          <a:r>
            <a:rPr kumimoji="1" lang="ja-JP" altLang="en-US" sz="1800" b="0" i="0" u="none" strike="noStrike" kern="0" cap="none" spc="0" normalizeH="0" baseline="0" noProof="0">
              <a:ln>
                <a:noFill/>
              </a:ln>
              <a:solidFill>
                <a:srgbClr val="FF0000"/>
              </a:solidFill>
              <a:effectLst/>
              <a:uLnTx/>
              <a:uFillTx/>
              <a:latin typeface="+mn-lt"/>
              <a:ea typeface="+mn-ea"/>
              <a:cs typeface="+mn-cs"/>
            </a:rPr>
            <a:t>必須</a:t>
          </a:r>
        </a:p>
      </xdr:txBody>
    </xdr:sp>
    <xdr:clientData/>
  </xdr:twoCellAnchor>
  <xdr:twoCellAnchor>
    <xdr:from>
      <xdr:col>4</xdr:col>
      <xdr:colOff>285752</xdr:colOff>
      <xdr:row>11</xdr:row>
      <xdr:rowOff>0</xdr:rowOff>
    </xdr:from>
    <xdr:to>
      <xdr:col>5</xdr:col>
      <xdr:colOff>9527</xdr:colOff>
      <xdr:row>12</xdr:row>
      <xdr:rowOff>152400</xdr:rowOff>
    </xdr:to>
    <xdr:sp macro="" textlink="">
      <xdr:nvSpPr>
        <xdr:cNvPr id="9" name="下矢印 8"/>
        <xdr:cNvSpPr/>
      </xdr:nvSpPr>
      <xdr:spPr>
        <a:xfrm>
          <a:off x="3028952" y="1981200"/>
          <a:ext cx="409575" cy="32385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39</xdr:col>
      <xdr:colOff>33617</xdr:colOff>
      <xdr:row>1</xdr:row>
      <xdr:rowOff>470647</xdr:rowOff>
    </xdr:to>
    <xdr:pic>
      <xdr:nvPicPr>
        <xdr:cNvPr id="48" name="図 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720167" cy="8516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95250</xdr:colOff>
      <xdr:row>0</xdr:row>
      <xdr:rowOff>66675</xdr:rowOff>
    </xdr:from>
    <xdr:to>
      <xdr:col>38</xdr:col>
      <xdr:colOff>133350</xdr:colOff>
      <xdr:row>0</xdr:row>
      <xdr:rowOff>304800</xdr:rowOff>
    </xdr:to>
    <xdr:sp macro="" textlink="">
      <xdr:nvSpPr>
        <xdr:cNvPr id="4" name="テキスト ボックス 3"/>
        <xdr:cNvSpPr txBox="1"/>
      </xdr:nvSpPr>
      <xdr:spPr>
        <a:xfrm>
          <a:off x="6267450" y="66675"/>
          <a:ext cx="381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〇</a:t>
          </a:r>
        </a:p>
      </xdr:txBody>
    </xdr:sp>
    <xdr:clientData/>
  </xdr:twoCellAnchor>
  <xdr:twoCellAnchor>
    <xdr:from>
      <xdr:col>39</xdr:col>
      <xdr:colOff>66676</xdr:colOff>
      <xdr:row>23</xdr:row>
      <xdr:rowOff>28575</xdr:rowOff>
    </xdr:from>
    <xdr:to>
      <xdr:col>43</xdr:col>
      <xdr:colOff>76200</xdr:colOff>
      <xdr:row>30</xdr:row>
      <xdr:rowOff>28575</xdr:rowOff>
    </xdr:to>
    <xdr:sp macro="" textlink="">
      <xdr:nvSpPr>
        <xdr:cNvPr id="14" name="角丸四角形 13"/>
        <xdr:cNvSpPr/>
      </xdr:nvSpPr>
      <xdr:spPr>
        <a:xfrm>
          <a:off x="6753226" y="5562600"/>
          <a:ext cx="2752724" cy="2790825"/>
        </a:xfrm>
        <a:prstGeom prst="roundRect">
          <a:avLst>
            <a:gd name="adj" fmla="val 1566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　平成</a:t>
          </a:r>
          <a:r>
            <a:rPr kumimoji="1" lang="en-US" altLang="ja-JP" sz="1800">
              <a:solidFill>
                <a:srgbClr val="FF0000"/>
              </a:solidFill>
            </a:rPr>
            <a:t>29</a:t>
          </a:r>
          <a:r>
            <a:rPr kumimoji="1" lang="ja-JP" altLang="en-US" sz="1800">
              <a:solidFill>
                <a:srgbClr val="FF0000"/>
              </a:solidFill>
            </a:rPr>
            <a:t>年度残額がある場合ピンク色のセルに金額を入力してください。</a:t>
          </a:r>
          <a:endParaRPr kumimoji="1" lang="en-US" altLang="ja-JP" sz="1800">
            <a:solidFill>
              <a:srgbClr val="FF0000"/>
            </a:solidFill>
          </a:endParaRPr>
        </a:p>
        <a:p>
          <a:pPr algn="l"/>
          <a:r>
            <a:rPr kumimoji="1" lang="ja-JP" altLang="en-US" sz="1800">
              <a:solidFill>
                <a:srgbClr val="FF0000"/>
              </a:solidFill>
            </a:rPr>
            <a:t>　入力後、改善方法の表がピンク色になるので、順番に選択・入力をしてください。</a:t>
          </a:r>
        </a:p>
      </xdr:txBody>
    </xdr:sp>
    <xdr:clientData/>
  </xdr:twoCellAnchor>
  <xdr:twoCellAnchor>
    <xdr:from>
      <xdr:col>25</xdr:col>
      <xdr:colOff>38100</xdr:colOff>
      <xdr:row>23</xdr:row>
      <xdr:rowOff>390527</xdr:rowOff>
    </xdr:from>
    <xdr:to>
      <xdr:col>37</xdr:col>
      <xdr:colOff>142875</xdr:colOff>
      <xdr:row>30</xdr:row>
      <xdr:rowOff>66675</xdr:rowOff>
    </xdr:to>
    <xdr:sp macro="" textlink="">
      <xdr:nvSpPr>
        <xdr:cNvPr id="15" name="U ターン矢印 14"/>
        <xdr:cNvSpPr/>
      </xdr:nvSpPr>
      <xdr:spPr>
        <a:xfrm rot="5400000">
          <a:off x="4171951" y="6076951"/>
          <a:ext cx="2466973" cy="2162175"/>
        </a:xfrm>
        <a:prstGeom prst="uturnArrow">
          <a:avLst>
            <a:gd name="adj1" fmla="val 10260"/>
            <a:gd name="adj2" fmla="val 19934"/>
            <a:gd name="adj3" fmla="val 22797"/>
            <a:gd name="adj4" fmla="val 43750"/>
            <a:gd name="adj5" fmla="val 51988"/>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21</xdr:col>
      <xdr:colOff>57150</xdr:colOff>
      <xdr:row>34</xdr:row>
      <xdr:rowOff>47626</xdr:rowOff>
    </xdr:from>
    <xdr:to>
      <xdr:col>38</xdr:col>
      <xdr:colOff>142875</xdr:colOff>
      <xdr:row>39</xdr:row>
      <xdr:rowOff>100854</xdr:rowOff>
    </xdr:to>
    <xdr:grpSp>
      <xdr:nvGrpSpPr>
        <xdr:cNvPr id="16" name="グループ化 15"/>
        <xdr:cNvGrpSpPr/>
      </xdr:nvGrpSpPr>
      <xdr:grpSpPr>
        <a:xfrm>
          <a:off x="3657600" y="10829926"/>
          <a:ext cx="3000375" cy="1396253"/>
          <a:chOff x="5934075" y="6561833"/>
          <a:chExt cx="3000375" cy="1885951"/>
        </a:xfrm>
      </xdr:grpSpPr>
      <xdr:sp macro="" textlink="">
        <xdr:nvSpPr>
          <xdr:cNvPr id="17" name="角丸四角形 16"/>
          <xdr:cNvSpPr/>
        </xdr:nvSpPr>
        <xdr:spPr>
          <a:xfrm>
            <a:off x="5934075" y="6561833"/>
            <a:ext cx="3000375" cy="188595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　　　　　</a:t>
            </a:r>
          </a:p>
        </xdr:txBody>
      </xdr:sp>
      <xdr:sp macro="" textlink="">
        <xdr:nvSpPr>
          <xdr:cNvPr id="18" name="Text Box 2"/>
          <xdr:cNvSpPr txBox="1">
            <a:spLocks noChangeArrowheads="1"/>
          </xdr:cNvSpPr>
        </xdr:nvSpPr>
        <xdr:spPr bwMode="auto">
          <a:xfrm>
            <a:off x="6095999" y="6628811"/>
            <a:ext cx="2676526" cy="163935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「平成30年度処遇改善等加算</a:t>
            </a:r>
            <a:r>
              <a:rPr lang="en-US" altLang="ja-JP" sz="1200" b="0" i="0" u="none" strike="noStrike" baseline="0">
                <a:solidFill>
                  <a:srgbClr val="FF0000"/>
                </a:solidFill>
                <a:latin typeface="ＭＳ Ｐゴシック"/>
                <a:ea typeface="ＭＳ Ｐゴシック"/>
              </a:rPr>
              <a:t>Ⅰ</a:t>
            </a:r>
            <a:r>
              <a:rPr lang="ja-JP" altLang="en-US" sz="1200" b="0" i="0" u="none" strike="noStrike" baseline="0">
                <a:solidFill>
                  <a:srgbClr val="FF0000"/>
                </a:solidFill>
                <a:latin typeface="ＭＳ Ｐゴシック"/>
                <a:ea typeface="ＭＳ Ｐゴシック"/>
              </a:rPr>
              <a:t>実績額のお知らせ」に記載されている金額を入力してください。</a:t>
            </a:r>
          </a:p>
          <a:p>
            <a:pPr algn="l" rtl="0">
              <a:defRPr sz="1000"/>
            </a:pPr>
            <a:endParaRPr lang="ja-JP" altLang="en-US" sz="1200" b="0" i="0" u="none" strike="noStrike" baseline="0">
              <a:solidFill>
                <a:srgbClr val="FF0000"/>
              </a:solidFill>
              <a:latin typeface="ＭＳ Ｐゴシック"/>
              <a:ea typeface="ＭＳ Ｐゴシック"/>
            </a:endParaRPr>
          </a:p>
          <a:p>
            <a:pPr algn="l" rtl="0">
              <a:defRPr sz="1000"/>
            </a:pPr>
            <a:r>
              <a:rPr lang="ja-JP" altLang="en-US" sz="1200" b="0" i="0" u="none" strike="noStrike" baseline="0">
                <a:solidFill>
                  <a:srgbClr val="FF0000"/>
                </a:solidFill>
                <a:latin typeface="ＭＳ Ｐゴシック"/>
                <a:ea typeface="ＭＳ Ｐゴシック"/>
              </a:rPr>
              <a:t>※</a:t>
            </a:r>
            <a:r>
              <a:rPr lang="ja-JP" altLang="en-US" sz="1200" b="0" i="0" u="none" strike="noStrike" baseline="0">
                <a:solidFill>
                  <a:srgbClr val="FF0000"/>
                </a:solidFill>
                <a:latin typeface="ＭＳ Ｐゴシック"/>
                <a:ea typeface="+mn-ea"/>
              </a:rPr>
              <a:t>施設間で配分した場合は</a:t>
            </a:r>
            <a:r>
              <a:rPr lang="ja-JP" altLang="en-US" sz="1200" b="1" i="0" u="sng" strike="noStrike" baseline="0">
                <a:solidFill>
                  <a:srgbClr val="FF0000"/>
                </a:solidFill>
                <a:latin typeface="ＭＳ Ｐゴシック"/>
                <a:ea typeface="+mn-ea"/>
              </a:rPr>
              <a:t>配分後の金額</a:t>
            </a:r>
            <a:r>
              <a:rPr lang="ja-JP" altLang="en-US" sz="1200" b="0" i="0" u="none" strike="noStrike" baseline="0">
                <a:solidFill>
                  <a:srgbClr val="FF0000"/>
                </a:solidFill>
                <a:latin typeface="ＭＳ Ｐゴシック"/>
                <a:ea typeface="+mn-ea"/>
              </a:rPr>
              <a:t>を入れてください。</a:t>
            </a:r>
          </a:p>
        </xdr:txBody>
      </xdr:sp>
    </xdr:grpSp>
    <xdr:clientData/>
  </xdr:twoCellAnchor>
  <xdr:twoCellAnchor>
    <xdr:from>
      <xdr:col>12</xdr:col>
      <xdr:colOff>117795</xdr:colOff>
      <xdr:row>37</xdr:row>
      <xdr:rowOff>48978</xdr:rowOff>
    </xdr:from>
    <xdr:to>
      <xdr:col>21</xdr:col>
      <xdr:colOff>8334</xdr:colOff>
      <xdr:row>38</xdr:row>
      <xdr:rowOff>96603</xdr:rowOff>
    </xdr:to>
    <xdr:sp macro="" textlink="">
      <xdr:nvSpPr>
        <xdr:cNvPr id="19" name="左矢印 18"/>
        <xdr:cNvSpPr/>
      </xdr:nvSpPr>
      <xdr:spPr>
        <a:xfrm rot="20653331">
          <a:off x="2175195" y="10431228"/>
          <a:ext cx="1433589" cy="30480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39</xdr:row>
      <xdr:rowOff>215714</xdr:rowOff>
    </xdr:from>
    <xdr:to>
      <xdr:col>38</xdr:col>
      <xdr:colOff>95250</xdr:colOff>
      <xdr:row>44</xdr:row>
      <xdr:rowOff>78440</xdr:rowOff>
    </xdr:to>
    <xdr:grpSp>
      <xdr:nvGrpSpPr>
        <xdr:cNvPr id="22" name="グループ化 21"/>
        <xdr:cNvGrpSpPr/>
      </xdr:nvGrpSpPr>
      <xdr:grpSpPr>
        <a:xfrm>
          <a:off x="3609975" y="12341039"/>
          <a:ext cx="3000375" cy="1339101"/>
          <a:chOff x="5924550" y="6724649"/>
          <a:chExt cx="3000375" cy="1885951"/>
        </a:xfrm>
      </xdr:grpSpPr>
      <xdr:sp macro="" textlink="">
        <xdr:nvSpPr>
          <xdr:cNvPr id="23" name="角丸四角形 22"/>
          <xdr:cNvSpPr/>
        </xdr:nvSpPr>
        <xdr:spPr>
          <a:xfrm>
            <a:off x="5924550" y="6724649"/>
            <a:ext cx="3000375" cy="188595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　　　　　</a:t>
            </a:r>
          </a:p>
        </xdr:txBody>
      </xdr:sp>
      <xdr:sp macro="" textlink="">
        <xdr:nvSpPr>
          <xdr:cNvPr id="24" name="Text Box 2"/>
          <xdr:cNvSpPr txBox="1">
            <a:spLocks noChangeArrowheads="1"/>
          </xdr:cNvSpPr>
        </xdr:nvSpPr>
        <xdr:spPr bwMode="auto">
          <a:xfrm>
            <a:off x="6076949" y="6814788"/>
            <a:ext cx="2676526" cy="15525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「平成30年度処遇改善等加算</a:t>
            </a:r>
            <a:r>
              <a:rPr lang="en-US" altLang="ja-JP" sz="1200" b="0" i="0" u="none" strike="noStrike" baseline="0">
                <a:solidFill>
                  <a:srgbClr val="FF0000"/>
                </a:solidFill>
                <a:latin typeface="ＭＳ Ｐゴシック"/>
                <a:ea typeface="ＭＳ Ｐゴシック"/>
              </a:rPr>
              <a:t>Ⅰ</a:t>
            </a:r>
            <a:r>
              <a:rPr lang="ja-JP" altLang="en-US" sz="1200" b="0" i="0" u="none" strike="noStrike" baseline="0">
                <a:solidFill>
                  <a:srgbClr val="FF0000"/>
                </a:solidFill>
                <a:latin typeface="ＭＳ Ｐゴシック"/>
                <a:ea typeface="ＭＳ Ｐゴシック"/>
              </a:rPr>
              <a:t>実績額のお知らせ」に記載されている金額を入力してください。</a:t>
            </a:r>
          </a:p>
          <a:p>
            <a:pPr algn="l" rtl="0">
              <a:defRPr sz="1000"/>
            </a:pPr>
            <a:endParaRPr lang="ja-JP" altLang="en-US" sz="1200" b="0" i="0" u="none" strike="noStrike" baseline="0">
              <a:solidFill>
                <a:srgbClr val="FF0000"/>
              </a:solidFill>
              <a:latin typeface="ＭＳ Ｐゴシック"/>
              <a:ea typeface="ＭＳ Ｐゴシック"/>
            </a:endParaRPr>
          </a:p>
          <a:p>
            <a:pPr algn="l" rtl="0">
              <a:defRPr sz="1000"/>
            </a:pPr>
            <a:r>
              <a:rPr lang="ja-JP" altLang="en-US" sz="1200" b="0" i="0" u="none" strike="noStrike" baseline="0">
                <a:solidFill>
                  <a:srgbClr val="FF0000"/>
                </a:solidFill>
                <a:latin typeface="ＭＳ Ｐゴシック"/>
                <a:ea typeface="ＭＳ Ｐゴシック"/>
              </a:rPr>
              <a:t>※</a:t>
            </a:r>
            <a:r>
              <a:rPr lang="ja-JP" altLang="en-US" sz="1200" b="0" i="0" u="none" strike="noStrike" baseline="0">
                <a:solidFill>
                  <a:srgbClr val="FF0000"/>
                </a:solidFill>
                <a:latin typeface="ＭＳ Ｐゴシック"/>
                <a:ea typeface="+mn-ea"/>
              </a:rPr>
              <a:t>市分は</a:t>
            </a:r>
            <a:r>
              <a:rPr lang="ja-JP" altLang="en-US" sz="1200" b="1" i="0" u="sng" strike="noStrike" baseline="0">
                <a:solidFill>
                  <a:srgbClr val="FF0000"/>
                </a:solidFill>
                <a:latin typeface="ＭＳ Ｐゴシック"/>
                <a:ea typeface="+mn-ea"/>
              </a:rPr>
              <a:t>施設間配分できません</a:t>
            </a:r>
            <a:r>
              <a:rPr lang="ja-JP" altLang="en-US" sz="1200" b="0" i="0" u="none" strike="noStrike" baseline="0">
                <a:solidFill>
                  <a:srgbClr val="FF0000"/>
                </a:solidFill>
                <a:latin typeface="ＭＳ Ｐゴシック"/>
                <a:ea typeface="+mn-ea"/>
              </a:rPr>
              <a:t>。</a:t>
            </a:r>
          </a:p>
        </xdr:txBody>
      </xdr:sp>
    </xdr:grpSp>
    <xdr:clientData/>
  </xdr:twoCellAnchor>
  <xdr:twoCellAnchor>
    <xdr:from>
      <xdr:col>12</xdr:col>
      <xdr:colOff>106454</xdr:colOff>
      <xdr:row>40</xdr:row>
      <xdr:rowOff>143435</xdr:rowOff>
    </xdr:from>
    <xdr:to>
      <xdr:col>20</xdr:col>
      <xdr:colOff>77880</xdr:colOff>
      <xdr:row>41</xdr:row>
      <xdr:rowOff>128867</xdr:rowOff>
    </xdr:to>
    <xdr:sp macro="" textlink="">
      <xdr:nvSpPr>
        <xdr:cNvPr id="25" name="左矢印 24"/>
        <xdr:cNvSpPr/>
      </xdr:nvSpPr>
      <xdr:spPr>
        <a:xfrm rot="838999">
          <a:off x="2123513" y="12604376"/>
          <a:ext cx="1316132" cy="310403"/>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152400</xdr:colOff>
      <xdr:row>46</xdr:row>
      <xdr:rowOff>180979</xdr:rowOff>
    </xdr:from>
    <xdr:to>
      <xdr:col>40</xdr:col>
      <xdr:colOff>257175</xdr:colOff>
      <xdr:row>48</xdr:row>
      <xdr:rowOff>142880</xdr:rowOff>
    </xdr:to>
    <xdr:sp macro="" textlink="">
      <xdr:nvSpPr>
        <xdr:cNvPr id="26" name="U ターン矢印 25"/>
        <xdr:cNvSpPr/>
      </xdr:nvSpPr>
      <xdr:spPr>
        <a:xfrm rot="5400000">
          <a:off x="6762750" y="13173079"/>
          <a:ext cx="942976" cy="790575"/>
        </a:xfrm>
        <a:prstGeom prst="uturnArrow">
          <a:avLst>
            <a:gd name="adj1" fmla="val 23187"/>
            <a:gd name="adj2" fmla="val 25000"/>
            <a:gd name="adj3" fmla="val 25000"/>
            <a:gd name="adj4" fmla="val 43750"/>
            <a:gd name="adj5" fmla="val 100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40</xdr:col>
      <xdr:colOff>466728</xdr:colOff>
      <xdr:row>46</xdr:row>
      <xdr:rowOff>171452</xdr:rowOff>
    </xdr:from>
    <xdr:to>
      <xdr:col>44</xdr:col>
      <xdr:colOff>266703</xdr:colOff>
      <xdr:row>50</xdr:row>
      <xdr:rowOff>323853</xdr:rowOff>
    </xdr:to>
    <xdr:sp macro="" textlink="">
      <xdr:nvSpPr>
        <xdr:cNvPr id="27" name="角丸四角形 26"/>
        <xdr:cNvSpPr/>
      </xdr:nvSpPr>
      <xdr:spPr>
        <a:xfrm>
          <a:off x="7839078" y="13087352"/>
          <a:ext cx="2543175" cy="1895476"/>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rgbClr val="FF0000"/>
              </a:solidFill>
            </a:rPr>
            <a:t>[</a:t>
          </a:r>
          <a:r>
            <a:rPr kumimoji="1" lang="ja-JP" altLang="en-US" sz="1800">
              <a:solidFill>
                <a:srgbClr val="FF0000"/>
              </a:solidFill>
            </a:rPr>
            <a:t>残額」に数字がある場合、入力が必要なセルがピンク色になるので、ピンク色のセルに入力をしてください！</a:t>
          </a:r>
          <a:endParaRPr kumimoji="1" lang="en-US" altLang="ja-JP" sz="1800">
            <a:solidFill>
              <a:srgbClr val="FF0000"/>
            </a:solidFill>
          </a:endParaRPr>
        </a:p>
        <a:p>
          <a:pPr algn="l"/>
          <a:endParaRPr kumimoji="1" lang="ja-JP" altLang="en-US" sz="1800">
            <a:solidFill>
              <a:srgbClr val="FF0000"/>
            </a:solidFill>
          </a:endParaRPr>
        </a:p>
      </xdr:txBody>
    </xdr:sp>
    <xdr:clientData/>
  </xdr:twoCellAnchor>
  <xdr:twoCellAnchor>
    <xdr:from>
      <xdr:col>39</xdr:col>
      <xdr:colOff>114300</xdr:colOff>
      <xdr:row>59</xdr:row>
      <xdr:rowOff>190503</xdr:rowOff>
    </xdr:from>
    <xdr:to>
      <xdr:col>40</xdr:col>
      <xdr:colOff>219075</xdr:colOff>
      <xdr:row>61</xdr:row>
      <xdr:rowOff>285754</xdr:rowOff>
    </xdr:to>
    <xdr:sp macro="" textlink="">
      <xdr:nvSpPr>
        <xdr:cNvPr id="28" name="U ターン矢印 27"/>
        <xdr:cNvSpPr/>
      </xdr:nvSpPr>
      <xdr:spPr>
        <a:xfrm rot="5400000">
          <a:off x="6724650" y="17907003"/>
          <a:ext cx="942976" cy="790575"/>
        </a:xfrm>
        <a:prstGeom prst="uturnArrow">
          <a:avLst>
            <a:gd name="adj1" fmla="val 23187"/>
            <a:gd name="adj2" fmla="val 25000"/>
            <a:gd name="adj3" fmla="val 25000"/>
            <a:gd name="adj4" fmla="val 43750"/>
            <a:gd name="adj5" fmla="val 100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40</xdr:col>
      <xdr:colOff>314329</xdr:colOff>
      <xdr:row>59</xdr:row>
      <xdr:rowOff>0</xdr:rowOff>
    </xdr:from>
    <xdr:to>
      <xdr:col>44</xdr:col>
      <xdr:colOff>114301</xdr:colOff>
      <xdr:row>64</xdr:row>
      <xdr:rowOff>142875</xdr:rowOff>
    </xdr:to>
    <xdr:sp macro="" textlink="">
      <xdr:nvSpPr>
        <xdr:cNvPr id="31" name="角丸四角形 30"/>
        <xdr:cNvSpPr/>
      </xdr:nvSpPr>
      <xdr:spPr>
        <a:xfrm>
          <a:off x="7686679" y="17640300"/>
          <a:ext cx="2543172" cy="21336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rgbClr val="FF0000"/>
              </a:solidFill>
            </a:rPr>
            <a:t>[</a:t>
          </a:r>
          <a:r>
            <a:rPr kumimoji="1" lang="ja-JP" altLang="en-US" sz="1800">
              <a:solidFill>
                <a:srgbClr val="FF0000"/>
              </a:solidFill>
            </a:rPr>
            <a:t>賃金改善実施人数」に数字がある場合、入力が必要なセルがピンク色になるので、ピンク色のセルに入力をしてください！</a:t>
          </a:r>
          <a:endParaRPr kumimoji="1" lang="en-US" altLang="ja-JP" sz="1800">
            <a:solidFill>
              <a:srgbClr val="FF0000"/>
            </a:solidFill>
          </a:endParaRPr>
        </a:p>
        <a:p>
          <a:pPr algn="l"/>
          <a:endParaRPr kumimoji="1" lang="ja-JP" altLang="en-US" sz="1800">
            <a:solidFill>
              <a:srgbClr val="FF0000"/>
            </a:solidFill>
          </a:endParaRPr>
        </a:p>
      </xdr:txBody>
    </xdr:sp>
    <xdr:clientData/>
  </xdr:twoCellAnchor>
  <xdr:twoCellAnchor>
    <xdr:from>
      <xdr:col>39</xdr:col>
      <xdr:colOff>100853</xdr:colOff>
      <xdr:row>73</xdr:row>
      <xdr:rowOff>134474</xdr:rowOff>
    </xdr:from>
    <xdr:to>
      <xdr:col>40</xdr:col>
      <xdr:colOff>205628</xdr:colOff>
      <xdr:row>75</xdr:row>
      <xdr:rowOff>240930</xdr:rowOff>
    </xdr:to>
    <xdr:sp macro="" textlink="">
      <xdr:nvSpPr>
        <xdr:cNvPr id="32" name="U ターン矢印 31"/>
        <xdr:cNvSpPr/>
      </xdr:nvSpPr>
      <xdr:spPr>
        <a:xfrm rot="5400000">
          <a:off x="6577012" y="21897138"/>
          <a:ext cx="946898" cy="788334"/>
        </a:xfrm>
        <a:prstGeom prst="uturnArrow">
          <a:avLst>
            <a:gd name="adj1" fmla="val 23187"/>
            <a:gd name="adj2" fmla="val 25000"/>
            <a:gd name="adj3" fmla="val 25000"/>
            <a:gd name="adj4" fmla="val 43750"/>
            <a:gd name="adj5" fmla="val 100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40</xdr:col>
      <xdr:colOff>300882</xdr:colOff>
      <xdr:row>72</xdr:row>
      <xdr:rowOff>112059</xdr:rowOff>
    </xdr:from>
    <xdr:to>
      <xdr:col>44</xdr:col>
      <xdr:colOff>100854</xdr:colOff>
      <xdr:row>78</xdr:row>
      <xdr:rowOff>98051</xdr:rowOff>
    </xdr:to>
    <xdr:sp macro="" textlink="">
      <xdr:nvSpPr>
        <xdr:cNvPr id="33" name="角丸四角形 32"/>
        <xdr:cNvSpPr/>
      </xdr:nvSpPr>
      <xdr:spPr>
        <a:xfrm>
          <a:off x="7539882" y="21627353"/>
          <a:ext cx="2534207" cy="2137522"/>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rgbClr val="FF0000"/>
              </a:solidFill>
            </a:rPr>
            <a:t>[</a:t>
          </a:r>
          <a:r>
            <a:rPr kumimoji="1" lang="ja-JP" altLang="en-US" sz="1800">
              <a:solidFill>
                <a:srgbClr val="FF0000"/>
              </a:solidFill>
            </a:rPr>
            <a:t>賃金改善実施人数」に数字がある場合、入力が必要なセルがピンク色になるので、ピンク色のセルに入力をしてください！</a:t>
          </a:r>
          <a:endParaRPr kumimoji="1" lang="en-US" altLang="ja-JP" sz="1800">
            <a:solidFill>
              <a:srgbClr val="FF0000"/>
            </a:solidFill>
          </a:endParaRPr>
        </a:p>
        <a:p>
          <a:pPr algn="l"/>
          <a:endParaRPr kumimoji="1" lang="ja-JP" altLang="en-US" sz="1800">
            <a:solidFill>
              <a:srgbClr val="FF0000"/>
            </a:solidFill>
          </a:endParaRPr>
        </a:p>
      </xdr:txBody>
    </xdr:sp>
    <xdr:clientData/>
  </xdr:twoCellAnchor>
  <xdr:twoCellAnchor>
    <xdr:from>
      <xdr:col>39</xdr:col>
      <xdr:colOff>201706</xdr:colOff>
      <xdr:row>86</xdr:row>
      <xdr:rowOff>156885</xdr:rowOff>
    </xdr:from>
    <xdr:to>
      <xdr:col>40</xdr:col>
      <xdr:colOff>306481</xdr:colOff>
      <xdr:row>88</xdr:row>
      <xdr:rowOff>285753</xdr:rowOff>
    </xdr:to>
    <xdr:sp macro="" textlink="">
      <xdr:nvSpPr>
        <xdr:cNvPr id="34" name="U ターン矢印 33"/>
        <xdr:cNvSpPr/>
      </xdr:nvSpPr>
      <xdr:spPr>
        <a:xfrm rot="5400000">
          <a:off x="6677865" y="25931255"/>
          <a:ext cx="946898" cy="788334"/>
        </a:xfrm>
        <a:prstGeom prst="uturnArrow">
          <a:avLst>
            <a:gd name="adj1" fmla="val 23187"/>
            <a:gd name="adj2" fmla="val 25000"/>
            <a:gd name="adj3" fmla="val 25000"/>
            <a:gd name="adj4" fmla="val 43750"/>
            <a:gd name="adj5" fmla="val 100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40</xdr:col>
      <xdr:colOff>401735</xdr:colOff>
      <xdr:row>85</xdr:row>
      <xdr:rowOff>347382</xdr:rowOff>
    </xdr:from>
    <xdr:to>
      <xdr:col>44</xdr:col>
      <xdr:colOff>201707</xdr:colOff>
      <xdr:row>91</xdr:row>
      <xdr:rowOff>142874</xdr:rowOff>
    </xdr:to>
    <xdr:sp macro="" textlink="">
      <xdr:nvSpPr>
        <xdr:cNvPr id="35" name="角丸四角形 34"/>
        <xdr:cNvSpPr/>
      </xdr:nvSpPr>
      <xdr:spPr>
        <a:xfrm>
          <a:off x="7640735" y="25661470"/>
          <a:ext cx="2534207" cy="2137522"/>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rgbClr val="FF0000"/>
              </a:solidFill>
            </a:rPr>
            <a:t>[</a:t>
          </a:r>
          <a:r>
            <a:rPr kumimoji="1" lang="ja-JP" altLang="en-US" sz="1800">
              <a:solidFill>
                <a:srgbClr val="FF0000"/>
              </a:solidFill>
            </a:rPr>
            <a:t>賃金改善実施人数」に数字がある場合、入力が必要なセルがピンク色になるので、ピンク色のセルに入力をしてください！</a:t>
          </a:r>
          <a:endParaRPr kumimoji="1" lang="en-US" altLang="ja-JP" sz="1800">
            <a:solidFill>
              <a:srgbClr val="FF0000"/>
            </a:solidFill>
          </a:endParaRPr>
        </a:p>
        <a:p>
          <a:pPr algn="l"/>
          <a:endParaRPr kumimoji="1" lang="ja-JP" altLang="en-US" sz="1800">
            <a:solidFill>
              <a:srgbClr val="FF0000"/>
            </a:solidFill>
          </a:endParaRPr>
        </a:p>
      </xdr:txBody>
    </xdr:sp>
    <xdr:clientData/>
  </xdr:twoCellAnchor>
  <xdr:twoCellAnchor>
    <xdr:from>
      <xdr:col>39</xdr:col>
      <xdr:colOff>134470</xdr:colOff>
      <xdr:row>98</xdr:row>
      <xdr:rowOff>201709</xdr:rowOff>
    </xdr:from>
    <xdr:to>
      <xdr:col>40</xdr:col>
      <xdr:colOff>239245</xdr:colOff>
      <xdr:row>100</xdr:row>
      <xdr:rowOff>240930</xdr:rowOff>
    </xdr:to>
    <xdr:sp macro="" textlink="">
      <xdr:nvSpPr>
        <xdr:cNvPr id="36" name="U ターン矢印 35"/>
        <xdr:cNvSpPr/>
      </xdr:nvSpPr>
      <xdr:spPr>
        <a:xfrm rot="5400000">
          <a:off x="6610629" y="29505932"/>
          <a:ext cx="946898" cy="788334"/>
        </a:xfrm>
        <a:prstGeom prst="uturnArrow">
          <a:avLst>
            <a:gd name="adj1" fmla="val 23187"/>
            <a:gd name="adj2" fmla="val 25000"/>
            <a:gd name="adj3" fmla="val 25000"/>
            <a:gd name="adj4" fmla="val 43750"/>
            <a:gd name="adj5" fmla="val 100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40</xdr:col>
      <xdr:colOff>334499</xdr:colOff>
      <xdr:row>98</xdr:row>
      <xdr:rowOff>11206</xdr:rowOff>
    </xdr:from>
    <xdr:to>
      <xdr:col>44</xdr:col>
      <xdr:colOff>134471</xdr:colOff>
      <xdr:row>103</xdr:row>
      <xdr:rowOff>98051</xdr:rowOff>
    </xdr:to>
    <xdr:sp macro="" textlink="">
      <xdr:nvSpPr>
        <xdr:cNvPr id="37" name="角丸四角形 36"/>
        <xdr:cNvSpPr/>
      </xdr:nvSpPr>
      <xdr:spPr>
        <a:xfrm>
          <a:off x="7573499" y="29236147"/>
          <a:ext cx="2534207" cy="2137522"/>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rgbClr val="FF0000"/>
              </a:solidFill>
            </a:rPr>
            <a:t>[</a:t>
          </a:r>
          <a:r>
            <a:rPr kumimoji="1" lang="ja-JP" altLang="en-US" sz="1800">
              <a:solidFill>
                <a:srgbClr val="FF0000"/>
              </a:solidFill>
            </a:rPr>
            <a:t>賃金改善実施人数」に数字がある場合、入力が必要なセルがピンク色になるので、ピンク色のセルに入力をしてください！</a:t>
          </a:r>
          <a:endParaRPr kumimoji="1" lang="en-US" altLang="ja-JP" sz="1800">
            <a:solidFill>
              <a:srgbClr val="FF0000"/>
            </a:solidFill>
          </a:endParaRPr>
        </a:p>
        <a:p>
          <a:pPr algn="l"/>
          <a:endParaRPr kumimoji="1" lang="ja-JP" altLang="en-US" sz="1800">
            <a:solidFill>
              <a:srgbClr val="FF0000"/>
            </a:solidFill>
          </a:endParaRPr>
        </a:p>
      </xdr:txBody>
    </xdr:sp>
    <xdr:clientData/>
  </xdr:twoCellAnchor>
  <xdr:twoCellAnchor>
    <xdr:from>
      <xdr:col>39</xdr:col>
      <xdr:colOff>62193</xdr:colOff>
      <xdr:row>109</xdr:row>
      <xdr:rowOff>180975</xdr:rowOff>
    </xdr:from>
    <xdr:to>
      <xdr:col>43</xdr:col>
      <xdr:colOff>504265</xdr:colOff>
      <xdr:row>120</xdr:row>
      <xdr:rowOff>295275</xdr:rowOff>
    </xdr:to>
    <xdr:sp macro="" textlink="">
      <xdr:nvSpPr>
        <xdr:cNvPr id="51" name="角丸四角形 50"/>
        <xdr:cNvSpPr/>
      </xdr:nvSpPr>
      <xdr:spPr>
        <a:xfrm>
          <a:off x="6748743" y="34061400"/>
          <a:ext cx="3185272" cy="3667125"/>
        </a:xfrm>
        <a:prstGeom prst="roundRect">
          <a:avLst>
            <a:gd name="adj" fmla="val 1566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　平成</a:t>
          </a:r>
          <a:r>
            <a:rPr kumimoji="1" lang="en-US" altLang="ja-JP" sz="1800">
              <a:solidFill>
                <a:srgbClr val="FF0000"/>
              </a:solidFill>
            </a:rPr>
            <a:t>28</a:t>
          </a:r>
          <a:r>
            <a:rPr kumimoji="1" lang="ja-JP" altLang="en-US" sz="1800">
              <a:solidFill>
                <a:srgbClr val="FF0000"/>
              </a:solidFill>
            </a:rPr>
            <a:t>年度以前の残額で、平成</a:t>
          </a:r>
          <a:r>
            <a:rPr kumimoji="1" lang="en-US" altLang="ja-JP" sz="1800">
              <a:solidFill>
                <a:srgbClr val="FF0000"/>
              </a:solidFill>
            </a:rPr>
            <a:t>29</a:t>
          </a:r>
          <a:r>
            <a:rPr kumimoji="1" lang="ja-JP" altLang="en-US" sz="1800">
              <a:solidFill>
                <a:srgbClr val="FF0000"/>
              </a:solidFill>
            </a:rPr>
            <a:t>年度末までに使い切れなかった分がある場合、ピンク色のセルに年度・金額を入力してください。（Ｈ２７、Ｈ２８ともに残額がある場合は、合計額を記入してください）</a:t>
          </a:r>
          <a:endParaRPr kumimoji="1" lang="en-US" altLang="ja-JP" sz="1800">
            <a:solidFill>
              <a:srgbClr val="FF0000"/>
            </a:solidFill>
          </a:endParaRPr>
        </a:p>
        <a:p>
          <a:pPr algn="l"/>
          <a:r>
            <a:rPr kumimoji="1" lang="ja-JP" altLang="en-US" sz="1800">
              <a:solidFill>
                <a:srgbClr val="FF0000"/>
              </a:solidFill>
            </a:rPr>
            <a:t>　入力後、改善方法の表がピンク色になるので、順番に選択・入力をしてください。</a:t>
          </a:r>
        </a:p>
      </xdr:txBody>
    </xdr:sp>
    <xdr:clientData/>
  </xdr:twoCellAnchor>
  <xdr:twoCellAnchor>
    <xdr:from>
      <xdr:col>25</xdr:col>
      <xdr:colOff>33617</xdr:colOff>
      <xdr:row>112</xdr:row>
      <xdr:rowOff>171452</xdr:rowOff>
    </xdr:from>
    <xdr:to>
      <xdr:col>37</xdr:col>
      <xdr:colOff>138392</xdr:colOff>
      <xdr:row>119</xdr:row>
      <xdr:rowOff>38099</xdr:rowOff>
    </xdr:to>
    <xdr:sp macro="" textlink="">
      <xdr:nvSpPr>
        <xdr:cNvPr id="52" name="U ターン矢印 51"/>
        <xdr:cNvSpPr/>
      </xdr:nvSpPr>
      <xdr:spPr>
        <a:xfrm rot="5400000">
          <a:off x="4063534" y="33670035"/>
          <a:ext cx="2466412" cy="2121834"/>
        </a:xfrm>
        <a:prstGeom prst="uturnArrow">
          <a:avLst>
            <a:gd name="adj1" fmla="val 10260"/>
            <a:gd name="adj2" fmla="val 19934"/>
            <a:gd name="adj3" fmla="val 22797"/>
            <a:gd name="adj4" fmla="val 43750"/>
            <a:gd name="adj5" fmla="val 51988"/>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22</xdr:col>
      <xdr:colOff>3922</xdr:colOff>
      <xdr:row>11</xdr:row>
      <xdr:rowOff>100853</xdr:rowOff>
    </xdr:from>
    <xdr:to>
      <xdr:col>39</xdr:col>
      <xdr:colOff>280147</xdr:colOff>
      <xdr:row>13</xdr:row>
      <xdr:rowOff>381000</xdr:rowOff>
    </xdr:to>
    <xdr:grpSp>
      <xdr:nvGrpSpPr>
        <xdr:cNvPr id="53" name="グループ化 52"/>
        <xdr:cNvGrpSpPr/>
      </xdr:nvGrpSpPr>
      <xdr:grpSpPr>
        <a:xfrm>
          <a:off x="3775822" y="3310778"/>
          <a:ext cx="3190875" cy="1023097"/>
          <a:chOff x="5924550" y="6724649"/>
          <a:chExt cx="3000375" cy="1885951"/>
        </a:xfrm>
      </xdr:grpSpPr>
      <xdr:sp macro="" textlink="">
        <xdr:nvSpPr>
          <xdr:cNvPr id="54" name="角丸四角形 53"/>
          <xdr:cNvSpPr/>
        </xdr:nvSpPr>
        <xdr:spPr>
          <a:xfrm>
            <a:off x="5924550" y="6724649"/>
            <a:ext cx="3000375" cy="188595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　　　　　</a:t>
            </a:r>
          </a:p>
        </xdr:txBody>
      </xdr:sp>
      <xdr:sp macro="" textlink="">
        <xdr:nvSpPr>
          <xdr:cNvPr id="55" name="Text Box 2"/>
          <xdr:cNvSpPr txBox="1">
            <a:spLocks noChangeArrowheads="1"/>
          </xdr:cNvSpPr>
        </xdr:nvSpPr>
        <xdr:spPr bwMode="auto">
          <a:xfrm>
            <a:off x="6076949" y="6915150"/>
            <a:ext cx="2676526" cy="15525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Ｐゴシック"/>
                <a:ea typeface="ＭＳ Ｐゴシック"/>
              </a:rPr>
              <a:t>数字のみ入力してください。</a:t>
            </a:r>
            <a:endParaRPr lang="en-US" altLang="ja-JP" sz="1200" b="0" i="0" u="none" strike="noStrike" baseline="0">
              <a:solidFill>
                <a:srgbClr val="FF0000"/>
              </a:solidFill>
              <a:latin typeface="ＭＳ Ｐゴシック"/>
              <a:ea typeface="ＭＳ Ｐゴシック"/>
            </a:endParaRPr>
          </a:p>
          <a:p>
            <a:pPr algn="l" rtl="0">
              <a:defRPr sz="1000"/>
            </a:pPr>
            <a:endParaRPr lang="en-US" altLang="ja-JP" sz="1200" b="0" i="0" u="none" strike="noStrike" baseline="0">
              <a:solidFill>
                <a:srgbClr val="FF0000"/>
              </a:solidFill>
              <a:latin typeface="ＭＳ Ｐゴシック"/>
              <a:ea typeface="ＭＳ Ｐゴシック"/>
            </a:endParaRPr>
          </a:p>
          <a:p>
            <a:pPr algn="l" rtl="0">
              <a:defRPr sz="1000"/>
            </a:pPr>
            <a:r>
              <a:rPr lang="ja-JP" altLang="en-US" sz="1200" b="0" i="0" u="none" strike="noStrike" baseline="0">
                <a:solidFill>
                  <a:srgbClr val="FF0000"/>
                </a:solidFill>
                <a:latin typeface="ＭＳ Ｐゴシック"/>
                <a:ea typeface="ＭＳ Ｐゴシック"/>
              </a:rPr>
              <a:t>※単位「時間（月）」は自動で表示されます。</a:t>
            </a:r>
            <a:endParaRPr lang="en-US" altLang="ja-JP" sz="1200" b="0" i="0" u="none" strike="noStrike" baseline="0">
              <a:solidFill>
                <a:srgbClr val="FF0000"/>
              </a:solidFill>
              <a:latin typeface="ＭＳ Ｐゴシック"/>
              <a:ea typeface="ＭＳ Ｐゴシック"/>
            </a:endParaRPr>
          </a:p>
        </xdr:txBody>
      </xdr:sp>
    </xdr:grpSp>
    <xdr:clientData/>
  </xdr:twoCellAnchor>
  <xdr:twoCellAnchor>
    <xdr:from>
      <xdr:col>13</xdr:col>
      <xdr:colOff>89646</xdr:colOff>
      <xdr:row>11</xdr:row>
      <xdr:rowOff>319928</xdr:rowOff>
    </xdr:from>
    <xdr:to>
      <xdr:col>21</xdr:col>
      <xdr:colOff>61072</xdr:colOff>
      <xdr:row>12</xdr:row>
      <xdr:rowOff>305360</xdr:rowOff>
    </xdr:to>
    <xdr:sp macro="" textlink="">
      <xdr:nvSpPr>
        <xdr:cNvPr id="56" name="左矢印 55"/>
        <xdr:cNvSpPr/>
      </xdr:nvSpPr>
      <xdr:spPr>
        <a:xfrm>
          <a:off x="2274793" y="3536016"/>
          <a:ext cx="1316132" cy="310403"/>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20&#20966;&#36935;&#25913;&#21892;/H30/07&#12288;HP&#25522;&#36617;&#27096;&#24335;/060%20H30&#23455;&#32318;&#22577;&#21578;&#26360;/&#20966;&#36935;&#8545;/&#12304;0909&#26356;&#26032;&#12305;&#12304;&#20844;&#34920;&#29992;&#12305;2018(H30)_&#20966;&#36935;&#8545;&#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表"/>
      <sheetName val="加算区分"/>
      <sheetName val="保育単価表"/>
      <sheetName val="保育単価表②"/>
      <sheetName val="処遇改善等加算Ⅰ→"/>
      <sheetName val="処遇改善等加算Ⅱ→"/>
      <sheetName val="作成手順"/>
      <sheetName val="参考様式"/>
      <sheetName val="入力シート"/>
      <sheetName val="第７号様式添付書類"/>
      <sheetName val="第７号様式添付書類２"/>
      <sheetName val="第７号様式"/>
    </sheetNames>
    <sheetDataSet>
      <sheetData sheetId="0">
        <row r="2">
          <cell r="AO2">
            <v>1</v>
          </cell>
          <cell r="AP2">
            <v>20</v>
          </cell>
        </row>
        <row r="3">
          <cell r="AO3">
            <v>21</v>
          </cell>
          <cell r="AP3">
            <v>30</v>
          </cell>
        </row>
        <row r="4">
          <cell r="AO4">
            <v>31</v>
          </cell>
          <cell r="AP4">
            <v>40</v>
          </cell>
        </row>
        <row r="5">
          <cell r="AO5">
            <v>41</v>
          </cell>
          <cell r="AP5">
            <v>50</v>
          </cell>
        </row>
        <row r="6">
          <cell r="AO6">
            <v>51</v>
          </cell>
          <cell r="AP6">
            <v>60</v>
          </cell>
        </row>
        <row r="7">
          <cell r="AO7">
            <v>61</v>
          </cell>
          <cell r="AP7">
            <v>70</v>
          </cell>
        </row>
        <row r="8">
          <cell r="AO8">
            <v>71</v>
          </cell>
          <cell r="AP8">
            <v>80</v>
          </cell>
        </row>
        <row r="9">
          <cell r="AO9">
            <v>81</v>
          </cell>
          <cell r="AP9">
            <v>90</v>
          </cell>
        </row>
        <row r="10">
          <cell r="AO10">
            <v>91</v>
          </cell>
          <cell r="AP10">
            <v>100</v>
          </cell>
        </row>
        <row r="11">
          <cell r="AO11">
            <v>101</v>
          </cell>
          <cell r="AP11">
            <v>110</v>
          </cell>
        </row>
        <row r="12">
          <cell r="AO12">
            <v>111</v>
          </cell>
          <cell r="AP12">
            <v>120</v>
          </cell>
        </row>
        <row r="13">
          <cell r="AO13">
            <v>121</v>
          </cell>
          <cell r="AP13">
            <v>130</v>
          </cell>
        </row>
        <row r="14">
          <cell r="AO14">
            <v>131</v>
          </cell>
          <cell r="AP14">
            <v>140</v>
          </cell>
        </row>
        <row r="15">
          <cell r="AO15">
            <v>141</v>
          </cell>
          <cell r="AP15">
            <v>150</v>
          </cell>
        </row>
        <row r="16">
          <cell r="AO16">
            <v>151</v>
          </cell>
          <cell r="AP16">
            <v>160</v>
          </cell>
        </row>
        <row r="17">
          <cell r="AO17">
            <v>161</v>
          </cell>
          <cell r="AP17">
            <v>170</v>
          </cell>
        </row>
        <row r="18">
          <cell r="AO18">
            <v>171</v>
          </cell>
          <cell r="AP18">
            <v>180</v>
          </cell>
        </row>
        <row r="67">
          <cell r="AO67" t="str">
            <v>定員</v>
          </cell>
        </row>
        <row r="68">
          <cell r="AO68">
            <v>1</v>
          </cell>
          <cell r="AP68">
            <v>1.5</v>
          </cell>
        </row>
        <row r="69">
          <cell r="AO69">
            <v>40</v>
          </cell>
          <cell r="AP69">
            <v>1.5</v>
          </cell>
        </row>
        <row r="70">
          <cell r="AO70">
            <v>41</v>
          </cell>
          <cell r="AP70">
            <v>2.5</v>
          </cell>
        </row>
        <row r="71">
          <cell r="AO71">
            <v>90</v>
          </cell>
          <cell r="AP71">
            <v>2.5</v>
          </cell>
        </row>
        <row r="72">
          <cell r="AO72">
            <v>91</v>
          </cell>
          <cell r="AP72">
            <v>2.2999999999999998</v>
          </cell>
        </row>
        <row r="73">
          <cell r="AO73">
            <v>150</v>
          </cell>
          <cell r="AP73">
            <v>2.2999999999999998</v>
          </cell>
        </row>
        <row r="74">
          <cell r="AO74">
            <v>151</v>
          </cell>
          <cell r="AP74">
            <v>3.3</v>
          </cell>
        </row>
      </sheetData>
      <sheetData sheetId="1">
        <row r="3">
          <cell r="B3">
            <v>0</v>
          </cell>
          <cell r="C3" t="str">
            <v>１年未満</v>
          </cell>
          <cell r="D3">
            <v>2</v>
          </cell>
          <cell r="E3">
            <v>5</v>
          </cell>
          <cell r="F3">
            <v>7</v>
          </cell>
        </row>
        <row r="4">
          <cell r="B4">
            <v>1</v>
          </cell>
          <cell r="C4" t="str">
            <v>１年以上２年未満</v>
          </cell>
          <cell r="D4">
            <v>3</v>
          </cell>
          <cell r="E4">
            <v>5</v>
          </cell>
          <cell r="F4">
            <v>8</v>
          </cell>
        </row>
        <row r="5">
          <cell r="B5">
            <v>2</v>
          </cell>
          <cell r="C5" t="str">
            <v>２年以上３年未満</v>
          </cell>
          <cell r="D5">
            <v>4</v>
          </cell>
          <cell r="E5">
            <v>5</v>
          </cell>
          <cell r="F5">
            <v>9</v>
          </cell>
        </row>
        <row r="6">
          <cell r="B6">
            <v>3</v>
          </cell>
          <cell r="C6" t="str">
            <v>３年以上４年未満</v>
          </cell>
          <cell r="D6">
            <v>5</v>
          </cell>
          <cell r="E6">
            <v>5</v>
          </cell>
          <cell r="F6">
            <v>10</v>
          </cell>
        </row>
        <row r="7">
          <cell r="B7">
            <v>4</v>
          </cell>
          <cell r="C7" t="str">
            <v>４年以上５年未満</v>
          </cell>
          <cell r="D7">
            <v>6</v>
          </cell>
          <cell r="E7">
            <v>5</v>
          </cell>
          <cell r="F7">
            <v>11</v>
          </cell>
        </row>
        <row r="8">
          <cell r="B8">
            <v>5</v>
          </cell>
          <cell r="C8" t="str">
            <v>５年以上６年未満</v>
          </cell>
          <cell r="D8">
            <v>7</v>
          </cell>
          <cell r="E8">
            <v>5</v>
          </cell>
          <cell r="F8">
            <v>12</v>
          </cell>
        </row>
        <row r="9">
          <cell r="B9">
            <v>6</v>
          </cell>
          <cell r="C9" t="str">
            <v>６年以上７年未満</v>
          </cell>
          <cell r="D9">
            <v>8</v>
          </cell>
          <cell r="E9">
            <v>5</v>
          </cell>
          <cell r="F9">
            <v>13</v>
          </cell>
        </row>
        <row r="10">
          <cell r="B10">
            <v>7</v>
          </cell>
          <cell r="C10" t="str">
            <v>７年以上８年未満</v>
          </cell>
          <cell r="D10">
            <v>9</v>
          </cell>
          <cell r="E10">
            <v>5</v>
          </cell>
          <cell r="F10">
            <v>14</v>
          </cell>
        </row>
        <row r="11">
          <cell r="B11">
            <v>8</v>
          </cell>
          <cell r="C11" t="str">
            <v>８年以上９年未満</v>
          </cell>
          <cell r="D11">
            <v>10</v>
          </cell>
          <cell r="E11">
            <v>5</v>
          </cell>
          <cell r="F11">
            <v>15</v>
          </cell>
        </row>
        <row r="12">
          <cell r="B12">
            <v>9</v>
          </cell>
          <cell r="C12" t="str">
            <v>９年以上１０年未満</v>
          </cell>
          <cell r="D12">
            <v>11</v>
          </cell>
          <cell r="E12">
            <v>5</v>
          </cell>
          <cell r="F12">
            <v>16</v>
          </cell>
        </row>
        <row r="13">
          <cell r="B13">
            <v>10</v>
          </cell>
          <cell r="C13" t="str">
            <v>１０年以上１１年未満</v>
          </cell>
          <cell r="D13">
            <v>12</v>
          </cell>
          <cell r="E13">
            <v>5</v>
          </cell>
          <cell r="F13">
            <v>17</v>
          </cell>
        </row>
        <row r="14">
          <cell r="B14">
            <v>11</v>
          </cell>
          <cell r="C14" t="str">
            <v>１１年以上１２年未満</v>
          </cell>
          <cell r="D14">
            <v>12</v>
          </cell>
          <cell r="E14">
            <v>6</v>
          </cell>
          <cell r="F14">
            <v>18</v>
          </cell>
        </row>
      </sheetData>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row>
        <row r="7">
          <cell r="A7" t="str">
            <v>20４歳以上児</v>
          </cell>
          <cell r="B7" t="str">
            <v>16/100
地域</v>
          </cell>
          <cell r="C7" t="str">
            <v>　20人</v>
          </cell>
          <cell r="D7" t="str">
            <v>2号</v>
          </cell>
          <cell r="E7" t="str">
            <v>４歳以上児</v>
          </cell>
          <cell r="G7">
            <v>97360</v>
          </cell>
          <cell r="H7">
            <v>104710</v>
          </cell>
          <cell r="I7">
            <v>72530</v>
          </cell>
          <cell r="J7">
            <v>79880</v>
          </cell>
          <cell r="K7" t="str">
            <v>＋</v>
          </cell>
          <cell r="L7">
            <v>900</v>
          </cell>
          <cell r="M7">
            <v>970</v>
          </cell>
          <cell r="N7" t="str">
            <v>×加算率</v>
          </cell>
          <cell r="O7">
            <v>650</v>
          </cell>
          <cell r="P7">
            <v>720</v>
          </cell>
          <cell r="Q7" t="str">
            <v>×加算率</v>
          </cell>
          <cell r="R7" t="str">
            <v>＋</v>
          </cell>
          <cell r="S7">
            <v>25670</v>
          </cell>
          <cell r="T7" t="str">
            <v>＋</v>
          </cell>
          <cell r="U7">
            <v>250</v>
          </cell>
          <cell r="V7" t="str">
            <v>＋</v>
          </cell>
          <cell r="W7">
            <v>7350</v>
          </cell>
          <cell r="X7">
            <v>70</v>
          </cell>
          <cell r="Y7" t="str">
            <v>＋</v>
          </cell>
          <cell r="AB7" t="str">
            <v>＋</v>
          </cell>
          <cell r="AE7" t="str">
            <v>÷</v>
          </cell>
          <cell r="AG7" t="str">
            <v>＋</v>
          </cell>
          <cell r="AH7">
            <v>26530</v>
          </cell>
          <cell r="AJ7" t="str">
            <v>＋</v>
          </cell>
          <cell r="AK7">
            <v>190</v>
          </cell>
          <cell r="AL7" t="str">
            <v>＋</v>
          </cell>
          <cell r="AM7" t="str">
            <v>Ａ地域</v>
          </cell>
          <cell r="AN7">
            <v>5900</v>
          </cell>
          <cell r="AO7">
            <v>6500</v>
          </cell>
          <cell r="AP7" t="str">
            <v>＋</v>
          </cell>
          <cell r="AQ7" t="str">
            <v>ａ地域</v>
          </cell>
          <cell r="AR7">
            <v>15100</v>
          </cell>
          <cell r="AS7">
            <v>16800</v>
          </cell>
          <cell r="AT7" t="str">
            <v>＋</v>
          </cell>
          <cell r="AU7">
            <v>22040</v>
          </cell>
          <cell r="AV7" t="str">
            <v>＋</v>
          </cell>
          <cell r="AW7">
            <v>220</v>
          </cell>
          <cell r="AX7" t="str">
            <v>－</v>
          </cell>
          <cell r="AZ7" t="str">
            <v>－</v>
          </cell>
          <cell r="BA7" t="str">
            <v>(⑥＋⑦
　＋⑨＋⑪)</v>
          </cell>
          <cell r="BC7" t="str">
            <v>(⑥～⑯)</v>
          </cell>
          <cell r="BG7">
            <v>35</v>
          </cell>
          <cell r="BH7">
            <v>36</v>
          </cell>
          <cell r="BI7">
            <v>1</v>
          </cell>
        </row>
        <row r="8">
          <cell r="A8" t="str">
            <v>20３歳児</v>
          </cell>
          <cell r="E8" t="str">
            <v>３歳児</v>
          </cell>
          <cell r="G8">
            <v>104710</v>
          </cell>
          <cell r="H8">
            <v>159420</v>
          </cell>
          <cell r="I8">
            <v>79880</v>
          </cell>
          <cell r="J8">
            <v>134590</v>
          </cell>
          <cell r="K8" t="str">
            <v>＋</v>
          </cell>
          <cell r="L8">
            <v>970</v>
          </cell>
          <cell r="M8">
            <v>1480</v>
          </cell>
          <cell r="N8" t="str">
            <v>×加算率</v>
          </cell>
          <cell r="O8">
            <v>720</v>
          </cell>
          <cell r="P8">
            <v>1230</v>
          </cell>
          <cell r="Q8" t="str">
            <v>×加算率</v>
          </cell>
          <cell r="V8" t="str">
            <v>＋</v>
          </cell>
          <cell r="W8">
            <v>7350</v>
          </cell>
          <cell r="X8">
            <v>70</v>
          </cell>
          <cell r="AI8">
            <v>24870</v>
          </cell>
          <cell r="AM8" t="str">
            <v>Ｂ地域</v>
          </cell>
          <cell r="AN8">
            <v>5600</v>
          </cell>
          <cell r="AO8">
            <v>6200</v>
          </cell>
          <cell r="AQ8" t="str">
            <v>ｂ地域</v>
          </cell>
          <cell r="AR8">
            <v>8300</v>
          </cell>
          <cell r="AS8">
            <v>9200</v>
          </cell>
          <cell r="BG8">
            <v>35</v>
          </cell>
          <cell r="BH8">
            <v>36</v>
          </cell>
        </row>
        <row r="9">
          <cell r="A9" t="str">
            <v>20１，２歳児</v>
          </cell>
          <cell r="D9" t="str">
            <v>3号</v>
          </cell>
          <cell r="E9" t="str">
            <v>１、２歳児</v>
          </cell>
          <cell r="G9">
            <v>159420</v>
          </cell>
          <cell r="H9">
            <v>232920</v>
          </cell>
          <cell r="I9">
            <v>134590</v>
          </cell>
          <cell r="J9">
            <v>208090</v>
          </cell>
          <cell r="K9" t="str">
            <v>＋</v>
          </cell>
          <cell r="L9">
            <v>1480</v>
          </cell>
          <cell r="M9">
            <v>2220</v>
          </cell>
          <cell r="N9" t="str">
            <v>×加算率</v>
          </cell>
          <cell r="O9">
            <v>1230</v>
          </cell>
          <cell r="P9">
            <v>1970</v>
          </cell>
          <cell r="Q9" t="str">
            <v>×加算率</v>
          </cell>
          <cell r="AG9" t="str">
            <v>＋</v>
          </cell>
          <cell r="AH9">
            <v>24870</v>
          </cell>
          <cell r="AM9" t="str">
            <v>Ｃ地域</v>
          </cell>
          <cell r="AN9">
            <v>5300</v>
          </cell>
          <cell r="AO9">
            <v>5900</v>
          </cell>
          <cell r="AQ9" t="str">
            <v>ｃ地域</v>
          </cell>
          <cell r="AR9">
            <v>7200</v>
          </cell>
          <cell r="AS9">
            <v>8000</v>
          </cell>
          <cell r="BA9">
            <v>7.0000000000000007E-2</v>
          </cell>
          <cell r="BC9">
            <v>0.8</v>
          </cell>
          <cell r="BG9">
            <v>35</v>
          </cell>
          <cell r="BH9">
            <v>36</v>
          </cell>
        </row>
        <row r="10">
          <cell r="A10" t="str">
            <v>20乳児</v>
          </cell>
          <cell r="E10" t="str">
            <v>乳児</v>
          </cell>
          <cell r="G10">
            <v>232920</v>
          </cell>
          <cell r="I10">
            <v>208090</v>
          </cell>
          <cell r="K10" t="str">
            <v>＋</v>
          </cell>
          <cell r="L10">
            <v>2220</v>
          </cell>
          <cell r="N10" t="str">
            <v>×加算率</v>
          </cell>
          <cell r="O10">
            <v>1970</v>
          </cell>
          <cell r="Q10" t="str">
            <v>×加算率</v>
          </cell>
          <cell r="AM10" t="str">
            <v>Ｄ地域</v>
          </cell>
          <cell r="AN10">
            <v>5000</v>
          </cell>
          <cell r="AO10">
            <v>5600</v>
          </cell>
          <cell r="AQ10" t="str">
            <v>ｄ地域</v>
          </cell>
          <cell r="AR10">
            <v>6500</v>
          </cell>
          <cell r="AS10">
            <v>7200</v>
          </cell>
          <cell r="BG10">
            <v>35</v>
          </cell>
          <cell r="BH10">
            <v>36</v>
          </cell>
        </row>
        <row r="11">
          <cell r="A11" t="str">
            <v>30４歳以上児</v>
          </cell>
          <cell r="C11" t="str">
            <v>　21人
　　から
　30人
　　まで</v>
          </cell>
          <cell r="D11" t="str">
            <v>2号</v>
          </cell>
          <cell r="E11" t="str">
            <v>４歳以上児</v>
          </cell>
          <cell r="G11">
            <v>72830</v>
          </cell>
          <cell r="H11">
            <v>80180</v>
          </cell>
          <cell r="I11">
            <v>56280</v>
          </cell>
          <cell r="J11">
            <v>63630</v>
          </cell>
          <cell r="K11" t="str">
            <v>＋</v>
          </cell>
          <cell r="L11">
            <v>650</v>
          </cell>
          <cell r="M11">
            <v>720</v>
          </cell>
          <cell r="N11" t="str">
            <v>×加算率</v>
          </cell>
          <cell r="O11">
            <v>490</v>
          </cell>
          <cell r="P11">
            <v>560</v>
          </cell>
          <cell r="Q11" t="str">
            <v>×加算率</v>
          </cell>
          <cell r="R11" t="str">
            <v>＋</v>
          </cell>
          <cell r="S11">
            <v>17110</v>
          </cell>
          <cell r="T11" t="str">
            <v>＋</v>
          </cell>
          <cell r="U11">
            <v>170</v>
          </cell>
          <cell r="V11" t="str">
            <v>＋</v>
          </cell>
          <cell r="W11">
            <v>7350</v>
          </cell>
          <cell r="X11">
            <v>70</v>
          </cell>
          <cell r="AG11" t="str">
            <v>＋</v>
          </cell>
          <cell r="AH11">
            <v>19900</v>
          </cell>
          <cell r="AJ11" t="str">
            <v>＋</v>
          </cell>
          <cell r="AK11">
            <v>130</v>
          </cell>
          <cell r="AL11" t="str">
            <v>＋</v>
          </cell>
          <cell r="AM11" t="str">
            <v>Ａ地域</v>
          </cell>
          <cell r="AN11">
            <v>4100</v>
          </cell>
          <cell r="AO11">
            <v>4500</v>
          </cell>
          <cell r="AP11" t="str">
            <v>＋</v>
          </cell>
          <cell r="AQ11" t="str">
            <v>ａ地域</v>
          </cell>
          <cell r="AR11">
            <v>10500</v>
          </cell>
          <cell r="AS11">
            <v>11700</v>
          </cell>
          <cell r="AT11" t="str">
            <v>＋</v>
          </cell>
          <cell r="AU11">
            <v>14690</v>
          </cell>
          <cell r="AV11" t="str">
            <v>＋</v>
          </cell>
          <cell r="AW11">
            <v>140</v>
          </cell>
          <cell r="AZ11" t="str">
            <v>－</v>
          </cell>
          <cell r="BA11" t="str">
            <v>(⑥＋⑦
　＋⑨＋⑪)</v>
          </cell>
          <cell r="BC11" t="str">
            <v>(⑥～⑯)</v>
          </cell>
          <cell r="BG11">
            <v>37</v>
          </cell>
          <cell r="BH11">
            <v>38</v>
          </cell>
          <cell r="BI11">
            <v>2</v>
          </cell>
        </row>
        <row r="12">
          <cell r="A12" t="str">
            <v>30３歳児</v>
          </cell>
          <cell r="E12" t="str">
            <v>３歳児</v>
          </cell>
          <cell r="G12">
            <v>80180</v>
          </cell>
          <cell r="H12">
            <v>134890</v>
          </cell>
          <cell r="I12">
            <v>63630</v>
          </cell>
          <cell r="J12">
            <v>118340</v>
          </cell>
          <cell r="K12" t="str">
            <v>＋</v>
          </cell>
          <cell r="L12">
            <v>720</v>
          </cell>
          <cell r="M12">
            <v>1230</v>
          </cell>
          <cell r="N12" t="str">
            <v>×加算率</v>
          </cell>
          <cell r="O12">
            <v>560</v>
          </cell>
          <cell r="P12">
            <v>1070</v>
          </cell>
          <cell r="Q12" t="str">
            <v>×加算率</v>
          </cell>
          <cell r="V12" t="str">
            <v>＋</v>
          </cell>
          <cell r="W12">
            <v>7350</v>
          </cell>
          <cell r="X12">
            <v>70</v>
          </cell>
          <cell r="AI12">
            <v>18240</v>
          </cell>
          <cell r="AM12" t="str">
            <v>Ｂ地域</v>
          </cell>
          <cell r="AN12">
            <v>3900</v>
          </cell>
          <cell r="AO12">
            <v>4300</v>
          </cell>
          <cell r="AQ12" t="str">
            <v>ｂ地域</v>
          </cell>
          <cell r="AR12">
            <v>5800</v>
          </cell>
          <cell r="AS12">
            <v>6400</v>
          </cell>
          <cell r="BG12">
            <v>37</v>
          </cell>
          <cell r="BH12">
            <v>38</v>
          </cell>
        </row>
        <row r="13">
          <cell r="A13" t="str">
            <v>30１，２歳児</v>
          </cell>
          <cell r="D13" t="str">
            <v>3号</v>
          </cell>
          <cell r="E13" t="str">
            <v>１、２歳児</v>
          </cell>
          <cell r="G13">
            <v>134890</v>
          </cell>
          <cell r="H13">
            <v>208390</v>
          </cell>
          <cell r="I13">
            <v>118340</v>
          </cell>
          <cell r="J13">
            <v>191840</v>
          </cell>
          <cell r="K13" t="str">
            <v>＋</v>
          </cell>
          <cell r="L13">
            <v>1230</v>
          </cell>
          <cell r="M13">
            <v>1970</v>
          </cell>
          <cell r="N13" t="str">
            <v>×加算率</v>
          </cell>
          <cell r="O13">
            <v>1070</v>
          </cell>
          <cell r="P13">
            <v>1810</v>
          </cell>
          <cell r="Q13" t="str">
            <v>×加算率</v>
          </cell>
          <cell r="AG13" t="str">
            <v>＋</v>
          </cell>
          <cell r="AH13">
            <v>18240</v>
          </cell>
          <cell r="AK13">
            <v>0</v>
          </cell>
          <cell r="AM13" t="str">
            <v>Ｃ地域</v>
          </cell>
          <cell r="AN13">
            <v>3800</v>
          </cell>
          <cell r="AO13">
            <v>4200</v>
          </cell>
          <cell r="AQ13" t="str">
            <v>ｃ地域</v>
          </cell>
          <cell r="AR13">
            <v>5000</v>
          </cell>
          <cell r="AS13">
            <v>5600</v>
          </cell>
          <cell r="BA13">
            <v>7.0000000000000007E-2</v>
          </cell>
          <cell r="BC13">
            <v>0.87</v>
          </cell>
          <cell r="BG13">
            <v>37</v>
          </cell>
          <cell r="BH13">
            <v>38</v>
          </cell>
        </row>
        <row r="14">
          <cell r="A14" t="str">
            <v>30乳児</v>
          </cell>
          <cell r="E14" t="str">
            <v>乳児</v>
          </cell>
          <cell r="G14">
            <v>208390</v>
          </cell>
          <cell r="I14">
            <v>191840</v>
          </cell>
          <cell r="K14" t="str">
            <v>＋</v>
          </cell>
          <cell r="L14">
            <v>1970</v>
          </cell>
          <cell r="N14" t="str">
            <v>×加算率</v>
          </cell>
          <cell r="O14">
            <v>1810</v>
          </cell>
          <cell r="Q14" t="str">
            <v>×加算率</v>
          </cell>
          <cell r="AM14" t="str">
            <v>Ｄ地域</v>
          </cell>
          <cell r="AN14">
            <v>3600</v>
          </cell>
          <cell r="AO14">
            <v>4000</v>
          </cell>
          <cell r="AQ14" t="str">
            <v>ｄ地域</v>
          </cell>
          <cell r="AR14">
            <v>4500</v>
          </cell>
          <cell r="AS14">
            <v>5000</v>
          </cell>
          <cell r="BG14">
            <v>37</v>
          </cell>
          <cell r="BH14">
            <v>38</v>
          </cell>
        </row>
        <row r="15">
          <cell r="A15" t="str">
            <v>40４歳以上児</v>
          </cell>
          <cell r="C15" t="str">
            <v>　31人
　　から
　40人
　　まで</v>
          </cell>
          <cell r="D15" t="str">
            <v>2号</v>
          </cell>
          <cell r="E15" t="str">
            <v>４歳以上児</v>
          </cell>
          <cell r="G15">
            <v>60780</v>
          </cell>
          <cell r="H15">
            <v>68130</v>
          </cell>
          <cell r="I15">
            <v>48370</v>
          </cell>
          <cell r="J15">
            <v>55720</v>
          </cell>
          <cell r="K15" t="str">
            <v>＋</v>
          </cell>
          <cell r="L15">
            <v>530</v>
          </cell>
          <cell r="M15">
            <v>600</v>
          </cell>
          <cell r="N15" t="str">
            <v>×加算率</v>
          </cell>
          <cell r="O15">
            <v>410</v>
          </cell>
          <cell r="P15">
            <v>480</v>
          </cell>
          <cell r="Q15" t="str">
            <v>×加算率</v>
          </cell>
          <cell r="R15" t="str">
            <v>＋</v>
          </cell>
          <cell r="S15">
            <v>12830</v>
          </cell>
          <cell r="T15" t="str">
            <v>＋</v>
          </cell>
          <cell r="U15">
            <v>120</v>
          </cell>
          <cell r="V15" t="str">
            <v>＋</v>
          </cell>
          <cell r="W15">
            <v>7350</v>
          </cell>
          <cell r="X15">
            <v>70</v>
          </cell>
          <cell r="AG15" t="str">
            <v>＋</v>
          </cell>
          <cell r="AH15">
            <v>16580</v>
          </cell>
          <cell r="AJ15" t="str">
            <v>＋</v>
          </cell>
          <cell r="AK15">
            <v>90</v>
          </cell>
          <cell r="AL15" t="str">
            <v>＋</v>
          </cell>
          <cell r="AM15" t="str">
            <v>Ａ地域</v>
          </cell>
          <cell r="AN15">
            <v>3600</v>
          </cell>
          <cell r="AO15">
            <v>4000</v>
          </cell>
          <cell r="AP15" t="str">
            <v>＋</v>
          </cell>
          <cell r="AQ15" t="str">
            <v>ａ地域</v>
          </cell>
          <cell r="AR15">
            <v>9300</v>
          </cell>
          <cell r="AS15">
            <v>10400</v>
          </cell>
          <cell r="AT15" t="str">
            <v>＋</v>
          </cell>
          <cell r="AU15">
            <v>11020</v>
          </cell>
          <cell r="AV15" t="str">
            <v>＋</v>
          </cell>
          <cell r="AW15">
            <v>110</v>
          </cell>
          <cell r="AZ15" t="str">
            <v>－</v>
          </cell>
          <cell r="BA15" t="str">
            <v>(⑥＋⑦
　＋⑨＋⑪)</v>
          </cell>
          <cell r="BC15" t="str">
            <v>(⑥～⑯)</v>
          </cell>
          <cell r="BG15">
            <v>39</v>
          </cell>
          <cell r="BH15">
            <v>40</v>
          </cell>
          <cell r="BI15">
            <v>3</v>
          </cell>
        </row>
        <row r="16">
          <cell r="A16" t="str">
            <v>40３歳児</v>
          </cell>
          <cell r="E16" t="str">
            <v>３歳児</v>
          </cell>
          <cell r="G16">
            <v>68130</v>
          </cell>
          <cell r="H16">
            <v>122840</v>
          </cell>
          <cell r="I16">
            <v>55720</v>
          </cell>
          <cell r="J16">
            <v>110430</v>
          </cell>
          <cell r="K16" t="str">
            <v>＋</v>
          </cell>
          <cell r="L16">
            <v>600</v>
          </cell>
          <cell r="M16">
            <v>1110</v>
          </cell>
          <cell r="N16" t="str">
            <v>×加算率</v>
          </cell>
          <cell r="O16">
            <v>480</v>
          </cell>
          <cell r="P16">
            <v>990</v>
          </cell>
          <cell r="Q16" t="str">
            <v>×加算率</v>
          </cell>
          <cell r="V16" t="str">
            <v>＋</v>
          </cell>
          <cell r="W16">
            <v>7350</v>
          </cell>
          <cell r="X16">
            <v>70</v>
          </cell>
          <cell r="AI16">
            <v>14920</v>
          </cell>
          <cell r="AM16" t="str">
            <v>Ｂ地域</v>
          </cell>
          <cell r="AN16">
            <v>3400</v>
          </cell>
          <cell r="AO16">
            <v>3700</v>
          </cell>
          <cell r="AQ16" t="str">
            <v>ｂ地域</v>
          </cell>
          <cell r="AR16">
            <v>5100</v>
          </cell>
          <cell r="AS16">
            <v>5700</v>
          </cell>
          <cell r="BG16">
            <v>39</v>
          </cell>
          <cell r="BH16">
            <v>40</v>
          </cell>
        </row>
        <row r="17">
          <cell r="A17" t="str">
            <v>40１，２歳児</v>
          </cell>
          <cell r="D17" t="str">
            <v>3号</v>
          </cell>
          <cell r="E17" t="str">
            <v>１、２歳児</v>
          </cell>
          <cell r="G17">
            <v>122840</v>
          </cell>
          <cell r="H17">
            <v>196340</v>
          </cell>
          <cell r="I17">
            <v>110430</v>
          </cell>
          <cell r="J17">
            <v>183930</v>
          </cell>
          <cell r="K17" t="str">
            <v>＋</v>
          </cell>
          <cell r="L17">
            <v>1110</v>
          </cell>
          <cell r="M17">
            <v>1850</v>
          </cell>
          <cell r="N17" t="str">
            <v>×加算率</v>
          </cell>
          <cell r="O17">
            <v>990</v>
          </cell>
          <cell r="P17">
            <v>1730</v>
          </cell>
          <cell r="Q17" t="str">
            <v>×加算率</v>
          </cell>
          <cell r="AG17" t="str">
            <v>＋</v>
          </cell>
          <cell r="AH17">
            <v>14920</v>
          </cell>
          <cell r="AK17">
            <v>0</v>
          </cell>
          <cell r="AM17" t="str">
            <v>Ｃ地域</v>
          </cell>
          <cell r="AN17">
            <v>3200</v>
          </cell>
          <cell r="AO17">
            <v>3600</v>
          </cell>
          <cell r="AQ17" t="str">
            <v>ｃ地域</v>
          </cell>
          <cell r="AR17">
            <v>4500</v>
          </cell>
          <cell r="AS17">
            <v>5000</v>
          </cell>
          <cell r="BA17">
            <v>7.0000000000000007E-2</v>
          </cell>
          <cell r="BC17">
            <v>0.97</v>
          </cell>
          <cell r="BG17">
            <v>39</v>
          </cell>
          <cell r="BH17">
            <v>40</v>
          </cell>
        </row>
        <row r="18">
          <cell r="A18" t="str">
            <v>40乳児</v>
          </cell>
          <cell r="E18" t="str">
            <v>乳児</v>
          </cell>
          <cell r="G18">
            <v>196340</v>
          </cell>
          <cell r="I18">
            <v>183930</v>
          </cell>
          <cell r="K18" t="str">
            <v>＋</v>
          </cell>
          <cell r="L18">
            <v>1850</v>
          </cell>
          <cell r="N18" t="str">
            <v>×加算率</v>
          </cell>
          <cell r="O18">
            <v>1730</v>
          </cell>
          <cell r="Q18" t="str">
            <v>×加算率</v>
          </cell>
          <cell r="AM18" t="str">
            <v>Ｄ地域</v>
          </cell>
          <cell r="AN18">
            <v>3100</v>
          </cell>
          <cell r="AO18">
            <v>3400</v>
          </cell>
          <cell r="AQ18" t="str">
            <v>ｄ地域</v>
          </cell>
          <cell r="AR18">
            <v>4000</v>
          </cell>
          <cell r="AS18">
            <v>4400</v>
          </cell>
          <cell r="BG18">
            <v>39</v>
          </cell>
          <cell r="BH18">
            <v>40</v>
          </cell>
        </row>
        <row r="19">
          <cell r="A19" t="str">
            <v>50４歳以上児</v>
          </cell>
          <cell r="C19" t="str">
            <v>　41人
　　から
　50人
　　まで</v>
          </cell>
          <cell r="D19" t="str">
            <v>2号</v>
          </cell>
          <cell r="E19" t="str">
            <v>４歳以上児</v>
          </cell>
          <cell r="G19">
            <v>58850</v>
          </cell>
          <cell r="H19">
            <v>66200</v>
          </cell>
          <cell r="I19">
            <v>48920</v>
          </cell>
          <cell r="J19">
            <v>56270</v>
          </cell>
          <cell r="K19" t="str">
            <v>＋</v>
          </cell>
          <cell r="L19">
            <v>510</v>
          </cell>
          <cell r="M19">
            <v>580</v>
          </cell>
          <cell r="N19" t="str">
            <v>×加算率</v>
          </cell>
          <cell r="O19">
            <v>420</v>
          </cell>
          <cell r="P19">
            <v>490</v>
          </cell>
          <cell r="Q19" t="str">
            <v>×加算率</v>
          </cell>
          <cell r="R19" t="str">
            <v>＋</v>
          </cell>
          <cell r="S19">
            <v>10270</v>
          </cell>
          <cell r="T19" t="str">
            <v>＋</v>
          </cell>
          <cell r="U19">
            <v>100</v>
          </cell>
          <cell r="V19" t="str">
            <v>＋</v>
          </cell>
          <cell r="W19">
            <v>7350</v>
          </cell>
          <cell r="X19">
            <v>70</v>
          </cell>
          <cell r="AA19" t="str">
            <v>休日保育の年間延べ利用子ども数</v>
          </cell>
          <cell r="AC19" t="str">
            <v>休日保育の年間延べ利用子ども数</v>
          </cell>
          <cell r="AG19" t="str">
            <v>＋</v>
          </cell>
          <cell r="AH19">
            <v>14590</v>
          </cell>
          <cell r="AJ19" t="str">
            <v>＋</v>
          </cell>
          <cell r="AK19">
            <v>70</v>
          </cell>
          <cell r="AL19" t="str">
            <v>＋</v>
          </cell>
          <cell r="AM19" t="str">
            <v>Ａ地域</v>
          </cell>
          <cell r="AN19">
            <v>3300</v>
          </cell>
          <cell r="AO19">
            <v>3600</v>
          </cell>
          <cell r="AP19" t="str">
            <v>＋</v>
          </cell>
          <cell r="AQ19" t="str">
            <v>ａ地域</v>
          </cell>
          <cell r="AR19">
            <v>8300</v>
          </cell>
          <cell r="AS19">
            <v>9300</v>
          </cell>
          <cell r="AT19" t="str">
            <v>＋</v>
          </cell>
          <cell r="AU19">
            <v>8810</v>
          </cell>
          <cell r="AV19" t="str">
            <v>＋</v>
          </cell>
          <cell r="AW19">
            <v>80</v>
          </cell>
          <cell r="AZ19" t="str">
            <v>－</v>
          </cell>
          <cell r="BA19" t="str">
            <v>(⑥＋⑦
　＋⑨＋⑪)</v>
          </cell>
          <cell r="BC19" t="str">
            <v>(⑥～⑯)</v>
          </cell>
          <cell r="BG19">
            <v>41</v>
          </cell>
          <cell r="BH19">
            <v>42</v>
          </cell>
          <cell r="BI19">
            <v>4</v>
          </cell>
        </row>
        <row r="20">
          <cell r="A20" t="str">
            <v>50３歳児</v>
          </cell>
          <cell r="E20" t="str">
            <v>３歳児</v>
          </cell>
          <cell r="G20">
            <v>66200</v>
          </cell>
          <cell r="H20">
            <v>120910</v>
          </cell>
          <cell r="I20">
            <v>56270</v>
          </cell>
          <cell r="J20">
            <v>110980</v>
          </cell>
          <cell r="K20" t="str">
            <v>＋</v>
          </cell>
          <cell r="L20">
            <v>580</v>
          </cell>
          <cell r="M20">
            <v>1090</v>
          </cell>
          <cell r="N20" t="str">
            <v>×加算率</v>
          </cell>
          <cell r="O20">
            <v>490</v>
          </cell>
          <cell r="P20">
            <v>1000</v>
          </cell>
          <cell r="Q20" t="str">
            <v>×加算率</v>
          </cell>
          <cell r="V20" t="str">
            <v>＋</v>
          </cell>
          <cell r="W20">
            <v>7350</v>
          </cell>
          <cell r="X20">
            <v>70</v>
          </cell>
          <cell r="AI20">
            <v>12930</v>
          </cell>
          <cell r="AM20" t="str">
            <v>Ｂ地域</v>
          </cell>
          <cell r="AN20">
            <v>3100</v>
          </cell>
          <cell r="AO20">
            <v>3400</v>
          </cell>
          <cell r="AQ20" t="str">
            <v>ｂ地域</v>
          </cell>
          <cell r="AR20">
            <v>4600</v>
          </cell>
          <cell r="AS20">
            <v>5100</v>
          </cell>
          <cell r="BG20">
            <v>41</v>
          </cell>
          <cell r="BH20">
            <v>42</v>
          </cell>
        </row>
        <row r="21">
          <cell r="A21" t="str">
            <v>50１，２歳児</v>
          </cell>
          <cell r="D21" t="str">
            <v>3号</v>
          </cell>
          <cell r="E21" t="str">
            <v>１、２歳児</v>
          </cell>
          <cell r="G21">
            <v>120910</v>
          </cell>
          <cell r="H21">
            <v>194410</v>
          </cell>
          <cell r="I21">
            <v>110980</v>
          </cell>
          <cell r="J21">
            <v>184480</v>
          </cell>
          <cell r="K21" t="str">
            <v>＋</v>
          </cell>
          <cell r="L21">
            <v>1090</v>
          </cell>
          <cell r="M21">
            <v>1830</v>
          </cell>
          <cell r="N21" t="str">
            <v>×加算率</v>
          </cell>
          <cell r="O21">
            <v>1000</v>
          </cell>
          <cell r="P21">
            <v>1740</v>
          </cell>
          <cell r="Q21" t="str">
            <v>×加算率</v>
          </cell>
          <cell r="AG21" t="str">
            <v>＋</v>
          </cell>
          <cell r="AH21">
            <v>12930</v>
          </cell>
          <cell r="AK21">
            <v>0</v>
          </cell>
          <cell r="AM21" t="str">
            <v>Ｃ地域</v>
          </cell>
          <cell r="AN21">
            <v>2900</v>
          </cell>
          <cell r="AO21">
            <v>3200</v>
          </cell>
          <cell r="AQ21" t="str">
            <v>ｃ地域</v>
          </cell>
          <cell r="AR21">
            <v>4000</v>
          </cell>
          <cell r="AS21">
            <v>4400</v>
          </cell>
          <cell r="BA21">
            <v>7.0000000000000007E-2</v>
          </cell>
          <cell r="BC21">
            <v>0.92</v>
          </cell>
          <cell r="BG21">
            <v>41</v>
          </cell>
          <cell r="BH21">
            <v>42</v>
          </cell>
        </row>
        <row r="22">
          <cell r="A22" t="str">
            <v>50乳児</v>
          </cell>
          <cell r="E22" t="str">
            <v>乳児</v>
          </cell>
          <cell r="G22">
            <v>194410</v>
          </cell>
          <cell r="I22">
            <v>184480</v>
          </cell>
          <cell r="K22" t="str">
            <v>＋</v>
          </cell>
          <cell r="L22">
            <v>1830</v>
          </cell>
          <cell r="N22" t="str">
            <v>×加算率</v>
          </cell>
          <cell r="O22">
            <v>1740</v>
          </cell>
          <cell r="Q22" t="str">
            <v>×加算率</v>
          </cell>
          <cell r="AA22" t="str">
            <v>　 　　 ～　210人</v>
          </cell>
          <cell r="AC22" t="str">
            <v>　 　　 ～　210人</v>
          </cell>
          <cell r="AM22" t="str">
            <v>Ｄ地域</v>
          </cell>
          <cell r="AN22">
            <v>2800</v>
          </cell>
          <cell r="AO22">
            <v>3100</v>
          </cell>
          <cell r="AQ22" t="str">
            <v>ｄ地域</v>
          </cell>
          <cell r="AR22">
            <v>3600</v>
          </cell>
          <cell r="AS22">
            <v>4000</v>
          </cell>
          <cell r="BG22">
            <v>41</v>
          </cell>
          <cell r="BH22">
            <v>42</v>
          </cell>
        </row>
        <row r="23">
          <cell r="A23" t="str">
            <v>60４歳以上児</v>
          </cell>
          <cell r="C23" t="str">
            <v>　51人
　　から
　60人
　　まで</v>
          </cell>
          <cell r="D23" t="str">
            <v>2号</v>
          </cell>
          <cell r="E23" t="str">
            <v>４歳以上児</v>
          </cell>
          <cell r="G23">
            <v>52540</v>
          </cell>
          <cell r="H23">
            <v>59890</v>
          </cell>
          <cell r="I23">
            <v>44270</v>
          </cell>
          <cell r="J23">
            <v>51620</v>
          </cell>
          <cell r="K23" t="str">
            <v>＋</v>
          </cell>
          <cell r="L23">
            <v>450</v>
          </cell>
          <cell r="M23">
            <v>520</v>
          </cell>
          <cell r="N23" t="str">
            <v>×加算率</v>
          </cell>
          <cell r="O23">
            <v>370</v>
          </cell>
          <cell r="P23">
            <v>440</v>
          </cell>
          <cell r="Q23" t="str">
            <v>×加算率</v>
          </cell>
          <cell r="R23" t="str">
            <v>＋</v>
          </cell>
          <cell r="S23">
            <v>8550</v>
          </cell>
          <cell r="T23" t="str">
            <v>＋</v>
          </cell>
          <cell r="U23">
            <v>80</v>
          </cell>
          <cell r="V23" t="str">
            <v>＋</v>
          </cell>
          <cell r="W23">
            <v>7350</v>
          </cell>
          <cell r="X23">
            <v>70</v>
          </cell>
          <cell r="AA23">
            <v>250700</v>
          </cell>
          <cell r="AC23">
            <v>2500</v>
          </cell>
          <cell r="AG23" t="str">
            <v>＋</v>
          </cell>
          <cell r="AH23">
            <v>13270</v>
          </cell>
          <cell r="AJ23" t="str">
            <v>＋</v>
          </cell>
          <cell r="AK23">
            <v>60</v>
          </cell>
          <cell r="AL23" t="str">
            <v>＋</v>
          </cell>
          <cell r="AM23" t="str">
            <v>Ａ地域</v>
          </cell>
          <cell r="AN23">
            <v>2700</v>
          </cell>
          <cell r="AO23">
            <v>3000</v>
          </cell>
          <cell r="AP23" t="str">
            <v>＋</v>
          </cell>
          <cell r="AQ23" t="str">
            <v>ａ地域</v>
          </cell>
          <cell r="AR23">
            <v>7000</v>
          </cell>
          <cell r="AS23">
            <v>7800</v>
          </cell>
          <cell r="AT23" t="str">
            <v>＋</v>
          </cell>
          <cell r="AU23">
            <v>7340</v>
          </cell>
          <cell r="AV23" t="str">
            <v>＋</v>
          </cell>
          <cell r="AW23">
            <v>70</v>
          </cell>
          <cell r="AZ23" t="str">
            <v>－</v>
          </cell>
          <cell r="BA23" t="str">
            <v>(⑥＋⑦
　＋⑨＋⑪)</v>
          </cell>
          <cell r="BC23" t="str">
            <v>(⑥～⑯)</v>
          </cell>
          <cell r="BG23">
            <v>43</v>
          </cell>
          <cell r="BH23">
            <v>44</v>
          </cell>
          <cell r="BI23">
            <v>5</v>
          </cell>
        </row>
        <row r="24">
          <cell r="A24" t="str">
            <v>60３歳児</v>
          </cell>
          <cell r="E24" t="str">
            <v>３歳児</v>
          </cell>
          <cell r="G24">
            <v>59890</v>
          </cell>
          <cell r="H24">
            <v>114600</v>
          </cell>
          <cell r="I24">
            <v>51620</v>
          </cell>
          <cell r="J24">
            <v>106330</v>
          </cell>
          <cell r="K24" t="str">
            <v>＋</v>
          </cell>
          <cell r="L24">
            <v>520</v>
          </cell>
          <cell r="M24">
            <v>1030</v>
          </cell>
          <cell r="N24" t="str">
            <v>×加算率</v>
          </cell>
          <cell r="O24">
            <v>440</v>
          </cell>
          <cell r="P24">
            <v>950</v>
          </cell>
          <cell r="Q24" t="str">
            <v>×加算率</v>
          </cell>
          <cell r="V24" t="str">
            <v>＋</v>
          </cell>
          <cell r="W24">
            <v>7350</v>
          </cell>
          <cell r="X24">
            <v>70</v>
          </cell>
          <cell r="AI24">
            <v>11610</v>
          </cell>
          <cell r="AM24" t="str">
            <v>Ｂ地域</v>
          </cell>
          <cell r="AN24">
            <v>2600</v>
          </cell>
          <cell r="AO24">
            <v>2800</v>
          </cell>
          <cell r="AQ24" t="str">
            <v>ｂ地域</v>
          </cell>
          <cell r="AR24">
            <v>3800</v>
          </cell>
          <cell r="AS24">
            <v>4300</v>
          </cell>
          <cell r="BG24">
            <v>43</v>
          </cell>
          <cell r="BH24">
            <v>44</v>
          </cell>
        </row>
        <row r="25">
          <cell r="A25" t="str">
            <v>60１，２歳児</v>
          </cell>
          <cell r="D25" t="str">
            <v>3号</v>
          </cell>
          <cell r="E25" t="str">
            <v>１、２歳児</v>
          </cell>
          <cell r="G25">
            <v>114600</v>
          </cell>
          <cell r="H25">
            <v>188100</v>
          </cell>
          <cell r="I25">
            <v>106330</v>
          </cell>
          <cell r="J25">
            <v>179830</v>
          </cell>
          <cell r="K25" t="str">
            <v>＋</v>
          </cell>
          <cell r="L25">
            <v>1030</v>
          </cell>
          <cell r="M25">
            <v>1770</v>
          </cell>
          <cell r="N25" t="str">
            <v>×加算率</v>
          </cell>
          <cell r="O25">
            <v>950</v>
          </cell>
          <cell r="P25">
            <v>1690</v>
          </cell>
          <cell r="Q25" t="str">
            <v>×加算率</v>
          </cell>
          <cell r="AA25" t="str">
            <v>　 211人～　279人</v>
          </cell>
          <cell r="AC25" t="str">
            <v>　 211人～　279人</v>
          </cell>
          <cell r="AG25" t="str">
            <v>＋</v>
          </cell>
          <cell r="AH25">
            <v>11610</v>
          </cell>
          <cell r="AK25">
            <v>0</v>
          </cell>
          <cell r="AM25" t="str">
            <v>Ｃ地域</v>
          </cell>
          <cell r="AN25">
            <v>2400</v>
          </cell>
          <cell r="AO25">
            <v>2700</v>
          </cell>
          <cell r="AQ25" t="str">
            <v>ｃ地域</v>
          </cell>
          <cell r="AR25">
            <v>3300</v>
          </cell>
          <cell r="AS25">
            <v>3700</v>
          </cell>
          <cell r="BA25">
            <v>7.0000000000000007E-2</v>
          </cell>
          <cell r="BC25">
            <v>0.9</v>
          </cell>
          <cell r="BG25">
            <v>43</v>
          </cell>
          <cell r="BH25">
            <v>44</v>
          </cell>
        </row>
        <row r="26">
          <cell r="A26" t="str">
            <v>60乳児</v>
          </cell>
          <cell r="E26" t="str">
            <v>乳児</v>
          </cell>
          <cell r="G26">
            <v>188100</v>
          </cell>
          <cell r="I26">
            <v>179830</v>
          </cell>
          <cell r="K26" t="str">
            <v>＋</v>
          </cell>
          <cell r="L26">
            <v>1770</v>
          </cell>
          <cell r="N26" t="str">
            <v>×加算率</v>
          </cell>
          <cell r="O26">
            <v>1690</v>
          </cell>
          <cell r="Q26" t="str">
            <v>×加算率</v>
          </cell>
          <cell r="AA26">
            <v>268700</v>
          </cell>
          <cell r="AC26">
            <v>2680</v>
          </cell>
          <cell r="AM26" t="str">
            <v>Ｄ地域</v>
          </cell>
          <cell r="AN26">
            <v>2300</v>
          </cell>
          <cell r="AO26">
            <v>2600</v>
          </cell>
          <cell r="AQ26" t="str">
            <v>ｄ地域</v>
          </cell>
          <cell r="AR26">
            <v>3000</v>
          </cell>
          <cell r="AS26">
            <v>3300</v>
          </cell>
          <cell r="BG26">
            <v>43</v>
          </cell>
          <cell r="BH26">
            <v>44</v>
          </cell>
        </row>
        <row r="27">
          <cell r="A27" t="str">
            <v>70４歳以上児</v>
          </cell>
          <cell r="C27" t="str">
            <v>　61人
　　から
　70人
　　まで</v>
          </cell>
          <cell r="D27" t="str">
            <v>2号</v>
          </cell>
          <cell r="E27" t="str">
            <v>４歳以上児</v>
          </cell>
          <cell r="G27">
            <v>48120</v>
          </cell>
          <cell r="H27">
            <v>55470</v>
          </cell>
          <cell r="I27">
            <v>41030</v>
          </cell>
          <cell r="J27">
            <v>48380</v>
          </cell>
          <cell r="K27" t="str">
            <v>＋</v>
          </cell>
          <cell r="L27">
            <v>410</v>
          </cell>
          <cell r="M27">
            <v>480</v>
          </cell>
          <cell r="N27" t="str">
            <v>×加算率</v>
          </cell>
          <cell r="O27">
            <v>340</v>
          </cell>
          <cell r="P27">
            <v>410</v>
          </cell>
          <cell r="Q27" t="str">
            <v>×加算率</v>
          </cell>
          <cell r="R27" t="str">
            <v>＋</v>
          </cell>
          <cell r="S27">
            <v>7330</v>
          </cell>
          <cell r="T27" t="str">
            <v>＋</v>
          </cell>
          <cell r="U27">
            <v>70</v>
          </cell>
          <cell r="V27" t="str">
            <v>＋</v>
          </cell>
          <cell r="W27">
            <v>7350</v>
          </cell>
          <cell r="X27">
            <v>70</v>
          </cell>
          <cell r="AG27" t="str">
            <v>＋</v>
          </cell>
          <cell r="AH27">
            <v>12320</v>
          </cell>
          <cell r="AJ27" t="str">
            <v>＋</v>
          </cell>
          <cell r="AK27">
            <v>50</v>
          </cell>
          <cell r="AL27" t="str">
            <v>＋</v>
          </cell>
          <cell r="AM27" t="str">
            <v>Ａ地域</v>
          </cell>
          <cell r="AN27">
            <v>2300</v>
          </cell>
          <cell r="AO27">
            <v>2600</v>
          </cell>
          <cell r="AP27" t="str">
            <v>＋</v>
          </cell>
          <cell r="AQ27" t="str">
            <v>ａ地域</v>
          </cell>
          <cell r="AR27">
            <v>6000</v>
          </cell>
          <cell r="AS27">
            <v>6700</v>
          </cell>
          <cell r="AT27" t="str">
            <v>＋</v>
          </cell>
          <cell r="AU27">
            <v>6290</v>
          </cell>
          <cell r="AV27" t="str">
            <v>＋</v>
          </cell>
          <cell r="AW27">
            <v>60</v>
          </cell>
          <cell r="AZ27" t="str">
            <v>－</v>
          </cell>
          <cell r="BA27" t="str">
            <v>(⑥＋⑦
　＋⑨＋⑪)</v>
          </cell>
          <cell r="BC27" t="str">
            <v>(⑥～⑯)</v>
          </cell>
          <cell r="BG27">
            <v>45</v>
          </cell>
          <cell r="BH27">
            <v>46</v>
          </cell>
          <cell r="BI27">
            <v>6</v>
          </cell>
        </row>
        <row r="28">
          <cell r="A28" t="str">
            <v>70３歳児</v>
          </cell>
          <cell r="E28" t="str">
            <v>３歳児</v>
          </cell>
          <cell r="G28">
            <v>55470</v>
          </cell>
          <cell r="H28">
            <v>110180</v>
          </cell>
          <cell r="I28">
            <v>48380</v>
          </cell>
          <cell r="J28">
            <v>103090</v>
          </cell>
          <cell r="K28" t="str">
            <v>＋</v>
          </cell>
          <cell r="L28">
            <v>480</v>
          </cell>
          <cell r="M28">
            <v>990</v>
          </cell>
          <cell r="N28" t="str">
            <v>×加算率</v>
          </cell>
          <cell r="O28">
            <v>410</v>
          </cell>
          <cell r="P28">
            <v>920</v>
          </cell>
          <cell r="Q28" t="str">
            <v>×加算率</v>
          </cell>
          <cell r="V28" t="str">
            <v>＋</v>
          </cell>
          <cell r="W28">
            <v>7350</v>
          </cell>
          <cell r="X28">
            <v>70</v>
          </cell>
          <cell r="AA28" t="str">
            <v>　 280人～　349人</v>
          </cell>
          <cell r="AC28" t="str">
            <v>　 280人～　349人</v>
          </cell>
          <cell r="AI28">
            <v>10660</v>
          </cell>
          <cell r="AM28" t="str">
            <v>Ｂ地域</v>
          </cell>
          <cell r="AN28">
            <v>2200</v>
          </cell>
          <cell r="AO28">
            <v>2400</v>
          </cell>
          <cell r="AQ28" t="str">
            <v>ｂ地域</v>
          </cell>
          <cell r="AR28">
            <v>3300</v>
          </cell>
          <cell r="AS28">
            <v>3600</v>
          </cell>
          <cell r="BG28">
            <v>45</v>
          </cell>
          <cell r="BH28">
            <v>46</v>
          </cell>
        </row>
        <row r="29">
          <cell r="A29" t="str">
            <v>70１，２歳児</v>
          </cell>
          <cell r="D29" t="str">
            <v>3号</v>
          </cell>
          <cell r="E29" t="str">
            <v>１、２歳児</v>
          </cell>
          <cell r="G29">
            <v>110180</v>
          </cell>
          <cell r="H29">
            <v>183680</v>
          </cell>
          <cell r="I29">
            <v>103090</v>
          </cell>
          <cell r="J29">
            <v>176590</v>
          </cell>
          <cell r="K29" t="str">
            <v>＋</v>
          </cell>
          <cell r="L29">
            <v>990</v>
          </cell>
          <cell r="M29">
            <v>1730</v>
          </cell>
          <cell r="N29" t="str">
            <v>×加算率</v>
          </cell>
          <cell r="O29">
            <v>920</v>
          </cell>
          <cell r="P29">
            <v>1660</v>
          </cell>
          <cell r="Q29" t="str">
            <v>×加算率</v>
          </cell>
          <cell r="AA29">
            <v>304900</v>
          </cell>
          <cell r="AC29">
            <v>3040</v>
          </cell>
          <cell r="AG29" t="str">
            <v>＋</v>
          </cell>
          <cell r="AH29">
            <v>10660</v>
          </cell>
          <cell r="AK29">
            <v>0</v>
          </cell>
          <cell r="AM29" t="str">
            <v>Ｃ地域</v>
          </cell>
          <cell r="AN29">
            <v>2100</v>
          </cell>
          <cell r="AO29">
            <v>2300</v>
          </cell>
          <cell r="AQ29" t="str">
            <v>ｃ地域</v>
          </cell>
          <cell r="AR29">
            <v>2900</v>
          </cell>
          <cell r="AS29">
            <v>3200</v>
          </cell>
          <cell r="BA29">
            <v>7.0000000000000007E-2</v>
          </cell>
          <cell r="BC29">
            <v>0.92</v>
          </cell>
          <cell r="BG29">
            <v>45</v>
          </cell>
          <cell r="BH29">
            <v>46</v>
          </cell>
        </row>
        <row r="30">
          <cell r="A30" t="str">
            <v>70乳児</v>
          </cell>
          <cell r="E30" t="str">
            <v>乳児</v>
          </cell>
          <cell r="G30">
            <v>183680</v>
          </cell>
          <cell r="I30">
            <v>176590</v>
          </cell>
          <cell r="K30" t="str">
            <v>＋</v>
          </cell>
          <cell r="L30">
            <v>1730</v>
          </cell>
          <cell r="N30" t="str">
            <v>×加算率</v>
          </cell>
          <cell r="O30">
            <v>1660</v>
          </cell>
          <cell r="Q30" t="str">
            <v>×加算率</v>
          </cell>
          <cell r="AM30" t="str">
            <v>Ｄ地域</v>
          </cell>
          <cell r="AN30">
            <v>2000</v>
          </cell>
          <cell r="AO30">
            <v>2200</v>
          </cell>
          <cell r="AQ30" t="str">
            <v>ｄ地域</v>
          </cell>
          <cell r="AR30">
            <v>2500</v>
          </cell>
          <cell r="AS30">
            <v>2800</v>
          </cell>
          <cell r="BG30">
            <v>45</v>
          </cell>
          <cell r="BH30">
            <v>46</v>
          </cell>
        </row>
        <row r="31">
          <cell r="A31" t="str">
            <v>80４歳以上児</v>
          </cell>
          <cell r="C31" t="str">
            <v>　71人
　　から
　80人
　　まで</v>
          </cell>
          <cell r="D31" t="str">
            <v>2号</v>
          </cell>
          <cell r="E31" t="str">
            <v>４歳以上児</v>
          </cell>
          <cell r="G31">
            <v>44860</v>
          </cell>
          <cell r="H31">
            <v>52210</v>
          </cell>
          <cell r="I31">
            <v>38650</v>
          </cell>
          <cell r="J31">
            <v>46000</v>
          </cell>
          <cell r="K31" t="str">
            <v>＋</v>
          </cell>
          <cell r="L31">
            <v>380</v>
          </cell>
          <cell r="M31">
            <v>450</v>
          </cell>
          <cell r="N31" t="str">
            <v>×加算率</v>
          </cell>
          <cell r="O31">
            <v>310</v>
          </cell>
          <cell r="P31">
            <v>380</v>
          </cell>
          <cell r="Q31" t="str">
            <v>×加算率</v>
          </cell>
          <cell r="R31" t="str">
            <v>＋</v>
          </cell>
          <cell r="S31">
            <v>6410</v>
          </cell>
          <cell r="T31" t="str">
            <v>＋</v>
          </cell>
          <cell r="U31">
            <v>60</v>
          </cell>
          <cell r="V31" t="str">
            <v>＋</v>
          </cell>
          <cell r="W31">
            <v>7350</v>
          </cell>
          <cell r="X31">
            <v>70</v>
          </cell>
          <cell r="AA31" t="str">
            <v xml:space="preserve"> 　350人～　419人</v>
          </cell>
          <cell r="AC31" t="str">
            <v xml:space="preserve"> 　350人～　419人</v>
          </cell>
          <cell r="AG31" t="str">
            <v>＋</v>
          </cell>
          <cell r="AH31">
            <v>11610</v>
          </cell>
          <cell r="AJ31" t="str">
            <v>＋</v>
          </cell>
          <cell r="AK31">
            <v>40</v>
          </cell>
          <cell r="AL31" t="str">
            <v>＋</v>
          </cell>
          <cell r="AM31" t="str">
            <v>Ａ地域</v>
          </cell>
          <cell r="AN31">
            <v>2600</v>
          </cell>
          <cell r="AO31">
            <v>2900</v>
          </cell>
          <cell r="AP31" t="str">
            <v>＋</v>
          </cell>
          <cell r="AQ31" t="str">
            <v>ａ地域</v>
          </cell>
          <cell r="AR31">
            <v>6700</v>
          </cell>
          <cell r="AS31">
            <v>7500</v>
          </cell>
          <cell r="AT31" t="str">
            <v>＋</v>
          </cell>
          <cell r="AU31">
            <v>5510</v>
          </cell>
          <cell r="AV31" t="str">
            <v>＋</v>
          </cell>
          <cell r="AW31">
            <v>50</v>
          </cell>
          <cell r="AZ31" t="str">
            <v>－</v>
          </cell>
          <cell r="BA31" t="str">
            <v>(⑥＋⑦
　＋⑨＋⑪)</v>
          </cell>
          <cell r="BC31" t="str">
            <v>(⑥～⑯)</v>
          </cell>
          <cell r="BG31">
            <v>47</v>
          </cell>
          <cell r="BH31">
            <v>48</v>
          </cell>
          <cell r="BI31">
            <v>7</v>
          </cell>
        </row>
        <row r="32">
          <cell r="A32" t="str">
            <v>80３歳児</v>
          </cell>
          <cell r="E32" t="str">
            <v>３歳児</v>
          </cell>
          <cell r="G32">
            <v>52210</v>
          </cell>
          <cell r="H32">
            <v>106920</v>
          </cell>
          <cell r="I32">
            <v>46000</v>
          </cell>
          <cell r="J32">
            <v>100710</v>
          </cell>
          <cell r="K32" t="str">
            <v>＋</v>
          </cell>
          <cell r="L32">
            <v>450</v>
          </cell>
          <cell r="M32">
            <v>960</v>
          </cell>
          <cell r="N32" t="str">
            <v>×加算率</v>
          </cell>
          <cell r="O32">
            <v>380</v>
          </cell>
          <cell r="P32">
            <v>890</v>
          </cell>
          <cell r="Q32" t="str">
            <v>×加算率</v>
          </cell>
          <cell r="V32" t="str">
            <v>＋</v>
          </cell>
          <cell r="W32">
            <v>7350</v>
          </cell>
          <cell r="X32">
            <v>70</v>
          </cell>
          <cell r="AA32">
            <v>341100</v>
          </cell>
          <cell r="AC32">
            <v>3410</v>
          </cell>
          <cell r="AI32">
            <v>9950</v>
          </cell>
          <cell r="AM32" t="str">
            <v>Ｂ地域</v>
          </cell>
          <cell r="AN32">
            <v>2500</v>
          </cell>
          <cell r="AO32">
            <v>2800</v>
          </cell>
          <cell r="AQ32" t="str">
            <v>ｂ地域</v>
          </cell>
          <cell r="AR32">
            <v>3700</v>
          </cell>
          <cell r="AS32">
            <v>4100</v>
          </cell>
          <cell r="BG32">
            <v>47</v>
          </cell>
          <cell r="BH32">
            <v>48</v>
          </cell>
        </row>
        <row r="33">
          <cell r="A33" t="str">
            <v>80１，２歳児</v>
          </cell>
          <cell r="D33" t="str">
            <v>3号</v>
          </cell>
          <cell r="E33" t="str">
            <v>１、２歳児</v>
          </cell>
          <cell r="G33">
            <v>106920</v>
          </cell>
          <cell r="H33">
            <v>180420</v>
          </cell>
          <cell r="I33">
            <v>100710</v>
          </cell>
          <cell r="J33">
            <v>174210</v>
          </cell>
          <cell r="K33" t="str">
            <v>＋</v>
          </cell>
          <cell r="L33">
            <v>960</v>
          </cell>
          <cell r="M33">
            <v>1700</v>
          </cell>
          <cell r="N33" t="str">
            <v>×加算率</v>
          </cell>
          <cell r="O33">
            <v>890</v>
          </cell>
          <cell r="P33">
            <v>1630</v>
          </cell>
          <cell r="Q33" t="str">
            <v>×加算率</v>
          </cell>
          <cell r="AG33" t="str">
            <v>＋</v>
          </cell>
          <cell r="AH33">
            <v>9950</v>
          </cell>
          <cell r="AK33">
            <v>0</v>
          </cell>
          <cell r="AM33" t="str">
            <v>Ｃ地域</v>
          </cell>
          <cell r="AN33">
            <v>2400</v>
          </cell>
          <cell r="AO33">
            <v>2600</v>
          </cell>
          <cell r="AQ33" t="str">
            <v>ｃ地域</v>
          </cell>
          <cell r="AR33">
            <v>3200</v>
          </cell>
          <cell r="AS33">
            <v>3600</v>
          </cell>
          <cell r="BA33">
            <v>7.0000000000000007E-2</v>
          </cell>
          <cell r="BC33">
            <v>0.89</v>
          </cell>
          <cell r="BG33">
            <v>47</v>
          </cell>
          <cell r="BH33">
            <v>48</v>
          </cell>
        </row>
        <row r="34">
          <cell r="A34" t="str">
            <v>80乳児</v>
          </cell>
          <cell r="E34" t="str">
            <v>乳児</v>
          </cell>
          <cell r="G34">
            <v>180420</v>
          </cell>
          <cell r="I34">
            <v>174210</v>
          </cell>
          <cell r="K34" t="str">
            <v>＋</v>
          </cell>
          <cell r="L34">
            <v>1700</v>
          </cell>
          <cell r="N34" t="str">
            <v>×加算率</v>
          </cell>
          <cell r="O34">
            <v>1630</v>
          </cell>
          <cell r="Q34" t="str">
            <v>×加算率</v>
          </cell>
          <cell r="AA34" t="str">
            <v>　 420人～　489人</v>
          </cell>
          <cell r="AC34" t="str">
            <v>　 420人～　489人</v>
          </cell>
          <cell r="AM34" t="str">
            <v>Ｄ地域</v>
          </cell>
          <cell r="AN34">
            <v>2300</v>
          </cell>
          <cell r="AO34">
            <v>2500</v>
          </cell>
          <cell r="AQ34" t="str">
            <v>ｄ地域</v>
          </cell>
          <cell r="AR34">
            <v>2900</v>
          </cell>
          <cell r="AS34">
            <v>3200</v>
          </cell>
          <cell r="BG34">
            <v>47</v>
          </cell>
          <cell r="BH34">
            <v>48</v>
          </cell>
        </row>
        <row r="35">
          <cell r="A35" t="str">
            <v>90４歳以上児</v>
          </cell>
          <cell r="C35" t="str">
            <v>　81人
　　から
　90人
　　まで</v>
          </cell>
          <cell r="D35" t="str">
            <v>2号</v>
          </cell>
          <cell r="E35" t="str">
            <v>４歳以上児</v>
          </cell>
          <cell r="G35">
            <v>42270</v>
          </cell>
          <cell r="H35">
            <v>49620</v>
          </cell>
          <cell r="I35">
            <v>36750</v>
          </cell>
          <cell r="J35">
            <v>44100</v>
          </cell>
          <cell r="K35" t="str">
            <v>＋</v>
          </cell>
          <cell r="L35">
            <v>350</v>
          </cell>
          <cell r="M35">
            <v>420</v>
          </cell>
          <cell r="N35" t="str">
            <v>×加算率</v>
          </cell>
          <cell r="O35">
            <v>290</v>
          </cell>
          <cell r="P35">
            <v>360</v>
          </cell>
          <cell r="Q35" t="str">
            <v>×加算率</v>
          </cell>
          <cell r="R35" t="str">
            <v>＋</v>
          </cell>
          <cell r="S35">
            <v>5700</v>
          </cell>
          <cell r="T35" t="str">
            <v>＋</v>
          </cell>
          <cell r="U35">
            <v>50</v>
          </cell>
          <cell r="V35" t="str">
            <v>＋</v>
          </cell>
          <cell r="W35">
            <v>7350</v>
          </cell>
          <cell r="X35">
            <v>70</v>
          </cell>
          <cell r="AA35">
            <v>377200</v>
          </cell>
          <cell r="AC35">
            <v>3770</v>
          </cell>
          <cell r="AG35" t="str">
            <v>＋</v>
          </cell>
          <cell r="AH35">
            <v>11060</v>
          </cell>
          <cell r="AJ35" t="str">
            <v>＋</v>
          </cell>
          <cell r="AK35">
            <v>40</v>
          </cell>
          <cell r="AL35" t="str">
            <v>＋</v>
          </cell>
          <cell r="AM35" t="str">
            <v>Ａ地域</v>
          </cell>
          <cell r="AN35">
            <v>2300</v>
          </cell>
          <cell r="AO35">
            <v>2600</v>
          </cell>
          <cell r="AP35" t="str">
            <v>＋</v>
          </cell>
          <cell r="AQ35" t="str">
            <v>ａ地域</v>
          </cell>
          <cell r="AR35">
            <v>6000</v>
          </cell>
          <cell r="AS35">
            <v>6700</v>
          </cell>
          <cell r="AT35" t="str">
            <v>＋</v>
          </cell>
          <cell r="AU35">
            <v>4890</v>
          </cell>
          <cell r="AV35" t="str">
            <v>＋</v>
          </cell>
          <cell r="AW35">
            <v>40</v>
          </cell>
          <cell r="AZ35" t="str">
            <v>－</v>
          </cell>
          <cell r="BA35" t="str">
            <v>(⑥＋⑦
　＋⑨＋⑪)</v>
          </cell>
          <cell r="BC35" t="str">
            <v>(⑥～⑯)</v>
          </cell>
          <cell r="BG35">
            <v>49</v>
          </cell>
          <cell r="BH35">
            <v>50</v>
          </cell>
          <cell r="BI35">
            <v>8</v>
          </cell>
        </row>
        <row r="36">
          <cell r="A36" t="str">
            <v>90３歳児</v>
          </cell>
          <cell r="E36" t="str">
            <v>３歳児</v>
          </cell>
          <cell r="G36">
            <v>49620</v>
          </cell>
          <cell r="H36">
            <v>104330</v>
          </cell>
          <cell r="I36">
            <v>44100</v>
          </cell>
          <cell r="J36">
            <v>98810</v>
          </cell>
          <cell r="K36" t="str">
            <v>＋</v>
          </cell>
          <cell r="L36">
            <v>420</v>
          </cell>
          <cell r="M36">
            <v>930</v>
          </cell>
          <cell r="N36" t="str">
            <v>×加算率</v>
          </cell>
          <cell r="O36">
            <v>360</v>
          </cell>
          <cell r="P36">
            <v>870</v>
          </cell>
          <cell r="Q36" t="str">
            <v>×加算率</v>
          </cell>
          <cell r="V36" t="str">
            <v>＋</v>
          </cell>
          <cell r="W36">
            <v>7350</v>
          </cell>
          <cell r="X36">
            <v>70</v>
          </cell>
          <cell r="AI36">
            <v>9400</v>
          </cell>
          <cell r="AM36" t="str">
            <v>Ｂ地域</v>
          </cell>
          <cell r="AN36">
            <v>2200</v>
          </cell>
          <cell r="AO36">
            <v>2500</v>
          </cell>
          <cell r="AQ36" t="str">
            <v>ｂ地域</v>
          </cell>
          <cell r="AR36">
            <v>3300</v>
          </cell>
          <cell r="AS36">
            <v>3600</v>
          </cell>
          <cell r="BG36">
            <v>49</v>
          </cell>
          <cell r="BH36">
            <v>50</v>
          </cell>
        </row>
        <row r="37">
          <cell r="A37" t="str">
            <v>90１，２歳児</v>
          </cell>
          <cell r="D37" t="str">
            <v>3号</v>
          </cell>
          <cell r="E37" t="str">
            <v>１、２歳児</v>
          </cell>
          <cell r="G37">
            <v>104330</v>
          </cell>
          <cell r="H37">
            <v>177830</v>
          </cell>
          <cell r="I37">
            <v>98810</v>
          </cell>
          <cell r="J37">
            <v>172310</v>
          </cell>
          <cell r="K37" t="str">
            <v>＋</v>
          </cell>
          <cell r="L37">
            <v>930</v>
          </cell>
          <cell r="M37">
            <v>1670</v>
          </cell>
          <cell r="N37" t="str">
            <v>×加算率</v>
          </cell>
          <cell r="O37">
            <v>870</v>
          </cell>
          <cell r="P37">
            <v>1610</v>
          </cell>
          <cell r="Q37" t="str">
            <v>×加算率</v>
          </cell>
          <cell r="AA37" t="str">
            <v xml:space="preserve"> 　490人～　559人</v>
          </cell>
          <cell r="AC37" t="str">
            <v xml:space="preserve"> 　490人～　559人</v>
          </cell>
          <cell r="AG37" t="str">
            <v>＋</v>
          </cell>
          <cell r="AH37">
            <v>9400</v>
          </cell>
          <cell r="AK37">
            <v>0</v>
          </cell>
          <cell r="AM37" t="str">
            <v>Ｃ地域</v>
          </cell>
          <cell r="AN37">
            <v>2100</v>
          </cell>
          <cell r="AO37">
            <v>2300</v>
          </cell>
          <cell r="AQ37" t="str">
            <v>ｃ地域</v>
          </cell>
          <cell r="AR37">
            <v>2900</v>
          </cell>
          <cell r="AS37">
            <v>3200</v>
          </cell>
          <cell r="BA37">
            <v>7.0000000000000007E-2</v>
          </cell>
          <cell r="BC37">
            <v>0.91</v>
          </cell>
          <cell r="BG37">
            <v>49</v>
          </cell>
          <cell r="BH37">
            <v>50</v>
          </cell>
        </row>
        <row r="38">
          <cell r="A38" t="str">
            <v>90乳児</v>
          </cell>
          <cell r="E38" t="str">
            <v>乳児</v>
          </cell>
          <cell r="G38">
            <v>177830</v>
          </cell>
          <cell r="I38">
            <v>172310</v>
          </cell>
          <cell r="K38" t="str">
            <v>＋</v>
          </cell>
          <cell r="L38">
            <v>1670</v>
          </cell>
          <cell r="N38" t="str">
            <v>×加算率</v>
          </cell>
          <cell r="O38">
            <v>1610</v>
          </cell>
          <cell r="Q38" t="str">
            <v>×加算率</v>
          </cell>
          <cell r="AA38">
            <v>413400</v>
          </cell>
          <cell r="AC38">
            <v>4130</v>
          </cell>
          <cell r="AM38" t="str">
            <v>Ｄ地域</v>
          </cell>
          <cell r="AN38">
            <v>2000</v>
          </cell>
          <cell r="AO38">
            <v>2200</v>
          </cell>
          <cell r="AQ38" t="str">
            <v>ｄ地域</v>
          </cell>
          <cell r="AR38">
            <v>2500</v>
          </cell>
          <cell r="AS38">
            <v>2800</v>
          </cell>
          <cell r="BG38">
            <v>49</v>
          </cell>
          <cell r="BH38">
            <v>50</v>
          </cell>
        </row>
        <row r="39">
          <cell r="A39" t="str">
            <v>100４歳以上児</v>
          </cell>
          <cell r="C39" t="str">
            <v>　91人
　　から
　100人
　　まで</v>
          </cell>
          <cell r="D39" t="str">
            <v>2号</v>
          </cell>
          <cell r="E39" t="str">
            <v>４歳以上児</v>
          </cell>
          <cell r="G39">
            <v>36970</v>
          </cell>
          <cell r="H39">
            <v>44320</v>
          </cell>
          <cell r="I39">
            <v>32000</v>
          </cell>
          <cell r="J39">
            <v>39350</v>
          </cell>
          <cell r="K39" t="str">
            <v>＋</v>
          </cell>
          <cell r="L39">
            <v>300</v>
          </cell>
          <cell r="M39">
            <v>370</v>
          </cell>
          <cell r="N39" t="str">
            <v>×加算率</v>
          </cell>
          <cell r="O39">
            <v>250</v>
          </cell>
          <cell r="P39">
            <v>320</v>
          </cell>
          <cell r="Q39" t="str">
            <v>×加算率</v>
          </cell>
          <cell r="R39" t="str">
            <v>＋</v>
          </cell>
          <cell r="S39">
            <v>5130</v>
          </cell>
          <cell r="T39" t="str">
            <v>＋</v>
          </cell>
          <cell r="U39">
            <v>50</v>
          </cell>
          <cell r="V39" t="str">
            <v>＋</v>
          </cell>
          <cell r="W39">
            <v>7350</v>
          </cell>
          <cell r="X39">
            <v>70</v>
          </cell>
          <cell r="AL39" t="str">
            <v>＋</v>
          </cell>
          <cell r="AM39" t="str">
            <v>Ａ地域</v>
          </cell>
          <cell r="AN39">
            <v>2100</v>
          </cell>
          <cell r="AO39">
            <v>2300</v>
          </cell>
          <cell r="AP39" t="str">
            <v>＋</v>
          </cell>
          <cell r="AQ39" t="str">
            <v>ａ地域</v>
          </cell>
          <cell r="AR39">
            <v>5400</v>
          </cell>
          <cell r="AS39">
            <v>6000</v>
          </cell>
          <cell r="AT39" t="str">
            <v>＋</v>
          </cell>
          <cell r="AU39">
            <v>4400</v>
          </cell>
          <cell r="AV39" t="str">
            <v>＋</v>
          </cell>
          <cell r="AW39">
            <v>40</v>
          </cell>
          <cell r="AY39" t="str">
            <v>(⑥＋⑦＋⑧)</v>
          </cell>
          <cell r="AZ39" t="str">
            <v>－</v>
          </cell>
          <cell r="BA39" t="str">
            <v>(⑥＋⑦
　＋⑨＋⑪)</v>
          </cell>
          <cell r="BC39" t="str">
            <v>(⑥～⑯)</v>
          </cell>
          <cell r="BG39">
            <v>51</v>
          </cell>
          <cell r="BH39">
            <v>52</v>
          </cell>
          <cell r="BI39">
            <v>9</v>
          </cell>
        </row>
        <row r="40">
          <cell r="A40" t="str">
            <v>100３歳児</v>
          </cell>
          <cell r="E40" t="str">
            <v>３歳児</v>
          </cell>
          <cell r="G40">
            <v>44320</v>
          </cell>
          <cell r="H40">
            <v>99030</v>
          </cell>
          <cell r="I40">
            <v>39350</v>
          </cell>
          <cell r="J40">
            <v>94060</v>
          </cell>
          <cell r="K40" t="str">
            <v>＋</v>
          </cell>
          <cell r="L40">
            <v>370</v>
          </cell>
          <cell r="M40">
            <v>880</v>
          </cell>
          <cell r="N40" t="str">
            <v>×加算率</v>
          </cell>
          <cell r="O40">
            <v>320</v>
          </cell>
          <cell r="P40">
            <v>830</v>
          </cell>
          <cell r="Q40" t="str">
            <v>×加算率</v>
          </cell>
          <cell r="V40" t="str">
            <v>＋</v>
          </cell>
          <cell r="W40">
            <v>7350</v>
          </cell>
          <cell r="X40">
            <v>70</v>
          </cell>
          <cell r="AA40" t="str">
            <v>　 560人～　629人</v>
          </cell>
          <cell r="AC40" t="str">
            <v>　 560人～　629人</v>
          </cell>
          <cell r="AF40" t="str">
            <v>各月初日の</v>
          </cell>
          <cell r="AM40" t="str">
            <v>Ｂ地域</v>
          </cell>
          <cell r="AN40">
            <v>2000</v>
          </cell>
          <cell r="AO40">
            <v>2200</v>
          </cell>
          <cell r="AQ40" t="str">
            <v>ｂ地域</v>
          </cell>
          <cell r="AR40">
            <v>2900</v>
          </cell>
          <cell r="AS40">
            <v>3300</v>
          </cell>
          <cell r="BG40">
            <v>51</v>
          </cell>
          <cell r="BH40">
            <v>52</v>
          </cell>
        </row>
        <row r="41">
          <cell r="A41" t="str">
            <v>100１，２歳児</v>
          </cell>
          <cell r="D41" t="str">
            <v>3号</v>
          </cell>
          <cell r="E41" t="str">
            <v>１、２歳児</v>
          </cell>
          <cell r="G41">
            <v>99030</v>
          </cell>
          <cell r="H41">
            <v>172530</v>
          </cell>
          <cell r="I41">
            <v>94060</v>
          </cell>
          <cell r="J41">
            <v>167560</v>
          </cell>
          <cell r="K41" t="str">
            <v>＋</v>
          </cell>
          <cell r="L41">
            <v>880</v>
          </cell>
          <cell r="M41">
            <v>1620</v>
          </cell>
          <cell r="N41" t="str">
            <v>×加算率</v>
          </cell>
          <cell r="O41">
            <v>830</v>
          </cell>
          <cell r="P41">
            <v>1570</v>
          </cell>
          <cell r="Q41" t="str">
            <v>×加算率</v>
          </cell>
          <cell r="AA41">
            <v>449600</v>
          </cell>
          <cell r="AC41">
            <v>4490</v>
          </cell>
          <cell r="AF41" t="str">
            <v>利用子ども数</v>
          </cell>
          <cell r="AM41" t="str">
            <v>Ｃ地域</v>
          </cell>
          <cell r="AN41">
            <v>1900</v>
          </cell>
          <cell r="AO41">
            <v>2100</v>
          </cell>
          <cell r="AQ41" t="str">
            <v>ｃ地域</v>
          </cell>
          <cell r="AR41">
            <v>2500</v>
          </cell>
          <cell r="AS41">
            <v>2800</v>
          </cell>
          <cell r="AY41">
            <v>0.1</v>
          </cell>
          <cell r="BA41">
            <v>7.0000000000000007E-2</v>
          </cell>
          <cell r="BC41">
            <v>0.96</v>
          </cell>
          <cell r="BG41">
            <v>51</v>
          </cell>
          <cell r="BH41">
            <v>52</v>
          </cell>
        </row>
        <row r="42">
          <cell r="A42" t="str">
            <v>100乳児</v>
          </cell>
          <cell r="E42" t="str">
            <v>乳児</v>
          </cell>
          <cell r="G42">
            <v>172530</v>
          </cell>
          <cell r="I42">
            <v>167560</v>
          </cell>
          <cell r="K42" t="str">
            <v>＋</v>
          </cell>
          <cell r="L42">
            <v>1620</v>
          </cell>
          <cell r="N42" t="str">
            <v>×加算率</v>
          </cell>
          <cell r="O42">
            <v>1570</v>
          </cell>
          <cell r="Q42" t="str">
            <v>×加算率</v>
          </cell>
          <cell r="AM42" t="str">
            <v>Ｄ地域</v>
          </cell>
          <cell r="AN42">
            <v>1800</v>
          </cell>
          <cell r="AO42">
            <v>2000</v>
          </cell>
          <cell r="AQ42" t="str">
            <v>ｄ地域</v>
          </cell>
          <cell r="AR42">
            <v>2300</v>
          </cell>
          <cell r="AS42">
            <v>2500</v>
          </cell>
          <cell r="BG42">
            <v>51</v>
          </cell>
          <cell r="BH42">
            <v>52</v>
          </cell>
        </row>
        <row r="43">
          <cell r="A43" t="str">
            <v>110４歳以上児</v>
          </cell>
          <cell r="C43" t="str">
            <v>　101人
　　から
　110人
　　まで</v>
          </cell>
          <cell r="D43" t="str">
            <v>2号</v>
          </cell>
          <cell r="E43" t="str">
            <v>４歳以上児</v>
          </cell>
          <cell r="G43">
            <v>35610</v>
          </cell>
          <cell r="H43">
            <v>42960</v>
          </cell>
          <cell r="I43">
            <v>31090</v>
          </cell>
          <cell r="J43">
            <v>38440</v>
          </cell>
          <cell r="K43" t="str">
            <v>＋</v>
          </cell>
          <cell r="L43">
            <v>280</v>
          </cell>
          <cell r="M43">
            <v>350</v>
          </cell>
          <cell r="N43" t="str">
            <v>×加算率</v>
          </cell>
          <cell r="O43">
            <v>240</v>
          </cell>
          <cell r="P43">
            <v>310</v>
          </cell>
          <cell r="Q43" t="str">
            <v>×加算率</v>
          </cell>
          <cell r="R43" t="str">
            <v>＋</v>
          </cell>
          <cell r="S43">
            <v>4660</v>
          </cell>
          <cell r="T43" t="str">
            <v>＋</v>
          </cell>
          <cell r="U43">
            <v>40</v>
          </cell>
          <cell r="V43" t="str">
            <v>＋</v>
          </cell>
          <cell r="W43">
            <v>7350</v>
          </cell>
          <cell r="X43">
            <v>70</v>
          </cell>
          <cell r="AA43" t="str">
            <v>　 630人～　699人</v>
          </cell>
          <cell r="AC43" t="str">
            <v>　 630人～　699人</v>
          </cell>
          <cell r="AL43" t="str">
            <v>＋</v>
          </cell>
          <cell r="AM43" t="str">
            <v>Ａ地域</v>
          </cell>
          <cell r="AN43">
            <v>2300</v>
          </cell>
          <cell r="AO43">
            <v>2500</v>
          </cell>
          <cell r="AP43" t="str">
            <v>＋</v>
          </cell>
          <cell r="AQ43" t="str">
            <v>ａ地域</v>
          </cell>
          <cell r="AR43">
            <v>5800</v>
          </cell>
          <cell r="AS43">
            <v>6500</v>
          </cell>
          <cell r="AT43" t="str">
            <v>＋</v>
          </cell>
          <cell r="AU43">
            <v>4000</v>
          </cell>
          <cell r="AV43" t="str">
            <v>＋</v>
          </cell>
          <cell r="AW43">
            <v>40</v>
          </cell>
          <cell r="AZ43" t="str">
            <v>－</v>
          </cell>
          <cell r="BA43" t="str">
            <v>(⑥＋⑦
　＋⑨＋⑪)</v>
          </cell>
          <cell r="BC43" t="str">
            <v>(⑥～⑯)</v>
          </cell>
          <cell r="BG43">
            <v>53</v>
          </cell>
          <cell r="BH43">
            <v>54</v>
          </cell>
          <cell r="BI43">
            <v>10</v>
          </cell>
        </row>
        <row r="44">
          <cell r="A44" t="str">
            <v>110３歳児</v>
          </cell>
          <cell r="E44" t="str">
            <v>３歳児</v>
          </cell>
          <cell r="G44">
            <v>42960</v>
          </cell>
          <cell r="H44">
            <v>97670</v>
          </cell>
          <cell r="I44">
            <v>38440</v>
          </cell>
          <cell r="J44">
            <v>93150</v>
          </cell>
          <cell r="K44" t="str">
            <v>＋</v>
          </cell>
          <cell r="L44">
            <v>350</v>
          </cell>
          <cell r="M44">
            <v>860</v>
          </cell>
          <cell r="N44" t="str">
            <v>×加算率</v>
          </cell>
          <cell r="O44">
            <v>310</v>
          </cell>
          <cell r="P44">
            <v>820</v>
          </cell>
          <cell r="Q44" t="str">
            <v>×加算率</v>
          </cell>
          <cell r="V44" t="str">
            <v>＋</v>
          </cell>
          <cell r="W44">
            <v>7350</v>
          </cell>
          <cell r="X44">
            <v>70</v>
          </cell>
          <cell r="AA44">
            <v>485700</v>
          </cell>
          <cell r="AC44">
            <v>4850</v>
          </cell>
          <cell r="AM44" t="str">
            <v>Ｂ地域</v>
          </cell>
          <cell r="AN44">
            <v>2200</v>
          </cell>
          <cell r="AO44">
            <v>2400</v>
          </cell>
          <cell r="AQ44" t="str">
            <v>ｂ地域</v>
          </cell>
          <cell r="AR44">
            <v>3200</v>
          </cell>
          <cell r="AS44">
            <v>3500</v>
          </cell>
          <cell r="BG44">
            <v>53</v>
          </cell>
          <cell r="BH44">
            <v>54</v>
          </cell>
        </row>
        <row r="45">
          <cell r="A45" t="str">
            <v>110１，２歳児</v>
          </cell>
          <cell r="D45" t="str">
            <v>3号</v>
          </cell>
          <cell r="E45" t="str">
            <v>１、２歳児</v>
          </cell>
          <cell r="G45">
            <v>97670</v>
          </cell>
          <cell r="H45">
            <v>171170</v>
          </cell>
          <cell r="I45">
            <v>93150</v>
          </cell>
          <cell r="J45">
            <v>166650</v>
          </cell>
          <cell r="K45" t="str">
            <v>＋</v>
          </cell>
          <cell r="L45">
            <v>860</v>
          </cell>
          <cell r="M45">
            <v>1600</v>
          </cell>
          <cell r="N45" t="str">
            <v>×加算率</v>
          </cell>
          <cell r="O45">
            <v>820</v>
          </cell>
          <cell r="P45">
            <v>1560</v>
          </cell>
          <cell r="Q45" t="str">
            <v>×加算率</v>
          </cell>
          <cell r="AM45" t="str">
            <v>Ｃ地域</v>
          </cell>
          <cell r="AN45">
            <v>2100</v>
          </cell>
          <cell r="AO45">
            <v>2300</v>
          </cell>
          <cell r="AQ45" t="str">
            <v>ｃ地域</v>
          </cell>
          <cell r="AR45">
            <v>2800</v>
          </cell>
          <cell r="AS45">
            <v>3100</v>
          </cell>
          <cell r="BA45">
            <v>7.0000000000000007E-2</v>
          </cell>
          <cell r="BC45">
            <v>0.95</v>
          </cell>
          <cell r="BG45">
            <v>53</v>
          </cell>
          <cell r="BH45">
            <v>54</v>
          </cell>
        </row>
        <row r="46">
          <cell r="A46" t="str">
            <v>110乳児</v>
          </cell>
          <cell r="E46" t="str">
            <v>乳児</v>
          </cell>
          <cell r="G46">
            <v>171170</v>
          </cell>
          <cell r="I46">
            <v>166650</v>
          </cell>
          <cell r="K46" t="str">
            <v>＋</v>
          </cell>
          <cell r="L46">
            <v>1600</v>
          </cell>
          <cell r="N46" t="str">
            <v>×加算率</v>
          </cell>
          <cell r="O46">
            <v>1560</v>
          </cell>
          <cell r="Q46" t="str">
            <v>×加算率</v>
          </cell>
          <cell r="AA46" t="str">
            <v xml:space="preserve"> 　700人～　769人</v>
          </cell>
          <cell r="AC46" t="str">
            <v xml:space="preserve"> 　700人～　769人</v>
          </cell>
          <cell r="AM46" t="str">
            <v>Ｄ地域</v>
          </cell>
          <cell r="AN46">
            <v>2000</v>
          </cell>
          <cell r="AO46">
            <v>2200</v>
          </cell>
          <cell r="AQ46" t="str">
            <v>ｄ地域</v>
          </cell>
          <cell r="AR46">
            <v>2500</v>
          </cell>
          <cell r="AS46">
            <v>2800</v>
          </cell>
          <cell r="BG46">
            <v>53</v>
          </cell>
          <cell r="BH46">
            <v>54</v>
          </cell>
        </row>
        <row r="47">
          <cell r="A47" t="str">
            <v>120４歳以上児</v>
          </cell>
          <cell r="C47" t="str">
            <v>　111人
　　から
　120人
　　まで</v>
          </cell>
          <cell r="D47" t="str">
            <v>2号</v>
          </cell>
          <cell r="E47" t="str">
            <v>４歳以上児</v>
          </cell>
          <cell r="G47">
            <v>34440</v>
          </cell>
          <cell r="H47">
            <v>41790</v>
          </cell>
          <cell r="I47">
            <v>30300</v>
          </cell>
          <cell r="J47">
            <v>37650</v>
          </cell>
          <cell r="K47" t="str">
            <v>＋</v>
          </cell>
          <cell r="L47">
            <v>270</v>
          </cell>
          <cell r="M47">
            <v>340</v>
          </cell>
          <cell r="N47" t="str">
            <v>×加算率</v>
          </cell>
          <cell r="O47">
            <v>230</v>
          </cell>
          <cell r="P47">
            <v>300</v>
          </cell>
          <cell r="Q47" t="str">
            <v>×加算率</v>
          </cell>
          <cell r="R47" t="str">
            <v>＋</v>
          </cell>
          <cell r="S47">
            <v>4270</v>
          </cell>
          <cell r="T47" t="str">
            <v>＋</v>
          </cell>
          <cell r="U47">
            <v>40</v>
          </cell>
          <cell r="V47" t="str">
            <v>＋</v>
          </cell>
          <cell r="W47">
            <v>7350</v>
          </cell>
          <cell r="X47">
            <v>70</v>
          </cell>
          <cell r="AA47">
            <v>521900</v>
          </cell>
          <cell r="AC47">
            <v>5210</v>
          </cell>
          <cell r="AL47" t="str">
            <v>＋</v>
          </cell>
          <cell r="AM47" t="str">
            <v>Ａ地域</v>
          </cell>
          <cell r="AN47">
            <v>2100</v>
          </cell>
          <cell r="AO47">
            <v>2300</v>
          </cell>
          <cell r="AP47" t="str">
            <v>＋</v>
          </cell>
          <cell r="AQ47" t="str">
            <v>ａ地域</v>
          </cell>
          <cell r="AR47">
            <v>5400</v>
          </cell>
          <cell r="AS47">
            <v>6000</v>
          </cell>
          <cell r="AT47" t="str">
            <v>＋</v>
          </cell>
          <cell r="AU47">
            <v>3670</v>
          </cell>
          <cell r="AV47" t="str">
            <v>＋</v>
          </cell>
          <cell r="AW47">
            <v>30</v>
          </cell>
          <cell r="AZ47" t="str">
            <v>－</v>
          </cell>
          <cell r="BA47" t="str">
            <v>(⑥＋⑦
　＋⑨＋⑪)</v>
          </cell>
          <cell r="BC47" t="str">
            <v>(⑥～⑯)</v>
          </cell>
          <cell r="BG47">
            <v>55</v>
          </cell>
          <cell r="BH47">
            <v>56</v>
          </cell>
          <cell r="BI47">
            <v>11</v>
          </cell>
        </row>
        <row r="48">
          <cell r="A48" t="str">
            <v>120３歳児</v>
          </cell>
          <cell r="E48" t="str">
            <v>３歳児</v>
          </cell>
          <cell r="G48">
            <v>41790</v>
          </cell>
          <cell r="H48">
            <v>96500</v>
          </cell>
          <cell r="I48">
            <v>37650</v>
          </cell>
          <cell r="J48">
            <v>92360</v>
          </cell>
          <cell r="K48" t="str">
            <v>＋</v>
          </cell>
          <cell r="L48">
            <v>340</v>
          </cell>
          <cell r="M48">
            <v>850</v>
          </cell>
          <cell r="N48" t="str">
            <v>×加算率</v>
          </cell>
          <cell r="O48">
            <v>300</v>
          </cell>
          <cell r="P48">
            <v>810</v>
          </cell>
          <cell r="Q48" t="str">
            <v>×加算率</v>
          </cell>
          <cell r="V48" t="str">
            <v>＋</v>
          </cell>
          <cell r="W48">
            <v>7350</v>
          </cell>
          <cell r="X48">
            <v>70</v>
          </cell>
          <cell r="AM48" t="str">
            <v>Ｂ地域</v>
          </cell>
          <cell r="AN48">
            <v>2000</v>
          </cell>
          <cell r="AO48">
            <v>2200</v>
          </cell>
          <cell r="AQ48" t="str">
            <v>ｂ地域</v>
          </cell>
          <cell r="AR48">
            <v>2900</v>
          </cell>
          <cell r="AS48">
            <v>3300</v>
          </cell>
          <cell r="BG48">
            <v>55</v>
          </cell>
          <cell r="BH48">
            <v>56</v>
          </cell>
        </row>
        <row r="49">
          <cell r="A49" t="str">
            <v>120１，２歳児</v>
          </cell>
          <cell r="D49" t="str">
            <v>3号</v>
          </cell>
          <cell r="E49" t="str">
            <v>１、２歳児</v>
          </cell>
          <cell r="G49">
            <v>96500</v>
          </cell>
          <cell r="H49">
            <v>170000</v>
          </cell>
          <cell r="I49">
            <v>92360</v>
          </cell>
          <cell r="J49">
            <v>165860</v>
          </cell>
          <cell r="K49" t="str">
            <v>＋</v>
          </cell>
          <cell r="L49">
            <v>850</v>
          </cell>
          <cell r="M49">
            <v>1590</v>
          </cell>
          <cell r="N49" t="str">
            <v>×加算率</v>
          </cell>
          <cell r="O49">
            <v>810</v>
          </cell>
          <cell r="P49">
            <v>1550</v>
          </cell>
          <cell r="Q49" t="str">
            <v>×加算率</v>
          </cell>
          <cell r="AA49" t="str">
            <v xml:space="preserve"> 　770人～　839人</v>
          </cell>
          <cell r="AC49" t="str">
            <v xml:space="preserve"> 　770人～　839人</v>
          </cell>
          <cell r="AM49" t="str">
            <v>Ｃ地域</v>
          </cell>
          <cell r="AN49">
            <v>1900</v>
          </cell>
          <cell r="AO49">
            <v>2100</v>
          </cell>
          <cell r="AQ49" t="str">
            <v>ｃ地域</v>
          </cell>
          <cell r="AR49">
            <v>2500</v>
          </cell>
          <cell r="AS49">
            <v>2800</v>
          </cell>
          <cell r="BA49">
            <v>7.0000000000000007E-2</v>
          </cell>
          <cell r="BC49">
            <v>0.96</v>
          </cell>
          <cell r="BG49">
            <v>55</v>
          </cell>
          <cell r="BH49">
            <v>56</v>
          </cell>
        </row>
        <row r="50">
          <cell r="A50" t="str">
            <v>120乳児</v>
          </cell>
          <cell r="E50" t="str">
            <v>乳児</v>
          </cell>
          <cell r="G50">
            <v>170000</v>
          </cell>
          <cell r="I50">
            <v>165860</v>
          </cell>
          <cell r="K50" t="str">
            <v>＋</v>
          </cell>
          <cell r="L50">
            <v>1590</v>
          </cell>
          <cell r="N50" t="str">
            <v>×加算率</v>
          </cell>
          <cell r="O50">
            <v>1550</v>
          </cell>
          <cell r="Q50" t="str">
            <v>×加算率</v>
          </cell>
          <cell r="AA50">
            <v>558100</v>
          </cell>
          <cell r="AC50">
            <v>5580</v>
          </cell>
          <cell r="AM50" t="str">
            <v>Ｄ地域</v>
          </cell>
          <cell r="AN50">
            <v>1800</v>
          </cell>
          <cell r="AO50">
            <v>2000</v>
          </cell>
          <cell r="AQ50" t="str">
            <v>ｄ地域</v>
          </cell>
          <cell r="AR50">
            <v>2300</v>
          </cell>
          <cell r="AS50">
            <v>2500</v>
          </cell>
          <cell r="BG50">
            <v>55</v>
          </cell>
          <cell r="BH50">
            <v>56</v>
          </cell>
        </row>
        <row r="51">
          <cell r="A51" t="str">
            <v>130４歳以上児</v>
          </cell>
          <cell r="C51" t="str">
            <v>　121人
　　から
　130人
　　まで</v>
          </cell>
          <cell r="D51" t="str">
            <v>2号</v>
          </cell>
          <cell r="E51" t="str">
            <v>４歳以上児</v>
          </cell>
          <cell r="G51">
            <v>33450</v>
          </cell>
          <cell r="H51">
            <v>40800</v>
          </cell>
          <cell r="I51">
            <v>29630</v>
          </cell>
          <cell r="J51">
            <v>36980</v>
          </cell>
          <cell r="K51" t="str">
            <v>＋</v>
          </cell>
          <cell r="L51">
            <v>260</v>
          </cell>
          <cell r="M51">
            <v>330</v>
          </cell>
          <cell r="N51" t="str">
            <v>×加算率</v>
          </cell>
          <cell r="O51">
            <v>220</v>
          </cell>
          <cell r="P51">
            <v>290</v>
          </cell>
          <cell r="Q51" t="str">
            <v>×加算率</v>
          </cell>
          <cell r="R51" t="str">
            <v>＋</v>
          </cell>
          <cell r="S51">
            <v>3950</v>
          </cell>
          <cell r="T51" t="str">
            <v>＋</v>
          </cell>
          <cell r="U51">
            <v>30</v>
          </cell>
          <cell r="V51" t="str">
            <v>＋</v>
          </cell>
          <cell r="W51">
            <v>7350</v>
          </cell>
          <cell r="X51">
            <v>70</v>
          </cell>
          <cell r="AL51" t="str">
            <v>＋</v>
          </cell>
          <cell r="AM51" t="str">
            <v>Ａ地域</v>
          </cell>
          <cell r="AN51">
            <v>1900</v>
          </cell>
          <cell r="AO51">
            <v>2100</v>
          </cell>
          <cell r="AP51" t="str">
            <v>＋</v>
          </cell>
          <cell r="AQ51" t="str">
            <v>ａ地域</v>
          </cell>
          <cell r="AR51">
            <v>4800</v>
          </cell>
          <cell r="AS51">
            <v>5400</v>
          </cell>
          <cell r="AT51" t="str">
            <v>＋</v>
          </cell>
          <cell r="AU51">
            <v>3390</v>
          </cell>
          <cell r="AV51" t="str">
            <v>＋</v>
          </cell>
          <cell r="AW51">
            <v>30</v>
          </cell>
          <cell r="AZ51" t="str">
            <v>－</v>
          </cell>
          <cell r="BA51" t="str">
            <v>(⑥＋⑦
　＋⑨＋⑪)</v>
          </cell>
          <cell r="BC51" t="str">
            <v>(⑥～⑯)</v>
          </cell>
          <cell r="BG51">
            <v>57</v>
          </cell>
          <cell r="BH51">
            <v>58</v>
          </cell>
          <cell r="BI51">
            <v>12</v>
          </cell>
        </row>
        <row r="52">
          <cell r="A52" t="str">
            <v>130３歳児</v>
          </cell>
          <cell r="E52" t="str">
            <v>３歳児</v>
          </cell>
          <cell r="G52">
            <v>40800</v>
          </cell>
          <cell r="H52">
            <v>95510</v>
          </cell>
          <cell r="I52">
            <v>36980</v>
          </cell>
          <cell r="J52">
            <v>91690</v>
          </cell>
          <cell r="K52" t="str">
            <v>＋</v>
          </cell>
          <cell r="L52">
            <v>330</v>
          </cell>
          <cell r="M52">
            <v>840</v>
          </cell>
          <cell r="N52" t="str">
            <v>×加算率</v>
          </cell>
          <cell r="O52">
            <v>290</v>
          </cell>
          <cell r="P52">
            <v>800</v>
          </cell>
          <cell r="Q52" t="str">
            <v>×加算率</v>
          </cell>
          <cell r="V52" t="str">
            <v>＋</v>
          </cell>
          <cell r="W52">
            <v>7350</v>
          </cell>
          <cell r="X52">
            <v>70</v>
          </cell>
          <cell r="AA52" t="str">
            <v>　 840人～　909人</v>
          </cell>
          <cell r="AC52" t="str">
            <v>　 840人～　909人</v>
          </cell>
          <cell r="AM52" t="str">
            <v>Ｂ地域</v>
          </cell>
          <cell r="AN52">
            <v>1900</v>
          </cell>
          <cell r="AO52">
            <v>2000</v>
          </cell>
          <cell r="AQ52" t="str">
            <v>ｂ地域</v>
          </cell>
          <cell r="AR52">
            <v>2600</v>
          </cell>
          <cell r="AS52">
            <v>2900</v>
          </cell>
          <cell r="BG52">
            <v>57</v>
          </cell>
          <cell r="BH52">
            <v>58</v>
          </cell>
        </row>
        <row r="53">
          <cell r="A53" t="str">
            <v>130１，２歳児</v>
          </cell>
          <cell r="D53" t="str">
            <v>3号</v>
          </cell>
          <cell r="E53" t="str">
            <v>１、２歳児</v>
          </cell>
          <cell r="G53">
            <v>95510</v>
          </cell>
          <cell r="H53">
            <v>169010</v>
          </cell>
          <cell r="I53">
            <v>91690</v>
          </cell>
          <cell r="J53">
            <v>165190</v>
          </cell>
          <cell r="K53" t="str">
            <v>＋</v>
          </cell>
          <cell r="L53">
            <v>840</v>
          </cell>
          <cell r="M53">
            <v>1580</v>
          </cell>
          <cell r="N53" t="str">
            <v>×加算率</v>
          </cell>
          <cell r="O53">
            <v>800</v>
          </cell>
          <cell r="P53">
            <v>1540</v>
          </cell>
          <cell r="Q53" t="str">
            <v>×加算率</v>
          </cell>
          <cell r="AA53">
            <v>594200</v>
          </cell>
          <cell r="AC53">
            <v>5940</v>
          </cell>
          <cell r="AM53" t="str">
            <v>Ｃ地域</v>
          </cell>
          <cell r="AN53">
            <v>1700</v>
          </cell>
          <cell r="AO53">
            <v>1900</v>
          </cell>
          <cell r="AQ53" t="str">
            <v>ｃ地域</v>
          </cell>
          <cell r="AR53">
            <v>2300</v>
          </cell>
          <cell r="AS53">
            <v>2500</v>
          </cell>
          <cell r="BA53">
            <v>7.0000000000000007E-2</v>
          </cell>
          <cell r="BC53">
            <v>0.98</v>
          </cell>
          <cell r="BG53">
            <v>57</v>
          </cell>
          <cell r="BH53">
            <v>58</v>
          </cell>
        </row>
        <row r="54">
          <cell r="A54" t="str">
            <v>130乳児</v>
          </cell>
          <cell r="E54" t="str">
            <v>乳児</v>
          </cell>
          <cell r="G54">
            <v>169010</v>
          </cell>
          <cell r="I54">
            <v>165190</v>
          </cell>
          <cell r="K54" t="str">
            <v>＋</v>
          </cell>
          <cell r="L54">
            <v>1580</v>
          </cell>
          <cell r="N54" t="str">
            <v>×加算率</v>
          </cell>
          <cell r="O54">
            <v>1540</v>
          </cell>
          <cell r="Q54" t="str">
            <v>×加算率</v>
          </cell>
          <cell r="AM54" t="str">
            <v>Ｄ地域</v>
          </cell>
          <cell r="AN54">
            <v>1700</v>
          </cell>
          <cell r="AO54">
            <v>1800</v>
          </cell>
          <cell r="AQ54" t="str">
            <v>ｄ地域</v>
          </cell>
          <cell r="AR54">
            <v>2000</v>
          </cell>
          <cell r="AS54">
            <v>2300</v>
          </cell>
          <cell r="BG54">
            <v>57</v>
          </cell>
          <cell r="BH54">
            <v>58</v>
          </cell>
        </row>
        <row r="55">
          <cell r="A55" t="str">
            <v>140４歳以上児</v>
          </cell>
          <cell r="C55" t="str">
            <v>　131人
　　から
　140人
　　まで</v>
          </cell>
          <cell r="D55" t="str">
            <v>2号</v>
          </cell>
          <cell r="E55" t="str">
            <v>４歳以上児</v>
          </cell>
          <cell r="G55">
            <v>32630</v>
          </cell>
          <cell r="H55">
            <v>39980</v>
          </cell>
          <cell r="I55">
            <v>29080</v>
          </cell>
          <cell r="J55">
            <v>36430</v>
          </cell>
          <cell r="K55" t="str">
            <v>＋</v>
          </cell>
          <cell r="L55">
            <v>250</v>
          </cell>
          <cell r="M55">
            <v>320</v>
          </cell>
          <cell r="N55" t="str">
            <v>×加算率</v>
          </cell>
          <cell r="O55">
            <v>220</v>
          </cell>
          <cell r="P55">
            <v>290</v>
          </cell>
          <cell r="Q55" t="str">
            <v>×加算率</v>
          </cell>
          <cell r="R55" t="str">
            <v>＋</v>
          </cell>
          <cell r="S55">
            <v>3660</v>
          </cell>
          <cell r="T55" t="str">
            <v>＋</v>
          </cell>
          <cell r="U55">
            <v>30</v>
          </cell>
          <cell r="V55" t="str">
            <v>＋</v>
          </cell>
          <cell r="W55">
            <v>7350</v>
          </cell>
          <cell r="X55">
            <v>70</v>
          </cell>
          <cell r="AA55" t="str">
            <v xml:space="preserve"> 　910人～　979人</v>
          </cell>
          <cell r="AC55" t="str">
            <v xml:space="preserve"> 　910人～　979人</v>
          </cell>
          <cell r="AL55" t="str">
            <v>＋</v>
          </cell>
          <cell r="AM55" t="str">
            <v>Ａ地域</v>
          </cell>
          <cell r="AN55">
            <v>2100</v>
          </cell>
          <cell r="AO55">
            <v>2300</v>
          </cell>
          <cell r="AP55" t="str">
            <v>＋</v>
          </cell>
          <cell r="AQ55" t="str">
            <v>ａ地域</v>
          </cell>
          <cell r="AR55">
            <v>5400</v>
          </cell>
          <cell r="AS55">
            <v>6000</v>
          </cell>
          <cell r="AT55" t="str">
            <v>＋</v>
          </cell>
          <cell r="AU55">
            <v>3140</v>
          </cell>
          <cell r="AV55" t="str">
            <v>＋</v>
          </cell>
          <cell r="AW55">
            <v>30</v>
          </cell>
          <cell r="AZ55" t="str">
            <v>－</v>
          </cell>
          <cell r="BA55" t="str">
            <v>(⑥＋⑦
　＋⑨＋⑪)</v>
          </cell>
          <cell r="BC55" t="str">
            <v>(⑥～⑯)</v>
          </cell>
          <cell r="BG55">
            <v>59</v>
          </cell>
          <cell r="BH55">
            <v>60</v>
          </cell>
          <cell r="BI55">
            <v>13</v>
          </cell>
        </row>
        <row r="56">
          <cell r="A56" t="str">
            <v>140３歳児</v>
          </cell>
          <cell r="E56" t="str">
            <v>３歳児</v>
          </cell>
          <cell r="G56">
            <v>39980</v>
          </cell>
          <cell r="H56">
            <v>94690</v>
          </cell>
          <cell r="I56">
            <v>36430</v>
          </cell>
          <cell r="J56">
            <v>91140</v>
          </cell>
          <cell r="K56" t="str">
            <v>＋</v>
          </cell>
          <cell r="L56">
            <v>320</v>
          </cell>
          <cell r="M56">
            <v>830</v>
          </cell>
          <cell r="N56" t="str">
            <v>×加算率</v>
          </cell>
          <cell r="O56">
            <v>290</v>
          </cell>
          <cell r="P56">
            <v>800</v>
          </cell>
          <cell r="Q56" t="str">
            <v>×加算率</v>
          </cell>
          <cell r="V56" t="str">
            <v>＋</v>
          </cell>
          <cell r="W56">
            <v>7350</v>
          </cell>
          <cell r="X56">
            <v>70</v>
          </cell>
          <cell r="AA56">
            <v>630400</v>
          </cell>
          <cell r="AC56">
            <v>6300</v>
          </cell>
          <cell r="AM56" t="str">
            <v>Ｂ地域</v>
          </cell>
          <cell r="AN56">
            <v>2000</v>
          </cell>
          <cell r="AO56">
            <v>2200</v>
          </cell>
          <cell r="AQ56" t="str">
            <v>ｂ地域</v>
          </cell>
          <cell r="AR56">
            <v>2900</v>
          </cell>
          <cell r="AS56">
            <v>3300</v>
          </cell>
          <cell r="BG56">
            <v>59</v>
          </cell>
          <cell r="BH56">
            <v>60</v>
          </cell>
        </row>
        <row r="57">
          <cell r="A57" t="str">
            <v>140１，２歳児</v>
          </cell>
          <cell r="D57" t="str">
            <v>3号</v>
          </cell>
          <cell r="E57" t="str">
            <v>１、２歳児</v>
          </cell>
          <cell r="G57">
            <v>94690</v>
          </cell>
          <cell r="H57">
            <v>168190</v>
          </cell>
          <cell r="I57">
            <v>91140</v>
          </cell>
          <cell r="J57">
            <v>164640</v>
          </cell>
          <cell r="K57" t="str">
            <v>＋</v>
          </cell>
          <cell r="L57">
            <v>830</v>
          </cell>
          <cell r="M57">
            <v>1570</v>
          </cell>
          <cell r="N57" t="str">
            <v>×加算率</v>
          </cell>
          <cell r="O57">
            <v>800</v>
          </cell>
          <cell r="P57">
            <v>1540</v>
          </cell>
          <cell r="Q57" t="str">
            <v>×加算率</v>
          </cell>
          <cell r="AM57" t="str">
            <v>Ｃ地域</v>
          </cell>
          <cell r="AN57">
            <v>1900</v>
          </cell>
          <cell r="AO57">
            <v>2100</v>
          </cell>
          <cell r="AQ57" t="str">
            <v>ｃ地域</v>
          </cell>
          <cell r="AR57">
            <v>2500</v>
          </cell>
          <cell r="AS57">
            <v>2800</v>
          </cell>
          <cell r="BA57">
            <v>7.0000000000000007E-2</v>
          </cell>
          <cell r="BC57">
            <v>0.98</v>
          </cell>
          <cell r="BG57">
            <v>59</v>
          </cell>
          <cell r="BH57">
            <v>60</v>
          </cell>
        </row>
        <row r="58">
          <cell r="A58" t="str">
            <v>140乳児</v>
          </cell>
          <cell r="E58" t="str">
            <v>乳児</v>
          </cell>
          <cell r="G58">
            <v>168190</v>
          </cell>
          <cell r="I58">
            <v>164640</v>
          </cell>
          <cell r="K58" t="str">
            <v>＋</v>
          </cell>
          <cell r="L58">
            <v>1570</v>
          </cell>
          <cell r="N58" t="str">
            <v>×加算率</v>
          </cell>
          <cell r="O58">
            <v>1540</v>
          </cell>
          <cell r="Q58" t="str">
            <v>×加算率</v>
          </cell>
          <cell r="AA58" t="str">
            <v>　 980人～1,049人</v>
          </cell>
          <cell r="AC58" t="str">
            <v>　 980人～1,049人</v>
          </cell>
          <cell r="AM58" t="str">
            <v>Ｄ地域</v>
          </cell>
          <cell r="AN58">
            <v>1800</v>
          </cell>
          <cell r="AO58">
            <v>2000</v>
          </cell>
          <cell r="AQ58" t="str">
            <v>ｄ地域</v>
          </cell>
          <cell r="AR58">
            <v>2300</v>
          </cell>
          <cell r="AS58">
            <v>2500</v>
          </cell>
          <cell r="BG58">
            <v>59</v>
          </cell>
          <cell r="BH58">
            <v>60</v>
          </cell>
        </row>
        <row r="59">
          <cell r="A59" t="str">
            <v>150４歳以上児</v>
          </cell>
          <cell r="C59" t="str">
            <v>　141人
　　から
　150人
　　まで</v>
          </cell>
          <cell r="D59" t="str">
            <v>2号</v>
          </cell>
          <cell r="E59" t="str">
            <v>４歳以上児</v>
          </cell>
          <cell r="G59">
            <v>31900</v>
          </cell>
          <cell r="H59">
            <v>39250</v>
          </cell>
          <cell r="I59">
            <v>28590</v>
          </cell>
          <cell r="J59">
            <v>35940</v>
          </cell>
          <cell r="K59" t="str">
            <v>＋</v>
          </cell>
          <cell r="L59">
            <v>250</v>
          </cell>
          <cell r="M59">
            <v>320</v>
          </cell>
          <cell r="N59" t="str">
            <v>×加算率</v>
          </cell>
          <cell r="O59">
            <v>210</v>
          </cell>
          <cell r="P59">
            <v>280</v>
          </cell>
          <cell r="Q59" t="str">
            <v>×加算率</v>
          </cell>
          <cell r="R59" t="str">
            <v>＋</v>
          </cell>
          <cell r="S59">
            <v>3420</v>
          </cell>
          <cell r="T59" t="str">
            <v>＋</v>
          </cell>
          <cell r="U59">
            <v>30</v>
          </cell>
          <cell r="V59" t="str">
            <v>＋</v>
          </cell>
          <cell r="W59">
            <v>7350</v>
          </cell>
          <cell r="X59">
            <v>70</v>
          </cell>
          <cell r="AA59">
            <v>666600</v>
          </cell>
          <cell r="AC59">
            <v>6660</v>
          </cell>
          <cell r="AL59" t="str">
            <v>＋</v>
          </cell>
          <cell r="AM59" t="str">
            <v>Ａ地域</v>
          </cell>
          <cell r="AN59">
            <v>2000</v>
          </cell>
          <cell r="AO59">
            <v>2200</v>
          </cell>
          <cell r="AP59" t="str">
            <v>＋</v>
          </cell>
          <cell r="AQ59" t="str">
            <v>ａ地域</v>
          </cell>
          <cell r="AR59">
            <v>5100</v>
          </cell>
          <cell r="AS59">
            <v>5700</v>
          </cell>
          <cell r="AT59" t="str">
            <v>＋</v>
          </cell>
          <cell r="AU59">
            <v>2930</v>
          </cell>
          <cell r="AV59" t="str">
            <v>＋</v>
          </cell>
          <cell r="AW59">
            <v>20</v>
          </cell>
          <cell r="AZ59" t="str">
            <v>－</v>
          </cell>
          <cell r="BA59" t="str">
            <v>(⑥＋⑦
　＋⑨＋⑪)</v>
          </cell>
          <cell r="BC59" t="str">
            <v>(⑥～⑯)</v>
          </cell>
          <cell r="BG59">
            <v>61</v>
          </cell>
          <cell r="BH59">
            <v>62</v>
          </cell>
          <cell r="BI59">
            <v>14</v>
          </cell>
        </row>
        <row r="60">
          <cell r="A60" t="str">
            <v>150３歳児</v>
          </cell>
          <cell r="E60" t="str">
            <v>３歳児</v>
          </cell>
          <cell r="G60">
            <v>39250</v>
          </cell>
          <cell r="H60">
            <v>93960</v>
          </cell>
          <cell r="I60">
            <v>35940</v>
          </cell>
          <cell r="J60">
            <v>90650</v>
          </cell>
          <cell r="K60" t="str">
            <v>＋</v>
          </cell>
          <cell r="L60">
            <v>320</v>
          </cell>
          <cell r="M60">
            <v>830</v>
          </cell>
          <cell r="N60" t="str">
            <v>×加算率</v>
          </cell>
          <cell r="O60">
            <v>280</v>
          </cell>
          <cell r="P60">
            <v>790</v>
          </cell>
          <cell r="Q60" t="str">
            <v>×加算率</v>
          </cell>
          <cell r="V60" t="str">
            <v>＋</v>
          </cell>
          <cell r="W60">
            <v>7350</v>
          </cell>
          <cell r="X60">
            <v>70</v>
          </cell>
          <cell r="AM60" t="str">
            <v>Ｂ地域</v>
          </cell>
          <cell r="AN60">
            <v>1900</v>
          </cell>
          <cell r="AO60">
            <v>2100</v>
          </cell>
          <cell r="AQ60" t="str">
            <v>ｂ地域</v>
          </cell>
          <cell r="AR60">
            <v>2800</v>
          </cell>
          <cell r="AS60">
            <v>3100</v>
          </cell>
          <cell r="BG60">
            <v>61</v>
          </cell>
          <cell r="BH60">
            <v>62</v>
          </cell>
        </row>
        <row r="61">
          <cell r="A61" t="str">
            <v>150１，２歳児</v>
          </cell>
          <cell r="D61" t="str">
            <v>3号</v>
          </cell>
          <cell r="E61" t="str">
            <v>１、２歳児</v>
          </cell>
          <cell r="G61">
            <v>93960</v>
          </cell>
          <cell r="H61">
            <v>167460</v>
          </cell>
          <cell r="I61">
            <v>90650</v>
          </cell>
          <cell r="J61">
            <v>164150</v>
          </cell>
          <cell r="K61" t="str">
            <v>＋</v>
          </cell>
          <cell r="L61">
            <v>830</v>
          </cell>
          <cell r="M61">
            <v>1570</v>
          </cell>
          <cell r="N61" t="str">
            <v>×加算率</v>
          </cell>
          <cell r="O61">
            <v>790</v>
          </cell>
          <cell r="P61">
            <v>1530</v>
          </cell>
          <cell r="Q61" t="str">
            <v>×加算率</v>
          </cell>
          <cell r="AA61" t="str">
            <v xml:space="preserve"> 1,050人～</v>
          </cell>
          <cell r="AC61" t="str">
            <v xml:space="preserve"> 1,050人～</v>
          </cell>
          <cell r="AM61" t="str">
            <v>Ｃ地域</v>
          </cell>
          <cell r="AN61">
            <v>1800</v>
          </cell>
          <cell r="AO61">
            <v>1900</v>
          </cell>
          <cell r="AQ61" t="str">
            <v>ｃ地域</v>
          </cell>
          <cell r="AR61">
            <v>2400</v>
          </cell>
          <cell r="AS61">
            <v>2700</v>
          </cell>
          <cell r="BA61">
            <v>7.0000000000000007E-2</v>
          </cell>
          <cell r="BC61">
            <v>0.98</v>
          </cell>
          <cell r="BG61">
            <v>61</v>
          </cell>
          <cell r="BH61">
            <v>62</v>
          </cell>
        </row>
        <row r="62">
          <cell r="A62" t="str">
            <v>150乳児</v>
          </cell>
          <cell r="E62" t="str">
            <v>乳児</v>
          </cell>
          <cell r="G62">
            <v>167460</v>
          </cell>
          <cell r="I62">
            <v>164150</v>
          </cell>
          <cell r="K62" t="str">
            <v>＋</v>
          </cell>
          <cell r="L62">
            <v>1570</v>
          </cell>
          <cell r="N62" t="str">
            <v>×加算率</v>
          </cell>
          <cell r="O62">
            <v>1530</v>
          </cell>
          <cell r="Q62" t="str">
            <v>×加算率</v>
          </cell>
          <cell r="AA62">
            <v>702700</v>
          </cell>
          <cell r="AC62">
            <v>7020</v>
          </cell>
          <cell r="AM62" t="str">
            <v>Ｄ地域</v>
          </cell>
          <cell r="AN62">
            <v>1700</v>
          </cell>
          <cell r="AO62">
            <v>1900</v>
          </cell>
          <cell r="AQ62" t="str">
            <v>ｄ地域</v>
          </cell>
          <cell r="AR62">
            <v>2200</v>
          </cell>
          <cell r="AS62">
            <v>2400</v>
          </cell>
          <cell r="BG62">
            <v>61</v>
          </cell>
          <cell r="BH62">
            <v>62</v>
          </cell>
        </row>
        <row r="63">
          <cell r="A63" t="str">
            <v>160４歳以上児</v>
          </cell>
          <cell r="C63" t="str">
            <v>　151人
　　から
　160人
　　まで</v>
          </cell>
          <cell r="D63" t="str">
            <v>2号</v>
          </cell>
          <cell r="E63" t="str">
            <v>４歳以上児</v>
          </cell>
          <cell r="G63">
            <v>32120</v>
          </cell>
          <cell r="H63">
            <v>39470</v>
          </cell>
          <cell r="I63">
            <v>29020</v>
          </cell>
          <cell r="J63">
            <v>36370</v>
          </cell>
          <cell r="K63" t="str">
            <v>＋</v>
          </cell>
          <cell r="L63">
            <v>250</v>
          </cell>
          <cell r="M63">
            <v>320</v>
          </cell>
          <cell r="N63" t="str">
            <v>×加算率</v>
          </cell>
          <cell r="O63">
            <v>220</v>
          </cell>
          <cell r="P63">
            <v>290</v>
          </cell>
          <cell r="Q63" t="str">
            <v>×加算率</v>
          </cell>
          <cell r="R63" t="str">
            <v>＋</v>
          </cell>
          <cell r="S63">
            <v>3200</v>
          </cell>
          <cell r="T63" t="str">
            <v>＋</v>
          </cell>
          <cell r="U63">
            <v>30</v>
          </cell>
          <cell r="V63" t="str">
            <v>＋</v>
          </cell>
          <cell r="W63">
            <v>7350</v>
          </cell>
          <cell r="X63">
            <v>70</v>
          </cell>
          <cell r="AL63" t="str">
            <v>＋</v>
          </cell>
          <cell r="AM63" t="str">
            <v>Ａ地域</v>
          </cell>
          <cell r="AN63">
            <v>1800</v>
          </cell>
          <cell r="AO63">
            <v>2000</v>
          </cell>
          <cell r="AP63" t="str">
            <v>＋</v>
          </cell>
          <cell r="AQ63" t="str">
            <v>ａ地域</v>
          </cell>
          <cell r="AR63">
            <v>4600</v>
          </cell>
          <cell r="AS63">
            <v>5200</v>
          </cell>
          <cell r="AT63" t="str">
            <v>＋</v>
          </cell>
          <cell r="AU63">
            <v>2750</v>
          </cell>
          <cell r="AV63" t="str">
            <v>＋</v>
          </cell>
          <cell r="AW63">
            <v>20</v>
          </cell>
          <cell r="AZ63" t="str">
            <v>－</v>
          </cell>
          <cell r="BA63" t="str">
            <v>(⑥＋⑦
　＋⑨＋⑪)</v>
          </cell>
          <cell r="BC63" t="str">
            <v>(⑥～⑯)</v>
          </cell>
          <cell r="BG63">
            <v>63</v>
          </cell>
          <cell r="BH63">
            <v>64</v>
          </cell>
          <cell r="BI63">
            <v>15</v>
          </cell>
        </row>
        <row r="64">
          <cell r="A64" t="str">
            <v>160３歳児</v>
          </cell>
          <cell r="E64" t="str">
            <v>３歳児</v>
          </cell>
          <cell r="G64">
            <v>39470</v>
          </cell>
          <cell r="H64">
            <v>94180</v>
          </cell>
          <cell r="I64">
            <v>36370</v>
          </cell>
          <cell r="J64">
            <v>91080</v>
          </cell>
          <cell r="K64" t="str">
            <v>＋</v>
          </cell>
          <cell r="L64">
            <v>320</v>
          </cell>
          <cell r="M64">
            <v>830</v>
          </cell>
          <cell r="N64" t="str">
            <v>×加算率</v>
          </cell>
          <cell r="O64">
            <v>290</v>
          </cell>
          <cell r="P64">
            <v>800</v>
          </cell>
          <cell r="Q64" t="str">
            <v>×加算率</v>
          </cell>
          <cell r="V64" t="str">
            <v>＋</v>
          </cell>
          <cell r="W64">
            <v>7350</v>
          </cell>
          <cell r="X64">
            <v>70</v>
          </cell>
          <cell r="AM64" t="str">
            <v>Ｂ地域</v>
          </cell>
          <cell r="AN64">
            <v>1800</v>
          </cell>
          <cell r="AO64">
            <v>1900</v>
          </cell>
          <cell r="AQ64" t="str">
            <v>ｂ地域</v>
          </cell>
          <cell r="AR64">
            <v>2500</v>
          </cell>
          <cell r="AS64">
            <v>2800</v>
          </cell>
          <cell r="BG64">
            <v>63</v>
          </cell>
          <cell r="BH64">
            <v>64</v>
          </cell>
        </row>
        <row r="65">
          <cell r="A65" t="str">
            <v>160１，２歳児</v>
          </cell>
          <cell r="D65" t="str">
            <v>3号</v>
          </cell>
          <cell r="E65" t="str">
            <v>１、２歳児</v>
          </cell>
          <cell r="G65">
            <v>94180</v>
          </cell>
          <cell r="H65">
            <v>167680</v>
          </cell>
          <cell r="I65">
            <v>91080</v>
          </cell>
          <cell r="J65">
            <v>164580</v>
          </cell>
          <cell r="K65" t="str">
            <v>＋</v>
          </cell>
          <cell r="L65">
            <v>830</v>
          </cell>
          <cell r="M65">
            <v>1570</v>
          </cell>
          <cell r="N65" t="str">
            <v>×加算率</v>
          </cell>
          <cell r="O65">
            <v>800</v>
          </cell>
          <cell r="P65">
            <v>1540</v>
          </cell>
          <cell r="Q65" t="str">
            <v>×加算率</v>
          </cell>
          <cell r="AM65" t="str">
            <v>Ｃ地域</v>
          </cell>
          <cell r="AN65">
            <v>1600</v>
          </cell>
          <cell r="AO65">
            <v>1800</v>
          </cell>
          <cell r="AQ65" t="str">
            <v>ｃ地域</v>
          </cell>
          <cell r="AR65">
            <v>2200</v>
          </cell>
          <cell r="AS65">
            <v>2500</v>
          </cell>
          <cell r="BA65">
            <v>0.08</v>
          </cell>
          <cell r="BC65">
            <v>0.98</v>
          </cell>
          <cell r="BG65">
            <v>63</v>
          </cell>
          <cell r="BH65">
            <v>64</v>
          </cell>
        </row>
        <row r="66">
          <cell r="A66" t="str">
            <v>160乳児</v>
          </cell>
          <cell r="E66" t="str">
            <v>乳児</v>
          </cell>
          <cell r="G66">
            <v>167680</v>
          </cell>
          <cell r="I66">
            <v>164580</v>
          </cell>
          <cell r="K66" t="str">
            <v>＋</v>
          </cell>
          <cell r="L66">
            <v>1570</v>
          </cell>
          <cell r="N66" t="str">
            <v>×加算率</v>
          </cell>
          <cell r="O66">
            <v>1540</v>
          </cell>
          <cell r="Q66" t="str">
            <v>×加算率</v>
          </cell>
          <cell r="AM66" t="str">
            <v>Ｄ地域</v>
          </cell>
          <cell r="AN66">
            <v>1600</v>
          </cell>
          <cell r="AO66">
            <v>1700</v>
          </cell>
          <cell r="AQ66" t="str">
            <v>ｄ地域</v>
          </cell>
          <cell r="AR66">
            <v>2000</v>
          </cell>
          <cell r="AS66">
            <v>2200</v>
          </cell>
          <cell r="BG66">
            <v>63</v>
          </cell>
          <cell r="BH66">
            <v>64</v>
          </cell>
        </row>
        <row r="67">
          <cell r="A67" t="str">
            <v>170４歳以上児</v>
          </cell>
          <cell r="C67" t="str">
            <v>　161人
　　から
　170人
　　まで</v>
          </cell>
          <cell r="D67" t="str">
            <v>2号</v>
          </cell>
          <cell r="E67" t="str">
            <v>４歳以上児</v>
          </cell>
          <cell r="G67">
            <v>31530</v>
          </cell>
          <cell r="H67">
            <v>38880</v>
          </cell>
          <cell r="I67">
            <v>28610</v>
          </cell>
          <cell r="J67">
            <v>35960</v>
          </cell>
          <cell r="K67" t="str">
            <v>＋</v>
          </cell>
          <cell r="L67">
            <v>240</v>
          </cell>
          <cell r="M67">
            <v>310</v>
          </cell>
          <cell r="N67" t="str">
            <v>×加算率</v>
          </cell>
          <cell r="O67">
            <v>210</v>
          </cell>
          <cell r="P67">
            <v>280</v>
          </cell>
          <cell r="Q67" t="str">
            <v>×加算率</v>
          </cell>
          <cell r="R67" t="str">
            <v>＋</v>
          </cell>
          <cell r="S67">
            <v>3020</v>
          </cell>
          <cell r="T67" t="str">
            <v>＋</v>
          </cell>
          <cell r="U67">
            <v>30</v>
          </cell>
          <cell r="V67" t="str">
            <v>＋</v>
          </cell>
          <cell r="W67">
            <v>7350</v>
          </cell>
          <cell r="X67">
            <v>70</v>
          </cell>
          <cell r="AL67" t="str">
            <v>＋</v>
          </cell>
          <cell r="AM67" t="str">
            <v>Ａ地域</v>
          </cell>
          <cell r="AN67">
            <v>2000</v>
          </cell>
          <cell r="AO67">
            <v>2200</v>
          </cell>
          <cell r="AP67" t="str">
            <v>＋</v>
          </cell>
          <cell r="AQ67" t="str">
            <v>ａ地域</v>
          </cell>
          <cell r="AR67">
            <v>5100</v>
          </cell>
          <cell r="AS67">
            <v>5700</v>
          </cell>
          <cell r="AT67" t="str">
            <v>＋</v>
          </cell>
          <cell r="AU67">
            <v>2590</v>
          </cell>
          <cell r="AV67" t="str">
            <v>＋</v>
          </cell>
          <cell r="AW67">
            <v>20</v>
          </cell>
          <cell r="AZ67" t="str">
            <v>－</v>
          </cell>
          <cell r="BA67" t="str">
            <v>(⑥＋⑦
　＋⑨＋⑪)</v>
          </cell>
          <cell r="BC67" t="str">
            <v>(⑥～⑯)</v>
          </cell>
          <cell r="BG67">
            <v>65</v>
          </cell>
          <cell r="BH67">
            <v>66</v>
          </cell>
          <cell r="BI67">
            <v>16</v>
          </cell>
        </row>
        <row r="68">
          <cell r="A68" t="str">
            <v>170３歳児</v>
          </cell>
          <cell r="E68" t="str">
            <v>３歳児</v>
          </cell>
          <cell r="G68">
            <v>38880</v>
          </cell>
          <cell r="H68">
            <v>93590</v>
          </cell>
          <cell r="I68">
            <v>35960</v>
          </cell>
          <cell r="J68">
            <v>90670</v>
          </cell>
          <cell r="K68" t="str">
            <v>＋</v>
          </cell>
          <cell r="L68">
            <v>310</v>
          </cell>
          <cell r="M68">
            <v>820</v>
          </cell>
          <cell r="N68" t="str">
            <v>×加算率</v>
          </cell>
          <cell r="O68">
            <v>280</v>
          </cell>
          <cell r="P68">
            <v>790</v>
          </cell>
          <cell r="Q68" t="str">
            <v>×加算率</v>
          </cell>
          <cell r="V68" t="str">
            <v>＋</v>
          </cell>
          <cell r="W68">
            <v>7350</v>
          </cell>
          <cell r="X68">
            <v>70</v>
          </cell>
          <cell r="AM68" t="str">
            <v>Ｂ地域</v>
          </cell>
          <cell r="AN68">
            <v>1900</v>
          </cell>
          <cell r="AO68">
            <v>2100</v>
          </cell>
          <cell r="AQ68" t="str">
            <v>ｂ地域</v>
          </cell>
          <cell r="AR68">
            <v>2800</v>
          </cell>
          <cell r="AS68">
            <v>3100</v>
          </cell>
          <cell r="BG68">
            <v>65</v>
          </cell>
          <cell r="BH68">
            <v>66</v>
          </cell>
        </row>
        <row r="69">
          <cell r="A69" t="str">
            <v>170１，２歳児</v>
          </cell>
          <cell r="D69" t="str">
            <v>3号</v>
          </cell>
          <cell r="E69" t="str">
            <v>１、２歳児</v>
          </cell>
          <cell r="G69">
            <v>93590</v>
          </cell>
          <cell r="H69">
            <v>167090</v>
          </cell>
          <cell r="I69">
            <v>90670</v>
          </cell>
          <cell r="J69">
            <v>164170</v>
          </cell>
          <cell r="K69" t="str">
            <v>＋</v>
          </cell>
          <cell r="L69">
            <v>820</v>
          </cell>
          <cell r="M69">
            <v>1560</v>
          </cell>
          <cell r="N69" t="str">
            <v>×加算率</v>
          </cell>
          <cell r="O69">
            <v>790</v>
          </cell>
          <cell r="P69">
            <v>1530</v>
          </cell>
          <cell r="Q69" t="str">
            <v>×加算率</v>
          </cell>
          <cell r="AM69" t="str">
            <v>Ｃ地域</v>
          </cell>
          <cell r="AN69">
            <v>1800</v>
          </cell>
          <cell r="AO69">
            <v>1900</v>
          </cell>
          <cell r="AQ69" t="str">
            <v>ｃ地域</v>
          </cell>
          <cell r="AR69">
            <v>2400</v>
          </cell>
          <cell r="AS69">
            <v>2700</v>
          </cell>
          <cell r="BA69">
            <v>7.0000000000000007E-2</v>
          </cell>
          <cell r="BC69">
            <v>0.99</v>
          </cell>
          <cell r="BG69">
            <v>65</v>
          </cell>
          <cell r="BH69">
            <v>66</v>
          </cell>
        </row>
        <row r="70">
          <cell r="A70" t="str">
            <v>170乳児</v>
          </cell>
          <cell r="E70" t="str">
            <v>乳児</v>
          </cell>
          <cell r="G70">
            <v>167090</v>
          </cell>
          <cell r="I70">
            <v>164170</v>
          </cell>
          <cell r="K70" t="str">
            <v>＋</v>
          </cell>
          <cell r="L70">
            <v>1560</v>
          </cell>
          <cell r="N70" t="str">
            <v>×加算率</v>
          </cell>
          <cell r="O70">
            <v>1530</v>
          </cell>
          <cell r="Q70" t="str">
            <v>×加算率</v>
          </cell>
          <cell r="AM70" t="str">
            <v>Ｄ地域</v>
          </cell>
          <cell r="AN70">
            <v>1700</v>
          </cell>
          <cell r="AO70">
            <v>1800</v>
          </cell>
          <cell r="AQ70" t="str">
            <v>ｄ地域</v>
          </cell>
          <cell r="AR70">
            <v>2200</v>
          </cell>
          <cell r="AS70">
            <v>2400</v>
          </cell>
          <cell r="BG70">
            <v>65</v>
          </cell>
          <cell r="BH70">
            <v>66</v>
          </cell>
        </row>
        <row r="71">
          <cell r="A71" t="str">
            <v>180４歳以上児</v>
          </cell>
          <cell r="C71" t="str">
            <v>　171人
　　以上</v>
          </cell>
          <cell r="D71" t="str">
            <v>2号</v>
          </cell>
          <cell r="E71" t="str">
            <v>４歳以上児</v>
          </cell>
          <cell r="G71">
            <v>30980</v>
          </cell>
          <cell r="H71">
            <v>38330</v>
          </cell>
          <cell r="I71">
            <v>28220</v>
          </cell>
          <cell r="J71">
            <v>35570</v>
          </cell>
          <cell r="K71" t="str">
            <v>＋</v>
          </cell>
          <cell r="L71">
            <v>240</v>
          </cell>
          <cell r="M71">
            <v>310</v>
          </cell>
          <cell r="N71" t="str">
            <v>×加算率</v>
          </cell>
          <cell r="O71">
            <v>210</v>
          </cell>
          <cell r="P71">
            <v>280</v>
          </cell>
          <cell r="Q71" t="str">
            <v>×加算率</v>
          </cell>
          <cell r="R71" t="str">
            <v>＋</v>
          </cell>
          <cell r="S71">
            <v>2850</v>
          </cell>
          <cell r="T71" t="str">
            <v>＋</v>
          </cell>
          <cell r="U71">
            <v>20</v>
          </cell>
          <cell r="V71" t="str">
            <v>＋</v>
          </cell>
          <cell r="W71">
            <v>7350</v>
          </cell>
          <cell r="X71">
            <v>70</v>
          </cell>
          <cell r="AL71" t="str">
            <v>＋</v>
          </cell>
          <cell r="AM71" t="str">
            <v>Ａ地域</v>
          </cell>
          <cell r="AN71">
            <v>1800</v>
          </cell>
          <cell r="AO71">
            <v>2000</v>
          </cell>
          <cell r="AP71" t="str">
            <v>＋</v>
          </cell>
          <cell r="AQ71" t="str">
            <v>ａ地域</v>
          </cell>
          <cell r="AR71">
            <v>4600</v>
          </cell>
          <cell r="AS71">
            <v>5200</v>
          </cell>
          <cell r="AT71" t="str">
            <v>＋</v>
          </cell>
          <cell r="AU71">
            <v>2440</v>
          </cell>
          <cell r="AV71" t="str">
            <v>＋</v>
          </cell>
          <cell r="AW71">
            <v>20</v>
          </cell>
          <cell r="AZ71" t="str">
            <v>－</v>
          </cell>
          <cell r="BA71" t="str">
            <v>(⑥＋⑦
　＋⑨＋⑪)</v>
          </cell>
          <cell r="BC71" t="str">
            <v>(⑥～⑯)</v>
          </cell>
          <cell r="BG71">
            <v>67</v>
          </cell>
          <cell r="BH71">
            <v>68</v>
          </cell>
          <cell r="BI71">
            <v>17</v>
          </cell>
        </row>
        <row r="72">
          <cell r="A72" t="str">
            <v>180３歳児</v>
          </cell>
          <cell r="E72" t="str">
            <v>３歳児</v>
          </cell>
          <cell r="G72">
            <v>38330</v>
          </cell>
          <cell r="H72">
            <v>93040</v>
          </cell>
          <cell r="I72">
            <v>35570</v>
          </cell>
          <cell r="J72">
            <v>90280</v>
          </cell>
          <cell r="K72" t="str">
            <v>＋</v>
          </cell>
          <cell r="L72">
            <v>310</v>
          </cell>
          <cell r="M72">
            <v>820</v>
          </cell>
          <cell r="N72" t="str">
            <v>×加算率</v>
          </cell>
          <cell r="O72">
            <v>280</v>
          </cell>
          <cell r="P72">
            <v>790</v>
          </cell>
          <cell r="Q72" t="str">
            <v>×加算率</v>
          </cell>
          <cell r="V72" t="str">
            <v>＋</v>
          </cell>
          <cell r="W72">
            <v>7350</v>
          </cell>
          <cell r="X72">
            <v>70</v>
          </cell>
          <cell r="AM72" t="str">
            <v>Ｂ地域</v>
          </cell>
          <cell r="AN72">
            <v>1800</v>
          </cell>
          <cell r="AO72">
            <v>1900</v>
          </cell>
          <cell r="AQ72" t="str">
            <v>ｂ地域</v>
          </cell>
          <cell r="AR72">
            <v>2500</v>
          </cell>
          <cell r="AS72">
            <v>2800</v>
          </cell>
          <cell r="BG72">
            <v>67</v>
          </cell>
          <cell r="BH72">
            <v>68</v>
          </cell>
        </row>
        <row r="73">
          <cell r="A73" t="str">
            <v>180１，２歳児</v>
          </cell>
          <cell r="D73" t="str">
            <v>3号</v>
          </cell>
          <cell r="E73" t="str">
            <v>１、２歳児</v>
          </cell>
          <cell r="G73">
            <v>93040</v>
          </cell>
          <cell r="H73">
            <v>166540</v>
          </cell>
          <cell r="I73">
            <v>90280</v>
          </cell>
          <cell r="J73">
            <v>163780</v>
          </cell>
          <cell r="K73" t="str">
            <v>＋</v>
          </cell>
          <cell r="L73">
            <v>820</v>
          </cell>
          <cell r="M73">
            <v>1560</v>
          </cell>
          <cell r="N73" t="str">
            <v>×加算率</v>
          </cell>
          <cell r="O73">
            <v>790</v>
          </cell>
          <cell r="P73">
            <v>1530</v>
          </cell>
          <cell r="Q73" t="str">
            <v>×加算率</v>
          </cell>
          <cell r="AM73" t="str">
            <v>Ｃ地域</v>
          </cell>
          <cell r="AN73">
            <v>1700</v>
          </cell>
          <cell r="AO73">
            <v>1800</v>
          </cell>
          <cell r="AQ73" t="str">
            <v>ｃ地域</v>
          </cell>
          <cell r="AR73">
            <v>2200</v>
          </cell>
          <cell r="AS73">
            <v>2500</v>
          </cell>
          <cell r="BA73">
            <v>7.0000000000000007E-2</v>
          </cell>
          <cell r="BC73">
            <v>0.99</v>
          </cell>
          <cell r="BG73">
            <v>67</v>
          </cell>
          <cell r="BH73">
            <v>68</v>
          </cell>
        </row>
        <row r="74">
          <cell r="A74" t="str">
            <v>180乳児</v>
          </cell>
          <cell r="E74" t="str">
            <v>乳児</v>
          </cell>
          <cell r="G74">
            <v>166540</v>
          </cell>
          <cell r="I74">
            <v>163780</v>
          </cell>
          <cell r="K74" t="str">
            <v>＋</v>
          </cell>
          <cell r="L74">
            <v>1560</v>
          </cell>
          <cell r="N74" t="str">
            <v>×加算率</v>
          </cell>
          <cell r="O74">
            <v>1530</v>
          </cell>
          <cell r="Q74" t="str">
            <v>×加算率</v>
          </cell>
          <cell r="AM74" t="str">
            <v>Ｄ地域</v>
          </cell>
          <cell r="AN74">
            <v>1600</v>
          </cell>
          <cell r="AO74">
            <v>1700</v>
          </cell>
          <cell r="AQ74" t="str">
            <v>ｄ地域</v>
          </cell>
          <cell r="AR74">
            <v>2000</v>
          </cell>
          <cell r="AS74">
            <v>2200</v>
          </cell>
          <cell r="BG74">
            <v>67</v>
          </cell>
          <cell r="BH74">
            <v>68</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4"/>
  <sheetViews>
    <sheetView workbookViewId="0">
      <selection activeCell="A2" sqref="A2"/>
    </sheetView>
  </sheetViews>
  <sheetFormatPr defaultRowHeight="13.5"/>
  <sheetData>
    <row r="2" spans="1:2" ht="21">
      <c r="A2" s="128" t="s">
        <v>321</v>
      </c>
    </row>
    <row r="4" spans="1:2">
      <c r="B4" t="s">
        <v>322</v>
      </c>
    </row>
  </sheetData>
  <sheetProtection algorithmName="SHA-512" hashValue="8j9I0k7WMQoU3asUX4BP+VbcUisGH4DzGvSQ5tPEyJSSfT+gCfaC1XH3GCeMXJHDDT4SoSmFGH9zoeRqPWggrg==" saltValue="OtuiLg6b253HZ4CMS5NeWA==" spinCount="100000" sheet="1" objects="1" scenarios="1"/>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A1:BR223"/>
  <sheetViews>
    <sheetView showGridLines="0" tabSelected="1" view="pageBreakPreview" topLeftCell="U1" zoomScale="55" zoomScaleNormal="70" zoomScaleSheetLayoutView="55" workbookViewId="0">
      <selection activeCell="AH1" sqref="AH1"/>
    </sheetView>
  </sheetViews>
  <sheetFormatPr defaultColWidth="8.875" defaultRowHeight="13.5"/>
  <cols>
    <col min="1" max="1" width="7.375" style="1" customWidth="1"/>
    <col min="2" max="8" width="8.875" style="1" customWidth="1"/>
    <col min="9" max="9" width="6.5" style="1" customWidth="1"/>
    <col min="10" max="10" width="9" style="1" customWidth="1"/>
    <col min="11" max="11" width="6.125" style="1" customWidth="1"/>
    <col min="12" max="12" width="3.25" style="1" customWidth="1"/>
    <col min="13" max="13" width="4.125" style="1" customWidth="1"/>
    <col min="14" max="14" width="24.125" style="1" customWidth="1"/>
    <col min="15" max="16" width="6.625" style="1" customWidth="1"/>
    <col min="17" max="17" width="8.875" style="1" bestFit="1" customWidth="1"/>
    <col min="18" max="18" width="6.625" style="1" customWidth="1"/>
    <col min="19" max="19" width="7.75" style="1" customWidth="1"/>
    <col min="20" max="20" width="7" style="1" bestFit="1" customWidth="1"/>
    <col min="21" max="21" width="12.125" style="1" customWidth="1"/>
    <col min="22" max="22" width="15.625" style="1" customWidth="1"/>
    <col min="23" max="23" width="19.5" style="1" customWidth="1"/>
    <col min="24" max="25" width="28.625" style="1" customWidth="1"/>
    <col min="26" max="26" width="31.375" style="1" customWidth="1"/>
    <col min="27" max="27" width="19.5" style="1" customWidth="1"/>
    <col min="28" max="29" width="21.75" style="1" customWidth="1"/>
    <col min="30" max="30" width="35.75" style="1" hidden="1" customWidth="1"/>
    <col min="31" max="32" width="19.5" style="1" customWidth="1"/>
    <col min="33" max="33" width="25.375" style="1" customWidth="1"/>
    <col min="34" max="34" width="19.5" style="1" customWidth="1"/>
    <col min="35" max="35" width="3.5" style="1" customWidth="1"/>
    <col min="36" max="36" width="3.625" style="1" customWidth="1"/>
    <col min="37" max="40" width="8.875" style="1" customWidth="1"/>
    <col min="41" max="42" width="9.75" style="1" customWidth="1"/>
    <col min="43" max="52" width="8.875" style="1"/>
    <col min="53" max="53" width="10.5" style="1" customWidth="1"/>
    <col min="54" max="16384" width="8.875" style="1"/>
  </cols>
  <sheetData>
    <row r="1" spans="1:70" s="3" customFormat="1" ht="30" customHeight="1">
      <c r="A1" s="207" t="s">
        <v>77</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110" t="s">
        <v>334</v>
      </c>
    </row>
    <row r="2" spans="1:70" s="3" customFormat="1" ht="30" customHeight="1">
      <c r="A2" s="159" t="s">
        <v>212</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row>
    <row r="3" spans="1:70" s="3" customFormat="1" ht="30" customHeight="1">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row>
    <row r="4" spans="1:70" s="3" customFormat="1" ht="30" customHeight="1">
      <c r="A4" s="207" t="s">
        <v>66</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row>
    <row r="5" spans="1:70" s="3" customFormat="1" ht="30" customHeight="1">
      <c r="A5" s="17"/>
      <c r="B5" s="16"/>
      <c r="C5" s="17"/>
      <c r="D5" s="17"/>
      <c r="E5" s="17"/>
      <c r="F5" s="17"/>
      <c r="G5" s="17"/>
      <c r="H5" s="17"/>
      <c r="I5" s="17"/>
      <c r="J5" s="17"/>
      <c r="K5" s="17"/>
      <c r="L5" s="17"/>
      <c r="M5" s="17"/>
      <c r="N5" s="17"/>
      <c r="O5" s="17"/>
      <c r="P5" s="17"/>
      <c r="Q5" s="17"/>
      <c r="R5" s="17"/>
      <c r="S5" s="17"/>
      <c r="T5" s="17"/>
      <c r="U5" s="17"/>
      <c r="V5" s="17"/>
      <c r="W5" s="17"/>
      <c r="X5" s="17"/>
      <c r="Y5" s="211" t="s">
        <v>67</v>
      </c>
      <c r="Z5" s="212"/>
      <c r="AA5" s="213"/>
      <c r="AB5" s="140" t="s">
        <v>261</v>
      </c>
      <c r="AC5" s="240">
        <f>入力シート!P6</f>
        <v>0</v>
      </c>
      <c r="AD5" s="240"/>
      <c r="AE5" s="240"/>
      <c r="AF5" s="141" t="s">
        <v>277</v>
      </c>
    </row>
    <row r="6" spans="1:70" s="3" customFormat="1" ht="30" customHeight="1">
      <c r="A6" s="17"/>
      <c r="B6" s="238"/>
      <c r="C6" s="238"/>
      <c r="D6" s="234" t="s">
        <v>62</v>
      </c>
      <c r="E6" s="239" t="s">
        <v>63</v>
      </c>
      <c r="F6" s="239"/>
      <c r="G6" s="239"/>
      <c r="H6" s="239"/>
      <c r="I6" s="239"/>
      <c r="J6" s="239"/>
      <c r="K6" s="239"/>
      <c r="L6" s="17"/>
      <c r="M6" s="17"/>
      <c r="N6" s="17"/>
      <c r="O6" s="17"/>
      <c r="P6" s="17"/>
      <c r="Q6" s="17"/>
      <c r="R6" s="17"/>
      <c r="S6" s="17"/>
      <c r="T6" s="17"/>
      <c r="U6" s="17"/>
      <c r="V6" s="17"/>
      <c r="W6" s="17"/>
      <c r="X6" s="17"/>
      <c r="Y6" s="211" t="s">
        <v>68</v>
      </c>
      <c r="Z6" s="212"/>
      <c r="AA6" s="213"/>
      <c r="AB6" s="208">
        <f>入力シート!K7</f>
        <v>0</v>
      </c>
      <c r="AC6" s="208"/>
      <c r="AD6" s="208"/>
      <c r="AE6" s="208"/>
      <c r="AF6" s="208"/>
    </row>
    <row r="7" spans="1:70" s="3" customFormat="1" ht="30" customHeight="1">
      <c r="A7" s="17"/>
      <c r="B7" s="238"/>
      <c r="C7" s="238"/>
      <c r="D7" s="234"/>
      <c r="E7" s="239"/>
      <c r="F7" s="239"/>
      <c r="G7" s="239"/>
      <c r="H7" s="239"/>
      <c r="I7" s="239"/>
      <c r="J7" s="239"/>
      <c r="K7" s="239"/>
      <c r="L7" s="17"/>
      <c r="M7" s="17"/>
      <c r="N7" s="17"/>
      <c r="O7" s="17"/>
      <c r="P7" s="17"/>
      <c r="Q7" s="17"/>
      <c r="R7" s="17"/>
      <c r="S7" s="17"/>
      <c r="T7" s="17"/>
      <c r="U7" s="17"/>
      <c r="V7" s="17"/>
      <c r="W7" s="17"/>
      <c r="X7" s="17"/>
      <c r="Y7" s="211" t="s">
        <v>69</v>
      </c>
      <c r="Z7" s="212"/>
      <c r="AA7" s="213"/>
      <c r="AB7" s="233">
        <f>入力シート!K8</f>
        <v>0</v>
      </c>
      <c r="AC7" s="233"/>
      <c r="AD7" s="233"/>
      <c r="AE7" s="233"/>
      <c r="AF7" s="233"/>
    </row>
    <row r="8" spans="1:70" s="3" customFormat="1" ht="60" customHeight="1">
      <c r="A8" s="17"/>
      <c r="B8" s="238"/>
      <c r="C8" s="238"/>
      <c r="D8" s="234"/>
      <c r="E8" s="239"/>
      <c r="F8" s="239"/>
      <c r="G8" s="239"/>
      <c r="H8" s="239"/>
      <c r="I8" s="239"/>
      <c r="J8" s="239"/>
      <c r="K8" s="239"/>
      <c r="L8" s="17"/>
      <c r="M8" s="17"/>
      <c r="N8" s="17"/>
      <c r="O8" s="17"/>
      <c r="P8" s="17"/>
      <c r="Q8" s="17"/>
      <c r="R8" s="17"/>
      <c r="S8" s="17"/>
      <c r="T8" s="17"/>
      <c r="U8" s="17"/>
      <c r="V8" s="17"/>
      <c r="W8" s="17"/>
      <c r="X8" s="17"/>
      <c r="Y8" s="211" t="s">
        <v>70</v>
      </c>
      <c r="Z8" s="212"/>
      <c r="AA8" s="213"/>
      <c r="AB8" s="208">
        <f>入力シート!K9</f>
        <v>0</v>
      </c>
      <c r="AC8" s="208"/>
      <c r="AD8" s="208"/>
      <c r="AE8" s="208"/>
      <c r="AF8" s="208"/>
    </row>
    <row r="9" spans="1:70" s="3" customFormat="1" ht="30" customHeight="1" thickBot="1">
      <c r="A9" s="17"/>
      <c r="B9" s="16"/>
      <c r="C9" s="17"/>
      <c r="D9" s="17"/>
      <c r="E9" s="17"/>
      <c r="F9" s="17"/>
      <c r="G9" s="17"/>
      <c r="H9" s="17"/>
      <c r="I9" s="17"/>
      <c r="J9" s="17"/>
      <c r="K9" s="17"/>
      <c r="L9" s="17"/>
      <c r="M9" s="17"/>
      <c r="N9" s="17"/>
      <c r="O9" s="17"/>
      <c r="P9" s="17"/>
      <c r="Q9" s="17"/>
      <c r="R9" s="17"/>
      <c r="S9" s="17"/>
      <c r="T9" s="17"/>
      <c r="U9" s="17"/>
      <c r="V9" s="17"/>
      <c r="W9" s="17"/>
      <c r="X9" s="17"/>
      <c r="Y9" s="211" t="s">
        <v>262</v>
      </c>
      <c r="Z9" s="212"/>
      <c r="AA9" s="212"/>
      <c r="AB9" s="209">
        <f>入力シート!K10</f>
        <v>0</v>
      </c>
      <c r="AC9" s="210"/>
      <c r="AD9" s="210"/>
      <c r="AE9" s="210"/>
      <c r="AF9" s="142" t="s">
        <v>278</v>
      </c>
    </row>
    <row r="10" spans="1:70" s="3" customFormat="1" ht="30" customHeight="1" thickBot="1">
      <c r="A10" s="17"/>
      <c r="B10" s="219" t="s">
        <v>81</v>
      </c>
      <c r="C10" s="220"/>
      <c r="D10" s="220"/>
      <c r="E10" s="221"/>
      <c r="F10" s="42"/>
      <c r="G10" s="216" t="s">
        <v>82</v>
      </c>
      <c r="H10" s="217"/>
      <c r="I10" s="217"/>
      <c r="J10" s="217"/>
      <c r="K10" s="218"/>
      <c r="L10" s="17"/>
      <c r="M10" s="17"/>
      <c r="N10" s="17"/>
      <c r="O10" s="17"/>
      <c r="P10" s="17"/>
      <c r="Q10" s="17"/>
      <c r="R10" s="17"/>
      <c r="S10" s="17"/>
      <c r="T10" s="17"/>
      <c r="U10" s="17"/>
      <c r="V10" s="17"/>
      <c r="W10" s="17"/>
      <c r="X10" s="17"/>
      <c r="Y10" s="17"/>
      <c r="Z10" s="17"/>
      <c r="AA10" s="17"/>
      <c r="AB10" s="17"/>
      <c r="AC10" s="17"/>
      <c r="AD10" s="17"/>
      <c r="AE10" s="17"/>
      <c r="AF10" s="17"/>
      <c r="AG10" s="17"/>
      <c r="AH10" s="17"/>
      <c r="AI10" s="17"/>
    </row>
    <row r="11" spans="1:70" s="3" customFormat="1" ht="66" customHeight="1" thickBot="1">
      <c r="A11" s="15"/>
      <c r="B11" s="224">
        <f>入力シート!C19</f>
        <v>0</v>
      </c>
      <c r="C11" s="225"/>
      <c r="D11" s="225"/>
      <c r="E11" s="226"/>
      <c r="F11" s="43"/>
      <c r="G11" s="162">
        <f>入力シート!C13</f>
        <v>0</v>
      </c>
      <c r="H11" s="163"/>
      <c r="I11" s="163"/>
      <c r="J11" s="163"/>
      <c r="K11" s="164"/>
      <c r="L11" s="17"/>
      <c r="M11" s="170" t="s">
        <v>15</v>
      </c>
      <c r="N11" s="170"/>
      <c r="O11" s="182" t="s">
        <v>260</v>
      </c>
      <c r="P11" s="183"/>
      <c r="Q11" s="183"/>
      <c r="R11" s="184"/>
      <c r="S11" s="182" t="s">
        <v>23</v>
      </c>
      <c r="T11" s="184"/>
      <c r="U11" s="192" t="s">
        <v>72</v>
      </c>
      <c r="V11" s="170" t="s">
        <v>14</v>
      </c>
      <c r="W11" s="179" t="s">
        <v>282</v>
      </c>
      <c r="X11" s="173" t="s">
        <v>283</v>
      </c>
      <c r="Y11" s="176" t="s">
        <v>284</v>
      </c>
      <c r="Z11" s="235" t="s">
        <v>285</v>
      </c>
      <c r="AA11" s="101" t="str">
        <f>IF(B11=0,"基準年度適用賃金",B11&amp;"適用賃金")</f>
        <v>基準年度適用賃金</v>
      </c>
      <c r="AB11" s="111" t="str">
        <f>IF(B11=0,"基準年度適用賃金",B11&amp;"適用賃金+人勧分")</f>
        <v>基準年度適用賃金</v>
      </c>
      <c r="AC11" s="188" t="s">
        <v>286</v>
      </c>
      <c r="AD11" s="47" t="s">
        <v>91</v>
      </c>
      <c r="AE11" s="168" t="s">
        <v>244</v>
      </c>
      <c r="AF11" s="172"/>
      <c r="AG11" s="172"/>
      <c r="AH11" s="168" t="s">
        <v>90</v>
      </c>
      <c r="AI11" s="15"/>
    </row>
    <row r="12" spans="1:70" ht="81" customHeight="1">
      <c r="A12" s="13"/>
      <c r="B12" s="41"/>
      <c r="C12" s="41"/>
      <c r="D12" s="36"/>
      <c r="E12" s="167"/>
      <c r="F12" s="167"/>
      <c r="G12" s="167"/>
      <c r="H12" s="167"/>
      <c r="I12" s="167"/>
      <c r="J12" s="167"/>
      <c r="K12" s="167"/>
      <c r="L12" s="13"/>
      <c r="M12" s="171"/>
      <c r="N12" s="171"/>
      <c r="O12" s="185" t="s">
        <v>287</v>
      </c>
      <c r="P12" s="186"/>
      <c r="Q12" s="186"/>
      <c r="R12" s="187"/>
      <c r="S12" s="222"/>
      <c r="T12" s="223"/>
      <c r="U12" s="193"/>
      <c r="V12" s="171"/>
      <c r="W12" s="180"/>
      <c r="X12" s="174"/>
      <c r="Y12" s="177"/>
      <c r="Z12" s="236"/>
      <c r="AA12" s="102" t="s">
        <v>246</v>
      </c>
      <c r="AB12" s="112" t="s">
        <v>252</v>
      </c>
      <c r="AC12" s="189"/>
      <c r="AD12" s="76" t="s">
        <v>259</v>
      </c>
      <c r="AE12" s="102"/>
      <c r="AF12" s="107" t="s">
        <v>288</v>
      </c>
      <c r="AG12" s="104" t="s">
        <v>289</v>
      </c>
      <c r="AH12" s="169"/>
      <c r="AI12" s="15"/>
      <c r="AJ12" s="26"/>
      <c r="AK12" s="5"/>
      <c r="AL12" s="5"/>
      <c r="AM12" s="5"/>
      <c r="AN12" s="5"/>
      <c r="BQ12" s="158" t="s">
        <v>330</v>
      </c>
      <c r="BR12" s="157"/>
    </row>
    <row r="13" spans="1:70" ht="54" customHeight="1">
      <c r="A13" s="13"/>
      <c r="B13" s="41"/>
      <c r="C13" s="41"/>
      <c r="D13" s="53"/>
      <c r="E13" s="52"/>
      <c r="F13" s="52"/>
      <c r="G13" s="52"/>
      <c r="H13" s="52"/>
      <c r="I13" s="52"/>
      <c r="J13" s="52"/>
      <c r="K13" s="52"/>
      <c r="L13" s="13"/>
      <c r="M13" s="227"/>
      <c r="N13" s="228"/>
      <c r="O13" s="51"/>
      <c r="P13" s="229"/>
      <c r="Q13" s="229"/>
      <c r="R13" s="230"/>
      <c r="S13" s="231"/>
      <c r="T13" s="232"/>
      <c r="U13" s="55"/>
      <c r="V13" s="54"/>
      <c r="W13" s="181"/>
      <c r="X13" s="175"/>
      <c r="Y13" s="178"/>
      <c r="Z13" s="237"/>
      <c r="AA13" s="105" t="s">
        <v>247</v>
      </c>
      <c r="AB13" s="113" t="s">
        <v>253</v>
      </c>
      <c r="AC13" s="119" t="s">
        <v>254</v>
      </c>
      <c r="AD13" s="78"/>
      <c r="AE13" s="106" t="s">
        <v>245</v>
      </c>
      <c r="AF13" s="108" t="s">
        <v>255</v>
      </c>
      <c r="AG13" s="78" t="s">
        <v>276</v>
      </c>
      <c r="AH13" s="103"/>
      <c r="AI13" s="15"/>
      <c r="AJ13" s="26"/>
      <c r="AK13" s="5"/>
      <c r="AL13" s="5"/>
      <c r="AM13" s="5"/>
      <c r="AN13" s="5"/>
      <c r="BQ13" s="158"/>
      <c r="BR13" s="157"/>
    </row>
    <row r="14" spans="1:70" ht="40.5" customHeight="1">
      <c r="A14" s="190" t="s">
        <v>26</v>
      </c>
      <c r="B14" s="190"/>
      <c r="C14" s="190"/>
      <c r="D14" s="190"/>
      <c r="E14" s="190"/>
      <c r="F14" s="190"/>
      <c r="G14" s="190"/>
      <c r="H14" s="190"/>
      <c r="I14" s="190"/>
      <c r="J14" s="190"/>
      <c r="K14" s="191"/>
      <c r="L14" s="13"/>
      <c r="M14" s="165" t="s">
        <v>73</v>
      </c>
      <c r="N14" s="165"/>
      <c r="O14" s="165"/>
      <c r="P14" s="166"/>
      <c r="Q14" s="165"/>
      <c r="R14" s="165"/>
      <c r="S14" s="165"/>
      <c r="T14" s="165"/>
      <c r="U14" s="165"/>
      <c r="V14" s="165"/>
      <c r="W14" s="165"/>
      <c r="X14" s="165"/>
      <c r="Y14" s="165"/>
      <c r="Z14" s="165"/>
      <c r="AA14" s="165"/>
      <c r="AB14" s="165"/>
      <c r="AC14" s="165"/>
      <c r="AD14" s="165"/>
      <c r="AE14" s="165"/>
      <c r="AF14" s="165"/>
      <c r="AG14" s="165"/>
      <c r="AH14" s="165"/>
      <c r="AI14" s="15"/>
      <c r="AJ14" s="29"/>
      <c r="AK14" s="5"/>
      <c r="AL14" s="5"/>
      <c r="AM14" s="5"/>
      <c r="AN14" s="5"/>
      <c r="BQ14" s="158"/>
    </row>
    <row r="15" spans="1:70" ht="25.5" customHeight="1">
      <c r="A15" s="13"/>
      <c r="B15" s="277" t="s">
        <v>78</v>
      </c>
      <c r="C15" s="277"/>
      <c r="D15" s="277"/>
      <c r="E15" s="277"/>
      <c r="F15" s="13"/>
      <c r="G15" s="13"/>
      <c r="H15" s="13"/>
      <c r="I15" s="13"/>
      <c r="J15" s="13"/>
      <c r="K15" s="13"/>
      <c r="L15" s="13"/>
      <c r="M15" s="14">
        <v>1</v>
      </c>
      <c r="N15" s="60"/>
      <c r="O15" s="66"/>
      <c r="P15" s="77" t="s">
        <v>64</v>
      </c>
      <c r="Q15" s="74"/>
      <c r="R15" s="71" t="s">
        <v>87</v>
      </c>
      <c r="S15" s="61"/>
      <c r="T15" s="71" t="s">
        <v>87</v>
      </c>
      <c r="U15" s="44">
        <f>$G$11</f>
        <v>0</v>
      </c>
      <c r="V15" s="69"/>
      <c r="W15" s="49"/>
      <c r="X15" s="49"/>
      <c r="Y15" s="49"/>
      <c r="Z15" s="49"/>
      <c r="AA15" s="49"/>
      <c r="AB15" s="67" t="str">
        <f>IF($B$11="平成24年度",ROUNDDOWN(AA15*1.063,0),IF($B$11="平成26年度",ROUNDDOWN(AA15*1.043,0),IF($B$11="平成27年度",ROUNDDOWN(AA15*1.024,0),IF($B$11="平成28年度",ROUNDDOWN(AA15*1.011,0),IF($B$11="平成29年度",AA15,"基準年度を選択してください")))))</f>
        <v>基準年度を選択してください</v>
      </c>
      <c r="AC15" s="67">
        <f>IF(W15="",0,ROUNDDOWN((Z15/W15)*AB15,0))</f>
        <v>0</v>
      </c>
      <c r="AD15" s="49">
        <f>Z15-AC15</f>
        <v>0</v>
      </c>
      <c r="AE15" s="50" t="str">
        <f>IF(W15=0,"",W15-X15-Y15-AB15+AG15)</f>
        <v/>
      </c>
      <c r="AF15" s="50" t="e">
        <f>(W15-X15-Y15)-AB15</f>
        <v>#VALUE!</v>
      </c>
      <c r="AG15" s="67" t="str">
        <f>IF(W15=0,"",ROUNDDOWN((AF15/W15)*Z15,0))</f>
        <v/>
      </c>
      <c r="AH15" s="49"/>
      <c r="AI15" s="34">
        <f>IF(AH15&gt;0,1,0)</f>
        <v>0</v>
      </c>
      <c r="AJ15" s="27"/>
      <c r="AK15" s="24">
        <f t="shared" ref="AK15:AK46" si="0">IF(N15="",0,1)</f>
        <v>0</v>
      </c>
      <c r="AL15" s="24" t="e">
        <f t="shared" ref="AL15:AL46" si="1">(AK15*U15)/$G$11</f>
        <v>#DIV/0!</v>
      </c>
      <c r="AM15" s="24">
        <f t="shared" ref="AM15:AM46" si="2">AK15*S15</f>
        <v>0</v>
      </c>
      <c r="AN15" s="24" t="e">
        <f t="shared" ref="AN15:AN46" si="3">AL15*S15</f>
        <v>#DIV/0!</v>
      </c>
      <c r="AP15" s="297" t="s">
        <v>24</v>
      </c>
      <c r="AQ15" s="297"/>
      <c r="AR15" s="297"/>
      <c r="AS15" s="297"/>
      <c r="BQ15" s="1" t="str">
        <f>IF(OR(X15&gt;0,Y15&gt;0,),1,"")</f>
        <v/>
      </c>
      <c r="BR15" s="1">
        <f>IF(BQ15=1,COUNTIF($BQ$15:BQ15,1),0)</f>
        <v>0</v>
      </c>
    </row>
    <row r="16" spans="1:70" ht="25.5" customHeight="1" thickBot="1">
      <c r="A16" s="13"/>
      <c r="B16" s="278"/>
      <c r="C16" s="278"/>
      <c r="D16" s="278"/>
      <c r="E16" s="278"/>
      <c r="F16" s="13"/>
      <c r="G16" s="13"/>
      <c r="H16" s="13"/>
      <c r="I16" s="13"/>
      <c r="J16" s="13"/>
      <c r="K16" s="13"/>
      <c r="L16" s="13"/>
      <c r="M16" s="7">
        <v>2</v>
      </c>
      <c r="N16" s="60"/>
      <c r="O16" s="66"/>
      <c r="P16" s="77" t="s">
        <v>64</v>
      </c>
      <c r="Q16" s="74"/>
      <c r="R16" s="71" t="s">
        <v>87</v>
      </c>
      <c r="S16" s="61"/>
      <c r="T16" s="71" t="s">
        <v>87</v>
      </c>
      <c r="U16" s="44">
        <f t="shared" ref="U16:U64" si="4">$G$11</f>
        <v>0</v>
      </c>
      <c r="V16" s="69"/>
      <c r="W16" s="49"/>
      <c r="X16" s="49"/>
      <c r="Y16" s="49"/>
      <c r="Z16" s="49"/>
      <c r="AA16" s="49"/>
      <c r="AB16" s="67" t="str">
        <f t="shared" ref="AB16:AB63" si="5">IF($B$11="平成24年度",ROUNDDOWN(AA16*1.063,0),IF($B$11="平成26年度",ROUNDDOWN(AA16*1.043,0),IF($B$11="平成27年度",ROUNDDOWN(AA16*1.024,0),IF($B$11="平成28年度",ROUNDDOWN(AA16*1.011,0),IF($B$11="平成29年度",AA16,"基準年度を選択してください")))))</f>
        <v>基準年度を選択してください</v>
      </c>
      <c r="AC16" s="67">
        <f t="shared" ref="AC16:AC64" si="6">IF(W16="",0,ROUNDDOWN((Z16/W16)*AB16,0))</f>
        <v>0</v>
      </c>
      <c r="AD16" s="49">
        <f t="shared" ref="AD16:AD64" si="7">Z16-AC16</f>
        <v>0</v>
      </c>
      <c r="AE16" s="50" t="str">
        <f t="shared" ref="AE16:AE64" si="8">IF(W16=0,"",W16-X16-Y16-AB16+AG16)</f>
        <v/>
      </c>
      <c r="AF16" s="50" t="e">
        <f>(W16-X16-Y16)-AB16</f>
        <v>#VALUE!</v>
      </c>
      <c r="AG16" s="67" t="str">
        <f t="shared" ref="AG16:AG79" si="9">IF(W16=0,"",ROUNDDOWN((AF16/W16)*Z16,0))</f>
        <v/>
      </c>
      <c r="AH16" s="49"/>
      <c r="AI16" s="34">
        <f t="shared" ref="AI16:AI64" si="10">IF(AH16&gt;0,1,0)</f>
        <v>0</v>
      </c>
      <c r="AJ16" s="27"/>
      <c r="AK16" s="24">
        <f>IF(N16="",0,1)</f>
        <v>0</v>
      </c>
      <c r="AL16" s="24" t="e">
        <f t="shared" si="1"/>
        <v>#DIV/0!</v>
      </c>
      <c r="AM16" s="24">
        <f t="shared" si="2"/>
        <v>0</v>
      </c>
      <c r="AN16" s="24" t="e">
        <f t="shared" si="3"/>
        <v>#DIV/0!</v>
      </c>
      <c r="AP16" s="214">
        <f>SUM(AG15:AG177)</f>
        <v>0</v>
      </c>
      <c r="AQ16" s="215"/>
      <c r="AR16" s="215"/>
      <c r="AS16" s="215"/>
      <c r="BQ16" s="1" t="str">
        <f t="shared" ref="BQ16:BQ79" si="11">IF(OR(X16&gt;0,Y16&gt;0,),1,"")</f>
        <v/>
      </c>
      <c r="BR16" s="1">
        <f>IF(BQ16=1,COUNTIF($BQ$15:BQ16,1),0)</f>
        <v>0</v>
      </c>
    </row>
    <row r="17" spans="1:70" ht="25.5" customHeight="1" thickTop="1">
      <c r="A17" s="13"/>
      <c r="B17" s="279" t="str">
        <f>IF(入力シート!C25="","",入力シート!C25)</f>
        <v/>
      </c>
      <c r="C17" s="280"/>
      <c r="D17" s="280"/>
      <c r="E17" s="281"/>
      <c r="F17" s="13"/>
      <c r="G17" s="13"/>
      <c r="H17" s="13"/>
      <c r="I17" s="13"/>
      <c r="J17" s="13"/>
      <c r="K17" s="13"/>
      <c r="L17" s="13"/>
      <c r="M17" s="14">
        <v>3</v>
      </c>
      <c r="N17" s="60"/>
      <c r="O17" s="66"/>
      <c r="P17" s="77" t="s">
        <v>64</v>
      </c>
      <c r="Q17" s="74"/>
      <c r="R17" s="71" t="s">
        <v>87</v>
      </c>
      <c r="S17" s="61"/>
      <c r="T17" s="71" t="s">
        <v>87</v>
      </c>
      <c r="U17" s="44">
        <f t="shared" si="4"/>
        <v>0</v>
      </c>
      <c r="V17" s="69"/>
      <c r="W17" s="49"/>
      <c r="X17" s="49"/>
      <c r="Y17" s="49"/>
      <c r="Z17" s="49"/>
      <c r="AA17" s="49"/>
      <c r="AB17" s="67" t="str">
        <f t="shared" si="5"/>
        <v>基準年度を選択してください</v>
      </c>
      <c r="AC17" s="67">
        <f t="shared" si="6"/>
        <v>0</v>
      </c>
      <c r="AD17" s="49">
        <f t="shared" si="7"/>
        <v>0</v>
      </c>
      <c r="AE17" s="50" t="str">
        <f t="shared" si="8"/>
        <v/>
      </c>
      <c r="AF17" s="50" t="e">
        <f t="shared" ref="AF17:AF64" si="12">(W17-X17-Y17)-AB17</f>
        <v>#VALUE!</v>
      </c>
      <c r="AG17" s="67" t="str">
        <f t="shared" si="9"/>
        <v/>
      </c>
      <c r="AH17" s="49"/>
      <c r="AI17" s="34">
        <f t="shared" ref="AI17:AI38" si="13">IF(AH17&gt;0,1,0)</f>
        <v>0</v>
      </c>
      <c r="AJ17" s="27"/>
      <c r="AK17" s="24">
        <f t="shared" si="0"/>
        <v>0</v>
      </c>
      <c r="AL17" s="24" t="e">
        <f t="shared" si="1"/>
        <v>#DIV/0!</v>
      </c>
      <c r="AM17" s="24">
        <f t="shared" si="2"/>
        <v>0</v>
      </c>
      <c r="AN17" s="24" t="e">
        <f t="shared" si="3"/>
        <v>#DIV/0!</v>
      </c>
      <c r="BQ17" s="1" t="str">
        <f t="shared" si="11"/>
        <v/>
      </c>
      <c r="BR17" s="1">
        <f>IF(BQ17=1,COUNTIF($BQ$15:BQ17,1),0)</f>
        <v>0</v>
      </c>
    </row>
    <row r="18" spans="1:70" ht="25.5" customHeight="1" thickBot="1">
      <c r="A18" s="11"/>
      <c r="B18" s="282"/>
      <c r="C18" s="283"/>
      <c r="D18" s="283"/>
      <c r="E18" s="284"/>
      <c r="F18" s="11"/>
      <c r="G18" s="13"/>
      <c r="H18" s="13"/>
      <c r="I18" s="13"/>
      <c r="J18" s="13"/>
      <c r="K18" s="13"/>
      <c r="L18" s="13"/>
      <c r="M18" s="7">
        <v>4</v>
      </c>
      <c r="N18" s="60"/>
      <c r="O18" s="66"/>
      <c r="P18" s="77" t="s">
        <v>64</v>
      </c>
      <c r="Q18" s="74"/>
      <c r="R18" s="71" t="s">
        <v>87</v>
      </c>
      <c r="S18" s="61"/>
      <c r="T18" s="71" t="s">
        <v>87</v>
      </c>
      <c r="U18" s="44">
        <f t="shared" si="4"/>
        <v>0</v>
      </c>
      <c r="V18" s="69"/>
      <c r="W18" s="49"/>
      <c r="X18" s="49"/>
      <c r="Y18" s="49"/>
      <c r="Z18" s="49"/>
      <c r="AA18" s="49"/>
      <c r="AB18" s="67" t="str">
        <f t="shared" si="5"/>
        <v>基準年度を選択してください</v>
      </c>
      <c r="AC18" s="67">
        <f>IF(W18="",0,ROUNDDOWN((Z18/W18)*AB18,0))</f>
        <v>0</v>
      </c>
      <c r="AD18" s="49">
        <f t="shared" si="7"/>
        <v>0</v>
      </c>
      <c r="AE18" s="50" t="str">
        <f t="shared" si="8"/>
        <v/>
      </c>
      <c r="AF18" s="50" t="e">
        <f t="shared" si="12"/>
        <v>#VALUE!</v>
      </c>
      <c r="AG18" s="67" t="str">
        <f t="shared" si="9"/>
        <v/>
      </c>
      <c r="AH18" s="49"/>
      <c r="AI18" s="34">
        <f t="shared" si="13"/>
        <v>0</v>
      </c>
      <c r="AJ18" s="27"/>
      <c r="AK18" s="24">
        <f>IF(N18="",0,1)</f>
        <v>0</v>
      </c>
      <c r="AL18" s="24" t="e">
        <f t="shared" si="1"/>
        <v>#DIV/0!</v>
      </c>
      <c r="AM18" s="24">
        <f t="shared" si="2"/>
        <v>0</v>
      </c>
      <c r="AN18" s="24" t="e">
        <f t="shared" si="3"/>
        <v>#DIV/0!</v>
      </c>
      <c r="AP18" s="46"/>
      <c r="AQ18" s="20"/>
      <c r="BQ18" s="1" t="str">
        <f t="shared" si="11"/>
        <v/>
      </c>
      <c r="BR18" s="1">
        <f>IF(BQ18=1,COUNTIF($BQ$15:BQ18,1),0)</f>
        <v>0</v>
      </c>
    </row>
    <row r="19" spans="1:70" ht="25.5" customHeight="1" thickTop="1">
      <c r="A19" s="11"/>
      <c r="B19" s="11"/>
      <c r="C19" s="11"/>
      <c r="D19" s="11"/>
      <c r="E19" s="11"/>
      <c r="F19" s="11"/>
      <c r="G19" s="13"/>
      <c r="H19" s="13"/>
      <c r="I19" s="13"/>
      <c r="J19" s="13"/>
      <c r="K19" s="13"/>
      <c r="L19" s="13"/>
      <c r="M19" s="14">
        <v>5</v>
      </c>
      <c r="N19" s="60"/>
      <c r="O19" s="66"/>
      <c r="P19" s="77" t="s">
        <v>64</v>
      </c>
      <c r="Q19" s="74"/>
      <c r="R19" s="71" t="s">
        <v>87</v>
      </c>
      <c r="S19" s="61"/>
      <c r="T19" s="71" t="s">
        <v>87</v>
      </c>
      <c r="U19" s="44">
        <f t="shared" si="4"/>
        <v>0</v>
      </c>
      <c r="V19" s="69"/>
      <c r="W19" s="49"/>
      <c r="X19" s="49"/>
      <c r="Y19" s="49"/>
      <c r="Z19" s="49"/>
      <c r="AA19" s="49"/>
      <c r="AB19" s="67" t="str">
        <f t="shared" si="5"/>
        <v>基準年度を選択してください</v>
      </c>
      <c r="AC19" s="67">
        <f t="shared" si="6"/>
        <v>0</v>
      </c>
      <c r="AD19" s="49">
        <f t="shared" si="7"/>
        <v>0</v>
      </c>
      <c r="AE19" s="50" t="str">
        <f t="shared" si="8"/>
        <v/>
      </c>
      <c r="AF19" s="50" t="e">
        <f t="shared" si="12"/>
        <v>#VALUE!</v>
      </c>
      <c r="AG19" s="67" t="str">
        <f t="shared" si="9"/>
        <v/>
      </c>
      <c r="AH19" s="49"/>
      <c r="AI19" s="34">
        <f t="shared" si="13"/>
        <v>0</v>
      </c>
      <c r="AJ19" s="27"/>
      <c r="AK19" s="24">
        <f t="shared" si="0"/>
        <v>0</v>
      </c>
      <c r="AL19" s="24" t="e">
        <f t="shared" si="1"/>
        <v>#DIV/0!</v>
      </c>
      <c r="AM19" s="24">
        <f t="shared" si="2"/>
        <v>0</v>
      </c>
      <c r="AN19" s="24" t="e">
        <f t="shared" si="3"/>
        <v>#DIV/0!</v>
      </c>
      <c r="BQ19" s="1" t="str">
        <f t="shared" si="11"/>
        <v/>
      </c>
      <c r="BR19" s="1">
        <f>IF(BQ19=1,COUNTIF($BQ$15:BQ19,1),0)</f>
        <v>0</v>
      </c>
    </row>
    <row r="20" spans="1:70" ht="25.5" customHeight="1">
      <c r="A20" s="11"/>
      <c r="B20" s="285" t="s">
        <v>18</v>
      </c>
      <c r="C20" s="285"/>
      <c r="D20" s="285"/>
      <c r="E20" s="285"/>
      <c r="F20" s="11"/>
      <c r="G20" s="277" t="s">
        <v>20</v>
      </c>
      <c r="H20" s="285"/>
      <c r="I20" s="285"/>
      <c r="J20" s="285"/>
      <c r="K20" s="285"/>
      <c r="L20" s="13"/>
      <c r="M20" s="7">
        <v>6</v>
      </c>
      <c r="N20" s="60"/>
      <c r="O20" s="66"/>
      <c r="P20" s="77" t="s">
        <v>64</v>
      </c>
      <c r="Q20" s="74"/>
      <c r="R20" s="71" t="s">
        <v>87</v>
      </c>
      <c r="S20" s="61"/>
      <c r="T20" s="71" t="s">
        <v>87</v>
      </c>
      <c r="U20" s="44">
        <f t="shared" si="4"/>
        <v>0</v>
      </c>
      <c r="V20" s="69"/>
      <c r="W20" s="49"/>
      <c r="X20" s="49"/>
      <c r="Y20" s="49"/>
      <c r="Z20" s="49"/>
      <c r="AA20" s="49"/>
      <c r="AB20" s="67" t="str">
        <f t="shared" si="5"/>
        <v>基準年度を選択してください</v>
      </c>
      <c r="AC20" s="67">
        <f t="shared" si="6"/>
        <v>0</v>
      </c>
      <c r="AD20" s="49">
        <f t="shared" si="7"/>
        <v>0</v>
      </c>
      <c r="AE20" s="50" t="str">
        <f t="shared" si="8"/>
        <v/>
      </c>
      <c r="AF20" s="50" t="e">
        <f t="shared" si="12"/>
        <v>#VALUE!</v>
      </c>
      <c r="AG20" s="67" t="str">
        <f t="shared" si="9"/>
        <v/>
      </c>
      <c r="AH20" s="49"/>
      <c r="AI20" s="34">
        <f t="shared" si="13"/>
        <v>0</v>
      </c>
      <c r="AJ20" s="27"/>
      <c r="AK20" s="24">
        <f t="shared" si="0"/>
        <v>0</v>
      </c>
      <c r="AL20" s="24" t="e">
        <f t="shared" si="1"/>
        <v>#DIV/0!</v>
      </c>
      <c r="AM20" s="24">
        <f t="shared" si="2"/>
        <v>0</v>
      </c>
      <c r="AN20" s="24" t="e">
        <f t="shared" si="3"/>
        <v>#DIV/0!</v>
      </c>
      <c r="BQ20" s="1" t="str">
        <f t="shared" si="11"/>
        <v/>
      </c>
      <c r="BR20" s="1">
        <f>IF(BQ20=1,COUNTIF($BQ$15:BQ20,1),0)</f>
        <v>0</v>
      </c>
    </row>
    <row r="21" spans="1:70" ht="25.5" customHeight="1" thickBot="1">
      <c r="A21" s="11"/>
      <c r="B21" s="286"/>
      <c r="C21" s="286"/>
      <c r="D21" s="286"/>
      <c r="E21" s="286"/>
      <c r="F21" s="11"/>
      <c r="G21" s="285"/>
      <c r="H21" s="285"/>
      <c r="I21" s="285"/>
      <c r="J21" s="285"/>
      <c r="K21" s="285"/>
      <c r="L21" s="13"/>
      <c r="M21" s="14">
        <v>7</v>
      </c>
      <c r="N21" s="60"/>
      <c r="O21" s="66"/>
      <c r="P21" s="77" t="s">
        <v>64</v>
      </c>
      <c r="Q21" s="74"/>
      <c r="R21" s="71" t="s">
        <v>87</v>
      </c>
      <c r="S21" s="61"/>
      <c r="T21" s="71" t="s">
        <v>87</v>
      </c>
      <c r="U21" s="44">
        <f t="shared" si="4"/>
        <v>0</v>
      </c>
      <c r="V21" s="69"/>
      <c r="W21" s="49"/>
      <c r="X21" s="49"/>
      <c r="Y21" s="49"/>
      <c r="Z21" s="49"/>
      <c r="AA21" s="49"/>
      <c r="AB21" s="67" t="str">
        <f t="shared" si="5"/>
        <v>基準年度を選択してください</v>
      </c>
      <c r="AC21" s="67">
        <f t="shared" si="6"/>
        <v>0</v>
      </c>
      <c r="AD21" s="49">
        <f t="shared" si="7"/>
        <v>0</v>
      </c>
      <c r="AE21" s="50" t="str">
        <f t="shared" si="8"/>
        <v/>
      </c>
      <c r="AF21" s="50" t="e">
        <f t="shared" si="12"/>
        <v>#VALUE!</v>
      </c>
      <c r="AG21" s="67" t="str">
        <f t="shared" si="9"/>
        <v/>
      </c>
      <c r="AH21" s="49"/>
      <c r="AI21" s="34">
        <f t="shared" si="13"/>
        <v>0</v>
      </c>
      <c r="AJ21" s="27"/>
      <c r="AK21" s="24">
        <f t="shared" si="0"/>
        <v>0</v>
      </c>
      <c r="AL21" s="24" t="e">
        <f t="shared" si="1"/>
        <v>#DIV/0!</v>
      </c>
      <c r="AM21" s="24">
        <f t="shared" si="2"/>
        <v>0</v>
      </c>
      <c r="AN21" s="24" t="e">
        <f t="shared" si="3"/>
        <v>#DIV/0!</v>
      </c>
      <c r="AO21" s="4"/>
      <c r="AP21" s="4"/>
      <c r="AQ21" s="4"/>
      <c r="AR21" s="4"/>
      <c r="AS21" s="4"/>
      <c r="AT21" s="4"/>
      <c r="AU21" s="4"/>
      <c r="AV21" s="4"/>
      <c r="AW21" s="4"/>
      <c r="AX21" s="4"/>
      <c r="AY21" s="4"/>
      <c r="AZ21" s="4"/>
      <c r="BA21" s="4"/>
      <c r="BB21" s="4"/>
      <c r="BC21" s="4"/>
      <c r="BD21" s="4"/>
      <c r="BE21" s="4"/>
      <c r="BF21" s="4"/>
      <c r="BG21" s="4"/>
      <c r="BH21" s="4"/>
      <c r="BQ21" s="1" t="str">
        <f t="shared" si="11"/>
        <v/>
      </c>
      <c r="BR21" s="1">
        <f>IF(BQ21=1,COUNTIF($BQ$15:BQ21,1),0)</f>
        <v>0</v>
      </c>
    </row>
    <row r="22" spans="1:70" ht="25.5" customHeight="1" thickTop="1">
      <c r="A22" s="11"/>
      <c r="B22" s="287">
        <f>入力シート!E39</f>
        <v>0</v>
      </c>
      <c r="C22" s="288"/>
      <c r="D22" s="288"/>
      <c r="E22" s="289"/>
      <c r="F22" s="11"/>
      <c r="G22" s="201">
        <f>SUM(W15:W64)+SUM(W66:W115)+SUM(W117:W146)+SUM(W148:W177)+SUM(Z15:Z64)+SUM(Z66:Z115)+SUM(Z117:Z146)+SUM(Z148:Z177)-(SUM(X15:X64)+SUM(X66:X115)+SUM(X117:X146)+SUM(X148:X177))-(SUM(Y15:Y64)+SUM(Y66:Y115)+SUM(Y117:Y146)+SUM(Y148:Y177))-(SUM(AD15:AD64)+SUM(AD66:AD115)+SUM(AD117:AD146)+SUM(AD148:AD177)-(SUM(AG15:AG64)+SUM(AG66:AG115)+SUM(AG117:AG146)+SUM(AG148:AG177)))</f>
        <v>0</v>
      </c>
      <c r="H22" s="148"/>
      <c r="I22" s="148"/>
      <c r="J22" s="148"/>
      <c r="K22" s="148"/>
      <c r="L22" s="13"/>
      <c r="M22" s="7">
        <v>8</v>
      </c>
      <c r="N22" s="60"/>
      <c r="O22" s="66"/>
      <c r="P22" s="77" t="s">
        <v>64</v>
      </c>
      <c r="Q22" s="74"/>
      <c r="R22" s="71" t="s">
        <v>87</v>
      </c>
      <c r="S22" s="61"/>
      <c r="T22" s="71" t="s">
        <v>87</v>
      </c>
      <c r="U22" s="44">
        <f t="shared" si="4"/>
        <v>0</v>
      </c>
      <c r="V22" s="69"/>
      <c r="W22" s="49"/>
      <c r="X22" s="49"/>
      <c r="Y22" s="49"/>
      <c r="Z22" s="49"/>
      <c r="AA22" s="49"/>
      <c r="AB22" s="67" t="str">
        <f t="shared" si="5"/>
        <v>基準年度を選択してください</v>
      </c>
      <c r="AC22" s="67">
        <f t="shared" si="6"/>
        <v>0</v>
      </c>
      <c r="AD22" s="49">
        <f t="shared" si="7"/>
        <v>0</v>
      </c>
      <c r="AE22" s="50" t="str">
        <f t="shared" si="8"/>
        <v/>
      </c>
      <c r="AF22" s="50" t="e">
        <f t="shared" si="12"/>
        <v>#VALUE!</v>
      </c>
      <c r="AG22" s="67" t="str">
        <f t="shared" si="9"/>
        <v/>
      </c>
      <c r="AH22" s="49"/>
      <c r="AI22" s="34">
        <f t="shared" si="13"/>
        <v>0</v>
      </c>
      <c r="AJ22" s="27"/>
      <c r="AK22" s="24">
        <f t="shared" si="0"/>
        <v>0</v>
      </c>
      <c r="AL22" s="24" t="e">
        <f t="shared" si="1"/>
        <v>#DIV/0!</v>
      </c>
      <c r="AM22" s="24">
        <f t="shared" si="2"/>
        <v>0</v>
      </c>
      <c r="AN22" s="24" t="e">
        <f t="shared" si="3"/>
        <v>#DIV/0!</v>
      </c>
      <c r="AO22" s="4"/>
      <c r="AP22" s="4"/>
      <c r="AQ22" s="4"/>
      <c r="AR22" s="4"/>
      <c r="AS22" s="4"/>
      <c r="AT22" s="4"/>
      <c r="AU22" s="4"/>
      <c r="AV22" s="4"/>
      <c r="AW22" s="4"/>
      <c r="AX22" s="4"/>
      <c r="AY22" s="4"/>
      <c r="AZ22" s="4"/>
      <c r="BA22" s="4"/>
      <c r="BB22" s="4"/>
      <c r="BC22" s="4"/>
      <c r="BD22" s="4"/>
      <c r="BE22" s="4"/>
      <c r="BF22" s="4"/>
      <c r="BG22" s="4"/>
      <c r="BH22" s="4"/>
      <c r="BQ22" s="1" t="str">
        <f t="shared" si="11"/>
        <v/>
      </c>
      <c r="BR22" s="1">
        <f>IF(BQ22=1,COUNTIF($BQ$15:BQ22,1),0)</f>
        <v>0</v>
      </c>
    </row>
    <row r="23" spans="1:70" ht="25.5" customHeight="1" thickBot="1">
      <c r="A23" s="11"/>
      <c r="B23" s="290"/>
      <c r="C23" s="291"/>
      <c r="D23" s="291"/>
      <c r="E23" s="292"/>
      <c r="F23" s="11"/>
      <c r="G23" s="148"/>
      <c r="H23" s="148"/>
      <c r="I23" s="148"/>
      <c r="J23" s="148"/>
      <c r="K23" s="148"/>
      <c r="L23" s="13"/>
      <c r="M23" s="14">
        <v>9</v>
      </c>
      <c r="N23" s="60"/>
      <c r="O23" s="66"/>
      <c r="P23" s="77" t="s">
        <v>64</v>
      </c>
      <c r="Q23" s="74"/>
      <c r="R23" s="71" t="s">
        <v>87</v>
      </c>
      <c r="S23" s="61"/>
      <c r="T23" s="71" t="s">
        <v>87</v>
      </c>
      <c r="U23" s="44">
        <f t="shared" si="4"/>
        <v>0</v>
      </c>
      <c r="V23" s="69"/>
      <c r="W23" s="49"/>
      <c r="X23" s="49"/>
      <c r="Y23" s="49"/>
      <c r="Z23" s="49"/>
      <c r="AA23" s="49"/>
      <c r="AB23" s="67" t="str">
        <f t="shared" si="5"/>
        <v>基準年度を選択してください</v>
      </c>
      <c r="AC23" s="67">
        <f t="shared" si="6"/>
        <v>0</v>
      </c>
      <c r="AD23" s="49">
        <f t="shared" si="7"/>
        <v>0</v>
      </c>
      <c r="AE23" s="50" t="str">
        <f t="shared" si="8"/>
        <v/>
      </c>
      <c r="AF23" s="50" t="e">
        <f t="shared" si="12"/>
        <v>#VALUE!</v>
      </c>
      <c r="AG23" s="67" t="str">
        <f t="shared" si="9"/>
        <v/>
      </c>
      <c r="AH23" s="49"/>
      <c r="AI23" s="34">
        <f t="shared" si="13"/>
        <v>0</v>
      </c>
      <c r="AJ23" s="27"/>
      <c r="AK23" s="24">
        <f t="shared" si="0"/>
        <v>0</v>
      </c>
      <c r="AL23" s="24" t="e">
        <f t="shared" si="1"/>
        <v>#DIV/0!</v>
      </c>
      <c r="AM23" s="24">
        <f t="shared" si="2"/>
        <v>0</v>
      </c>
      <c r="AN23" s="24" t="e">
        <f t="shared" si="3"/>
        <v>#DIV/0!</v>
      </c>
      <c r="BQ23" s="1" t="str">
        <f t="shared" si="11"/>
        <v/>
      </c>
      <c r="BR23" s="1">
        <f>IF(BQ23=1,COUNTIF($BQ$15:BQ23,1),0)</f>
        <v>0</v>
      </c>
    </row>
    <row r="24" spans="1:70" ht="25.5" customHeight="1" thickTop="1">
      <c r="A24" s="11"/>
      <c r="B24" s="293" t="s">
        <v>210</v>
      </c>
      <c r="C24" s="293"/>
      <c r="D24" s="293"/>
      <c r="E24" s="293"/>
      <c r="F24" s="11"/>
      <c r="G24" s="298" t="s">
        <v>21</v>
      </c>
      <c r="H24" s="299"/>
      <c r="I24" s="299"/>
      <c r="J24" s="299"/>
      <c r="K24" s="299"/>
      <c r="L24" s="13"/>
      <c r="M24" s="7">
        <v>10</v>
      </c>
      <c r="N24" s="60"/>
      <c r="O24" s="66"/>
      <c r="P24" s="77" t="s">
        <v>64</v>
      </c>
      <c r="Q24" s="74"/>
      <c r="R24" s="71" t="s">
        <v>87</v>
      </c>
      <c r="S24" s="61"/>
      <c r="T24" s="71" t="s">
        <v>87</v>
      </c>
      <c r="U24" s="44">
        <f t="shared" si="4"/>
        <v>0</v>
      </c>
      <c r="V24" s="69"/>
      <c r="W24" s="49"/>
      <c r="X24" s="49"/>
      <c r="Y24" s="49"/>
      <c r="Z24" s="49"/>
      <c r="AA24" s="49"/>
      <c r="AB24" s="67" t="str">
        <f t="shared" si="5"/>
        <v>基準年度を選択してください</v>
      </c>
      <c r="AC24" s="67">
        <f t="shared" si="6"/>
        <v>0</v>
      </c>
      <c r="AD24" s="49">
        <f t="shared" si="7"/>
        <v>0</v>
      </c>
      <c r="AE24" s="50" t="str">
        <f t="shared" si="8"/>
        <v/>
      </c>
      <c r="AF24" s="50" t="e">
        <f t="shared" si="12"/>
        <v>#VALUE!</v>
      </c>
      <c r="AG24" s="67" t="str">
        <f t="shared" si="9"/>
        <v/>
      </c>
      <c r="AH24" s="49"/>
      <c r="AI24" s="34">
        <f t="shared" si="13"/>
        <v>0</v>
      </c>
      <c r="AJ24" s="27"/>
      <c r="AK24" s="24">
        <f t="shared" si="0"/>
        <v>0</v>
      </c>
      <c r="AL24" s="24" t="e">
        <f t="shared" si="1"/>
        <v>#DIV/0!</v>
      </c>
      <c r="AM24" s="24">
        <f t="shared" si="2"/>
        <v>0</v>
      </c>
      <c r="AN24" s="24" t="e">
        <f t="shared" si="3"/>
        <v>#DIV/0!</v>
      </c>
      <c r="BQ24" s="1" t="str">
        <f t="shared" si="11"/>
        <v/>
      </c>
      <c r="BR24" s="1">
        <f>IF(BQ24=1,COUNTIF($BQ$15:BQ24,1),0)</f>
        <v>0</v>
      </c>
    </row>
    <row r="25" spans="1:70" ht="25.5" customHeight="1" thickBot="1">
      <c r="A25" s="11"/>
      <c r="B25" s="286"/>
      <c r="C25" s="286"/>
      <c r="D25" s="286"/>
      <c r="E25" s="286"/>
      <c r="F25" s="11"/>
      <c r="G25" s="299"/>
      <c r="H25" s="299"/>
      <c r="I25" s="299"/>
      <c r="J25" s="299"/>
      <c r="K25" s="299"/>
      <c r="L25" s="13"/>
      <c r="M25" s="14">
        <v>11</v>
      </c>
      <c r="N25" s="60"/>
      <c r="O25" s="66"/>
      <c r="P25" s="77" t="s">
        <v>64</v>
      </c>
      <c r="Q25" s="74"/>
      <c r="R25" s="71" t="s">
        <v>87</v>
      </c>
      <c r="S25" s="61"/>
      <c r="T25" s="71" t="s">
        <v>87</v>
      </c>
      <c r="U25" s="44">
        <f t="shared" si="4"/>
        <v>0</v>
      </c>
      <c r="V25" s="69"/>
      <c r="W25" s="49"/>
      <c r="X25" s="49"/>
      <c r="Y25" s="49"/>
      <c r="Z25" s="49"/>
      <c r="AA25" s="49"/>
      <c r="AB25" s="67" t="str">
        <f t="shared" si="5"/>
        <v>基準年度を選択してください</v>
      </c>
      <c r="AC25" s="67">
        <f t="shared" si="6"/>
        <v>0</v>
      </c>
      <c r="AD25" s="49">
        <f t="shared" si="7"/>
        <v>0</v>
      </c>
      <c r="AE25" s="50" t="str">
        <f t="shared" si="8"/>
        <v/>
      </c>
      <c r="AF25" s="50" t="e">
        <f t="shared" si="12"/>
        <v>#VALUE!</v>
      </c>
      <c r="AG25" s="67" t="str">
        <f t="shared" si="9"/>
        <v/>
      </c>
      <c r="AH25" s="49"/>
      <c r="AI25" s="34">
        <f t="shared" si="13"/>
        <v>0</v>
      </c>
      <c r="AJ25" s="27"/>
      <c r="AK25" s="24">
        <f t="shared" si="0"/>
        <v>0</v>
      </c>
      <c r="AL25" s="24" t="e">
        <f t="shared" si="1"/>
        <v>#DIV/0!</v>
      </c>
      <c r="AM25" s="24">
        <f t="shared" si="2"/>
        <v>0</v>
      </c>
      <c r="AN25" s="24" t="e">
        <f t="shared" si="3"/>
        <v>#DIV/0!</v>
      </c>
      <c r="BQ25" s="1" t="str">
        <f t="shared" si="11"/>
        <v/>
      </c>
      <c r="BR25" s="1">
        <f>IF(BQ25=1,COUNTIF($BQ$15:BQ25,1),0)</f>
        <v>0</v>
      </c>
    </row>
    <row r="26" spans="1:70" ht="25.5" customHeight="1" thickTop="1">
      <c r="A26" s="11"/>
      <c r="B26" s="287">
        <f>入力シート!E41</f>
        <v>0</v>
      </c>
      <c r="C26" s="288"/>
      <c r="D26" s="288"/>
      <c r="E26" s="289"/>
      <c r="F26" s="11"/>
      <c r="G26" s="200">
        <f>SUM(AC15:AC64)+SUM(AC66:AC115)+SUM(AC117:AC146)+SUM(AC148:AC177)+SUM(AB15:AB64)+SUM(AB66:AB115)+SUM(AB117:AB146)+SUM(AB148:AB177)</f>
        <v>0</v>
      </c>
      <c r="H26" s="200"/>
      <c r="I26" s="200"/>
      <c r="J26" s="200"/>
      <c r="K26" s="200"/>
      <c r="L26" s="13"/>
      <c r="M26" s="7">
        <v>12</v>
      </c>
      <c r="N26" s="60"/>
      <c r="O26" s="66"/>
      <c r="P26" s="77" t="s">
        <v>64</v>
      </c>
      <c r="Q26" s="74"/>
      <c r="R26" s="71" t="s">
        <v>87</v>
      </c>
      <c r="S26" s="61"/>
      <c r="T26" s="71" t="s">
        <v>87</v>
      </c>
      <c r="U26" s="44">
        <f t="shared" si="4"/>
        <v>0</v>
      </c>
      <c r="V26" s="69"/>
      <c r="W26" s="49"/>
      <c r="X26" s="49"/>
      <c r="Y26" s="49"/>
      <c r="Z26" s="49"/>
      <c r="AA26" s="49"/>
      <c r="AB26" s="67" t="str">
        <f t="shared" si="5"/>
        <v>基準年度を選択してください</v>
      </c>
      <c r="AC26" s="67">
        <f t="shared" si="6"/>
        <v>0</v>
      </c>
      <c r="AD26" s="49">
        <f t="shared" si="7"/>
        <v>0</v>
      </c>
      <c r="AE26" s="50" t="str">
        <f t="shared" si="8"/>
        <v/>
      </c>
      <c r="AF26" s="50" t="e">
        <f t="shared" si="12"/>
        <v>#VALUE!</v>
      </c>
      <c r="AG26" s="67" t="str">
        <f t="shared" si="9"/>
        <v/>
      </c>
      <c r="AH26" s="49"/>
      <c r="AI26" s="34">
        <f t="shared" si="13"/>
        <v>0</v>
      </c>
      <c r="AJ26" s="27"/>
      <c r="AK26" s="24">
        <f t="shared" si="0"/>
        <v>0</v>
      </c>
      <c r="AL26" s="24" t="e">
        <f t="shared" si="1"/>
        <v>#DIV/0!</v>
      </c>
      <c r="AM26" s="24">
        <f t="shared" si="2"/>
        <v>0</v>
      </c>
      <c r="AN26" s="24" t="e">
        <f t="shared" si="3"/>
        <v>#DIV/0!</v>
      </c>
      <c r="BQ26" s="1" t="str">
        <f t="shared" si="11"/>
        <v/>
      </c>
      <c r="BR26" s="1">
        <f>IF(BQ26=1,COUNTIF($BQ$15:BQ26,1),0)</f>
        <v>0</v>
      </c>
    </row>
    <row r="27" spans="1:70" ht="25.5" customHeight="1" thickBot="1">
      <c r="A27" s="11"/>
      <c r="B27" s="290"/>
      <c r="C27" s="291"/>
      <c r="D27" s="291"/>
      <c r="E27" s="292"/>
      <c r="F27" s="11"/>
      <c r="G27" s="200"/>
      <c r="H27" s="200"/>
      <c r="I27" s="200"/>
      <c r="J27" s="200"/>
      <c r="K27" s="200"/>
      <c r="L27" s="13"/>
      <c r="M27" s="14">
        <v>13</v>
      </c>
      <c r="N27" s="60"/>
      <c r="O27" s="66"/>
      <c r="P27" s="77" t="s">
        <v>64</v>
      </c>
      <c r="Q27" s="74"/>
      <c r="R27" s="71" t="s">
        <v>87</v>
      </c>
      <c r="S27" s="61"/>
      <c r="T27" s="71" t="s">
        <v>87</v>
      </c>
      <c r="U27" s="44">
        <f t="shared" si="4"/>
        <v>0</v>
      </c>
      <c r="V27" s="69"/>
      <c r="W27" s="49"/>
      <c r="X27" s="49"/>
      <c r="Y27" s="49"/>
      <c r="Z27" s="49"/>
      <c r="AA27" s="49"/>
      <c r="AB27" s="67" t="str">
        <f t="shared" si="5"/>
        <v>基準年度を選択してください</v>
      </c>
      <c r="AC27" s="67">
        <f t="shared" si="6"/>
        <v>0</v>
      </c>
      <c r="AD27" s="49">
        <f t="shared" si="7"/>
        <v>0</v>
      </c>
      <c r="AE27" s="50" t="str">
        <f t="shared" si="8"/>
        <v/>
      </c>
      <c r="AF27" s="50" t="e">
        <f t="shared" si="12"/>
        <v>#VALUE!</v>
      </c>
      <c r="AG27" s="67" t="str">
        <f t="shared" si="9"/>
        <v/>
      </c>
      <c r="AH27" s="49"/>
      <c r="AI27" s="34">
        <f t="shared" si="13"/>
        <v>0</v>
      </c>
      <c r="AJ27" s="27"/>
      <c r="AK27" s="24">
        <f t="shared" si="0"/>
        <v>0</v>
      </c>
      <c r="AL27" s="24" t="e">
        <f t="shared" si="1"/>
        <v>#DIV/0!</v>
      </c>
      <c r="AM27" s="24">
        <f t="shared" si="2"/>
        <v>0</v>
      </c>
      <c r="AN27" s="24" t="e">
        <f t="shared" si="3"/>
        <v>#DIV/0!</v>
      </c>
      <c r="BQ27" s="1" t="str">
        <f t="shared" si="11"/>
        <v/>
      </c>
      <c r="BR27" s="1">
        <f>IF(BQ27=1,COUNTIF($BQ$15:BQ27,1),0)</f>
        <v>0</v>
      </c>
    </row>
    <row r="28" spans="1:70" ht="25.5" customHeight="1" thickTop="1">
      <c r="A28" s="11"/>
      <c r="B28" s="145" t="s">
        <v>16</v>
      </c>
      <c r="C28" s="145"/>
      <c r="D28" s="145"/>
      <c r="E28" s="145"/>
      <c r="F28" s="11"/>
      <c r="G28" s="147" t="s">
        <v>19</v>
      </c>
      <c r="H28" s="148"/>
      <c r="I28" s="148"/>
      <c r="J28" s="148"/>
      <c r="K28" s="148"/>
      <c r="L28" s="13"/>
      <c r="M28" s="7">
        <v>14</v>
      </c>
      <c r="N28" s="60"/>
      <c r="O28" s="66"/>
      <c r="P28" s="77" t="s">
        <v>64</v>
      </c>
      <c r="Q28" s="74"/>
      <c r="R28" s="71" t="s">
        <v>87</v>
      </c>
      <c r="S28" s="61"/>
      <c r="T28" s="71" t="s">
        <v>87</v>
      </c>
      <c r="U28" s="44">
        <f t="shared" si="4"/>
        <v>0</v>
      </c>
      <c r="V28" s="69"/>
      <c r="W28" s="49"/>
      <c r="X28" s="49"/>
      <c r="Y28" s="49"/>
      <c r="Z28" s="49"/>
      <c r="AA28" s="49"/>
      <c r="AB28" s="67" t="str">
        <f t="shared" si="5"/>
        <v>基準年度を選択してください</v>
      </c>
      <c r="AC28" s="67">
        <f t="shared" si="6"/>
        <v>0</v>
      </c>
      <c r="AD28" s="49">
        <f t="shared" si="7"/>
        <v>0</v>
      </c>
      <c r="AE28" s="50" t="str">
        <f t="shared" si="8"/>
        <v/>
      </c>
      <c r="AF28" s="50" t="e">
        <f t="shared" si="12"/>
        <v>#VALUE!</v>
      </c>
      <c r="AG28" s="67" t="str">
        <f t="shared" si="9"/>
        <v/>
      </c>
      <c r="AH28" s="49"/>
      <c r="AI28" s="34">
        <f t="shared" si="13"/>
        <v>0</v>
      </c>
      <c r="AJ28" s="27"/>
      <c r="AK28" s="24">
        <f t="shared" si="0"/>
        <v>0</v>
      </c>
      <c r="AL28" s="24" t="e">
        <f t="shared" si="1"/>
        <v>#DIV/0!</v>
      </c>
      <c r="AM28" s="24">
        <f t="shared" si="2"/>
        <v>0</v>
      </c>
      <c r="AN28" s="24" t="e">
        <f t="shared" si="3"/>
        <v>#DIV/0!</v>
      </c>
      <c r="BQ28" s="1" t="str">
        <f t="shared" si="11"/>
        <v/>
      </c>
      <c r="BR28" s="1">
        <f>IF(BQ28=1,COUNTIF($BQ$15:BQ28,1),0)</f>
        <v>0</v>
      </c>
    </row>
    <row r="29" spans="1:70" ht="25.5" customHeight="1">
      <c r="A29" s="11"/>
      <c r="B29" s="146"/>
      <c r="C29" s="146"/>
      <c r="D29" s="146"/>
      <c r="E29" s="146"/>
      <c r="F29" s="11"/>
      <c r="G29" s="148"/>
      <c r="H29" s="148"/>
      <c r="I29" s="148"/>
      <c r="J29" s="148"/>
      <c r="K29" s="148"/>
      <c r="L29" s="13"/>
      <c r="M29" s="14">
        <v>15</v>
      </c>
      <c r="N29" s="60"/>
      <c r="O29" s="66"/>
      <c r="P29" s="77" t="s">
        <v>64</v>
      </c>
      <c r="Q29" s="74"/>
      <c r="R29" s="71" t="s">
        <v>87</v>
      </c>
      <c r="S29" s="61"/>
      <c r="T29" s="71" t="s">
        <v>87</v>
      </c>
      <c r="U29" s="44">
        <f t="shared" si="4"/>
        <v>0</v>
      </c>
      <c r="V29" s="69"/>
      <c r="W29" s="49"/>
      <c r="X29" s="49"/>
      <c r="Y29" s="49"/>
      <c r="Z29" s="49"/>
      <c r="AA29" s="49"/>
      <c r="AB29" s="67" t="str">
        <f t="shared" si="5"/>
        <v>基準年度を選択してください</v>
      </c>
      <c r="AC29" s="67">
        <f t="shared" si="6"/>
        <v>0</v>
      </c>
      <c r="AD29" s="49">
        <f t="shared" si="7"/>
        <v>0</v>
      </c>
      <c r="AE29" s="50" t="str">
        <f t="shared" si="8"/>
        <v/>
      </c>
      <c r="AF29" s="50" t="e">
        <f t="shared" si="12"/>
        <v>#VALUE!</v>
      </c>
      <c r="AG29" s="67" t="str">
        <f t="shared" si="9"/>
        <v/>
      </c>
      <c r="AH29" s="49"/>
      <c r="AI29" s="34">
        <f t="shared" si="13"/>
        <v>0</v>
      </c>
      <c r="AJ29" s="27"/>
      <c r="AK29" s="24">
        <f t="shared" si="0"/>
        <v>0</v>
      </c>
      <c r="AL29" s="24" t="e">
        <f t="shared" si="1"/>
        <v>#DIV/0!</v>
      </c>
      <c r="AM29" s="24">
        <f t="shared" si="2"/>
        <v>0</v>
      </c>
      <c r="AN29" s="24" t="e">
        <f t="shared" si="3"/>
        <v>#DIV/0!</v>
      </c>
      <c r="BQ29" s="1" t="str">
        <f t="shared" si="11"/>
        <v/>
      </c>
      <c r="BR29" s="1">
        <f>IF(BQ29=1,COUNTIF($BQ$15:BQ29,1),0)</f>
        <v>0</v>
      </c>
    </row>
    <row r="30" spans="1:70" ht="25.5" customHeight="1">
      <c r="A30" s="11"/>
      <c r="B30" s="200">
        <f>SUM(B22+B26)</f>
        <v>0</v>
      </c>
      <c r="C30" s="200"/>
      <c r="D30" s="200"/>
      <c r="E30" s="200"/>
      <c r="F30" s="11"/>
      <c r="G30" s="201">
        <f>ROUNDDOWN(G22-G26,-3)</f>
        <v>0</v>
      </c>
      <c r="H30" s="148"/>
      <c r="I30" s="148"/>
      <c r="J30" s="148"/>
      <c r="K30" s="148"/>
      <c r="L30" s="13"/>
      <c r="M30" s="7">
        <v>16</v>
      </c>
      <c r="N30" s="60"/>
      <c r="O30" s="66"/>
      <c r="P30" s="77" t="s">
        <v>64</v>
      </c>
      <c r="Q30" s="74"/>
      <c r="R30" s="71" t="s">
        <v>87</v>
      </c>
      <c r="S30" s="61"/>
      <c r="T30" s="71" t="s">
        <v>87</v>
      </c>
      <c r="U30" s="44">
        <f t="shared" si="4"/>
        <v>0</v>
      </c>
      <c r="V30" s="69"/>
      <c r="W30" s="49"/>
      <c r="X30" s="49"/>
      <c r="Y30" s="49"/>
      <c r="Z30" s="49"/>
      <c r="AA30" s="49"/>
      <c r="AB30" s="67" t="str">
        <f t="shared" si="5"/>
        <v>基準年度を選択してください</v>
      </c>
      <c r="AC30" s="67">
        <f t="shared" si="6"/>
        <v>0</v>
      </c>
      <c r="AD30" s="49">
        <f t="shared" si="7"/>
        <v>0</v>
      </c>
      <c r="AE30" s="50" t="str">
        <f t="shared" si="8"/>
        <v/>
      </c>
      <c r="AF30" s="50" t="e">
        <f t="shared" si="12"/>
        <v>#VALUE!</v>
      </c>
      <c r="AG30" s="67" t="str">
        <f t="shared" si="9"/>
        <v/>
      </c>
      <c r="AH30" s="49"/>
      <c r="AI30" s="34">
        <f t="shared" si="13"/>
        <v>0</v>
      </c>
      <c r="AJ30" s="27"/>
      <c r="AK30" s="24">
        <f t="shared" si="0"/>
        <v>0</v>
      </c>
      <c r="AL30" s="24" t="e">
        <f t="shared" si="1"/>
        <v>#DIV/0!</v>
      </c>
      <c r="AM30" s="24">
        <f t="shared" si="2"/>
        <v>0</v>
      </c>
      <c r="AN30" s="24" t="e">
        <f t="shared" si="3"/>
        <v>#DIV/0!</v>
      </c>
      <c r="BQ30" s="1" t="str">
        <f t="shared" si="11"/>
        <v/>
      </c>
      <c r="BR30" s="1">
        <f>IF(BQ30=1,COUNTIF($BQ$15:BQ30,1),0)</f>
        <v>0</v>
      </c>
    </row>
    <row r="31" spans="1:70" ht="25.5" customHeight="1">
      <c r="A31" s="11"/>
      <c r="B31" s="200"/>
      <c r="C31" s="200"/>
      <c r="D31" s="200"/>
      <c r="E31" s="200"/>
      <c r="F31" s="11"/>
      <c r="G31" s="148"/>
      <c r="H31" s="148"/>
      <c r="I31" s="148"/>
      <c r="J31" s="148"/>
      <c r="K31" s="148"/>
      <c r="L31" s="13"/>
      <c r="M31" s="14">
        <v>17</v>
      </c>
      <c r="N31" s="60"/>
      <c r="O31" s="66"/>
      <c r="P31" s="77" t="s">
        <v>64</v>
      </c>
      <c r="Q31" s="74"/>
      <c r="R31" s="71" t="s">
        <v>87</v>
      </c>
      <c r="S31" s="61"/>
      <c r="T31" s="71" t="s">
        <v>87</v>
      </c>
      <c r="U31" s="44">
        <f t="shared" si="4"/>
        <v>0</v>
      </c>
      <c r="V31" s="69"/>
      <c r="W31" s="49"/>
      <c r="X31" s="49"/>
      <c r="Y31" s="49"/>
      <c r="Z31" s="49"/>
      <c r="AA31" s="49"/>
      <c r="AB31" s="67" t="str">
        <f t="shared" si="5"/>
        <v>基準年度を選択してください</v>
      </c>
      <c r="AC31" s="67">
        <f t="shared" si="6"/>
        <v>0</v>
      </c>
      <c r="AD31" s="49">
        <f t="shared" si="7"/>
        <v>0</v>
      </c>
      <c r="AE31" s="50" t="str">
        <f t="shared" si="8"/>
        <v/>
      </c>
      <c r="AF31" s="50" t="e">
        <f t="shared" si="12"/>
        <v>#VALUE!</v>
      </c>
      <c r="AG31" s="67" t="str">
        <f t="shared" si="9"/>
        <v/>
      </c>
      <c r="AH31" s="49"/>
      <c r="AI31" s="34">
        <f t="shared" si="13"/>
        <v>0</v>
      </c>
      <c r="AJ31" s="27"/>
      <c r="AK31" s="24">
        <f t="shared" si="0"/>
        <v>0</v>
      </c>
      <c r="AL31" s="24" t="e">
        <f t="shared" si="1"/>
        <v>#DIV/0!</v>
      </c>
      <c r="AM31" s="24">
        <f t="shared" si="2"/>
        <v>0</v>
      </c>
      <c r="AN31" s="24" t="e">
        <f t="shared" si="3"/>
        <v>#DIV/0!</v>
      </c>
      <c r="BQ31" s="1" t="str">
        <f t="shared" si="11"/>
        <v/>
      </c>
      <c r="BR31" s="1">
        <f>IF(BQ31=1,COUNTIF($BQ$15:BQ31,1),0)</f>
        <v>0</v>
      </c>
    </row>
    <row r="32" spans="1:70" ht="25.5" customHeight="1">
      <c r="A32" s="11"/>
      <c r="B32" s="11"/>
      <c r="C32" s="11"/>
      <c r="D32" s="11"/>
      <c r="E32" s="11"/>
      <c r="F32" s="11"/>
      <c r="G32" s="11"/>
      <c r="H32" s="11"/>
      <c r="I32" s="11"/>
      <c r="J32" s="11"/>
      <c r="K32" s="11"/>
      <c r="L32" s="13"/>
      <c r="M32" s="7">
        <v>18</v>
      </c>
      <c r="N32" s="60"/>
      <c r="O32" s="66"/>
      <c r="P32" s="77" t="s">
        <v>64</v>
      </c>
      <c r="Q32" s="74"/>
      <c r="R32" s="71" t="s">
        <v>87</v>
      </c>
      <c r="S32" s="61"/>
      <c r="T32" s="71" t="s">
        <v>87</v>
      </c>
      <c r="U32" s="44">
        <f t="shared" si="4"/>
        <v>0</v>
      </c>
      <c r="V32" s="69"/>
      <c r="W32" s="49"/>
      <c r="X32" s="49"/>
      <c r="Y32" s="49"/>
      <c r="Z32" s="49"/>
      <c r="AA32" s="49"/>
      <c r="AB32" s="67" t="str">
        <f t="shared" si="5"/>
        <v>基準年度を選択してください</v>
      </c>
      <c r="AC32" s="67">
        <f t="shared" si="6"/>
        <v>0</v>
      </c>
      <c r="AD32" s="49">
        <f t="shared" si="7"/>
        <v>0</v>
      </c>
      <c r="AE32" s="50" t="str">
        <f t="shared" si="8"/>
        <v/>
      </c>
      <c r="AF32" s="50" t="e">
        <f t="shared" si="12"/>
        <v>#VALUE!</v>
      </c>
      <c r="AG32" s="67" t="str">
        <f t="shared" si="9"/>
        <v/>
      </c>
      <c r="AH32" s="49"/>
      <c r="AI32" s="34">
        <f t="shared" si="13"/>
        <v>0</v>
      </c>
      <c r="AJ32" s="27"/>
      <c r="AK32" s="24">
        <f t="shared" si="0"/>
        <v>0</v>
      </c>
      <c r="AL32" s="24" t="e">
        <f t="shared" si="1"/>
        <v>#DIV/0!</v>
      </c>
      <c r="AM32" s="24">
        <f t="shared" si="2"/>
        <v>0</v>
      </c>
      <c r="AN32" s="24" t="e">
        <f t="shared" si="3"/>
        <v>#DIV/0!</v>
      </c>
      <c r="BQ32" s="1" t="str">
        <f t="shared" si="11"/>
        <v/>
      </c>
      <c r="BR32" s="1">
        <f>IF(BQ32=1,COUNTIF($BQ$15:BQ32,1),0)</f>
        <v>0</v>
      </c>
    </row>
    <row r="33" spans="1:70" ht="25.5" customHeight="1">
      <c r="A33" s="39"/>
      <c r="B33" s="39"/>
      <c r="C33" s="39"/>
      <c r="D33" s="39"/>
      <c r="E33" s="39"/>
      <c r="F33" s="39"/>
      <c r="G33" s="241" t="s">
        <v>79</v>
      </c>
      <c r="H33" s="241"/>
      <c r="I33" s="241"/>
      <c r="J33" s="241"/>
      <c r="K33" s="241"/>
      <c r="L33" s="40"/>
      <c r="M33" s="14">
        <v>19</v>
      </c>
      <c r="N33" s="60"/>
      <c r="O33" s="66"/>
      <c r="P33" s="77" t="s">
        <v>64</v>
      </c>
      <c r="Q33" s="74"/>
      <c r="R33" s="71" t="s">
        <v>87</v>
      </c>
      <c r="S33" s="61"/>
      <c r="T33" s="71" t="s">
        <v>87</v>
      </c>
      <c r="U33" s="44">
        <f t="shared" si="4"/>
        <v>0</v>
      </c>
      <c r="V33" s="69"/>
      <c r="W33" s="49"/>
      <c r="X33" s="49"/>
      <c r="Y33" s="49"/>
      <c r="Z33" s="49"/>
      <c r="AA33" s="49"/>
      <c r="AB33" s="67" t="str">
        <f t="shared" si="5"/>
        <v>基準年度を選択してください</v>
      </c>
      <c r="AC33" s="67">
        <f t="shared" si="6"/>
        <v>0</v>
      </c>
      <c r="AD33" s="49">
        <f t="shared" si="7"/>
        <v>0</v>
      </c>
      <c r="AE33" s="50" t="str">
        <f t="shared" si="8"/>
        <v/>
      </c>
      <c r="AF33" s="50" t="e">
        <f t="shared" si="12"/>
        <v>#VALUE!</v>
      </c>
      <c r="AG33" s="67" t="str">
        <f t="shared" si="9"/>
        <v/>
      </c>
      <c r="AH33" s="49"/>
      <c r="AI33" s="34">
        <f t="shared" si="13"/>
        <v>0</v>
      </c>
      <c r="AJ33" s="27"/>
      <c r="AK33" s="24">
        <f t="shared" si="0"/>
        <v>0</v>
      </c>
      <c r="AL33" s="24" t="e">
        <f t="shared" si="1"/>
        <v>#DIV/0!</v>
      </c>
      <c r="AM33" s="24">
        <f t="shared" si="2"/>
        <v>0</v>
      </c>
      <c r="AN33" s="24" t="e">
        <f t="shared" si="3"/>
        <v>#DIV/0!</v>
      </c>
      <c r="BQ33" s="1" t="str">
        <f t="shared" si="11"/>
        <v/>
      </c>
      <c r="BR33" s="1">
        <f>IF(BQ33=1,COUNTIF($BQ$15:BQ33,1),0)</f>
        <v>0</v>
      </c>
    </row>
    <row r="34" spans="1:70" ht="25.5" customHeight="1">
      <c r="A34" s="39"/>
      <c r="B34" s="39"/>
      <c r="C34" s="39"/>
      <c r="D34" s="39"/>
      <c r="E34" s="39"/>
      <c r="F34" s="39"/>
      <c r="G34" s="241"/>
      <c r="H34" s="241"/>
      <c r="I34" s="241"/>
      <c r="J34" s="241"/>
      <c r="K34" s="241"/>
      <c r="L34" s="40"/>
      <c r="M34" s="7">
        <v>20</v>
      </c>
      <c r="N34" s="60"/>
      <c r="O34" s="66"/>
      <c r="P34" s="77" t="s">
        <v>64</v>
      </c>
      <c r="Q34" s="74"/>
      <c r="R34" s="71" t="s">
        <v>87</v>
      </c>
      <c r="S34" s="61"/>
      <c r="T34" s="71" t="s">
        <v>87</v>
      </c>
      <c r="U34" s="44">
        <f t="shared" si="4"/>
        <v>0</v>
      </c>
      <c r="V34" s="69"/>
      <c r="W34" s="49"/>
      <c r="X34" s="49"/>
      <c r="Y34" s="49"/>
      <c r="Z34" s="49"/>
      <c r="AA34" s="49"/>
      <c r="AB34" s="67" t="str">
        <f t="shared" si="5"/>
        <v>基準年度を選択してください</v>
      </c>
      <c r="AC34" s="67">
        <f t="shared" si="6"/>
        <v>0</v>
      </c>
      <c r="AD34" s="49">
        <f t="shared" si="7"/>
        <v>0</v>
      </c>
      <c r="AE34" s="50" t="str">
        <f t="shared" si="8"/>
        <v/>
      </c>
      <c r="AF34" s="50" t="e">
        <f t="shared" si="12"/>
        <v>#VALUE!</v>
      </c>
      <c r="AG34" s="67" t="str">
        <f t="shared" si="9"/>
        <v/>
      </c>
      <c r="AH34" s="49"/>
      <c r="AI34" s="34">
        <f t="shared" si="13"/>
        <v>0</v>
      </c>
      <c r="AJ34" s="27"/>
      <c r="AK34" s="24">
        <f t="shared" si="0"/>
        <v>0</v>
      </c>
      <c r="AL34" s="24" t="e">
        <f t="shared" si="1"/>
        <v>#DIV/0!</v>
      </c>
      <c r="AM34" s="24">
        <f t="shared" si="2"/>
        <v>0</v>
      </c>
      <c r="AN34" s="24" t="e">
        <f t="shared" si="3"/>
        <v>#DIV/0!</v>
      </c>
      <c r="BQ34" s="1" t="str">
        <f t="shared" si="11"/>
        <v/>
      </c>
      <c r="BR34" s="1">
        <f>IF(BQ34=1,COUNTIF($BQ$15:BQ34,1),0)</f>
        <v>0</v>
      </c>
    </row>
    <row r="35" spans="1:70" ht="25.5" customHeight="1">
      <c r="A35" s="39"/>
      <c r="B35" s="39"/>
      <c r="C35" s="39"/>
      <c r="D35" s="39"/>
      <c r="E35" s="39"/>
      <c r="F35" s="39"/>
      <c r="G35" s="242">
        <f>IF(B30&gt;G30,B30-G30,0)</f>
        <v>0</v>
      </c>
      <c r="H35" s="242"/>
      <c r="I35" s="242"/>
      <c r="J35" s="242"/>
      <c r="K35" s="242"/>
      <c r="L35" s="40"/>
      <c r="M35" s="14">
        <v>21</v>
      </c>
      <c r="N35" s="60"/>
      <c r="O35" s="66"/>
      <c r="P35" s="77" t="s">
        <v>64</v>
      </c>
      <c r="Q35" s="74"/>
      <c r="R35" s="71" t="s">
        <v>87</v>
      </c>
      <c r="S35" s="61"/>
      <c r="T35" s="71" t="s">
        <v>87</v>
      </c>
      <c r="U35" s="44">
        <f t="shared" si="4"/>
        <v>0</v>
      </c>
      <c r="V35" s="69"/>
      <c r="W35" s="49"/>
      <c r="X35" s="49"/>
      <c r="Y35" s="49"/>
      <c r="Z35" s="49"/>
      <c r="AA35" s="49"/>
      <c r="AB35" s="67" t="str">
        <f t="shared" si="5"/>
        <v>基準年度を選択してください</v>
      </c>
      <c r="AC35" s="67">
        <f t="shared" si="6"/>
        <v>0</v>
      </c>
      <c r="AD35" s="49">
        <f t="shared" si="7"/>
        <v>0</v>
      </c>
      <c r="AE35" s="50" t="str">
        <f t="shared" si="8"/>
        <v/>
      </c>
      <c r="AF35" s="50" t="e">
        <f t="shared" si="12"/>
        <v>#VALUE!</v>
      </c>
      <c r="AG35" s="67" t="str">
        <f t="shared" si="9"/>
        <v/>
      </c>
      <c r="AH35" s="49"/>
      <c r="AI35" s="34">
        <f t="shared" si="13"/>
        <v>0</v>
      </c>
      <c r="AJ35" s="27"/>
      <c r="AK35" s="24">
        <f t="shared" si="0"/>
        <v>0</v>
      </c>
      <c r="AL35" s="24" t="e">
        <f t="shared" si="1"/>
        <v>#DIV/0!</v>
      </c>
      <c r="AM35" s="24">
        <f t="shared" si="2"/>
        <v>0</v>
      </c>
      <c r="AN35" s="24" t="e">
        <f t="shared" si="3"/>
        <v>#DIV/0!</v>
      </c>
      <c r="BQ35" s="1" t="str">
        <f t="shared" si="11"/>
        <v/>
      </c>
      <c r="BR35" s="1">
        <f>IF(BQ35=1,COUNTIF($BQ$15:BQ35,1),0)</f>
        <v>0</v>
      </c>
    </row>
    <row r="36" spans="1:70" ht="25.5" customHeight="1">
      <c r="A36" s="39"/>
      <c r="B36" s="39"/>
      <c r="C36" s="39"/>
      <c r="D36" s="296"/>
      <c r="E36" s="296"/>
      <c r="F36" s="39"/>
      <c r="G36" s="242"/>
      <c r="H36" s="242"/>
      <c r="I36" s="242"/>
      <c r="J36" s="242"/>
      <c r="K36" s="242"/>
      <c r="L36" s="40"/>
      <c r="M36" s="7">
        <v>22</v>
      </c>
      <c r="N36" s="60"/>
      <c r="O36" s="66"/>
      <c r="P36" s="77" t="s">
        <v>64</v>
      </c>
      <c r="Q36" s="74"/>
      <c r="R36" s="71" t="s">
        <v>87</v>
      </c>
      <c r="S36" s="61"/>
      <c r="T36" s="71" t="s">
        <v>87</v>
      </c>
      <c r="U36" s="44">
        <f t="shared" si="4"/>
        <v>0</v>
      </c>
      <c r="V36" s="69"/>
      <c r="W36" s="49"/>
      <c r="X36" s="49"/>
      <c r="Y36" s="49"/>
      <c r="Z36" s="49"/>
      <c r="AA36" s="49"/>
      <c r="AB36" s="67" t="str">
        <f t="shared" si="5"/>
        <v>基準年度を選択してください</v>
      </c>
      <c r="AC36" s="67">
        <f t="shared" si="6"/>
        <v>0</v>
      </c>
      <c r="AD36" s="49">
        <f t="shared" si="7"/>
        <v>0</v>
      </c>
      <c r="AE36" s="50" t="str">
        <f t="shared" si="8"/>
        <v/>
      </c>
      <c r="AF36" s="50" t="e">
        <f t="shared" si="12"/>
        <v>#VALUE!</v>
      </c>
      <c r="AG36" s="67" t="str">
        <f t="shared" si="9"/>
        <v/>
      </c>
      <c r="AH36" s="49"/>
      <c r="AI36" s="34">
        <f t="shared" si="13"/>
        <v>0</v>
      </c>
      <c r="AJ36" s="27"/>
      <c r="AK36" s="24">
        <f t="shared" si="0"/>
        <v>0</v>
      </c>
      <c r="AL36" s="24" t="e">
        <f t="shared" si="1"/>
        <v>#DIV/0!</v>
      </c>
      <c r="AM36" s="24">
        <f t="shared" si="2"/>
        <v>0</v>
      </c>
      <c r="AN36" s="24" t="e">
        <f t="shared" si="3"/>
        <v>#DIV/0!</v>
      </c>
      <c r="BQ36" s="1" t="str">
        <f t="shared" si="11"/>
        <v/>
      </c>
      <c r="BR36" s="1">
        <f>IF(BQ36=1,COUNTIF($BQ$15:BQ36,1),0)</f>
        <v>0</v>
      </c>
    </row>
    <row r="37" spans="1:70" ht="25.5" customHeight="1">
      <c r="A37" s="39"/>
      <c r="B37" s="39"/>
      <c r="C37" s="39"/>
      <c r="D37" s="39"/>
      <c r="E37" s="39"/>
      <c r="F37" s="39"/>
      <c r="G37" s="39"/>
      <c r="H37" s="39"/>
      <c r="I37" s="39"/>
      <c r="J37" s="39"/>
      <c r="K37" s="39"/>
      <c r="L37" s="40"/>
      <c r="M37" s="14">
        <v>23</v>
      </c>
      <c r="N37" s="60"/>
      <c r="O37" s="66"/>
      <c r="P37" s="77" t="s">
        <v>64</v>
      </c>
      <c r="Q37" s="74"/>
      <c r="R37" s="71" t="s">
        <v>87</v>
      </c>
      <c r="S37" s="61"/>
      <c r="T37" s="71" t="s">
        <v>87</v>
      </c>
      <c r="U37" s="44">
        <f t="shared" si="4"/>
        <v>0</v>
      </c>
      <c r="V37" s="69"/>
      <c r="W37" s="49"/>
      <c r="X37" s="49"/>
      <c r="Y37" s="49"/>
      <c r="Z37" s="49"/>
      <c r="AA37" s="49"/>
      <c r="AB37" s="67" t="str">
        <f t="shared" si="5"/>
        <v>基準年度を選択してください</v>
      </c>
      <c r="AC37" s="67">
        <f t="shared" si="6"/>
        <v>0</v>
      </c>
      <c r="AD37" s="49">
        <f t="shared" si="7"/>
        <v>0</v>
      </c>
      <c r="AE37" s="50" t="str">
        <f t="shared" si="8"/>
        <v/>
      </c>
      <c r="AF37" s="50" t="e">
        <f t="shared" si="12"/>
        <v>#VALUE!</v>
      </c>
      <c r="AG37" s="67" t="str">
        <f t="shared" si="9"/>
        <v/>
      </c>
      <c r="AH37" s="49"/>
      <c r="AI37" s="34">
        <f t="shared" si="13"/>
        <v>0</v>
      </c>
      <c r="AJ37" s="27"/>
      <c r="AK37" s="24">
        <f t="shared" si="0"/>
        <v>0</v>
      </c>
      <c r="AL37" s="24" t="e">
        <f t="shared" si="1"/>
        <v>#DIV/0!</v>
      </c>
      <c r="AM37" s="24">
        <f t="shared" si="2"/>
        <v>0</v>
      </c>
      <c r="AN37" s="24" t="e">
        <f t="shared" si="3"/>
        <v>#DIV/0!</v>
      </c>
      <c r="BQ37" s="1" t="str">
        <f t="shared" si="11"/>
        <v/>
      </c>
      <c r="BR37" s="1">
        <f>IF(BQ37=1,COUNTIF($BQ$15:BQ37,1),0)</f>
        <v>0</v>
      </c>
    </row>
    <row r="38" spans="1:70" ht="25.5" customHeight="1">
      <c r="A38" s="39"/>
      <c r="B38" s="39"/>
      <c r="C38" s="39"/>
      <c r="D38" s="39"/>
      <c r="E38" s="39"/>
      <c r="F38" s="39"/>
      <c r="G38" s="39"/>
      <c r="H38" s="39"/>
      <c r="I38" s="39"/>
      <c r="J38" s="39"/>
      <c r="K38" s="39"/>
      <c r="L38" s="40"/>
      <c r="M38" s="7">
        <v>24</v>
      </c>
      <c r="N38" s="60"/>
      <c r="O38" s="66"/>
      <c r="P38" s="77" t="s">
        <v>64</v>
      </c>
      <c r="Q38" s="74"/>
      <c r="R38" s="71" t="s">
        <v>87</v>
      </c>
      <c r="S38" s="61"/>
      <c r="T38" s="71" t="s">
        <v>87</v>
      </c>
      <c r="U38" s="44">
        <f t="shared" si="4"/>
        <v>0</v>
      </c>
      <c r="V38" s="69"/>
      <c r="W38" s="49"/>
      <c r="X38" s="49"/>
      <c r="Y38" s="49"/>
      <c r="Z38" s="49"/>
      <c r="AA38" s="49"/>
      <c r="AB38" s="67" t="str">
        <f t="shared" si="5"/>
        <v>基準年度を選択してください</v>
      </c>
      <c r="AC38" s="67">
        <f t="shared" si="6"/>
        <v>0</v>
      </c>
      <c r="AD38" s="49">
        <f t="shared" si="7"/>
        <v>0</v>
      </c>
      <c r="AE38" s="50" t="str">
        <f t="shared" si="8"/>
        <v/>
      </c>
      <c r="AF38" s="50" t="e">
        <f t="shared" si="12"/>
        <v>#VALUE!</v>
      </c>
      <c r="AG38" s="67" t="str">
        <f t="shared" si="9"/>
        <v/>
      </c>
      <c r="AH38" s="49"/>
      <c r="AI38" s="34">
        <f t="shared" si="13"/>
        <v>0</v>
      </c>
      <c r="AJ38" s="27"/>
      <c r="AK38" s="24">
        <f t="shared" si="0"/>
        <v>0</v>
      </c>
      <c r="AL38" s="24" t="e">
        <f t="shared" si="1"/>
        <v>#DIV/0!</v>
      </c>
      <c r="AM38" s="24">
        <f t="shared" si="2"/>
        <v>0</v>
      </c>
      <c r="AN38" s="24" t="e">
        <f t="shared" si="3"/>
        <v>#DIV/0!</v>
      </c>
      <c r="BQ38" s="1" t="str">
        <f t="shared" si="11"/>
        <v/>
      </c>
      <c r="BR38" s="1">
        <f>IF(BQ38=1,COUNTIF($BQ$15:BQ38,1),0)</f>
        <v>0</v>
      </c>
    </row>
    <row r="39" spans="1:70" ht="25.5" customHeight="1">
      <c r="A39" s="39"/>
      <c r="B39" s="259" t="s">
        <v>80</v>
      </c>
      <c r="C39" s="259"/>
      <c r="D39" s="259"/>
      <c r="E39" s="259"/>
      <c r="F39" s="259"/>
      <c r="G39" s="259"/>
      <c r="H39" s="259"/>
      <c r="I39" s="259"/>
      <c r="J39" s="39"/>
      <c r="K39" s="39"/>
      <c r="L39" s="40"/>
      <c r="M39" s="14">
        <v>25</v>
      </c>
      <c r="N39" s="60"/>
      <c r="O39" s="66"/>
      <c r="P39" s="77" t="s">
        <v>64</v>
      </c>
      <c r="Q39" s="74"/>
      <c r="R39" s="71" t="s">
        <v>87</v>
      </c>
      <c r="S39" s="61"/>
      <c r="T39" s="71" t="s">
        <v>87</v>
      </c>
      <c r="U39" s="44">
        <f t="shared" si="4"/>
        <v>0</v>
      </c>
      <c r="V39" s="69"/>
      <c r="W39" s="49"/>
      <c r="X39" s="49"/>
      <c r="Y39" s="49"/>
      <c r="Z39" s="49"/>
      <c r="AA39" s="49"/>
      <c r="AB39" s="67" t="str">
        <f t="shared" si="5"/>
        <v>基準年度を選択してください</v>
      </c>
      <c r="AC39" s="67">
        <f t="shared" si="6"/>
        <v>0</v>
      </c>
      <c r="AD39" s="49">
        <f t="shared" si="7"/>
        <v>0</v>
      </c>
      <c r="AE39" s="50" t="str">
        <f t="shared" si="8"/>
        <v/>
      </c>
      <c r="AF39" s="50" t="e">
        <f t="shared" si="12"/>
        <v>#VALUE!</v>
      </c>
      <c r="AG39" s="67" t="str">
        <f t="shared" si="9"/>
        <v/>
      </c>
      <c r="AH39" s="49"/>
      <c r="AI39" s="34">
        <f t="shared" si="10"/>
        <v>0</v>
      </c>
      <c r="AJ39" s="27"/>
      <c r="AK39" s="24">
        <f t="shared" si="0"/>
        <v>0</v>
      </c>
      <c r="AL39" s="24" t="e">
        <f t="shared" si="1"/>
        <v>#DIV/0!</v>
      </c>
      <c r="AM39" s="24">
        <f t="shared" si="2"/>
        <v>0</v>
      </c>
      <c r="AN39" s="24" t="e">
        <f t="shared" si="3"/>
        <v>#DIV/0!</v>
      </c>
      <c r="BQ39" s="1" t="str">
        <f t="shared" si="11"/>
        <v/>
      </c>
      <c r="BR39" s="1">
        <f>IF(BQ39=1,COUNTIF($BQ$15:BQ39,1),0)</f>
        <v>0</v>
      </c>
    </row>
    <row r="40" spans="1:70" ht="27" customHeight="1" thickBot="1">
      <c r="A40" s="39"/>
      <c r="B40" s="260"/>
      <c r="C40" s="259"/>
      <c r="D40" s="259"/>
      <c r="E40" s="259"/>
      <c r="F40" s="259"/>
      <c r="G40" s="259"/>
      <c r="H40" s="259"/>
      <c r="I40" s="259"/>
      <c r="J40" s="39"/>
      <c r="K40" s="39"/>
      <c r="L40" s="40"/>
      <c r="M40" s="7">
        <v>26</v>
      </c>
      <c r="N40" s="60"/>
      <c r="O40" s="66"/>
      <c r="P40" s="77" t="s">
        <v>64</v>
      </c>
      <c r="Q40" s="74"/>
      <c r="R40" s="71" t="s">
        <v>87</v>
      </c>
      <c r="S40" s="61"/>
      <c r="T40" s="71" t="s">
        <v>87</v>
      </c>
      <c r="U40" s="44">
        <f t="shared" si="4"/>
        <v>0</v>
      </c>
      <c r="V40" s="69"/>
      <c r="W40" s="49"/>
      <c r="X40" s="49"/>
      <c r="Y40" s="49"/>
      <c r="Z40" s="49"/>
      <c r="AA40" s="49"/>
      <c r="AB40" s="67" t="str">
        <f t="shared" si="5"/>
        <v>基準年度を選択してください</v>
      </c>
      <c r="AC40" s="67">
        <f t="shared" si="6"/>
        <v>0</v>
      </c>
      <c r="AD40" s="49">
        <f t="shared" si="7"/>
        <v>0</v>
      </c>
      <c r="AE40" s="50" t="str">
        <f t="shared" si="8"/>
        <v/>
      </c>
      <c r="AF40" s="50" t="e">
        <f t="shared" si="12"/>
        <v>#VALUE!</v>
      </c>
      <c r="AG40" s="67" t="str">
        <f t="shared" si="9"/>
        <v/>
      </c>
      <c r="AH40" s="49"/>
      <c r="AI40" s="34">
        <f t="shared" si="10"/>
        <v>0</v>
      </c>
      <c r="AJ40" s="27"/>
      <c r="AK40" s="24">
        <f t="shared" si="0"/>
        <v>0</v>
      </c>
      <c r="AL40" s="24" t="e">
        <f t="shared" si="1"/>
        <v>#DIV/0!</v>
      </c>
      <c r="AM40" s="24">
        <f t="shared" si="2"/>
        <v>0</v>
      </c>
      <c r="AN40" s="24" t="e">
        <f t="shared" si="3"/>
        <v>#DIV/0!</v>
      </c>
      <c r="AP40" s="21"/>
      <c r="AQ40" s="20"/>
      <c r="BQ40" s="1" t="str">
        <f t="shared" si="11"/>
        <v/>
      </c>
      <c r="BR40" s="1">
        <f>IF(BQ40=1,COUNTIF($BQ$15:BQ40,1),0)</f>
        <v>0</v>
      </c>
    </row>
    <row r="41" spans="1:70" ht="25.5" customHeight="1" thickTop="1">
      <c r="A41" s="39"/>
      <c r="B41" s="206" t="str">
        <f>入力シート!U48</f>
        <v>□</v>
      </c>
      <c r="C41" s="202" t="s">
        <v>57</v>
      </c>
      <c r="D41" s="203"/>
      <c r="E41" s="261"/>
      <c r="F41" s="261"/>
      <c r="G41" s="261"/>
      <c r="H41" s="261"/>
      <c r="I41" s="262"/>
      <c r="J41" s="39"/>
      <c r="K41" s="39"/>
      <c r="L41" s="40"/>
      <c r="M41" s="14">
        <v>27</v>
      </c>
      <c r="N41" s="60"/>
      <c r="O41" s="66"/>
      <c r="P41" s="77" t="s">
        <v>64</v>
      </c>
      <c r="Q41" s="74"/>
      <c r="R41" s="71" t="s">
        <v>87</v>
      </c>
      <c r="S41" s="61"/>
      <c r="T41" s="71" t="s">
        <v>87</v>
      </c>
      <c r="U41" s="44">
        <f t="shared" si="4"/>
        <v>0</v>
      </c>
      <c r="V41" s="69"/>
      <c r="W41" s="49"/>
      <c r="X41" s="49"/>
      <c r="Y41" s="49"/>
      <c r="Z41" s="49"/>
      <c r="AA41" s="49"/>
      <c r="AB41" s="67" t="str">
        <f t="shared" si="5"/>
        <v>基準年度を選択してください</v>
      </c>
      <c r="AC41" s="67">
        <f t="shared" si="6"/>
        <v>0</v>
      </c>
      <c r="AD41" s="49">
        <f t="shared" si="7"/>
        <v>0</v>
      </c>
      <c r="AE41" s="50" t="str">
        <f t="shared" si="8"/>
        <v/>
      </c>
      <c r="AF41" s="50" t="e">
        <f t="shared" si="12"/>
        <v>#VALUE!</v>
      </c>
      <c r="AG41" s="67" t="str">
        <f t="shared" si="9"/>
        <v/>
      </c>
      <c r="AH41" s="49"/>
      <c r="AI41" s="34">
        <f t="shared" si="10"/>
        <v>0</v>
      </c>
      <c r="AJ41" s="27"/>
      <c r="AK41" s="24">
        <f t="shared" si="0"/>
        <v>0</v>
      </c>
      <c r="AL41" s="24" t="e">
        <f t="shared" si="1"/>
        <v>#DIV/0!</v>
      </c>
      <c r="AM41" s="24">
        <f t="shared" si="2"/>
        <v>0</v>
      </c>
      <c r="AN41" s="24" t="e">
        <f t="shared" si="3"/>
        <v>#DIV/0!</v>
      </c>
      <c r="BQ41" s="1" t="str">
        <f t="shared" si="11"/>
        <v/>
      </c>
      <c r="BR41" s="1">
        <f>IF(BQ41=1,COUNTIF($BQ$15:BQ41,1),0)</f>
        <v>0</v>
      </c>
    </row>
    <row r="42" spans="1:70" ht="25.5" customHeight="1" thickBot="1">
      <c r="A42" s="39"/>
      <c r="B42" s="161"/>
      <c r="C42" s="204"/>
      <c r="D42" s="205"/>
      <c r="E42" s="263"/>
      <c r="F42" s="264"/>
      <c r="G42" s="264"/>
      <c r="H42" s="264"/>
      <c r="I42" s="265"/>
      <c r="J42" s="39"/>
      <c r="K42" s="39"/>
      <c r="L42" s="40"/>
      <c r="M42" s="7">
        <v>28</v>
      </c>
      <c r="N42" s="60"/>
      <c r="O42" s="66"/>
      <c r="P42" s="77" t="s">
        <v>64</v>
      </c>
      <c r="Q42" s="74"/>
      <c r="R42" s="71" t="s">
        <v>87</v>
      </c>
      <c r="S42" s="61"/>
      <c r="T42" s="71" t="s">
        <v>87</v>
      </c>
      <c r="U42" s="44">
        <f t="shared" si="4"/>
        <v>0</v>
      </c>
      <c r="V42" s="69"/>
      <c r="W42" s="49"/>
      <c r="X42" s="49"/>
      <c r="Y42" s="49"/>
      <c r="Z42" s="49"/>
      <c r="AA42" s="49"/>
      <c r="AB42" s="67" t="str">
        <f t="shared" si="5"/>
        <v>基準年度を選択してください</v>
      </c>
      <c r="AC42" s="67">
        <f t="shared" si="6"/>
        <v>0</v>
      </c>
      <c r="AD42" s="49">
        <f t="shared" si="7"/>
        <v>0</v>
      </c>
      <c r="AE42" s="50" t="str">
        <f t="shared" si="8"/>
        <v/>
      </c>
      <c r="AF42" s="50" t="e">
        <f t="shared" si="12"/>
        <v>#VALUE!</v>
      </c>
      <c r="AG42" s="67" t="str">
        <f t="shared" si="9"/>
        <v/>
      </c>
      <c r="AH42" s="49"/>
      <c r="AI42" s="34">
        <f t="shared" si="10"/>
        <v>0</v>
      </c>
      <c r="AJ42" s="27"/>
      <c r="AK42" s="24">
        <f t="shared" si="0"/>
        <v>0</v>
      </c>
      <c r="AL42" s="24" t="e">
        <f t="shared" si="1"/>
        <v>#DIV/0!</v>
      </c>
      <c r="AM42" s="24">
        <f t="shared" si="2"/>
        <v>0</v>
      </c>
      <c r="AN42" s="24" t="e">
        <f t="shared" si="3"/>
        <v>#DIV/0!</v>
      </c>
      <c r="BQ42" s="1" t="str">
        <f t="shared" si="11"/>
        <v/>
      </c>
      <c r="BR42" s="1">
        <f>IF(BQ42=1,COUNTIF($BQ$15:BQ42,1),0)</f>
        <v>0</v>
      </c>
    </row>
    <row r="43" spans="1:70" ht="25.5" customHeight="1">
      <c r="A43" s="39"/>
      <c r="B43" s="160" t="str">
        <f>入力シート!U49</f>
        <v>□</v>
      </c>
      <c r="C43" s="202" t="s">
        <v>59</v>
      </c>
      <c r="D43" s="203"/>
      <c r="E43" s="149" t="s">
        <v>265</v>
      </c>
      <c r="F43" s="151" t="str">
        <f>IF(入力シート!AC49="","",入力シート!AC49)</f>
        <v/>
      </c>
      <c r="G43" s="152"/>
      <c r="H43" s="152"/>
      <c r="I43" s="153"/>
      <c r="J43" s="39"/>
      <c r="K43" s="39"/>
      <c r="L43" s="40"/>
      <c r="M43" s="14">
        <v>29</v>
      </c>
      <c r="N43" s="60"/>
      <c r="O43" s="66"/>
      <c r="P43" s="77" t="s">
        <v>64</v>
      </c>
      <c r="Q43" s="74"/>
      <c r="R43" s="71" t="s">
        <v>87</v>
      </c>
      <c r="S43" s="61"/>
      <c r="T43" s="71" t="s">
        <v>87</v>
      </c>
      <c r="U43" s="44">
        <f t="shared" si="4"/>
        <v>0</v>
      </c>
      <c r="V43" s="69"/>
      <c r="W43" s="49"/>
      <c r="X43" s="49"/>
      <c r="Y43" s="49"/>
      <c r="Z43" s="49"/>
      <c r="AA43" s="49"/>
      <c r="AB43" s="67" t="str">
        <f t="shared" si="5"/>
        <v>基準年度を選択してください</v>
      </c>
      <c r="AC43" s="67">
        <f t="shared" si="6"/>
        <v>0</v>
      </c>
      <c r="AD43" s="49">
        <f t="shared" si="7"/>
        <v>0</v>
      </c>
      <c r="AE43" s="50" t="str">
        <f t="shared" si="8"/>
        <v/>
      </c>
      <c r="AF43" s="50" t="e">
        <f t="shared" si="12"/>
        <v>#VALUE!</v>
      </c>
      <c r="AG43" s="67" t="str">
        <f t="shared" si="9"/>
        <v/>
      </c>
      <c r="AH43" s="49"/>
      <c r="AI43" s="34">
        <f t="shared" si="10"/>
        <v>0</v>
      </c>
      <c r="AJ43" s="27"/>
      <c r="AK43" s="24">
        <f t="shared" si="0"/>
        <v>0</v>
      </c>
      <c r="AL43" s="24" t="e">
        <f t="shared" si="1"/>
        <v>#DIV/0!</v>
      </c>
      <c r="AM43" s="24">
        <f t="shared" si="2"/>
        <v>0</v>
      </c>
      <c r="AN43" s="24" t="e">
        <f t="shared" si="3"/>
        <v>#DIV/0!</v>
      </c>
      <c r="AO43" s="4"/>
      <c r="AP43" s="4"/>
      <c r="AQ43" s="4"/>
      <c r="AR43" s="4"/>
      <c r="AS43" s="4"/>
      <c r="AT43" s="4"/>
      <c r="AU43" s="4"/>
      <c r="AV43" s="4"/>
      <c r="AW43" s="4"/>
      <c r="AX43" s="4"/>
      <c r="AY43" s="4"/>
      <c r="AZ43" s="4"/>
      <c r="BA43" s="4"/>
      <c r="BB43" s="4"/>
      <c r="BC43" s="4"/>
      <c r="BD43" s="4"/>
      <c r="BE43" s="4"/>
      <c r="BF43" s="4"/>
      <c r="BG43" s="4"/>
      <c r="BH43" s="4"/>
      <c r="BQ43" s="1" t="str">
        <f t="shared" si="11"/>
        <v/>
      </c>
      <c r="BR43" s="1">
        <f>IF(BQ43=1,COUNTIF($BQ$15:BQ43,1),0)</f>
        <v>0</v>
      </c>
    </row>
    <row r="44" spans="1:70" ht="25.5" customHeight="1" thickBot="1">
      <c r="A44" s="39"/>
      <c r="B44" s="161"/>
      <c r="C44" s="204"/>
      <c r="D44" s="205"/>
      <c r="E44" s="150"/>
      <c r="F44" s="154"/>
      <c r="G44" s="155"/>
      <c r="H44" s="155"/>
      <c r="I44" s="156"/>
      <c r="J44" s="39"/>
      <c r="K44" s="39"/>
      <c r="L44" s="40"/>
      <c r="M44" s="7">
        <v>30</v>
      </c>
      <c r="N44" s="60"/>
      <c r="O44" s="66"/>
      <c r="P44" s="77" t="s">
        <v>64</v>
      </c>
      <c r="Q44" s="74"/>
      <c r="R44" s="71" t="s">
        <v>87</v>
      </c>
      <c r="S44" s="61"/>
      <c r="T44" s="71" t="s">
        <v>87</v>
      </c>
      <c r="U44" s="44">
        <f t="shared" si="4"/>
        <v>0</v>
      </c>
      <c r="V44" s="69"/>
      <c r="W44" s="49"/>
      <c r="X44" s="49"/>
      <c r="Y44" s="49"/>
      <c r="Z44" s="49"/>
      <c r="AA44" s="49"/>
      <c r="AB44" s="67" t="str">
        <f t="shared" si="5"/>
        <v>基準年度を選択してください</v>
      </c>
      <c r="AC44" s="67">
        <f t="shared" si="6"/>
        <v>0</v>
      </c>
      <c r="AD44" s="49">
        <f t="shared" si="7"/>
        <v>0</v>
      </c>
      <c r="AE44" s="50" t="str">
        <f t="shared" si="8"/>
        <v/>
      </c>
      <c r="AF44" s="50" t="e">
        <f t="shared" si="12"/>
        <v>#VALUE!</v>
      </c>
      <c r="AG44" s="67" t="str">
        <f t="shared" si="9"/>
        <v/>
      </c>
      <c r="AH44" s="49"/>
      <c r="AI44" s="34">
        <f t="shared" si="10"/>
        <v>0</v>
      </c>
      <c r="AJ44" s="27"/>
      <c r="AK44" s="24">
        <f t="shared" si="0"/>
        <v>0</v>
      </c>
      <c r="AL44" s="24" t="e">
        <f t="shared" si="1"/>
        <v>#DIV/0!</v>
      </c>
      <c r="AM44" s="24">
        <f t="shared" si="2"/>
        <v>0</v>
      </c>
      <c r="AN44" s="24" t="e">
        <f t="shared" si="3"/>
        <v>#DIV/0!</v>
      </c>
      <c r="AO44" s="4"/>
      <c r="AP44" s="4"/>
      <c r="AQ44" s="4"/>
      <c r="AR44" s="4"/>
      <c r="AS44" s="4"/>
      <c r="AT44" s="4"/>
      <c r="AU44" s="4"/>
      <c r="AV44" s="4"/>
      <c r="AW44" s="4"/>
      <c r="AX44" s="4"/>
      <c r="AY44" s="4"/>
      <c r="AZ44" s="4"/>
      <c r="BA44" s="4"/>
      <c r="BB44" s="4"/>
      <c r="BC44" s="4"/>
      <c r="BD44" s="4"/>
      <c r="BE44" s="4"/>
      <c r="BF44" s="4"/>
      <c r="BG44" s="4"/>
      <c r="BH44" s="4"/>
      <c r="BQ44" s="1" t="str">
        <f t="shared" si="11"/>
        <v/>
      </c>
      <c r="BR44" s="1">
        <f>IF(BQ44=1,COUNTIF($BQ$15:BQ44,1),0)</f>
        <v>0</v>
      </c>
    </row>
    <row r="45" spans="1:70" ht="25.5" customHeight="1">
      <c r="A45" s="39"/>
      <c r="B45" s="160" t="str">
        <f>入力シート!U50</f>
        <v>□</v>
      </c>
      <c r="C45" s="314" t="str">
        <f>入力シート!W50</f>
        <v>賞与（一時金・その他（　　　　））</v>
      </c>
      <c r="D45" s="315"/>
      <c r="E45" s="315"/>
      <c r="F45" s="315"/>
      <c r="G45" s="315"/>
      <c r="H45" s="315"/>
      <c r="I45" s="316"/>
      <c r="J45" s="39"/>
      <c r="K45" s="39"/>
      <c r="L45" s="40"/>
      <c r="M45" s="14">
        <v>31</v>
      </c>
      <c r="N45" s="60"/>
      <c r="O45" s="66"/>
      <c r="P45" s="77" t="s">
        <v>64</v>
      </c>
      <c r="Q45" s="74"/>
      <c r="R45" s="71" t="s">
        <v>87</v>
      </c>
      <c r="S45" s="61"/>
      <c r="T45" s="71" t="s">
        <v>87</v>
      </c>
      <c r="U45" s="44">
        <f t="shared" si="4"/>
        <v>0</v>
      </c>
      <c r="V45" s="69"/>
      <c r="W45" s="49"/>
      <c r="X45" s="49"/>
      <c r="Y45" s="49"/>
      <c r="Z45" s="49"/>
      <c r="AA45" s="49"/>
      <c r="AB45" s="67" t="str">
        <f t="shared" si="5"/>
        <v>基準年度を選択してください</v>
      </c>
      <c r="AC45" s="67">
        <f t="shared" si="6"/>
        <v>0</v>
      </c>
      <c r="AD45" s="49">
        <f t="shared" si="7"/>
        <v>0</v>
      </c>
      <c r="AE45" s="50" t="str">
        <f t="shared" si="8"/>
        <v/>
      </c>
      <c r="AF45" s="50" t="e">
        <f t="shared" si="12"/>
        <v>#VALUE!</v>
      </c>
      <c r="AG45" s="67" t="str">
        <f t="shared" si="9"/>
        <v/>
      </c>
      <c r="AH45" s="49"/>
      <c r="AI45" s="34">
        <f t="shared" si="10"/>
        <v>0</v>
      </c>
      <c r="AJ45" s="27"/>
      <c r="AK45" s="24">
        <f t="shared" si="0"/>
        <v>0</v>
      </c>
      <c r="AL45" s="24" t="e">
        <f t="shared" si="1"/>
        <v>#DIV/0!</v>
      </c>
      <c r="AM45" s="24">
        <f t="shared" si="2"/>
        <v>0</v>
      </c>
      <c r="AN45" s="24" t="e">
        <f t="shared" si="3"/>
        <v>#DIV/0!</v>
      </c>
      <c r="BQ45" s="1" t="str">
        <f t="shared" si="11"/>
        <v/>
      </c>
      <c r="BR45" s="1">
        <f>IF(BQ45=1,COUNTIF($BQ$15:BQ45,1),0)</f>
        <v>0</v>
      </c>
    </row>
    <row r="46" spans="1:70" ht="25.5" customHeight="1" thickBot="1">
      <c r="A46" s="39"/>
      <c r="B46" s="161"/>
      <c r="C46" s="314"/>
      <c r="D46" s="315"/>
      <c r="E46" s="315"/>
      <c r="F46" s="315"/>
      <c r="G46" s="315"/>
      <c r="H46" s="315"/>
      <c r="I46" s="316"/>
      <c r="J46" s="39"/>
      <c r="K46" s="39"/>
      <c r="L46" s="40"/>
      <c r="M46" s="7">
        <v>32</v>
      </c>
      <c r="N46" s="60"/>
      <c r="O46" s="66"/>
      <c r="P46" s="77" t="s">
        <v>64</v>
      </c>
      <c r="Q46" s="74"/>
      <c r="R46" s="71" t="s">
        <v>87</v>
      </c>
      <c r="S46" s="61"/>
      <c r="T46" s="71" t="s">
        <v>87</v>
      </c>
      <c r="U46" s="44">
        <f t="shared" si="4"/>
        <v>0</v>
      </c>
      <c r="V46" s="69"/>
      <c r="W46" s="49"/>
      <c r="X46" s="49"/>
      <c r="Y46" s="49"/>
      <c r="Z46" s="49"/>
      <c r="AA46" s="49"/>
      <c r="AB46" s="67" t="str">
        <f t="shared" si="5"/>
        <v>基準年度を選択してください</v>
      </c>
      <c r="AC46" s="67">
        <f t="shared" si="6"/>
        <v>0</v>
      </c>
      <c r="AD46" s="49">
        <f t="shared" si="7"/>
        <v>0</v>
      </c>
      <c r="AE46" s="50" t="str">
        <f t="shared" si="8"/>
        <v/>
      </c>
      <c r="AF46" s="50" t="e">
        <f t="shared" si="12"/>
        <v>#VALUE!</v>
      </c>
      <c r="AG46" s="67" t="str">
        <f t="shared" si="9"/>
        <v/>
      </c>
      <c r="AH46" s="49"/>
      <c r="AI46" s="34">
        <f t="shared" si="10"/>
        <v>0</v>
      </c>
      <c r="AJ46" s="27"/>
      <c r="AK46" s="24">
        <f t="shared" si="0"/>
        <v>0</v>
      </c>
      <c r="AL46" s="24" t="e">
        <f t="shared" si="1"/>
        <v>#DIV/0!</v>
      </c>
      <c r="AM46" s="24">
        <f t="shared" si="2"/>
        <v>0</v>
      </c>
      <c r="AN46" s="24" t="e">
        <f t="shared" si="3"/>
        <v>#DIV/0!</v>
      </c>
      <c r="BQ46" s="1" t="str">
        <f t="shared" si="11"/>
        <v/>
      </c>
      <c r="BR46" s="1">
        <f>IF(BQ46=1,COUNTIF($BQ$15:BQ46,1),0)</f>
        <v>0</v>
      </c>
    </row>
    <row r="47" spans="1:70" ht="25.5" customHeight="1">
      <c r="A47" s="39"/>
      <c r="B47" s="160" t="str">
        <f>入力シート!U51</f>
        <v>□</v>
      </c>
      <c r="C47" s="202" t="s">
        <v>60</v>
      </c>
      <c r="D47" s="203"/>
      <c r="E47" s="149" t="s">
        <v>265</v>
      </c>
      <c r="F47" s="151" t="str">
        <f>IF(入力シート!AC51="","",入力シート!AC51)</f>
        <v/>
      </c>
      <c r="G47" s="152"/>
      <c r="H47" s="152"/>
      <c r="I47" s="153"/>
      <c r="J47" s="39"/>
      <c r="K47" s="39"/>
      <c r="L47" s="40"/>
      <c r="M47" s="14">
        <v>33</v>
      </c>
      <c r="N47" s="60"/>
      <c r="O47" s="66"/>
      <c r="P47" s="77" t="s">
        <v>64</v>
      </c>
      <c r="Q47" s="74"/>
      <c r="R47" s="71" t="s">
        <v>87</v>
      </c>
      <c r="S47" s="61"/>
      <c r="T47" s="71" t="s">
        <v>87</v>
      </c>
      <c r="U47" s="44">
        <f t="shared" si="4"/>
        <v>0</v>
      </c>
      <c r="V47" s="69"/>
      <c r="W47" s="49"/>
      <c r="X47" s="49"/>
      <c r="Y47" s="49"/>
      <c r="Z47" s="49"/>
      <c r="AA47" s="49"/>
      <c r="AB47" s="67" t="str">
        <f t="shared" si="5"/>
        <v>基準年度を選択してください</v>
      </c>
      <c r="AC47" s="67">
        <f t="shared" si="6"/>
        <v>0</v>
      </c>
      <c r="AD47" s="49">
        <f t="shared" si="7"/>
        <v>0</v>
      </c>
      <c r="AE47" s="50" t="str">
        <f t="shared" si="8"/>
        <v/>
      </c>
      <c r="AF47" s="50" t="e">
        <f t="shared" si="12"/>
        <v>#VALUE!</v>
      </c>
      <c r="AG47" s="67" t="str">
        <f t="shared" si="9"/>
        <v/>
      </c>
      <c r="AH47" s="49"/>
      <c r="AI47" s="34">
        <f t="shared" si="10"/>
        <v>0</v>
      </c>
      <c r="AJ47" s="27"/>
      <c r="AK47" s="24">
        <f t="shared" ref="AK47:AK64" si="14">IF(N47="",0,1)</f>
        <v>0</v>
      </c>
      <c r="AL47" s="24" t="e">
        <f t="shared" ref="AL47:AL64" si="15">(AK47*U47)/$G$11</f>
        <v>#DIV/0!</v>
      </c>
      <c r="AM47" s="24">
        <f t="shared" ref="AM47:AM64" si="16">AK47*S47</f>
        <v>0</v>
      </c>
      <c r="AN47" s="24" t="e">
        <f t="shared" ref="AN47:AN64" si="17">AL47*S47</f>
        <v>#DIV/0!</v>
      </c>
      <c r="BQ47" s="1" t="str">
        <f t="shared" si="11"/>
        <v/>
      </c>
      <c r="BR47" s="1">
        <f>IF(BQ47=1,COUNTIF($BQ$15:BQ47,1),0)</f>
        <v>0</v>
      </c>
    </row>
    <row r="48" spans="1:70" ht="25.5" customHeight="1" thickBot="1">
      <c r="A48" s="39"/>
      <c r="B48" s="271"/>
      <c r="C48" s="204"/>
      <c r="D48" s="205"/>
      <c r="E48" s="150"/>
      <c r="F48" s="154"/>
      <c r="G48" s="155"/>
      <c r="H48" s="155"/>
      <c r="I48" s="156"/>
      <c r="J48" s="39"/>
      <c r="K48" s="39"/>
      <c r="L48" s="40"/>
      <c r="M48" s="7">
        <v>34</v>
      </c>
      <c r="N48" s="60"/>
      <c r="O48" s="66"/>
      <c r="P48" s="77" t="s">
        <v>64</v>
      </c>
      <c r="Q48" s="74"/>
      <c r="R48" s="71" t="s">
        <v>87</v>
      </c>
      <c r="S48" s="61"/>
      <c r="T48" s="71" t="s">
        <v>87</v>
      </c>
      <c r="U48" s="44">
        <f t="shared" si="4"/>
        <v>0</v>
      </c>
      <c r="V48" s="69"/>
      <c r="W48" s="49"/>
      <c r="X48" s="49"/>
      <c r="Y48" s="49"/>
      <c r="Z48" s="49"/>
      <c r="AA48" s="49"/>
      <c r="AB48" s="67" t="str">
        <f t="shared" si="5"/>
        <v>基準年度を選択してください</v>
      </c>
      <c r="AC48" s="67">
        <f t="shared" si="6"/>
        <v>0</v>
      </c>
      <c r="AD48" s="49">
        <f t="shared" si="7"/>
        <v>0</v>
      </c>
      <c r="AE48" s="50" t="str">
        <f t="shared" si="8"/>
        <v/>
      </c>
      <c r="AF48" s="50" t="e">
        <f t="shared" si="12"/>
        <v>#VALUE!</v>
      </c>
      <c r="AG48" s="67" t="str">
        <f t="shared" si="9"/>
        <v/>
      </c>
      <c r="AH48" s="49"/>
      <c r="AI48" s="34">
        <f t="shared" si="10"/>
        <v>0</v>
      </c>
      <c r="AJ48" s="27"/>
      <c r="AK48" s="24">
        <f t="shared" si="14"/>
        <v>0</v>
      </c>
      <c r="AL48" s="24" t="e">
        <f t="shared" si="15"/>
        <v>#DIV/0!</v>
      </c>
      <c r="AM48" s="24">
        <f t="shared" si="16"/>
        <v>0</v>
      </c>
      <c r="AN48" s="24" t="e">
        <f t="shared" si="17"/>
        <v>#DIV/0!</v>
      </c>
      <c r="BQ48" s="1" t="str">
        <f t="shared" si="11"/>
        <v/>
      </c>
      <c r="BR48" s="1">
        <f>IF(BQ48=1,COUNTIF($BQ$15:BQ48,1),0)</f>
        <v>0</v>
      </c>
    </row>
    <row r="49" spans="1:70" ht="25.5" customHeight="1" thickTop="1">
      <c r="A49" s="39"/>
      <c r="B49" s="250" t="s">
        <v>22</v>
      </c>
      <c r="C49" s="251"/>
      <c r="D49" s="251"/>
      <c r="E49" s="251"/>
      <c r="F49" s="39"/>
      <c r="G49" s="39"/>
      <c r="H49" s="39"/>
      <c r="I49" s="39"/>
      <c r="J49" s="39"/>
      <c r="K49" s="39"/>
      <c r="L49" s="40"/>
      <c r="M49" s="14">
        <v>35</v>
      </c>
      <c r="N49" s="60"/>
      <c r="O49" s="66"/>
      <c r="P49" s="77" t="s">
        <v>64</v>
      </c>
      <c r="Q49" s="74"/>
      <c r="R49" s="71" t="s">
        <v>87</v>
      </c>
      <c r="S49" s="61"/>
      <c r="T49" s="71" t="s">
        <v>87</v>
      </c>
      <c r="U49" s="44">
        <f t="shared" si="4"/>
        <v>0</v>
      </c>
      <c r="V49" s="69"/>
      <c r="W49" s="49"/>
      <c r="X49" s="49"/>
      <c r="Y49" s="49"/>
      <c r="Z49" s="49"/>
      <c r="AA49" s="49"/>
      <c r="AB49" s="67" t="str">
        <f t="shared" si="5"/>
        <v>基準年度を選択してください</v>
      </c>
      <c r="AC49" s="67">
        <f t="shared" si="6"/>
        <v>0</v>
      </c>
      <c r="AD49" s="49">
        <f t="shared" si="7"/>
        <v>0</v>
      </c>
      <c r="AE49" s="50" t="str">
        <f t="shared" si="8"/>
        <v/>
      </c>
      <c r="AF49" s="50" t="e">
        <f t="shared" si="12"/>
        <v>#VALUE!</v>
      </c>
      <c r="AG49" s="67" t="str">
        <f t="shared" si="9"/>
        <v/>
      </c>
      <c r="AH49" s="49"/>
      <c r="AI49" s="34">
        <f t="shared" si="10"/>
        <v>0</v>
      </c>
      <c r="AJ49" s="27"/>
      <c r="AK49" s="24">
        <f t="shared" si="14"/>
        <v>0</v>
      </c>
      <c r="AL49" s="24" t="e">
        <f t="shared" si="15"/>
        <v>#DIV/0!</v>
      </c>
      <c r="AM49" s="24">
        <f t="shared" si="16"/>
        <v>0</v>
      </c>
      <c r="AN49" s="24" t="e">
        <f t="shared" si="17"/>
        <v>#DIV/0!</v>
      </c>
      <c r="BQ49" s="1" t="str">
        <f t="shared" si="11"/>
        <v/>
      </c>
      <c r="BR49" s="1">
        <f>IF(BQ49=1,COUNTIF($BQ$15:BQ49,1),0)</f>
        <v>0</v>
      </c>
    </row>
    <row r="50" spans="1:70" ht="25.5" customHeight="1" thickBot="1">
      <c r="A50" s="39"/>
      <c r="B50" s="252"/>
      <c r="C50" s="252"/>
      <c r="D50" s="252"/>
      <c r="E50" s="252"/>
      <c r="F50" s="39"/>
      <c r="G50" s="39"/>
      <c r="H50" s="39"/>
      <c r="I50" s="39"/>
      <c r="J50" s="39"/>
      <c r="K50" s="39"/>
      <c r="L50" s="40"/>
      <c r="M50" s="7">
        <v>36</v>
      </c>
      <c r="N50" s="60"/>
      <c r="O50" s="66"/>
      <c r="P50" s="77" t="s">
        <v>64</v>
      </c>
      <c r="Q50" s="74"/>
      <c r="R50" s="71" t="s">
        <v>87</v>
      </c>
      <c r="S50" s="61"/>
      <c r="T50" s="71" t="s">
        <v>87</v>
      </c>
      <c r="U50" s="44">
        <f t="shared" si="4"/>
        <v>0</v>
      </c>
      <c r="V50" s="69"/>
      <c r="W50" s="49"/>
      <c r="X50" s="49"/>
      <c r="Y50" s="49"/>
      <c r="Z50" s="49"/>
      <c r="AA50" s="49"/>
      <c r="AB50" s="67" t="str">
        <f t="shared" si="5"/>
        <v>基準年度を選択してください</v>
      </c>
      <c r="AC50" s="67">
        <f t="shared" si="6"/>
        <v>0</v>
      </c>
      <c r="AD50" s="49">
        <f t="shared" si="7"/>
        <v>0</v>
      </c>
      <c r="AE50" s="50" t="str">
        <f t="shared" si="8"/>
        <v/>
      </c>
      <c r="AF50" s="50" t="e">
        <f t="shared" si="12"/>
        <v>#VALUE!</v>
      </c>
      <c r="AG50" s="67" t="str">
        <f t="shared" si="9"/>
        <v/>
      </c>
      <c r="AH50" s="49"/>
      <c r="AI50" s="34">
        <f t="shared" si="10"/>
        <v>0</v>
      </c>
      <c r="AJ50" s="27"/>
      <c r="AK50" s="24">
        <f t="shared" si="14"/>
        <v>0</v>
      </c>
      <c r="AL50" s="24" t="e">
        <f t="shared" si="15"/>
        <v>#DIV/0!</v>
      </c>
      <c r="AM50" s="24">
        <f t="shared" si="16"/>
        <v>0</v>
      </c>
      <c r="AN50" s="24" t="e">
        <f t="shared" si="17"/>
        <v>#DIV/0!</v>
      </c>
      <c r="BQ50" s="1" t="str">
        <f t="shared" si="11"/>
        <v/>
      </c>
      <c r="BR50" s="1">
        <f>IF(BQ50=1,COUNTIF($BQ$15:BQ50,1),0)</f>
        <v>0</v>
      </c>
    </row>
    <row r="51" spans="1:70" ht="25.5" customHeight="1" thickTop="1">
      <c r="A51" s="39"/>
      <c r="B51" s="253" t="str">
        <f>IF(入力シート!U54="","",入力シート!U54)</f>
        <v/>
      </c>
      <c r="C51" s="254"/>
      <c r="D51" s="254"/>
      <c r="E51" s="255"/>
      <c r="F51" s="39"/>
      <c r="G51" s="39"/>
      <c r="H51" s="39"/>
      <c r="I51" s="39"/>
      <c r="J51" s="39"/>
      <c r="K51" s="39"/>
      <c r="L51" s="40"/>
      <c r="M51" s="14">
        <v>37</v>
      </c>
      <c r="N51" s="60"/>
      <c r="O51" s="66"/>
      <c r="P51" s="77" t="s">
        <v>64</v>
      </c>
      <c r="Q51" s="74"/>
      <c r="R51" s="71" t="s">
        <v>87</v>
      </c>
      <c r="S51" s="61"/>
      <c r="T51" s="71" t="s">
        <v>87</v>
      </c>
      <c r="U51" s="44">
        <f t="shared" si="4"/>
        <v>0</v>
      </c>
      <c r="V51" s="69"/>
      <c r="W51" s="49"/>
      <c r="X51" s="49"/>
      <c r="Y51" s="49"/>
      <c r="Z51" s="49"/>
      <c r="AA51" s="49"/>
      <c r="AB51" s="67" t="str">
        <f t="shared" si="5"/>
        <v>基準年度を選択してください</v>
      </c>
      <c r="AC51" s="67">
        <f t="shared" si="6"/>
        <v>0</v>
      </c>
      <c r="AD51" s="49">
        <f t="shared" si="7"/>
        <v>0</v>
      </c>
      <c r="AE51" s="50" t="str">
        <f t="shared" si="8"/>
        <v/>
      </c>
      <c r="AF51" s="50" t="e">
        <f t="shared" si="12"/>
        <v>#VALUE!</v>
      </c>
      <c r="AG51" s="67" t="str">
        <f t="shared" si="9"/>
        <v/>
      </c>
      <c r="AH51" s="49"/>
      <c r="AI51" s="34">
        <f t="shared" si="10"/>
        <v>0</v>
      </c>
      <c r="AJ51" s="27"/>
      <c r="AK51" s="24">
        <f t="shared" si="14"/>
        <v>0</v>
      </c>
      <c r="AL51" s="24" t="e">
        <f t="shared" si="15"/>
        <v>#DIV/0!</v>
      </c>
      <c r="AM51" s="24">
        <f t="shared" si="16"/>
        <v>0</v>
      </c>
      <c r="AN51" s="24" t="e">
        <f t="shared" si="17"/>
        <v>#DIV/0!</v>
      </c>
      <c r="BQ51" s="1" t="str">
        <f t="shared" si="11"/>
        <v/>
      </c>
      <c r="BR51" s="1">
        <f>IF(BQ51=1,COUNTIF($BQ$15:BQ51,1),0)</f>
        <v>0</v>
      </c>
    </row>
    <row r="52" spans="1:70" ht="25.5" customHeight="1" thickBot="1">
      <c r="A52" s="39"/>
      <c r="B52" s="256"/>
      <c r="C52" s="257"/>
      <c r="D52" s="257"/>
      <c r="E52" s="258"/>
      <c r="F52" s="39"/>
      <c r="G52" s="39"/>
      <c r="H52" s="39"/>
      <c r="I52" s="39"/>
      <c r="J52" s="39"/>
      <c r="K52" s="39"/>
      <c r="L52" s="40"/>
      <c r="M52" s="7">
        <v>38</v>
      </c>
      <c r="N52" s="60"/>
      <c r="O52" s="66"/>
      <c r="P52" s="77" t="s">
        <v>64</v>
      </c>
      <c r="Q52" s="74"/>
      <c r="R52" s="71" t="s">
        <v>87</v>
      </c>
      <c r="S52" s="61"/>
      <c r="T52" s="71" t="s">
        <v>87</v>
      </c>
      <c r="U52" s="44">
        <f t="shared" si="4"/>
        <v>0</v>
      </c>
      <c r="V52" s="69"/>
      <c r="W52" s="49"/>
      <c r="X52" s="49"/>
      <c r="Y52" s="49"/>
      <c r="Z52" s="49"/>
      <c r="AA52" s="49"/>
      <c r="AB52" s="67" t="str">
        <f t="shared" si="5"/>
        <v>基準年度を選択してください</v>
      </c>
      <c r="AC52" s="67">
        <f t="shared" si="6"/>
        <v>0</v>
      </c>
      <c r="AD52" s="49">
        <f t="shared" si="7"/>
        <v>0</v>
      </c>
      <c r="AE52" s="50" t="str">
        <f t="shared" si="8"/>
        <v/>
      </c>
      <c r="AF52" s="50" t="e">
        <f t="shared" si="12"/>
        <v>#VALUE!</v>
      </c>
      <c r="AG52" s="67" t="str">
        <f t="shared" si="9"/>
        <v/>
      </c>
      <c r="AH52" s="49"/>
      <c r="AI52" s="34">
        <f t="shared" ref="AI52:AI54" si="18">IF(AH52&gt;0,1,0)</f>
        <v>0</v>
      </c>
      <c r="AJ52" s="27"/>
      <c r="AK52" s="24">
        <f t="shared" si="14"/>
        <v>0</v>
      </c>
      <c r="AL52" s="24" t="e">
        <f t="shared" si="15"/>
        <v>#DIV/0!</v>
      </c>
      <c r="AM52" s="24">
        <f t="shared" si="16"/>
        <v>0</v>
      </c>
      <c r="AN52" s="24" t="e">
        <f t="shared" si="17"/>
        <v>#DIV/0!</v>
      </c>
      <c r="BQ52" s="1" t="str">
        <f t="shared" si="11"/>
        <v/>
      </c>
      <c r="BR52" s="1">
        <f>IF(BQ52=1,COUNTIF($BQ$15:BQ52,1),0)</f>
        <v>0</v>
      </c>
    </row>
    <row r="53" spans="1:70" ht="25.5" customHeight="1" thickTop="1">
      <c r="A53" s="11"/>
      <c r="B53" s="11"/>
      <c r="C53" s="11"/>
      <c r="D53" s="11"/>
      <c r="E53" s="11"/>
      <c r="F53" s="11"/>
      <c r="G53" s="11"/>
      <c r="H53" s="11"/>
      <c r="I53" s="11"/>
      <c r="J53" s="11"/>
      <c r="K53" s="11"/>
      <c r="L53" s="13"/>
      <c r="M53" s="14">
        <v>39</v>
      </c>
      <c r="N53" s="60"/>
      <c r="O53" s="66"/>
      <c r="P53" s="77" t="s">
        <v>64</v>
      </c>
      <c r="Q53" s="74"/>
      <c r="R53" s="71" t="s">
        <v>87</v>
      </c>
      <c r="S53" s="61"/>
      <c r="T53" s="71" t="s">
        <v>87</v>
      </c>
      <c r="U53" s="44">
        <f t="shared" si="4"/>
        <v>0</v>
      </c>
      <c r="V53" s="69"/>
      <c r="W53" s="49"/>
      <c r="X53" s="49"/>
      <c r="Y53" s="49"/>
      <c r="Z53" s="49"/>
      <c r="AA53" s="49"/>
      <c r="AB53" s="67" t="str">
        <f t="shared" si="5"/>
        <v>基準年度を選択してください</v>
      </c>
      <c r="AC53" s="67">
        <f t="shared" si="6"/>
        <v>0</v>
      </c>
      <c r="AD53" s="49">
        <f t="shared" si="7"/>
        <v>0</v>
      </c>
      <c r="AE53" s="50" t="str">
        <f t="shared" si="8"/>
        <v/>
      </c>
      <c r="AF53" s="50" t="e">
        <f t="shared" si="12"/>
        <v>#VALUE!</v>
      </c>
      <c r="AG53" s="67" t="str">
        <f t="shared" si="9"/>
        <v/>
      </c>
      <c r="AH53" s="49"/>
      <c r="AI53" s="34">
        <f t="shared" si="18"/>
        <v>0</v>
      </c>
      <c r="AJ53" s="27"/>
      <c r="AK53" s="24">
        <f t="shared" si="14"/>
        <v>0</v>
      </c>
      <c r="AL53" s="24" t="e">
        <f t="shared" si="15"/>
        <v>#DIV/0!</v>
      </c>
      <c r="AM53" s="24">
        <f t="shared" si="16"/>
        <v>0</v>
      </c>
      <c r="AN53" s="24" t="e">
        <f t="shared" si="17"/>
        <v>#DIV/0!</v>
      </c>
      <c r="BQ53" s="1" t="str">
        <f t="shared" si="11"/>
        <v/>
      </c>
      <c r="BR53" s="1">
        <f>IF(BQ53=1,COUNTIF($BQ$15:BQ53,1),0)</f>
        <v>0</v>
      </c>
    </row>
    <row r="54" spans="1:70" ht="25.5" customHeight="1">
      <c r="A54" s="11"/>
      <c r="B54" s="11"/>
      <c r="C54" s="11"/>
      <c r="D54" s="11"/>
      <c r="E54" s="11"/>
      <c r="F54" s="11"/>
      <c r="G54" s="11"/>
      <c r="H54" s="11"/>
      <c r="I54" s="11"/>
      <c r="J54" s="11"/>
      <c r="K54" s="11"/>
      <c r="L54" s="13"/>
      <c r="M54" s="7">
        <v>40</v>
      </c>
      <c r="N54" s="60"/>
      <c r="O54" s="66"/>
      <c r="P54" s="77" t="s">
        <v>64</v>
      </c>
      <c r="Q54" s="74"/>
      <c r="R54" s="71" t="s">
        <v>87</v>
      </c>
      <c r="S54" s="61"/>
      <c r="T54" s="71" t="s">
        <v>87</v>
      </c>
      <c r="U54" s="44">
        <f t="shared" si="4"/>
        <v>0</v>
      </c>
      <c r="V54" s="69"/>
      <c r="W54" s="49"/>
      <c r="X54" s="49"/>
      <c r="Y54" s="49"/>
      <c r="Z54" s="49"/>
      <c r="AA54" s="49"/>
      <c r="AB54" s="67" t="str">
        <f t="shared" si="5"/>
        <v>基準年度を選択してください</v>
      </c>
      <c r="AC54" s="67">
        <f t="shared" si="6"/>
        <v>0</v>
      </c>
      <c r="AD54" s="49">
        <f t="shared" si="7"/>
        <v>0</v>
      </c>
      <c r="AE54" s="50" t="str">
        <f t="shared" si="8"/>
        <v/>
      </c>
      <c r="AF54" s="50" t="e">
        <f t="shared" si="12"/>
        <v>#VALUE!</v>
      </c>
      <c r="AG54" s="67" t="str">
        <f t="shared" si="9"/>
        <v/>
      </c>
      <c r="AH54" s="49"/>
      <c r="AI54" s="34">
        <f t="shared" si="18"/>
        <v>0</v>
      </c>
      <c r="AJ54" s="27"/>
      <c r="AK54" s="24">
        <f t="shared" si="14"/>
        <v>0</v>
      </c>
      <c r="AL54" s="24" t="e">
        <f t="shared" si="15"/>
        <v>#DIV/0!</v>
      </c>
      <c r="AM54" s="24">
        <f t="shared" si="16"/>
        <v>0</v>
      </c>
      <c r="AN54" s="24" t="e">
        <f t="shared" si="17"/>
        <v>#DIV/0!</v>
      </c>
      <c r="BQ54" s="1" t="str">
        <f t="shared" si="11"/>
        <v/>
      </c>
      <c r="BR54" s="1">
        <f>IF(BQ54=1,COUNTIF($BQ$15:BQ54,1),0)</f>
        <v>0</v>
      </c>
    </row>
    <row r="55" spans="1:70" ht="25.5" customHeight="1">
      <c r="A55" s="11"/>
      <c r="B55" s="11"/>
      <c r="C55" s="11"/>
      <c r="D55" s="11"/>
      <c r="E55" s="11"/>
      <c r="F55" s="11"/>
      <c r="G55" s="11"/>
      <c r="H55" s="11"/>
      <c r="I55" s="11"/>
      <c r="J55" s="11"/>
      <c r="K55" s="11"/>
      <c r="L55" s="13"/>
      <c r="M55" s="14">
        <v>41</v>
      </c>
      <c r="N55" s="60"/>
      <c r="O55" s="66"/>
      <c r="P55" s="77" t="s">
        <v>64</v>
      </c>
      <c r="Q55" s="74"/>
      <c r="R55" s="71" t="s">
        <v>87</v>
      </c>
      <c r="S55" s="61"/>
      <c r="T55" s="71" t="s">
        <v>87</v>
      </c>
      <c r="U55" s="44">
        <f t="shared" si="4"/>
        <v>0</v>
      </c>
      <c r="V55" s="69"/>
      <c r="W55" s="49"/>
      <c r="X55" s="49"/>
      <c r="Y55" s="49"/>
      <c r="Z55" s="49"/>
      <c r="AA55" s="49"/>
      <c r="AB55" s="67" t="str">
        <f t="shared" si="5"/>
        <v>基準年度を選択してください</v>
      </c>
      <c r="AC55" s="67">
        <f t="shared" si="6"/>
        <v>0</v>
      </c>
      <c r="AD55" s="49">
        <f t="shared" si="7"/>
        <v>0</v>
      </c>
      <c r="AE55" s="50" t="str">
        <f t="shared" si="8"/>
        <v/>
      </c>
      <c r="AF55" s="50" t="e">
        <f t="shared" si="12"/>
        <v>#VALUE!</v>
      </c>
      <c r="AG55" s="67" t="str">
        <f t="shared" si="9"/>
        <v/>
      </c>
      <c r="AH55" s="49"/>
      <c r="AI55" s="34">
        <f t="shared" si="10"/>
        <v>0</v>
      </c>
      <c r="AJ55" s="27"/>
      <c r="AK55" s="24">
        <f t="shared" si="14"/>
        <v>0</v>
      </c>
      <c r="AL55" s="24" t="e">
        <f t="shared" si="15"/>
        <v>#DIV/0!</v>
      </c>
      <c r="AM55" s="24">
        <f t="shared" si="16"/>
        <v>0</v>
      </c>
      <c r="AN55" s="24" t="e">
        <f t="shared" si="17"/>
        <v>#DIV/0!</v>
      </c>
      <c r="BQ55" s="1" t="str">
        <f t="shared" si="11"/>
        <v/>
      </c>
      <c r="BR55" s="1">
        <f>IF(BQ55=1,COUNTIF($BQ$15:BQ55,1),0)</f>
        <v>0</v>
      </c>
    </row>
    <row r="56" spans="1:70" ht="25.5" customHeight="1">
      <c r="A56" s="272"/>
      <c r="B56" s="272"/>
      <c r="C56" s="272"/>
      <c r="D56" s="272"/>
      <c r="E56" s="272"/>
      <c r="F56" s="272"/>
      <c r="G56" s="272"/>
      <c r="H56" s="272"/>
      <c r="I56" s="272"/>
      <c r="J56" s="272"/>
      <c r="K56" s="272"/>
      <c r="L56" s="13"/>
      <c r="M56" s="7">
        <v>42</v>
      </c>
      <c r="N56" s="60"/>
      <c r="O56" s="66"/>
      <c r="P56" s="77" t="s">
        <v>64</v>
      </c>
      <c r="Q56" s="74"/>
      <c r="R56" s="71" t="s">
        <v>87</v>
      </c>
      <c r="S56" s="61"/>
      <c r="T56" s="71" t="s">
        <v>87</v>
      </c>
      <c r="U56" s="44">
        <f t="shared" si="4"/>
        <v>0</v>
      </c>
      <c r="V56" s="69"/>
      <c r="W56" s="49"/>
      <c r="X56" s="49"/>
      <c r="Y56" s="49"/>
      <c r="Z56" s="49"/>
      <c r="AA56" s="49"/>
      <c r="AB56" s="67" t="str">
        <f t="shared" si="5"/>
        <v>基準年度を選択してください</v>
      </c>
      <c r="AC56" s="67">
        <f t="shared" si="6"/>
        <v>0</v>
      </c>
      <c r="AD56" s="49">
        <f t="shared" si="7"/>
        <v>0</v>
      </c>
      <c r="AE56" s="50" t="str">
        <f t="shared" si="8"/>
        <v/>
      </c>
      <c r="AF56" s="50" t="e">
        <f t="shared" si="12"/>
        <v>#VALUE!</v>
      </c>
      <c r="AG56" s="67" t="str">
        <f t="shared" si="9"/>
        <v/>
      </c>
      <c r="AH56" s="49"/>
      <c r="AI56" s="34">
        <f t="shared" si="10"/>
        <v>0</v>
      </c>
      <c r="AJ56" s="27"/>
      <c r="AK56" s="24">
        <f t="shared" si="14"/>
        <v>0</v>
      </c>
      <c r="AL56" s="24" t="e">
        <f t="shared" si="15"/>
        <v>#DIV/0!</v>
      </c>
      <c r="AM56" s="24">
        <f t="shared" si="16"/>
        <v>0</v>
      </c>
      <c r="AN56" s="24" t="e">
        <f t="shared" si="17"/>
        <v>#DIV/0!</v>
      </c>
      <c r="BQ56" s="1" t="str">
        <f t="shared" si="11"/>
        <v/>
      </c>
      <c r="BR56" s="1">
        <f>IF(BQ56=1,COUNTIF($BQ$15:BQ56,1),0)</f>
        <v>0</v>
      </c>
    </row>
    <row r="57" spans="1:70" ht="25.5" customHeight="1">
      <c r="A57" s="73"/>
      <c r="B57" s="73"/>
      <c r="C57" s="73"/>
      <c r="D57" s="73"/>
      <c r="E57" s="73"/>
      <c r="F57" s="73"/>
      <c r="G57" s="73"/>
      <c r="H57" s="73"/>
      <c r="I57" s="73"/>
      <c r="J57" s="73"/>
      <c r="K57" s="73"/>
      <c r="L57" s="13"/>
      <c r="M57" s="14">
        <v>43</v>
      </c>
      <c r="N57" s="60"/>
      <c r="O57" s="66"/>
      <c r="P57" s="77" t="s">
        <v>64</v>
      </c>
      <c r="Q57" s="74"/>
      <c r="R57" s="71" t="s">
        <v>87</v>
      </c>
      <c r="S57" s="61"/>
      <c r="T57" s="71" t="s">
        <v>87</v>
      </c>
      <c r="U57" s="44">
        <f t="shared" si="4"/>
        <v>0</v>
      </c>
      <c r="V57" s="69"/>
      <c r="W57" s="49"/>
      <c r="X57" s="49"/>
      <c r="Y57" s="49"/>
      <c r="Z57" s="49"/>
      <c r="AA57" s="49"/>
      <c r="AB57" s="67" t="str">
        <f t="shared" si="5"/>
        <v>基準年度を選択してください</v>
      </c>
      <c r="AC57" s="67">
        <f t="shared" si="6"/>
        <v>0</v>
      </c>
      <c r="AD57" s="49">
        <f t="shared" si="7"/>
        <v>0</v>
      </c>
      <c r="AE57" s="50" t="str">
        <f t="shared" si="8"/>
        <v/>
      </c>
      <c r="AF57" s="50" t="e">
        <f t="shared" si="12"/>
        <v>#VALUE!</v>
      </c>
      <c r="AG57" s="67" t="str">
        <f t="shared" si="9"/>
        <v/>
      </c>
      <c r="AH57" s="49"/>
      <c r="AI57" s="34">
        <f t="shared" si="10"/>
        <v>0</v>
      </c>
      <c r="AJ57" s="27"/>
      <c r="AK57" s="24">
        <f t="shared" si="14"/>
        <v>0</v>
      </c>
      <c r="AL57" s="24" t="e">
        <f t="shared" si="15"/>
        <v>#DIV/0!</v>
      </c>
      <c r="AM57" s="24">
        <f t="shared" si="16"/>
        <v>0</v>
      </c>
      <c r="AN57" s="24" t="e">
        <f t="shared" si="17"/>
        <v>#DIV/0!</v>
      </c>
      <c r="BQ57" s="1" t="str">
        <f t="shared" si="11"/>
        <v/>
      </c>
      <c r="BR57" s="1">
        <f>IF(BQ57=1,COUNTIF($BQ$15:BQ57,1),0)</f>
        <v>0</v>
      </c>
    </row>
    <row r="58" spans="1:70" ht="25.5" customHeight="1">
      <c r="A58" s="73"/>
      <c r="B58" s="73"/>
      <c r="C58" s="73"/>
      <c r="D58" s="73"/>
      <c r="E58" s="73"/>
      <c r="F58" s="73"/>
      <c r="G58" s="73"/>
      <c r="H58" s="73"/>
      <c r="I58" s="73"/>
      <c r="J58" s="73"/>
      <c r="K58" s="73"/>
      <c r="L58" s="13"/>
      <c r="M58" s="7">
        <v>44</v>
      </c>
      <c r="N58" s="60"/>
      <c r="O58" s="66"/>
      <c r="P58" s="77" t="s">
        <v>64</v>
      </c>
      <c r="Q58" s="74"/>
      <c r="R58" s="71" t="s">
        <v>87</v>
      </c>
      <c r="S58" s="61"/>
      <c r="T58" s="71" t="s">
        <v>87</v>
      </c>
      <c r="U58" s="44">
        <f t="shared" si="4"/>
        <v>0</v>
      </c>
      <c r="V58" s="69"/>
      <c r="W58" s="49"/>
      <c r="X58" s="49"/>
      <c r="Y58" s="49"/>
      <c r="Z58" s="49"/>
      <c r="AA58" s="49"/>
      <c r="AB58" s="67" t="str">
        <f t="shared" si="5"/>
        <v>基準年度を選択してください</v>
      </c>
      <c r="AC58" s="67">
        <f t="shared" si="6"/>
        <v>0</v>
      </c>
      <c r="AD58" s="49">
        <f t="shared" si="7"/>
        <v>0</v>
      </c>
      <c r="AE58" s="50" t="str">
        <f t="shared" si="8"/>
        <v/>
      </c>
      <c r="AF58" s="50" t="e">
        <f t="shared" si="12"/>
        <v>#VALUE!</v>
      </c>
      <c r="AG58" s="67" t="str">
        <f t="shared" si="9"/>
        <v/>
      </c>
      <c r="AH58" s="49"/>
      <c r="AI58" s="34">
        <f t="shared" si="10"/>
        <v>0</v>
      </c>
      <c r="AJ58" s="27"/>
      <c r="AK58" s="24">
        <f t="shared" si="14"/>
        <v>0</v>
      </c>
      <c r="AL58" s="24" t="e">
        <f t="shared" si="15"/>
        <v>#DIV/0!</v>
      </c>
      <c r="AM58" s="24">
        <f t="shared" si="16"/>
        <v>0</v>
      </c>
      <c r="AN58" s="24" t="e">
        <f t="shared" si="17"/>
        <v>#DIV/0!</v>
      </c>
      <c r="BQ58" s="1" t="str">
        <f t="shared" si="11"/>
        <v/>
      </c>
      <c r="BR58" s="1">
        <f>IF(BQ58=1,COUNTIF($BQ$15:BQ58,1),0)</f>
        <v>0</v>
      </c>
    </row>
    <row r="59" spans="1:70" ht="25.5" customHeight="1">
      <c r="A59" s="73"/>
      <c r="B59" s="73"/>
      <c r="C59" s="73"/>
      <c r="D59" s="73"/>
      <c r="E59" s="73"/>
      <c r="F59" s="73"/>
      <c r="G59" s="73"/>
      <c r="H59" s="73"/>
      <c r="I59" s="73"/>
      <c r="J59" s="73"/>
      <c r="K59" s="73"/>
      <c r="L59" s="13"/>
      <c r="M59" s="14">
        <v>45</v>
      </c>
      <c r="N59" s="60"/>
      <c r="O59" s="66"/>
      <c r="P59" s="77" t="s">
        <v>64</v>
      </c>
      <c r="Q59" s="74"/>
      <c r="R59" s="71" t="s">
        <v>87</v>
      </c>
      <c r="S59" s="61"/>
      <c r="T59" s="71" t="s">
        <v>87</v>
      </c>
      <c r="U59" s="44">
        <f t="shared" si="4"/>
        <v>0</v>
      </c>
      <c r="V59" s="69"/>
      <c r="W59" s="49"/>
      <c r="X59" s="49"/>
      <c r="Y59" s="49"/>
      <c r="Z59" s="49"/>
      <c r="AA59" s="49"/>
      <c r="AB59" s="67" t="str">
        <f t="shared" si="5"/>
        <v>基準年度を選択してください</v>
      </c>
      <c r="AC59" s="67">
        <f t="shared" si="6"/>
        <v>0</v>
      </c>
      <c r="AD59" s="49">
        <f t="shared" si="7"/>
        <v>0</v>
      </c>
      <c r="AE59" s="50" t="str">
        <f t="shared" si="8"/>
        <v/>
      </c>
      <c r="AF59" s="50" t="e">
        <f t="shared" si="12"/>
        <v>#VALUE!</v>
      </c>
      <c r="AG59" s="67" t="str">
        <f t="shared" si="9"/>
        <v/>
      </c>
      <c r="AH59" s="49"/>
      <c r="AI59" s="34">
        <f t="shared" si="10"/>
        <v>0</v>
      </c>
      <c r="AJ59" s="27"/>
      <c r="AK59" s="24">
        <f t="shared" si="14"/>
        <v>0</v>
      </c>
      <c r="AL59" s="24" t="e">
        <f t="shared" si="15"/>
        <v>#DIV/0!</v>
      </c>
      <c r="AM59" s="24">
        <f t="shared" si="16"/>
        <v>0</v>
      </c>
      <c r="AN59" s="24" t="e">
        <f t="shared" si="17"/>
        <v>#DIV/0!</v>
      </c>
      <c r="BQ59" s="1" t="str">
        <f t="shared" si="11"/>
        <v/>
      </c>
      <c r="BR59" s="1">
        <f>IF(BQ59=1,COUNTIF($BQ$15:BQ59,1),0)</f>
        <v>0</v>
      </c>
    </row>
    <row r="60" spans="1:70" ht="25.5" customHeight="1">
      <c r="A60" s="73"/>
      <c r="B60" s="73"/>
      <c r="C60" s="73"/>
      <c r="D60" s="73"/>
      <c r="E60" s="73"/>
      <c r="F60" s="73"/>
      <c r="G60" s="73"/>
      <c r="H60" s="73"/>
      <c r="I60" s="73"/>
      <c r="J60" s="73"/>
      <c r="K60" s="73"/>
      <c r="L60" s="13"/>
      <c r="M60" s="7">
        <v>46</v>
      </c>
      <c r="N60" s="60"/>
      <c r="O60" s="66"/>
      <c r="P60" s="77" t="s">
        <v>64</v>
      </c>
      <c r="Q60" s="74"/>
      <c r="R60" s="71" t="s">
        <v>87</v>
      </c>
      <c r="S60" s="61"/>
      <c r="T60" s="71" t="s">
        <v>87</v>
      </c>
      <c r="U60" s="44">
        <f t="shared" si="4"/>
        <v>0</v>
      </c>
      <c r="V60" s="69"/>
      <c r="W60" s="49"/>
      <c r="X60" s="49"/>
      <c r="Y60" s="49"/>
      <c r="Z60" s="49"/>
      <c r="AA60" s="49"/>
      <c r="AB60" s="67" t="str">
        <f t="shared" si="5"/>
        <v>基準年度を選択してください</v>
      </c>
      <c r="AC60" s="67">
        <f t="shared" si="6"/>
        <v>0</v>
      </c>
      <c r="AD60" s="49">
        <f t="shared" si="7"/>
        <v>0</v>
      </c>
      <c r="AE60" s="50" t="str">
        <f t="shared" si="8"/>
        <v/>
      </c>
      <c r="AF60" s="50" t="e">
        <f t="shared" si="12"/>
        <v>#VALUE!</v>
      </c>
      <c r="AG60" s="67" t="str">
        <f t="shared" si="9"/>
        <v/>
      </c>
      <c r="AH60" s="49"/>
      <c r="AI60" s="34">
        <f t="shared" si="10"/>
        <v>0</v>
      </c>
      <c r="AJ60" s="27"/>
      <c r="AK60" s="24">
        <f t="shared" si="14"/>
        <v>0</v>
      </c>
      <c r="AL60" s="24" t="e">
        <f t="shared" si="15"/>
        <v>#DIV/0!</v>
      </c>
      <c r="AM60" s="24">
        <f t="shared" si="16"/>
        <v>0</v>
      </c>
      <c r="AN60" s="24" t="e">
        <f t="shared" si="17"/>
        <v>#DIV/0!</v>
      </c>
      <c r="BQ60" s="1" t="str">
        <f t="shared" si="11"/>
        <v/>
      </c>
      <c r="BR60" s="1">
        <f>IF(BQ60=1,COUNTIF($BQ$15:BQ60,1),0)</f>
        <v>0</v>
      </c>
    </row>
    <row r="61" spans="1:70" ht="25.5" customHeight="1">
      <c r="A61" s="73"/>
      <c r="B61" s="73"/>
      <c r="C61" s="73"/>
      <c r="D61" s="73"/>
      <c r="E61" s="73"/>
      <c r="F61" s="73"/>
      <c r="G61" s="73"/>
      <c r="H61" s="73"/>
      <c r="I61" s="73"/>
      <c r="J61" s="73"/>
      <c r="K61" s="73"/>
      <c r="L61" s="13"/>
      <c r="M61" s="14">
        <v>47</v>
      </c>
      <c r="N61" s="60"/>
      <c r="O61" s="66"/>
      <c r="P61" s="77" t="s">
        <v>64</v>
      </c>
      <c r="Q61" s="74"/>
      <c r="R61" s="71" t="s">
        <v>87</v>
      </c>
      <c r="S61" s="61"/>
      <c r="T61" s="71" t="s">
        <v>87</v>
      </c>
      <c r="U61" s="44">
        <f t="shared" si="4"/>
        <v>0</v>
      </c>
      <c r="V61" s="69"/>
      <c r="W61" s="49"/>
      <c r="X61" s="49"/>
      <c r="Y61" s="49"/>
      <c r="Z61" s="49"/>
      <c r="AA61" s="49"/>
      <c r="AB61" s="67" t="str">
        <f t="shared" si="5"/>
        <v>基準年度を選択してください</v>
      </c>
      <c r="AC61" s="67">
        <f t="shared" si="6"/>
        <v>0</v>
      </c>
      <c r="AD61" s="49">
        <f t="shared" si="7"/>
        <v>0</v>
      </c>
      <c r="AE61" s="50" t="str">
        <f t="shared" si="8"/>
        <v/>
      </c>
      <c r="AF61" s="50" t="e">
        <f t="shared" si="12"/>
        <v>#VALUE!</v>
      </c>
      <c r="AG61" s="67" t="str">
        <f t="shared" si="9"/>
        <v/>
      </c>
      <c r="AH61" s="49"/>
      <c r="AI61" s="34">
        <f t="shared" si="10"/>
        <v>0</v>
      </c>
      <c r="AJ61" s="27"/>
      <c r="AK61" s="24">
        <f t="shared" si="14"/>
        <v>0</v>
      </c>
      <c r="AL61" s="24" t="e">
        <f t="shared" si="15"/>
        <v>#DIV/0!</v>
      </c>
      <c r="AM61" s="24">
        <f t="shared" si="16"/>
        <v>0</v>
      </c>
      <c r="AN61" s="24" t="e">
        <f t="shared" si="17"/>
        <v>#DIV/0!</v>
      </c>
      <c r="BQ61" s="1" t="str">
        <f t="shared" si="11"/>
        <v/>
      </c>
      <c r="BR61" s="1">
        <f>IF(BQ61=1,COUNTIF($BQ$15:BQ61,1),0)</f>
        <v>0</v>
      </c>
    </row>
    <row r="62" spans="1:70" ht="25.5" customHeight="1">
      <c r="A62" s="73"/>
      <c r="B62" s="73"/>
      <c r="C62" s="73"/>
      <c r="D62" s="73"/>
      <c r="E62" s="73"/>
      <c r="F62" s="73"/>
      <c r="G62" s="73"/>
      <c r="H62" s="73"/>
      <c r="I62" s="73"/>
      <c r="J62" s="73"/>
      <c r="K62" s="73"/>
      <c r="L62" s="13"/>
      <c r="M62" s="7">
        <v>48</v>
      </c>
      <c r="N62" s="60"/>
      <c r="O62" s="66"/>
      <c r="P62" s="77" t="s">
        <v>64</v>
      </c>
      <c r="Q62" s="74"/>
      <c r="R62" s="71" t="s">
        <v>87</v>
      </c>
      <c r="S62" s="61"/>
      <c r="T62" s="71" t="s">
        <v>87</v>
      </c>
      <c r="U62" s="44">
        <f t="shared" si="4"/>
        <v>0</v>
      </c>
      <c r="V62" s="69"/>
      <c r="W62" s="49"/>
      <c r="X62" s="49"/>
      <c r="Y62" s="49"/>
      <c r="Z62" s="49"/>
      <c r="AA62" s="49"/>
      <c r="AB62" s="67" t="str">
        <f t="shared" si="5"/>
        <v>基準年度を選択してください</v>
      </c>
      <c r="AC62" s="67">
        <f t="shared" si="6"/>
        <v>0</v>
      </c>
      <c r="AD62" s="49">
        <f t="shared" si="7"/>
        <v>0</v>
      </c>
      <c r="AE62" s="50" t="str">
        <f t="shared" si="8"/>
        <v/>
      </c>
      <c r="AF62" s="50" t="e">
        <f t="shared" si="12"/>
        <v>#VALUE!</v>
      </c>
      <c r="AG62" s="67" t="str">
        <f t="shared" si="9"/>
        <v/>
      </c>
      <c r="AH62" s="49"/>
      <c r="AI62" s="34">
        <f t="shared" si="10"/>
        <v>0</v>
      </c>
      <c r="AJ62" s="27"/>
      <c r="AK62" s="24">
        <f t="shared" si="14"/>
        <v>0</v>
      </c>
      <c r="AL62" s="24" t="e">
        <f t="shared" si="15"/>
        <v>#DIV/0!</v>
      </c>
      <c r="AM62" s="24">
        <f t="shared" si="16"/>
        <v>0</v>
      </c>
      <c r="AN62" s="24" t="e">
        <f t="shared" si="17"/>
        <v>#DIV/0!</v>
      </c>
      <c r="BQ62" s="1" t="str">
        <f t="shared" si="11"/>
        <v/>
      </c>
      <c r="BR62" s="1">
        <f>IF(BQ62=1,COUNTIF($BQ$15:BQ62,1),0)</f>
        <v>0</v>
      </c>
    </row>
    <row r="63" spans="1:70" ht="25.5" customHeight="1">
      <c r="A63" s="249" t="s">
        <v>248</v>
      </c>
      <c r="B63" s="249"/>
      <c r="C63" s="249"/>
      <c r="D63" s="249"/>
      <c r="E63" s="249"/>
      <c r="F63" s="249"/>
      <c r="G63" s="249"/>
      <c r="H63" s="249"/>
      <c r="I63" s="248" t="s">
        <v>17</v>
      </c>
      <c r="J63" s="248"/>
      <c r="K63" s="248"/>
      <c r="L63" s="13"/>
      <c r="M63" s="14">
        <v>49</v>
      </c>
      <c r="N63" s="60"/>
      <c r="O63" s="66"/>
      <c r="P63" s="77" t="s">
        <v>64</v>
      </c>
      <c r="Q63" s="74"/>
      <c r="R63" s="71" t="s">
        <v>87</v>
      </c>
      <c r="S63" s="61"/>
      <c r="T63" s="71" t="s">
        <v>87</v>
      </c>
      <c r="U63" s="44">
        <f t="shared" si="4"/>
        <v>0</v>
      </c>
      <c r="V63" s="69"/>
      <c r="W63" s="49"/>
      <c r="X63" s="49"/>
      <c r="Y63" s="49"/>
      <c r="Z63" s="49"/>
      <c r="AA63" s="49"/>
      <c r="AB63" s="67" t="str">
        <f t="shared" si="5"/>
        <v>基準年度を選択してください</v>
      </c>
      <c r="AC63" s="67">
        <f t="shared" si="6"/>
        <v>0</v>
      </c>
      <c r="AD63" s="49">
        <f t="shared" si="7"/>
        <v>0</v>
      </c>
      <c r="AE63" s="50" t="str">
        <f t="shared" si="8"/>
        <v/>
      </c>
      <c r="AF63" s="50" t="e">
        <f t="shared" si="12"/>
        <v>#VALUE!</v>
      </c>
      <c r="AG63" s="67" t="str">
        <f t="shared" si="9"/>
        <v/>
      </c>
      <c r="AH63" s="49"/>
      <c r="AI63" s="34">
        <f t="shared" si="10"/>
        <v>0</v>
      </c>
      <c r="AJ63" s="27"/>
      <c r="AK63" s="24">
        <f t="shared" si="14"/>
        <v>0</v>
      </c>
      <c r="AL63" s="24" t="e">
        <f t="shared" si="15"/>
        <v>#DIV/0!</v>
      </c>
      <c r="AM63" s="24">
        <f t="shared" si="16"/>
        <v>0</v>
      </c>
      <c r="AN63" s="24" t="e">
        <f t="shared" si="17"/>
        <v>#DIV/0!</v>
      </c>
      <c r="BQ63" s="1" t="str">
        <f t="shared" si="11"/>
        <v/>
      </c>
      <c r="BR63" s="1">
        <f>IF(BQ63=1,COUNTIF($BQ$15:BQ63,1),0)</f>
        <v>0</v>
      </c>
    </row>
    <row r="64" spans="1:70" ht="25.5" customHeight="1">
      <c r="A64" s="249"/>
      <c r="B64" s="249"/>
      <c r="C64" s="249"/>
      <c r="D64" s="249"/>
      <c r="E64" s="249"/>
      <c r="F64" s="249"/>
      <c r="G64" s="249"/>
      <c r="H64" s="249"/>
      <c r="I64" s="248"/>
      <c r="J64" s="248"/>
      <c r="K64" s="248"/>
      <c r="L64" s="13"/>
      <c r="M64" s="7">
        <v>50</v>
      </c>
      <c r="N64" s="60"/>
      <c r="O64" s="66"/>
      <c r="P64" s="77" t="s">
        <v>64</v>
      </c>
      <c r="Q64" s="74"/>
      <c r="R64" s="71" t="s">
        <v>87</v>
      </c>
      <c r="S64" s="61"/>
      <c r="T64" s="71" t="s">
        <v>87</v>
      </c>
      <c r="U64" s="44">
        <f t="shared" si="4"/>
        <v>0</v>
      </c>
      <c r="V64" s="69"/>
      <c r="W64" s="49"/>
      <c r="X64" s="49"/>
      <c r="Y64" s="49"/>
      <c r="Z64" s="49"/>
      <c r="AA64" s="49"/>
      <c r="AB64" s="67" t="str">
        <f>IF($B$11="平成24年度",ROUNDDOWN(AA64*1.063,0),IF($B$11="平成26年度",ROUNDDOWN(AA64*1.043,0),IF($B$11="平成27年度",ROUNDDOWN(AA64*1.024,0),IF($B$11="平成28年度",ROUNDDOWN(AA64*1.011,0),IF($B$11="平成29年度",AA64,"基準年度を選択してください")))))</f>
        <v>基準年度を選択してください</v>
      </c>
      <c r="AC64" s="67">
        <f t="shared" si="6"/>
        <v>0</v>
      </c>
      <c r="AD64" s="49">
        <f t="shared" si="7"/>
        <v>0</v>
      </c>
      <c r="AE64" s="50" t="str">
        <f t="shared" si="8"/>
        <v/>
      </c>
      <c r="AF64" s="50" t="e">
        <f t="shared" si="12"/>
        <v>#VALUE!</v>
      </c>
      <c r="AG64" s="67" t="str">
        <f t="shared" si="9"/>
        <v/>
      </c>
      <c r="AH64" s="49"/>
      <c r="AI64" s="34">
        <f t="shared" si="10"/>
        <v>0</v>
      </c>
      <c r="AJ64" s="27"/>
      <c r="AK64" s="24">
        <f t="shared" si="14"/>
        <v>0</v>
      </c>
      <c r="AL64" s="24" t="e">
        <f t="shared" si="15"/>
        <v>#DIV/0!</v>
      </c>
      <c r="AM64" s="24">
        <f t="shared" si="16"/>
        <v>0</v>
      </c>
      <c r="AN64" s="24" t="e">
        <f t="shared" si="17"/>
        <v>#DIV/0!</v>
      </c>
      <c r="BQ64" s="1" t="str">
        <f t="shared" si="11"/>
        <v/>
      </c>
      <c r="BR64" s="1">
        <f>IF(BQ64=1,COUNTIF($BQ$15:BQ64,1),0)</f>
        <v>0</v>
      </c>
    </row>
    <row r="65" spans="1:70" ht="25.5" customHeight="1">
      <c r="A65" s="245" t="s">
        <v>28</v>
      </c>
      <c r="B65" s="246"/>
      <c r="C65" s="246"/>
      <c r="D65" s="246"/>
      <c r="E65" s="246"/>
      <c r="F65" s="246"/>
      <c r="G65" s="246"/>
      <c r="H65" s="246"/>
      <c r="I65" s="246"/>
      <c r="J65" s="246"/>
      <c r="K65" s="247"/>
      <c r="L65" s="13"/>
      <c r="M65" s="165" t="s">
        <v>84</v>
      </c>
      <c r="N65" s="165"/>
      <c r="O65" s="165"/>
      <c r="P65" s="165"/>
      <c r="Q65" s="165"/>
      <c r="R65" s="165"/>
      <c r="S65" s="165"/>
      <c r="T65" s="165"/>
      <c r="U65" s="165"/>
      <c r="V65" s="165"/>
      <c r="W65" s="165"/>
      <c r="X65" s="165"/>
      <c r="Y65" s="165"/>
      <c r="Z65" s="165"/>
      <c r="AA65" s="165"/>
      <c r="AB65" s="165"/>
      <c r="AC65" s="165"/>
      <c r="AD65" s="165"/>
      <c r="AE65" s="165"/>
      <c r="AF65" s="165"/>
      <c r="AG65" s="165"/>
      <c r="AH65" s="165"/>
      <c r="AI65" s="11"/>
      <c r="AJ65" s="27"/>
      <c r="AK65" s="12"/>
      <c r="AL65" s="22"/>
      <c r="AM65" s="12"/>
      <c r="AN65" s="12"/>
    </row>
    <row r="66" spans="1:70" ht="25.5" customHeight="1">
      <c r="A66" s="311" t="s">
        <v>57</v>
      </c>
      <c r="B66" s="197"/>
      <c r="C66" s="197" t="s">
        <v>59</v>
      </c>
      <c r="D66" s="197"/>
      <c r="E66" s="194" t="s">
        <v>61</v>
      </c>
      <c r="F66" s="194"/>
      <c r="G66" s="194" t="s">
        <v>60</v>
      </c>
      <c r="H66" s="273"/>
      <c r="I66" s="37"/>
      <c r="J66" s="198" t="str">
        <f>IF(入力シート!W65="","",入力シート!U65&amp;入力シート!W65&amp;入力シート!Y65&amp;入力シート!Z65&amp;入力シート!AB65)</f>
        <v/>
      </c>
      <c r="K66" s="199"/>
      <c r="L66" s="13"/>
      <c r="M66" s="7">
        <v>1</v>
      </c>
      <c r="N66" s="60"/>
      <c r="O66" s="66"/>
      <c r="P66" s="77" t="s">
        <v>64</v>
      </c>
      <c r="Q66" s="74"/>
      <c r="R66" s="71" t="s">
        <v>87</v>
      </c>
      <c r="S66" s="61"/>
      <c r="T66" s="71" t="s">
        <v>87</v>
      </c>
      <c r="U66" s="64"/>
      <c r="V66" s="69"/>
      <c r="W66" s="49"/>
      <c r="X66" s="49"/>
      <c r="Y66" s="49"/>
      <c r="Z66" s="49"/>
      <c r="AA66" s="49"/>
      <c r="AB66" s="50" t="str">
        <f>IF($B$11="平成24年度",ROUNDDOWN(AA66*1.063,0),IF($B$11="平成26年度",ROUNDDOWN(AA66*1.043,0),IF($B$11="平成27年度",ROUNDDOWN(AA66*1.024,0),IF($B$11="平成28年度",ROUNDDOWN(AA66*1.011,0),IF($B$11="平成29年度",AA66,"基準年度を選択してください")))))</f>
        <v>基準年度を選択してください</v>
      </c>
      <c r="AC66" s="67">
        <f>IF(W66="",0,ROUNDDOWN((Z66/W66)*AB66,0))</f>
        <v>0</v>
      </c>
      <c r="AD66" s="49">
        <f>Z66-AC66</f>
        <v>0</v>
      </c>
      <c r="AE66" s="50" t="str">
        <f>IF(W66=0,"",W66-X66-Y66-AB66+AG66)</f>
        <v/>
      </c>
      <c r="AF66" s="50" t="e">
        <f>(W66-X66-Y66)-AB66</f>
        <v>#VALUE!</v>
      </c>
      <c r="AG66" s="67" t="str">
        <f t="shared" si="9"/>
        <v/>
      </c>
      <c r="AH66" s="49"/>
      <c r="AI66" s="35">
        <f>IF(AH66&gt;0,1,0)</f>
        <v>0</v>
      </c>
      <c r="AJ66" s="27"/>
      <c r="AK66" s="24">
        <f t="shared" ref="AK66:AK97" si="19">IF(N66="",0,1)</f>
        <v>0</v>
      </c>
      <c r="AL66" s="24" t="e">
        <f t="shared" ref="AL66:AL97" si="20">IF(ROUND((AK66*U66)/$G$11,1)=0,0.1,ROUND((AK66*U66)/$G$11,1))</f>
        <v>#DIV/0!</v>
      </c>
      <c r="AM66" s="24">
        <f t="shared" ref="AM66:AM97" si="21">AK66*S66</f>
        <v>0</v>
      </c>
      <c r="AN66" s="24" t="e">
        <f t="shared" ref="AN66:AN97" si="22">AL66*S66</f>
        <v>#DIV/0!</v>
      </c>
      <c r="BQ66" s="1" t="str">
        <f t="shared" si="11"/>
        <v/>
      </c>
      <c r="BR66" s="1">
        <f>IF(BQ66=1,COUNTIF($BQ$15:BQ66,1),0)</f>
        <v>0</v>
      </c>
    </row>
    <row r="67" spans="1:70" ht="25.5" customHeight="1">
      <c r="A67" s="195" t="str">
        <f>入力シート!U61</f>
        <v>□</v>
      </c>
      <c r="B67" s="196"/>
      <c r="C67" s="196" t="str">
        <f>入力シート!U62</f>
        <v>□</v>
      </c>
      <c r="D67" s="196"/>
      <c r="E67" s="196" t="str">
        <f>入力シート!U63</f>
        <v>□</v>
      </c>
      <c r="F67" s="196"/>
      <c r="G67" s="196" t="str">
        <f>入力シート!U64</f>
        <v>□</v>
      </c>
      <c r="H67" s="196"/>
      <c r="I67" s="38" t="s">
        <v>25</v>
      </c>
      <c r="J67" s="243" t="str">
        <f>IF(入力シート!AH65="","",入力シート!AF65&amp;入力シート!AH65&amp;入力シート!AJ65&amp;入力シート!AK65&amp;入力シート!AM65)</f>
        <v/>
      </c>
      <c r="K67" s="244"/>
      <c r="L67" s="13"/>
      <c r="M67" s="7">
        <v>2</v>
      </c>
      <c r="N67" s="60"/>
      <c r="O67" s="66"/>
      <c r="P67" s="77" t="s">
        <v>64</v>
      </c>
      <c r="Q67" s="74"/>
      <c r="R67" s="71" t="s">
        <v>87</v>
      </c>
      <c r="S67" s="61"/>
      <c r="T67" s="71" t="s">
        <v>87</v>
      </c>
      <c r="U67" s="64"/>
      <c r="V67" s="69"/>
      <c r="W67" s="49"/>
      <c r="X67" s="49"/>
      <c r="Y67" s="49"/>
      <c r="Z67" s="49"/>
      <c r="AA67" s="49"/>
      <c r="AB67" s="50" t="str">
        <f t="shared" ref="AB67:AB115" si="23">IF($B$11="平成24年度",ROUNDDOWN(AA67*1.063,0),IF($B$11="平成26年度",ROUNDDOWN(AA67*1.043,0),IF($B$11="平成27年度",ROUNDDOWN(AA67*1.024,0),IF($B$11="平成28年度",ROUNDDOWN(AA67*1.011,0),IF($B$11="平成29年度",AA67,"基準年度を選択してください")))))</f>
        <v>基準年度を選択してください</v>
      </c>
      <c r="AC67" s="67">
        <f t="shared" ref="AC67:AC115" si="24">IF(W67="",0,ROUNDDOWN((Z67/W67)*AB67,0))</f>
        <v>0</v>
      </c>
      <c r="AD67" s="49">
        <f t="shared" ref="AD67:AD115" si="25">Z67-AC67</f>
        <v>0</v>
      </c>
      <c r="AE67" s="50" t="str">
        <f t="shared" ref="AE67:AE115" si="26">IF(W67=0,"",W67-X67-Y67-AB67+AG67)</f>
        <v/>
      </c>
      <c r="AF67" s="50" t="e">
        <f t="shared" ref="AF67:AF115" si="27">(W67-X67-Y67)-AB67</f>
        <v>#VALUE!</v>
      </c>
      <c r="AG67" s="67" t="str">
        <f t="shared" si="9"/>
        <v/>
      </c>
      <c r="AH67" s="49"/>
      <c r="AI67" s="35">
        <f t="shared" ref="AI67:AI89" si="28">IF(AH67&gt;0,1,0)</f>
        <v>0</v>
      </c>
      <c r="AJ67" s="27"/>
      <c r="AK67" s="24">
        <f t="shared" si="19"/>
        <v>0</v>
      </c>
      <c r="AL67" s="24" t="e">
        <f t="shared" si="20"/>
        <v>#DIV/0!</v>
      </c>
      <c r="AM67" s="24">
        <f t="shared" si="21"/>
        <v>0</v>
      </c>
      <c r="AN67" s="24" t="e">
        <f t="shared" si="22"/>
        <v>#DIV/0!</v>
      </c>
      <c r="BQ67" s="1" t="str">
        <f t="shared" si="11"/>
        <v/>
      </c>
      <c r="BR67" s="1">
        <f>IF(BQ67=1,COUNTIF($BQ$15:BQ67,1),0)</f>
        <v>0</v>
      </c>
    </row>
    <row r="68" spans="1:70" ht="25.5" customHeight="1">
      <c r="A68" s="245" t="s">
        <v>27</v>
      </c>
      <c r="B68" s="246"/>
      <c r="C68" s="246"/>
      <c r="D68" s="246"/>
      <c r="E68" s="246"/>
      <c r="F68" s="246"/>
      <c r="G68" s="246"/>
      <c r="H68" s="246"/>
      <c r="I68" s="246"/>
      <c r="J68" s="246"/>
      <c r="K68" s="247"/>
      <c r="L68" s="13"/>
      <c r="M68" s="7">
        <v>3</v>
      </c>
      <c r="N68" s="60"/>
      <c r="O68" s="66"/>
      <c r="P68" s="77" t="s">
        <v>64</v>
      </c>
      <c r="Q68" s="74"/>
      <c r="R68" s="71" t="s">
        <v>87</v>
      </c>
      <c r="S68" s="61"/>
      <c r="T68" s="71" t="s">
        <v>87</v>
      </c>
      <c r="U68" s="64"/>
      <c r="V68" s="69"/>
      <c r="W68" s="49"/>
      <c r="X68" s="49"/>
      <c r="Y68" s="49"/>
      <c r="Z68" s="49"/>
      <c r="AA68" s="49"/>
      <c r="AB68" s="50" t="str">
        <f t="shared" si="23"/>
        <v>基準年度を選択してください</v>
      </c>
      <c r="AC68" s="67">
        <f t="shared" si="24"/>
        <v>0</v>
      </c>
      <c r="AD68" s="49">
        <f t="shared" si="25"/>
        <v>0</v>
      </c>
      <c r="AE68" s="50" t="str">
        <f t="shared" si="26"/>
        <v/>
      </c>
      <c r="AF68" s="50" t="e">
        <f t="shared" si="27"/>
        <v>#VALUE!</v>
      </c>
      <c r="AG68" s="67" t="str">
        <f t="shared" si="9"/>
        <v/>
      </c>
      <c r="AH68" s="49"/>
      <c r="AI68" s="35">
        <f t="shared" si="28"/>
        <v>0</v>
      </c>
      <c r="AJ68" s="27"/>
      <c r="AK68" s="24">
        <f t="shared" si="19"/>
        <v>0</v>
      </c>
      <c r="AL68" s="24" t="e">
        <f t="shared" si="20"/>
        <v>#DIV/0!</v>
      </c>
      <c r="AM68" s="24">
        <f t="shared" si="21"/>
        <v>0</v>
      </c>
      <c r="AN68" s="24" t="e">
        <f t="shared" si="22"/>
        <v>#DIV/0!</v>
      </c>
      <c r="BQ68" s="1" t="str">
        <f t="shared" si="11"/>
        <v/>
      </c>
      <c r="BR68" s="1">
        <f>IF(BQ68=1,COUNTIF($BQ$15:BQ68,1),0)</f>
        <v>0</v>
      </c>
    </row>
    <row r="69" spans="1:70" ht="25.5" customHeight="1">
      <c r="A69" s="311" t="s">
        <v>57</v>
      </c>
      <c r="B69" s="197"/>
      <c r="C69" s="197" t="s">
        <v>59</v>
      </c>
      <c r="D69" s="197"/>
      <c r="E69" s="194" t="s">
        <v>61</v>
      </c>
      <c r="F69" s="194"/>
      <c r="G69" s="194" t="s">
        <v>60</v>
      </c>
      <c r="H69" s="273"/>
      <c r="I69" s="37"/>
      <c r="J69" s="198" t="str">
        <f>IF(入力シート!W79="","",入力シート!U79&amp;入力シート!W79&amp;入力シート!Y79&amp;入力シート!Z79&amp;入力シート!AB79)</f>
        <v/>
      </c>
      <c r="K69" s="199"/>
      <c r="L69" s="13"/>
      <c r="M69" s="7">
        <v>4</v>
      </c>
      <c r="N69" s="60"/>
      <c r="O69" s="66"/>
      <c r="P69" s="77" t="s">
        <v>64</v>
      </c>
      <c r="Q69" s="74"/>
      <c r="R69" s="71" t="s">
        <v>87</v>
      </c>
      <c r="S69" s="61"/>
      <c r="T69" s="71" t="s">
        <v>87</v>
      </c>
      <c r="U69" s="64"/>
      <c r="V69" s="69"/>
      <c r="W69" s="49"/>
      <c r="X69" s="49"/>
      <c r="Y69" s="49"/>
      <c r="Z69" s="49"/>
      <c r="AA69" s="49"/>
      <c r="AB69" s="50" t="str">
        <f t="shared" si="23"/>
        <v>基準年度を選択してください</v>
      </c>
      <c r="AC69" s="67">
        <f t="shared" si="24"/>
        <v>0</v>
      </c>
      <c r="AD69" s="49">
        <f t="shared" si="25"/>
        <v>0</v>
      </c>
      <c r="AE69" s="50" t="str">
        <f t="shared" si="26"/>
        <v/>
      </c>
      <c r="AF69" s="50" t="e">
        <f t="shared" si="27"/>
        <v>#VALUE!</v>
      </c>
      <c r="AG69" s="67" t="str">
        <f t="shared" si="9"/>
        <v/>
      </c>
      <c r="AH69" s="49"/>
      <c r="AI69" s="35">
        <f t="shared" si="28"/>
        <v>0</v>
      </c>
      <c r="AJ69" s="27"/>
      <c r="AK69" s="24">
        <f t="shared" si="19"/>
        <v>0</v>
      </c>
      <c r="AL69" s="24" t="e">
        <f t="shared" si="20"/>
        <v>#DIV/0!</v>
      </c>
      <c r="AM69" s="24">
        <f t="shared" si="21"/>
        <v>0</v>
      </c>
      <c r="AN69" s="24" t="e">
        <f t="shared" si="22"/>
        <v>#DIV/0!</v>
      </c>
      <c r="BQ69" s="1" t="str">
        <f t="shared" si="11"/>
        <v/>
      </c>
      <c r="BR69" s="1">
        <f>IF(BQ69=1,COUNTIF($BQ$15:BQ69,1),0)</f>
        <v>0</v>
      </c>
    </row>
    <row r="70" spans="1:70" ht="25.5" customHeight="1">
      <c r="A70" s="195" t="str">
        <f>入力シート!$U75</f>
        <v>□</v>
      </c>
      <c r="B70" s="196"/>
      <c r="C70" s="196" t="str">
        <f>入力シート!$U76</f>
        <v>□</v>
      </c>
      <c r="D70" s="196"/>
      <c r="E70" s="196" t="str">
        <f>入力シート!$U77</f>
        <v>□</v>
      </c>
      <c r="F70" s="196"/>
      <c r="G70" s="196" t="str">
        <f>入力シート!$U78</f>
        <v>□</v>
      </c>
      <c r="H70" s="196"/>
      <c r="I70" s="38" t="s">
        <v>25</v>
      </c>
      <c r="J70" s="243" t="str">
        <f>IF(入力シート!AH79="","",入力シート!AF79&amp;入力シート!AH79&amp;入力シート!AJ79&amp;入力シート!AK79&amp;入力シート!AM79)</f>
        <v/>
      </c>
      <c r="K70" s="244"/>
      <c r="L70" s="13"/>
      <c r="M70" s="7">
        <v>5</v>
      </c>
      <c r="N70" s="60"/>
      <c r="O70" s="66"/>
      <c r="P70" s="77" t="s">
        <v>64</v>
      </c>
      <c r="Q70" s="74"/>
      <c r="R70" s="71" t="s">
        <v>87</v>
      </c>
      <c r="S70" s="61"/>
      <c r="T70" s="71" t="s">
        <v>87</v>
      </c>
      <c r="U70" s="64"/>
      <c r="V70" s="69"/>
      <c r="W70" s="49"/>
      <c r="X70" s="49"/>
      <c r="Y70" s="49"/>
      <c r="Z70" s="49"/>
      <c r="AA70" s="49"/>
      <c r="AB70" s="50" t="str">
        <f t="shared" si="23"/>
        <v>基準年度を選択してください</v>
      </c>
      <c r="AC70" s="67">
        <f t="shared" si="24"/>
        <v>0</v>
      </c>
      <c r="AD70" s="49">
        <f t="shared" si="25"/>
        <v>0</v>
      </c>
      <c r="AE70" s="50" t="str">
        <f t="shared" si="26"/>
        <v/>
      </c>
      <c r="AF70" s="50" t="e">
        <f t="shared" si="27"/>
        <v>#VALUE!</v>
      </c>
      <c r="AG70" s="67" t="str">
        <f t="shared" si="9"/>
        <v/>
      </c>
      <c r="AH70" s="49"/>
      <c r="AI70" s="35">
        <f t="shared" si="28"/>
        <v>0</v>
      </c>
      <c r="AJ70" s="27"/>
      <c r="AK70" s="24">
        <f t="shared" si="19"/>
        <v>0</v>
      </c>
      <c r="AL70" s="24" t="e">
        <f t="shared" si="20"/>
        <v>#DIV/0!</v>
      </c>
      <c r="AM70" s="24">
        <f t="shared" si="21"/>
        <v>0</v>
      </c>
      <c r="AN70" s="24" t="e">
        <f t="shared" si="22"/>
        <v>#DIV/0!</v>
      </c>
      <c r="BQ70" s="1" t="str">
        <f t="shared" si="11"/>
        <v/>
      </c>
      <c r="BR70" s="1">
        <f>IF(BQ70=1,COUNTIF($BQ$15:BQ70,1),0)</f>
        <v>0</v>
      </c>
    </row>
    <row r="71" spans="1:70" ht="25.5" customHeight="1">
      <c r="A71" s="266" t="s">
        <v>29</v>
      </c>
      <c r="B71" s="267"/>
      <c r="C71" s="267"/>
      <c r="D71" s="267"/>
      <c r="E71" s="267"/>
      <c r="F71" s="267"/>
      <c r="G71" s="267"/>
      <c r="H71" s="267"/>
      <c r="I71" s="267"/>
      <c r="J71" s="267"/>
      <c r="K71" s="268"/>
      <c r="L71" s="13"/>
      <c r="M71" s="7">
        <v>6</v>
      </c>
      <c r="N71" s="60"/>
      <c r="O71" s="66"/>
      <c r="P71" s="77" t="s">
        <v>64</v>
      </c>
      <c r="Q71" s="74"/>
      <c r="R71" s="71" t="s">
        <v>87</v>
      </c>
      <c r="S71" s="61"/>
      <c r="T71" s="71" t="s">
        <v>87</v>
      </c>
      <c r="U71" s="64"/>
      <c r="V71" s="69"/>
      <c r="W71" s="49"/>
      <c r="X71" s="49"/>
      <c r="Y71" s="49"/>
      <c r="Z71" s="49"/>
      <c r="AA71" s="49"/>
      <c r="AB71" s="50" t="str">
        <f t="shared" si="23"/>
        <v>基準年度を選択してください</v>
      </c>
      <c r="AC71" s="67">
        <f t="shared" si="24"/>
        <v>0</v>
      </c>
      <c r="AD71" s="49">
        <f t="shared" si="25"/>
        <v>0</v>
      </c>
      <c r="AE71" s="50" t="str">
        <f t="shared" si="26"/>
        <v/>
      </c>
      <c r="AF71" s="50" t="e">
        <f t="shared" si="27"/>
        <v>#VALUE!</v>
      </c>
      <c r="AG71" s="67" t="str">
        <f t="shared" si="9"/>
        <v/>
      </c>
      <c r="AH71" s="49"/>
      <c r="AI71" s="35">
        <f t="shared" si="28"/>
        <v>0</v>
      </c>
      <c r="AJ71" s="27"/>
      <c r="AK71" s="24">
        <f t="shared" si="19"/>
        <v>0</v>
      </c>
      <c r="AL71" s="24" t="e">
        <f t="shared" si="20"/>
        <v>#DIV/0!</v>
      </c>
      <c r="AM71" s="24">
        <f t="shared" si="21"/>
        <v>0</v>
      </c>
      <c r="AN71" s="24" t="e">
        <f t="shared" si="22"/>
        <v>#DIV/0!</v>
      </c>
      <c r="BQ71" s="1" t="str">
        <f t="shared" si="11"/>
        <v/>
      </c>
      <c r="BR71" s="1">
        <f>IF(BQ71=1,COUNTIF($BQ$15:BQ71,1),0)</f>
        <v>0</v>
      </c>
    </row>
    <row r="72" spans="1:70" ht="25.5" customHeight="1">
      <c r="A72" s="330" t="s">
        <v>57</v>
      </c>
      <c r="B72" s="275"/>
      <c r="C72" s="274" t="s">
        <v>59</v>
      </c>
      <c r="D72" s="275"/>
      <c r="E72" s="309" t="s">
        <v>61</v>
      </c>
      <c r="F72" s="310"/>
      <c r="G72" s="309" t="s">
        <v>60</v>
      </c>
      <c r="H72" s="331"/>
      <c r="I72" s="37"/>
      <c r="J72" s="198" t="str">
        <f>IF(入力シート!W92="","",入力シート!U92&amp;入力シート!W92&amp;入力シート!Y92&amp;入力シート!Z92&amp;入力シート!AB92)</f>
        <v/>
      </c>
      <c r="K72" s="199"/>
      <c r="L72" s="13"/>
      <c r="M72" s="7">
        <v>7</v>
      </c>
      <c r="N72" s="60"/>
      <c r="O72" s="66"/>
      <c r="P72" s="77" t="s">
        <v>64</v>
      </c>
      <c r="Q72" s="74"/>
      <c r="R72" s="71" t="s">
        <v>87</v>
      </c>
      <c r="S72" s="61"/>
      <c r="T72" s="71" t="s">
        <v>87</v>
      </c>
      <c r="U72" s="64"/>
      <c r="V72" s="69"/>
      <c r="W72" s="49"/>
      <c r="X72" s="49"/>
      <c r="Y72" s="49"/>
      <c r="Z72" s="49"/>
      <c r="AA72" s="49"/>
      <c r="AB72" s="50" t="str">
        <f t="shared" si="23"/>
        <v>基準年度を選択してください</v>
      </c>
      <c r="AC72" s="67">
        <f t="shared" si="24"/>
        <v>0</v>
      </c>
      <c r="AD72" s="49">
        <f t="shared" si="25"/>
        <v>0</v>
      </c>
      <c r="AE72" s="50" t="str">
        <f t="shared" si="26"/>
        <v/>
      </c>
      <c r="AF72" s="50" t="e">
        <f t="shared" si="27"/>
        <v>#VALUE!</v>
      </c>
      <c r="AG72" s="67" t="str">
        <f t="shared" si="9"/>
        <v/>
      </c>
      <c r="AH72" s="49"/>
      <c r="AI72" s="35">
        <f t="shared" si="28"/>
        <v>0</v>
      </c>
      <c r="AJ72" s="27"/>
      <c r="AK72" s="24">
        <f t="shared" si="19"/>
        <v>0</v>
      </c>
      <c r="AL72" s="24" t="e">
        <f t="shared" si="20"/>
        <v>#DIV/0!</v>
      </c>
      <c r="AM72" s="24">
        <f t="shared" si="21"/>
        <v>0</v>
      </c>
      <c r="AN72" s="24" t="e">
        <f t="shared" si="22"/>
        <v>#DIV/0!</v>
      </c>
      <c r="BQ72" s="1" t="str">
        <f t="shared" si="11"/>
        <v/>
      </c>
      <c r="BR72" s="1">
        <f>IF(BQ72=1,COUNTIF($BQ$15:BQ72,1),0)</f>
        <v>0</v>
      </c>
    </row>
    <row r="73" spans="1:70" ht="25.5" customHeight="1">
      <c r="A73" s="195" t="str">
        <f>入力シート!$U88</f>
        <v>□</v>
      </c>
      <c r="B73" s="196"/>
      <c r="C73" s="196" t="str">
        <f>入力シート!$U89</f>
        <v>□</v>
      </c>
      <c r="D73" s="196"/>
      <c r="E73" s="196" t="str">
        <f>入力シート!$U90</f>
        <v>□</v>
      </c>
      <c r="F73" s="196"/>
      <c r="G73" s="196" t="str">
        <f>入力シート!$U91</f>
        <v>□</v>
      </c>
      <c r="H73" s="196"/>
      <c r="I73" s="38" t="s">
        <v>25</v>
      </c>
      <c r="J73" s="243" t="str">
        <f>IF(入力シート!AH92="","",入力シート!AF92&amp;入力シート!AH92&amp;入力シート!AJ92&amp;入力シート!AK92&amp;入力シート!AM92)</f>
        <v/>
      </c>
      <c r="K73" s="244"/>
      <c r="L73" s="13"/>
      <c r="M73" s="7">
        <v>8</v>
      </c>
      <c r="N73" s="60"/>
      <c r="O73" s="66"/>
      <c r="P73" s="77" t="s">
        <v>64</v>
      </c>
      <c r="Q73" s="74"/>
      <c r="R73" s="71" t="s">
        <v>87</v>
      </c>
      <c r="S73" s="61"/>
      <c r="T73" s="71" t="s">
        <v>87</v>
      </c>
      <c r="U73" s="64"/>
      <c r="V73" s="69"/>
      <c r="W73" s="49"/>
      <c r="X73" s="49"/>
      <c r="Y73" s="49"/>
      <c r="Z73" s="49"/>
      <c r="AA73" s="49"/>
      <c r="AB73" s="50" t="str">
        <f t="shared" si="23"/>
        <v>基準年度を選択してください</v>
      </c>
      <c r="AC73" s="67">
        <f t="shared" si="24"/>
        <v>0</v>
      </c>
      <c r="AD73" s="49">
        <f t="shared" si="25"/>
        <v>0</v>
      </c>
      <c r="AE73" s="50" t="str">
        <f t="shared" si="26"/>
        <v/>
      </c>
      <c r="AF73" s="50" t="e">
        <f t="shared" si="27"/>
        <v>#VALUE!</v>
      </c>
      <c r="AG73" s="67" t="str">
        <f t="shared" si="9"/>
        <v/>
      </c>
      <c r="AH73" s="49"/>
      <c r="AI73" s="35">
        <f t="shared" si="28"/>
        <v>0</v>
      </c>
      <c r="AJ73" s="27"/>
      <c r="AK73" s="24">
        <f t="shared" si="19"/>
        <v>0</v>
      </c>
      <c r="AL73" s="24" t="e">
        <f t="shared" si="20"/>
        <v>#DIV/0!</v>
      </c>
      <c r="AM73" s="24">
        <f t="shared" si="21"/>
        <v>0</v>
      </c>
      <c r="AN73" s="24" t="e">
        <f t="shared" si="22"/>
        <v>#DIV/0!</v>
      </c>
      <c r="BQ73" s="1" t="str">
        <f t="shared" si="11"/>
        <v/>
      </c>
      <c r="BR73" s="1">
        <f>IF(BQ73=1,COUNTIF($BQ$15:BQ73,1),0)</f>
        <v>0</v>
      </c>
    </row>
    <row r="74" spans="1:70" ht="25.5" customHeight="1">
      <c r="A74" s="266" t="s">
        <v>30</v>
      </c>
      <c r="B74" s="267"/>
      <c r="C74" s="267"/>
      <c r="D74" s="267"/>
      <c r="E74" s="267"/>
      <c r="F74" s="267"/>
      <c r="G74" s="267"/>
      <c r="H74" s="267"/>
      <c r="I74" s="267"/>
      <c r="J74" s="267"/>
      <c r="K74" s="268"/>
      <c r="L74" s="13"/>
      <c r="M74" s="7">
        <v>9</v>
      </c>
      <c r="N74" s="60"/>
      <c r="O74" s="66"/>
      <c r="P74" s="77" t="s">
        <v>64</v>
      </c>
      <c r="Q74" s="74"/>
      <c r="R74" s="71" t="s">
        <v>87</v>
      </c>
      <c r="S74" s="61"/>
      <c r="T74" s="71" t="s">
        <v>87</v>
      </c>
      <c r="U74" s="64"/>
      <c r="V74" s="69"/>
      <c r="W74" s="49"/>
      <c r="X74" s="49"/>
      <c r="Y74" s="49"/>
      <c r="Z74" s="49"/>
      <c r="AA74" s="49"/>
      <c r="AB74" s="50" t="str">
        <f t="shared" si="23"/>
        <v>基準年度を選択してください</v>
      </c>
      <c r="AC74" s="67">
        <f t="shared" si="24"/>
        <v>0</v>
      </c>
      <c r="AD74" s="49">
        <f t="shared" si="25"/>
        <v>0</v>
      </c>
      <c r="AE74" s="50" t="str">
        <f t="shared" si="26"/>
        <v/>
      </c>
      <c r="AF74" s="50" t="e">
        <f t="shared" si="27"/>
        <v>#VALUE!</v>
      </c>
      <c r="AG74" s="67" t="str">
        <f t="shared" si="9"/>
        <v/>
      </c>
      <c r="AH74" s="49"/>
      <c r="AI74" s="35">
        <f t="shared" si="28"/>
        <v>0</v>
      </c>
      <c r="AJ74" s="27"/>
      <c r="AK74" s="24">
        <f t="shared" si="19"/>
        <v>0</v>
      </c>
      <c r="AL74" s="24" t="e">
        <f t="shared" si="20"/>
        <v>#DIV/0!</v>
      </c>
      <c r="AM74" s="24">
        <f t="shared" si="21"/>
        <v>0</v>
      </c>
      <c r="AN74" s="24" t="e">
        <f t="shared" si="22"/>
        <v>#DIV/0!</v>
      </c>
      <c r="BQ74" s="1" t="str">
        <f t="shared" si="11"/>
        <v/>
      </c>
      <c r="BR74" s="1">
        <f>IF(BQ74=1,COUNTIF($BQ$15:BQ74,1),0)</f>
        <v>0</v>
      </c>
    </row>
    <row r="75" spans="1:70" ht="25.5" customHeight="1">
      <c r="A75" s="330" t="s">
        <v>57</v>
      </c>
      <c r="B75" s="275"/>
      <c r="C75" s="274" t="s">
        <v>59</v>
      </c>
      <c r="D75" s="275"/>
      <c r="E75" s="309" t="s">
        <v>61</v>
      </c>
      <c r="F75" s="310"/>
      <c r="G75" s="309" t="s">
        <v>60</v>
      </c>
      <c r="H75" s="331"/>
      <c r="I75" s="37"/>
      <c r="J75" s="198" t="str">
        <f>IF(入力シート!W104="","",入力シート!U104&amp;入力シート!W104&amp;入力シート!Y104&amp;入力シート!Z104&amp;入力シート!AB104)</f>
        <v/>
      </c>
      <c r="K75" s="199"/>
      <c r="L75" s="13"/>
      <c r="M75" s="7">
        <v>10</v>
      </c>
      <c r="N75" s="60"/>
      <c r="O75" s="66"/>
      <c r="P75" s="77" t="s">
        <v>64</v>
      </c>
      <c r="Q75" s="74"/>
      <c r="R75" s="71" t="s">
        <v>87</v>
      </c>
      <c r="S75" s="61"/>
      <c r="T75" s="71" t="s">
        <v>87</v>
      </c>
      <c r="U75" s="64"/>
      <c r="V75" s="69"/>
      <c r="W75" s="49"/>
      <c r="X75" s="49"/>
      <c r="Y75" s="49"/>
      <c r="Z75" s="49"/>
      <c r="AA75" s="49"/>
      <c r="AB75" s="50" t="str">
        <f t="shared" si="23"/>
        <v>基準年度を選択してください</v>
      </c>
      <c r="AC75" s="67">
        <f t="shared" si="24"/>
        <v>0</v>
      </c>
      <c r="AD75" s="49">
        <f t="shared" si="25"/>
        <v>0</v>
      </c>
      <c r="AE75" s="50" t="str">
        <f t="shared" si="26"/>
        <v/>
      </c>
      <c r="AF75" s="50" t="e">
        <f t="shared" si="27"/>
        <v>#VALUE!</v>
      </c>
      <c r="AG75" s="67" t="str">
        <f t="shared" si="9"/>
        <v/>
      </c>
      <c r="AH75" s="49"/>
      <c r="AI75" s="35">
        <f t="shared" si="28"/>
        <v>0</v>
      </c>
      <c r="AJ75" s="27"/>
      <c r="AK75" s="24">
        <f t="shared" si="19"/>
        <v>0</v>
      </c>
      <c r="AL75" s="24" t="e">
        <f t="shared" si="20"/>
        <v>#DIV/0!</v>
      </c>
      <c r="AM75" s="24">
        <f t="shared" si="21"/>
        <v>0</v>
      </c>
      <c r="AN75" s="24" t="e">
        <f t="shared" si="22"/>
        <v>#DIV/0!</v>
      </c>
      <c r="BQ75" s="1" t="str">
        <f t="shared" si="11"/>
        <v/>
      </c>
      <c r="BR75" s="1">
        <f>IF(BQ75=1,COUNTIF($BQ$15:BQ75,1),0)</f>
        <v>0</v>
      </c>
    </row>
    <row r="76" spans="1:70" ht="25.5" customHeight="1">
      <c r="A76" s="332" t="str">
        <f>入力シート!$U100</f>
        <v>□</v>
      </c>
      <c r="B76" s="333"/>
      <c r="C76" s="333" t="str">
        <f>入力シート!$U101</f>
        <v>□</v>
      </c>
      <c r="D76" s="333"/>
      <c r="E76" s="333" t="str">
        <f>入力シート!$U102</f>
        <v>□</v>
      </c>
      <c r="F76" s="333"/>
      <c r="G76" s="333" t="str">
        <f>入力シート!$U103</f>
        <v>□</v>
      </c>
      <c r="H76" s="333"/>
      <c r="I76" s="38" t="s">
        <v>25</v>
      </c>
      <c r="J76" s="243" t="str">
        <f>IF(入力シート!AH104="","",入力シート!AF104&amp;入力シート!AH104&amp;入力シート!AJ104&amp;入力シート!AK104&amp;入力シート!AM104)</f>
        <v/>
      </c>
      <c r="K76" s="244"/>
      <c r="L76" s="13"/>
      <c r="M76" s="7">
        <v>11</v>
      </c>
      <c r="N76" s="60"/>
      <c r="O76" s="66"/>
      <c r="P76" s="77" t="s">
        <v>64</v>
      </c>
      <c r="Q76" s="74"/>
      <c r="R76" s="71" t="s">
        <v>87</v>
      </c>
      <c r="S76" s="61"/>
      <c r="T76" s="71" t="s">
        <v>87</v>
      </c>
      <c r="U76" s="64"/>
      <c r="V76" s="69"/>
      <c r="W76" s="49"/>
      <c r="X76" s="49"/>
      <c r="Y76" s="49"/>
      <c r="Z76" s="49"/>
      <c r="AA76" s="49"/>
      <c r="AB76" s="50" t="str">
        <f t="shared" si="23"/>
        <v>基準年度を選択してください</v>
      </c>
      <c r="AC76" s="67">
        <f t="shared" si="24"/>
        <v>0</v>
      </c>
      <c r="AD76" s="49">
        <f t="shared" si="25"/>
        <v>0</v>
      </c>
      <c r="AE76" s="50" t="str">
        <f t="shared" si="26"/>
        <v/>
      </c>
      <c r="AF76" s="50" t="e">
        <f t="shared" si="27"/>
        <v>#VALUE!</v>
      </c>
      <c r="AG76" s="67" t="str">
        <f t="shared" si="9"/>
        <v/>
      </c>
      <c r="AH76" s="49"/>
      <c r="AI76" s="35">
        <f t="shared" si="28"/>
        <v>0</v>
      </c>
      <c r="AJ76" s="27"/>
      <c r="AK76" s="24">
        <f t="shared" si="19"/>
        <v>0</v>
      </c>
      <c r="AL76" s="24" t="e">
        <f t="shared" si="20"/>
        <v>#DIV/0!</v>
      </c>
      <c r="AM76" s="24">
        <f t="shared" si="21"/>
        <v>0</v>
      </c>
      <c r="AN76" s="24" t="e">
        <f t="shared" si="22"/>
        <v>#DIV/0!</v>
      </c>
      <c r="BQ76" s="1" t="str">
        <f t="shared" si="11"/>
        <v/>
      </c>
      <c r="BR76" s="1">
        <f>IF(BQ76=1,COUNTIF($BQ$15:BQ76,1),0)</f>
        <v>0</v>
      </c>
    </row>
    <row r="77" spans="1:70" ht="25.5" customHeight="1">
      <c r="A77" s="269" t="s">
        <v>333</v>
      </c>
      <c r="B77" s="269"/>
      <c r="C77" s="269"/>
      <c r="D77" s="269"/>
      <c r="E77" s="269"/>
      <c r="F77" s="269"/>
      <c r="G77" s="269"/>
      <c r="H77" s="269"/>
      <c r="I77" s="269"/>
      <c r="J77" s="269"/>
      <c r="K77" s="269"/>
      <c r="L77" s="13"/>
      <c r="M77" s="7">
        <v>12</v>
      </c>
      <c r="N77" s="60"/>
      <c r="O77" s="66"/>
      <c r="P77" s="77" t="s">
        <v>64</v>
      </c>
      <c r="Q77" s="74"/>
      <c r="R77" s="71" t="s">
        <v>87</v>
      </c>
      <c r="S77" s="61"/>
      <c r="T77" s="71" t="s">
        <v>87</v>
      </c>
      <c r="U77" s="64"/>
      <c r="V77" s="69"/>
      <c r="W77" s="49"/>
      <c r="X77" s="49"/>
      <c r="Y77" s="49"/>
      <c r="Z77" s="49"/>
      <c r="AA77" s="49"/>
      <c r="AB77" s="50" t="str">
        <f t="shared" si="23"/>
        <v>基準年度を選択してください</v>
      </c>
      <c r="AC77" s="67">
        <f t="shared" si="24"/>
        <v>0</v>
      </c>
      <c r="AD77" s="49">
        <f t="shared" si="25"/>
        <v>0</v>
      </c>
      <c r="AE77" s="50" t="str">
        <f t="shared" si="26"/>
        <v/>
      </c>
      <c r="AF77" s="50" t="e">
        <f t="shared" si="27"/>
        <v>#VALUE!</v>
      </c>
      <c r="AG77" s="67" t="str">
        <f t="shared" si="9"/>
        <v/>
      </c>
      <c r="AH77" s="49"/>
      <c r="AI77" s="35">
        <f t="shared" si="28"/>
        <v>0</v>
      </c>
      <c r="AJ77" s="27"/>
      <c r="AK77" s="24">
        <f t="shared" si="19"/>
        <v>0</v>
      </c>
      <c r="AL77" s="24" t="e">
        <f t="shared" si="20"/>
        <v>#DIV/0!</v>
      </c>
      <c r="AM77" s="24">
        <f t="shared" si="21"/>
        <v>0</v>
      </c>
      <c r="AN77" s="24" t="e">
        <f t="shared" si="22"/>
        <v>#DIV/0!</v>
      </c>
      <c r="BQ77" s="1" t="str">
        <f t="shared" si="11"/>
        <v/>
      </c>
      <c r="BR77" s="1">
        <f>IF(BQ77=1,COUNTIF($BQ$15:BQ77,1),0)</f>
        <v>0</v>
      </c>
    </row>
    <row r="78" spans="1:70" ht="25.5" customHeight="1">
      <c r="A78" s="270"/>
      <c r="B78" s="270"/>
      <c r="C78" s="270"/>
      <c r="D78" s="270"/>
      <c r="E78" s="270"/>
      <c r="F78" s="270"/>
      <c r="G78" s="270"/>
      <c r="H78" s="270"/>
      <c r="I78" s="270"/>
      <c r="J78" s="270"/>
      <c r="K78" s="270"/>
      <c r="L78" s="13"/>
      <c r="M78" s="7">
        <v>13</v>
      </c>
      <c r="N78" s="60"/>
      <c r="O78" s="66"/>
      <c r="P78" s="77" t="s">
        <v>64</v>
      </c>
      <c r="Q78" s="74"/>
      <c r="R78" s="71" t="s">
        <v>87</v>
      </c>
      <c r="S78" s="61"/>
      <c r="T78" s="71" t="s">
        <v>87</v>
      </c>
      <c r="U78" s="64"/>
      <c r="V78" s="69"/>
      <c r="W78" s="49"/>
      <c r="X78" s="49"/>
      <c r="Y78" s="49"/>
      <c r="Z78" s="49"/>
      <c r="AA78" s="49"/>
      <c r="AB78" s="50" t="str">
        <f t="shared" si="23"/>
        <v>基準年度を選択してください</v>
      </c>
      <c r="AC78" s="67">
        <f t="shared" si="24"/>
        <v>0</v>
      </c>
      <c r="AD78" s="49">
        <f t="shared" si="25"/>
        <v>0</v>
      </c>
      <c r="AE78" s="50" t="str">
        <f t="shared" si="26"/>
        <v/>
      </c>
      <c r="AF78" s="50" t="e">
        <f t="shared" si="27"/>
        <v>#VALUE!</v>
      </c>
      <c r="AG78" s="67" t="str">
        <f t="shared" si="9"/>
        <v/>
      </c>
      <c r="AH78" s="49"/>
      <c r="AI78" s="35">
        <f t="shared" si="28"/>
        <v>0</v>
      </c>
      <c r="AJ78" s="27"/>
      <c r="AK78" s="24">
        <f t="shared" si="19"/>
        <v>0</v>
      </c>
      <c r="AL78" s="24" t="e">
        <f t="shared" si="20"/>
        <v>#DIV/0!</v>
      </c>
      <c r="AM78" s="24">
        <f t="shared" si="21"/>
        <v>0</v>
      </c>
      <c r="AN78" s="24" t="e">
        <f t="shared" si="22"/>
        <v>#DIV/0!</v>
      </c>
      <c r="BQ78" s="1" t="str">
        <f t="shared" si="11"/>
        <v/>
      </c>
      <c r="BR78" s="1">
        <f>IF(BQ78=1,COUNTIF($BQ$15:BQ78,1),0)</f>
        <v>0</v>
      </c>
    </row>
    <row r="79" spans="1:70" ht="25.5" customHeight="1">
      <c r="A79" s="11"/>
      <c r="B79" s="11"/>
      <c r="C79" s="11"/>
      <c r="D79" s="11"/>
      <c r="E79" s="11"/>
      <c r="F79" s="11"/>
      <c r="G79" s="11"/>
      <c r="H79" s="11"/>
      <c r="I79" s="11"/>
      <c r="J79" s="11"/>
      <c r="K79" s="11"/>
      <c r="L79" s="13"/>
      <c r="M79" s="7">
        <v>14</v>
      </c>
      <c r="N79" s="60"/>
      <c r="O79" s="66"/>
      <c r="P79" s="77" t="s">
        <v>64</v>
      </c>
      <c r="Q79" s="74"/>
      <c r="R79" s="71" t="s">
        <v>87</v>
      </c>
      <c r="S79" s="61"/>
      <c r="T79" s="71" t="s">
        <v>87</v>
      </c>
      <c r="U79" s="64"/>
      <c r="V79" s="69"/>
      <c r="W79" s="49"/>
      <c r="X79" s="49"/>
      <c r="Y79" s="49"/>
      <c r="Z79" s="49"/>
      <c r="AA79" s="49"/>
      <c r="AB79" s="50" t="str">
        <f t="shared" si="23"/>
        <v>基準年度を選択してください</v>
      </c>
      <c r="AC79" s="67">
        <f t="shared" si="24"/>
        <v>0</v>
      </c>
      <c r="AD79" s="49">
        <f t="shared" si="25"/>
        <v>0</v>
      </c>
      <c r="AE79" s="50" t="str">
        <f t="shared" si="26"/>
        <v/>
      </c>
      <c r="AF79" s="50" t="e">
        <f t="shared" si="27"/>
        <v>#VALUE!</v>
      </c>
      <c r="AG79" s="67" t="str">
        <f t="shared" si="9"/>
        <v/>
      </c>
      <c r="AH79" s="49"/>
      <c r="AI79" s="35">
        <f t="shared" si="28"/>
        <v>0</v>
      </c>
      <c r="AJ79" s="27"/>
      <c r="AK79" s="24">
        <f t="shared" si="19"/>
        <v>0</v>
      </c>
      <c r="AL79" s="24" t="e">
        <f t="shared" si="20"/>
        <v>#DIV/0!</v>
      </c>
      <c r="AM79" s="24">
        <f t="shared" si="21"/>
        <v>0</v>
      </c>
      <c r="AN79" s="24" t="e">
        <f t="shared" si="22"/>
        <v>#DIV/0!</v>
      </c>
      <c r="BQ79" s="1" t="str">
        <f t="shared" si="11"/>
        <v/>
      </c>
      <c r="BR79" s="1">
        <f>IF(BQ79=1,COUNTIF($BQ$15:BQ79,1),0)</f>
        <v>0</v>
      </c>
    </row>
    <row r="80" spans="1:70" ht="25.5" customHeight="1">
      <c r="A80" s="190" t="s">
        <v>234</v>
      </c>
      <c r="B80" s="190"/>
      <c r="C80" s="190"/>
      <c r="D80" s="190"/>
      <c r="E80" s="190"/>
      <c r="F80" s="190"/>
      <c r="G80" s="190"/>
      <c r="H80" s="190"/>
      <c r="I80" s="190"/>
      <c r="J80" s="190"/>
      <c r="K80" s="191"/>
      <c r="L80" s="13"/>
      <c r="M80" s="7">
        <v>15</v>
      </c>
      <c r="N80" s="60"/>
      <c r="O80" s="66"/>
      <c r="P80" s="77" t="s">
        <v>64</v>
      </c>
      <c r="Q80" s="74"/>
      <c r="R80" s="71" t="s">
        <v>87</v>
      </c>
      <c r="S80" s="61"/>
      <c r="T80" s="71" t="s">
        <v>87</v>
      </c>
      <c r="U80" s="64"/>
      <c r="V80" s="69"/>
      <c r="W80" s="49"/>
      <c r="X80" s="49"/>
      <c r="Y80" s="49"/>
      <c r="Z80" s="49"/>
      <c r="AA80" s="49"/>
      <c r="AB80" s="50" t="str">
        <f t="shared" si="23"/>
        <v>基準年度を選択してください</v>
      </c>
      <c r="AC80" s="67">
        <f t="shared" si="24"/>
        <v>0</v>
      </c>
      <c r="AD80" s="49">
        <f t="shared" si="25"/>
        <v>0</v>
      </c>
      <c r="AE80" s="50" t="str">
        <f t="shared" si="26"/>
        <v/>
      </c>
      <c r="AF80" s="50" t="e">
        <f t="shared" si="27"/>
        <v>#VALUE!</v>
      </c>
      <c r="AG80" s="67" t="str">
        <f t="shared" ref="AG80:AG143" si="29">IF(W80=0,"",ROUNDDOWN((AF80/W80)*Z80,0))</f>
        <v/>
      </c>
      <c r="AH80" s="49"/>
      <c r="AI80" s="35">
        <f t="shared" si="28"/>
        <v>0</v>
      </c>
      <c r="AJ80" s="27"/>
      <c r="AK80" s="24">
        <f t="shared" si="19"/>
        <v>0</v>
      </c>
      <c r="AL80" s="24" t="e">
        <f t="shared" si="20"/>
        <v>#DIV/0!</v>
      </c>
      <c r="AM80" s="24">
        <f t="shared" si="21"/>
        <v>0</v>
      </c>
      <c r="AN80" s="24" t="e">
        <f t="shared" si="22"/>
        <v>#DIV/0!</v>
      </c>
      <c r="BQ80" s="1" t="str">
        <f t="shared" ref="BQ80:BQ143" si="30">IF(OR(X80&gt;0,Y80&gt;0,),1,"")</f>
        <v/>
      </c>
      <c r="BR80" s="1">
        <f>IF(BQ80=1,COUNTIF($BQ$15:BQ80,1),0)</f>
        <v>0</v>
      </c>
    </row>
    <row r="81" spans="1:70" ht="25.5" customHeight="1">
      <c r="A81" s="139"/>
      <c r="B81" s="259" t="s">
        <v>235</v>
      </c>
      <c r="C81" s="259"/>
      <c r="D81" s="259"/>
      <c r="E81" s="259"/>
      <c r="F81" s="139"/>
      <c r="G81" s="139"/>
      <c r="H81" s="139"/>
      <c r="I81" s="139"/>
      <c r="J81" s="139"/>
      <c r="K81" s="139"/>
      <c r="L81" s="13"/>
      <c r="M81" s="7">
        <v>16</v>
      </c>
      <c r="N81" s="60"/>
      <c r="O81" s="66"/>
      <c r="P81" s="77" t="s">
        <v>64</v>
      </c>
      <c r="Q81" s="74"/>
      <c r="R81" s="71" t="s">
        <v>87</v>
      </c>
      <c r="S81" s="61"/>
      <c r="T81" s="71" t="s">
        <v>87</v>
      </c>
      <c r="U81" s="64"/>
      <c r="V81" s="69"/>
      <c r="W81" s="49"/>
      <c r="X81" s="49"/>
      <c r="Y81" s="49"/>
      <c r="Z81" s="49"/>
      <c r="AA81" s="49"/>
      <c r="AB81" s="50" t="str">
        <f t="shared" si="23"/>
        <v>基準年度を選択してください</v>
      </c>
      <c r="AC81" s="67">
        <f t="shared" si="24"/>
        <v>0</v>
      </c>
      <c r="AD81" s="49">
        <f t="shared" si="25"/>
        <v>0</v>
      </c>
      <c r="AE81" s="50" t="str">
        <f t="shared" si="26"/>
        <v/>
      </c>
      <c r="AF81" s="50" t="e">
        <f t="shared" si="27"/>
        <v>#VALUE!</v>
      </c>
      <c r="AG81" s="67" t="str">
        <f t="shared" si="29"/>
        <v/>
      </c>
      <c r="AH81" s="49"/>
      <c r="AI81" s="35">
        <f t="shared" si="28"/>
        <v>0</v>
      </c>
      <c r="AJ81" s="27"/>
      <c r="AK81" s="24">
        <f t="shared" si="19"/>
        <v>0</v>
      </c>
      <c r="AL81" s="24" t="e">
        <f t="shared" si="20"/>
        <v>#DIV/0!</v>
      </c>
      <c r="AM81" s="24">
        <f t="shared" si="21"/>
        <v>0</v>
      </c>
      <c r="AN81" s="24" t="e">
        <f t="shared" si="22"/>
        <v>#DIV/0!</v>
      </c>
      <c r="BQ81" s="1" t="str">
        <f t="shared" si="30"/>
        <v/>
      </c>
      <c r="BR81" s="1">
        <f>IF(BQ81=1,COUNTIF($BQ$15:BQ81,1),0)</f>
        <v>0</v>
      </c>
    </row>
    <row r="82" spans="1:70" ht="25.5" customHeight="1" thickBot="1">
      <c r="A82" s="139"/>
      <c r="B82" s="260"/>
      <c r="C82" s="260"/>
      <c r="D82" s="260"/>
      <c r="E82" s="260"/>
      <c r="F82" s="139"/>
      <c r="G82" s="139"/>
      <c r="H82" s="139"/>
      <c r="I82" s="139"/>
      <c r="J82" s="139"/>
      <c r="K82" s="139"/>
      <c r="L82" s="13"/>
      <c r="M82" s="7">
        <v>17</v>
      </c>
      <c r="N82" s="60"/>
      <c r="O82" s="66"/>
      <c r="P82" s="77" t="s">
        <v>64</v>
      </c>
      <c r="Q82" s="74"/>
      <c r="R82" s="71" t="s">
        <v>87</v>
      </c>
      <c r="S82" s="61"/>
      <c r="T82" s="71" t="s">
        <v>87</v>
      </c>
      <c r="U82" s="64"/>
      <c r="V82" s="69"/>
      <c r="W82" s="49"/>
      <c r="X82" s="49"/>
      <c r="Y82" s="49"/>
      <c r="Z82" s="49"/>
      <c r="AA82" s="49"/>
      <c r="AB82" s="50" t="str">
        <f t="shared" si="23"/>
        <v>基準年度を選択してください</v>
      </c>
      <c r="AC82" s="67">
        <f t="shared" si="24"/>
        <v>0</v>
      </c>
      <c r="AD82" s="49">
        <f t="shared" si="25"/>
        <v>0</v>
      </c>
      <c r="AE82" s="50" t="str">
        <f t="shared" si="26"/>
        <v/>
      </c>
      <c r="AF82" s="50" t="e">
        <f t="shared" si="27"/>
        <v>#VALUE!</v>
      </c>
      <c r="AG82" s="67" t="str">
        <f t="shared" si="29"/>
        <v/>
      </c>
      <c r="AH82" s="49"/>
      <c r="AI82" s="35">
        <f t="shared" si="28"/>
        <v>0</v>
      </c>
      <c r="AJ82" s="27"/>
      <c r="AK82" s="24">
        <f t="shared" si="19"/>
        <v>0</v>
      </c>
      <c r="AL82" s="24" t="e">
        <f t="shared" si="20"/>
        <v>#DIV/0!</v>
      </c>
      <c r="AM82" s="24">
        <f t="shared" si="21"/>
        <v>0</v>
      </c>
      <c r="AN82" s="24" t="e">
        <f t="shared" si="22"/>
        <v>#DIV/0!</v>
      </c>
      <c r="BQ82" s="1" t="str">
        <f t="shared" si="30"/>
        <v/>
      </c>
      <c r="BR82" s="1">
        <f>IF(BQ82=1,COUNTIF($BQ$15:BQ82,1),0)</f>
        <v>0</v>
      </c>
    </row>
    <row r="83" spans="1:70" ht="25.5" customHeight="1" thickTop="1">
      <c r="A83" s="11"/>
      <c r="B83" s="279" t="str">
        <f>B17</f>
        <v/>
      </c>
      <c r="C83" s="280"/>
      <c r="D83" s="280"/>
      <c r="E83" s="281"/>
      <c r="F83" s="11"/>
      <c r="G83" s="11"/>
      <c r="H83" s="11"/>
      <c r="I83" s="11"/>
      <c r="J83" s="11"/>
      <c r="K83" s="11"/>
      <c r="L83" s="13"/>
      <c r="M83" s="7">
        <v>18</v>
      </c>
      <c r="N83" s="60"/>
      <c r="O83" s="66"/>
      <c r="P83" s="77" t="s">
        <v>64</v>
      </c>
      <c r="Q83" s="74"/>
      <c r="R83" s="71" t="s">
        <v>87</v>
      </c>
      <c r="S83" s="61"/>
      <c r="T83" s="71" t="s">
        <v>87</v>
      </c>
      <c r="U83" s="64"/>
      <c r="V83" s="69"/>
      <c r="W83" s="49"/>
      <c r="X83" s="49"/>
      <c r="Y83" s="49"/>
      <c r="Z83" s="49"/>
      <c r="AA83" s="49"/>
      <c r="AB83" s="50" t="str">
        <f t="shared" si="23"/>
        <v>基準年度を選択してください</v>
      </c>
      <c r="AC83" s="67">
        <f t="shared" si="24"/>
        <v>0</v>
      </c>
      <c r="AD83" s="49">
        <f t="shared" si="25"/>
        <v>0</v>
      </c>
      <c r="AE83" s="50" t="str">
        <f t="shared" si="26"/>
        <v/>
      </c>
      <c r="AF83" s="50" t="e">
        <f t="shared" si="27"/>
        <v>#VALUE!</v>
      </c>
      <c r="AG83" s="67" t="str">
        <f t="shared" si="29"/>
        <v/>
      </c>
      <c r="AH83" s="49"/>
      <c r="AI83" s="35">
        <f t="shared" si="28"/>
        <v>0</v>
      </c>
      <c r="AJ83" s="27"/>
      <c r="AK83" s="24">
        <f t="shared" si="19"/>
        <v>0</v>
      </c>
      <c r="AL83" s="24" t="e">
        <f t="shared" si="20"/>
        <v>#DIV/0!</v>
      </c>
      <c r="AM83" s="24">
        <f t="shared" si="21"/>
        <v>0</v>
      </c>
      <c r="AN83" s="24" t="e">
        <f t="shared" si="22"/>
        <v>#DIV/0!</v>
      </c>
      <c r="BQ83" s="1" t="str">
        <f t="shared" si="30"/>
        <v/>
      </c>
      <c r="BR83" s="1">
        <f>IF(BQ83=1,COUNTIF($BQ$15:BQ83,1),0)</f>
        <v>0</v>
      </c>
    </row>
    <row r="84" spans="1:70" ht="25.5" customHeight="1" thickBot="1">
      <c r="A84" s="11"/>
      <c r="B84" s="282"/>
      <c r="C84" s="283"/>
      <c r="D84" s="283"/>
      <c r="E84" s="284"/>
      <c r="F84" s="11"/>
      <c r="G84" s="11"/>
      <c r="H84" s="11"/>
      <c r="I84" s="11"/>
      <c r="J84" s="11"/>
      <c r="K84" s="11"/>
      <c r="L84" s="13"/>
      <c r="M84" s="7">
        <v>19</v>
      </c>
      <c r="N84" s="60"/>
      <c r="O84" s="66"/>
      <c r="P84" s="77" t="s">
        <v>64</v>
      </c>
      <c r="Q84" s="74"/>
      <c r="R84" s="71" t="s">
        <v>87</v>
      </c>
      <c r="S84" s="61"/>
      <c r="T84" s="71" t="s">
        <v>87</v>
      </c>
      <c r="U84" s="64"/>
      <c r="V84" s="69"/>
      <c r="W84" s="49"/>
      <c r="X84" s="49"/>
      <c r="Y84" s="49"/>
      <c r="Z84" s="49"/>
      <c r="AA84" s="49"/>
      <c r="AB84" s="50" t="str">
        <f t="shared" si="23"/>
        <v>基準年度を選択してください</v>
      </c>
      <c r="AC84" s="67">
        <f t="shared" si="24"/>
        <v>0</v>
      </c>
      <c r="AD84" s="49">
        <f t="shared" si="25"/>
        <v>0</v>
      </c>
      <c r="AE84" s="50" t="str">
        <f t="shared" si="26"/>
        <v/>
      </c>
      <c r="AF84" s="50" t="e">
        <f t="shared" si="27"/>
        <v>#VALUE!</v>
      </c>
      <c r="AG84" s="67" t="str">
        <f t="shared" si="29"/>
        <v/>
      </c>
      <c r="AH84" s="49"/>
      <c r="AI84" s="35">
        <f t="shared" si="28"/>
        <v>0</v>
      </c>
      <c r="AJ84" s="27"/>
      <c r="AK84" s="24">
        <f t="shared" si="19"/>
        <v>0</v>
      </c>
      <c r="AL84" s="24" t="e">
        <f t="shared" si="20"/>
        <v>#DIV/0!</v>
      </c>
      <c r="AM84" s="24">
        <f t="shared" si="21"/>
        <v>0</v>
      </c>
      <c r="AN84" s="24" t="e">
        <f t="shared" si="22"/>
        <v>#DIV/0!</v>
      </c>
      <c r="BQ84" s="1" t="str">
        <f t="shared" si="30"/>
        <v/>
      </c>
      <c r="BR84" s="1">
        <f>IF(BQ84=1,COUNTIF($BQ$15:BQ84,1),0)</f>
        <v>0</v>
      </c>
    </row>
    <row r="85" spans="1:70" ht="25.5" customHeight="1" thickTop="1">
      <c r="L85" s="13"/>
      <c r="M85" s="7">
        <v>20</v>
      </c>
      <c r="N85" s="60"/>
      <c r="O85" s="66"/>
      <c r="P85" s="77" t="s">
        <v>64</v>
      </c>
      <c r="Q85" s="74"/>
      <c r="R85" s="71" t="s">
        <v>87</v>
      </c>
      <c r="S85" s="61"/>
      <c r="T85" s="71" t="s">
        <v>87</v>
      </c>
      <c r="U85" s="64"/>
      <c r="V85" s="69"/>
      <c r="W85" s="49"/>
      <c r="X85" s="49"/>
      <c r="Y85" s="49"/>
      <c r="Z85" s="49"/>
      <c r="AA85" s="49"/>
      <c r="AB85" s="50" t="str">
        <f t="shared" si="23"/>
        <v>基準年度を選択してください</v>
      </c>
      <c r="AC85" s="67">
        <f t="shared" si="24"/>
        <v>0</v>
      </c>
      <c r="AD85" s="49">
        <f t="shared" si="25"/>
        <v>0</v>
      </c>
      <c r="AE85" s="50" t="str">
        <f t="shared" si="26"/>
        <v/>
      </c>
      <c r="AF85" s="50" t="e">
        <f t="shared" si="27"/>
        <v>#VALUE!</v>
      </c>
      <c r="AG85" s="67" t="str">
        <f t="shared" si="29"/>
        <v/>
      </c>
      <c r="AH85" s="49"/>
      <c r="AI85" s="35">
        <f t="shared" si="28"/>
        <v>0</v>
      </c>
      <c r="AJ85" s="27"/>
      <c r="AK85" s="24">
        <f t="shared" si="19"/>
        <v>0</v>
      </c>
      <c r="AL85" s="24" t="e">
        <f t="shared" si="20"/>
        <v>#DIV/0!</v>
      </c>
      <c r="AM85" s="24">
        <f t="shared" si="21"/>
        <v>0</v>
      </c>
      <c r="AN85" s="24" t="e">
        <f t="shared" si="22"/>
        <v>#DIV/0!</v>
      </c>
      <c r="BQ85" s="1" t="str">
        <f t="shared" si="30"/>
        <v/>
      </c>
      <c r="BR85" s="1">
        <f>IF(BQ85=1,COUNTIF($BQ$15:BQ85,1),0)</f>
        <v>0</v>
      </c>
    </row>
    <row r="86" spans="1:70" ht="25.5" customHeight="1">
      <c r="A86" s="390" t="s">
        <v>256</v>
      </c>
      <c r="B86" s="391"/>
      <c r="C86" s="391"/>
      <c r="D86" s="391"/>
      <c r="E86" s="391"/>
      <c r="F86" s="391"/>
      <c r="G86" s="391"/>
      <c r="H86" s="391"/>
      <c r="I86" s="391"/>
      <c r="J86" s="391"/>
      <c r="K86" s="392"/>
      <c r="L86" s="13"/>
      <c r="M86" s="7">
        <v>21</v>
      </c>
      <c r="N86" s="60"/>
      <c r="O86" s="66"/>
      <c r="P86" s="77" t="s">
        <v>64</v>
      </c>
      <c r="Q86" s="74"/>
      <c r="R86" s="71" t="s">
        <v>87</v>
      </c>
      <c r="S86" s="61"/>
      <c r="T86" s="71" t="s">
        <v>87</v>
      </c>
      <c r="U86" s="64"/>
      <c r="V86" s="69"/>
      <c r="W86" s="49"/>
      <c r="X86" s="49"/>
      <c r="Y86" s="49"/>
      <c r="Z86" s="49"/>
      <c r="AA86" s="49"/>
      <c r="AB86" s="50" t="str">
        <f t="shared" si="23"/>
        <v>基準年度を選択してください</v>
      </c>
      <c r="AC86" s="67">
        <f t="shared" si="24"/>
        <v>0</v>
      </c>
      <c r="AD86" s="49">
        <f t="shared" si="25"/>
        <v>0</v>
      </c>
      <c r="AE86" s="50" t="str">
        <f t="shared" si="26"/>
        <v/>
      </c>
      <c r="AF86" s="50" t="e">
        <f t="shared" si="27"/>
        <v>#VALUE!</v>
      </c>
      <c r="AG86" s="67" t="str">
        <f t="shared" si="29"/>
        <v/>
      </c>
      <c r="AH86" s="49"/>
      <c r="AI86" s="35">
        <f t="shared" si="28"/>
        <v>0</v>
      </c>
      <c r="AJ86" s="27"/>
      <c r="AK86" s="24">
        <f t="shared" si="19"/>
        <v>0</v>
      </c>
      <c r="AL86" s="24" t="e">
        <f t="shared" si="20"/>
        <v>#DIV/0!</v>
      </c>
      <c r="AM86" s="24">
        <f t="shared" si="21"/>
        <v>0</v>
      </c>
      <c r="AN86" s="24" t="e">
        <f t="shared" si="22"/>
        <v>#DIV/0!</v>
      </c>
      <c r="BQ86" s="1" t="str">
        <f t="shared" si="30"/>
        <v/>
      </c>
      <c r="BR86" s="1">
        <f>IF(BQ86=1,COUNTIF($BQ$15:BQ86,1),0)</f>
        <v>0</v>
      </c>
    </row>
    <row r="87" spans="1:70" ht="25.5" customHeight="1">
      <c r="A87" s="393"/>
      <c r="B87" s="394"/>
      <c r="C87" s="394"/>
      <c r="D87" s="394"/>
      <c r="E87" s="394"/>
      <c r="F87" s="394"/>
      <c r="G87" s="394"/>
      <c r="H87" s="394"/>
      <c r="I87" s="394"/>
      <c r="J87" s="394"/>
      <c r="K87" s="395"/>
      <c r="L87" s="13"/>
      <c r="M87" s="7">
        <v>22</v>
      </c>
      <c r="N87" s="60"/>
      <c r="O87" s="66"/>
      <c r="P87" s="77" t="s">
        <v>64</v>
      </c>
      <c r="Q87" s="74"/>
      <c r="R87" s="71" t="s">
        <v>87</v>
      </c>
      <c r="S87" s="61"/>
      <c r="T87" s="71" t="s">
        <v>87</v>
      </c>
      <c r="U87" s="64"/>
      <c r="V87" s="69"/>
      <c r="W87" s="49"/>
      <c r="X87" s="49"/>
      <c r="Y87" s="49"/>
      <c r="Z87" s="49"/>
      <c r="AA87" s="49"/>
      <c r="AB87" s="50" t="str">
        <f t="shared" si="23"/>
        <v>基準年度を選択してください</v>
      </c>
      <c r="AC87" s="67">
        <f t="shared" si="24"/>
        <v>0</v>
      </c>
      <c r="AD87" s="49">
        <f t="shared" si="25"/>
        <v>0</v>
      </c>
      <c r="AE87" s="50" t="str">
        <f t="shared" si="26"/>
        <v/>
      </c>
      <c r="AF87" s="50" t="e">
        <f t="shared" si="27"/>
        <v>#VALUE!</v>
      </c>
      <c r="AG87" s="67" t="str">
        <f t="shared" si="29"/>
        <v/>
      </c>
      <c r="AH87" s="49"/>
      <c r="AI87" s="35">
        <f t="shared" si="28"/>
        <v>0</v>
      </c>
      <c r="AJ87" s="27"/>
      <c r="AK87" s="24">
        <f t="shared" si="19"/>
        <v>0</v>
      </c>
      <c r="AL87" s="24" t="e">
        <f t="shared" si="20"/>
        <v>#DIV/0!</v>
      </c>
      <c r="AM87" s="24">
        <f t="shared" si="21"/>
        <v>0</v>
      </c>
      <c r="AN87" s="24" t="e">
        <f t="shared" si="22"/>
        <v>#DIV/0!</v>
      </c>
      <c r="BQ87" s="1" t="str">
        <f t="shared" si="30"/>
        <v/>
      </c>
      <c r="BR87" s="1">
        <f>IF(BQ87=1,COUNTIF($BQ$15:BQ87,1),0)</f>
        <v>0</v>
      </c>
    </row>
    <row r="88" spans="1:70" ht="25.5" customHeight="1">
      <c r="A88" s="396"/>
      <c r="B88" s="402" t="s">
        <v>257</v>
      </c>
      <c r="C88" s="402"/>
      <c r="D88" s="402"/>
      <c r="E88" s="384" t="s">
        <v>258</v>
      </c>
      <c r="F88" s="385"/>
      <c r="G88" s="385"/>
      <c r="H88" s="386"/>
      <c r="I88" s="388" t="s">
        <v>17</v>
      </c>
      <c r="J88" s="388"/>
      <c r="K88" s="389"/>
      <c r="L88" s="13"/>
      <c r="M88" s="7">
        <v>23</v>
      </c>
      <c r="N88" s="60"/>
      <c r="O88" s="66"/>
      <c r="P88" s="77" t="s">
        <v>64</v>
      </c>
      <c r="Q88" s="74"/>
      <c r="R88" s="71" t="s">
        <v>87</v>
      </c>
      <c r="S88" s="61"/>
      <c r="T88" s="71" t="s">
        <v>87</v>
      </c>
      <c r="U88" s="64"/>
      <c r="V88" s="69"/>
      <c r="W88" s="49"/>
      <c r="X88" s="49"/>
      <c r="Y88" s="49"/>
      <c r="Z88" s="49"/>
      <c r="AA88" s="49"/>
      <c r="AB88" s="50" t="str">
        <f t="shared" si="23"/>
        <v>基準年度を選択してください</v>
      </c>
      <c r="AC88" s="67">
        <f t="shared" si="24"/>
        <v>0</v>
      </c>
      <c r="AD88" s="49">
        <f t="shared" si="25"/>
        <v>0</v>
      </c>
      <c r="AE88" s="50" t="str">
        <f t="shared" si="26"/>
        <v/>
      </c>
      <c r="AF88" s="50" t="e">
        <f t="shared" si="27"/>
        <v>#VALUE!</v>
      </c>
      <c r="AG88" s="67" t="str">
        <f t="shared" si="29"/>
        <v/>
      </c>
      <c r="AH88" s="49"/>
      <c r="AI88" s="35">
        <f t="shared" si="28"/>
        <v>0</v>
      </c>
      <c r="AJ88" s="27"/>
      <c r="AK88" s="24">
        <f t="shared" si="19"/>
        <v>0</v>
      </c>
      <c r="AL88" s="24" t="e">
        <f t="shared" si="20"/>
        <v>#DIV/0!</v>
      </c>
      <c r="AM88" s="24">
        <f t="shared" si="21"/>
        <v>0</v>
      </c>
      <c r="AN88" s="24" t="e">
        <f t="shared" si="22"/>
        <v>#DIV/0!</v>
      </c>
      <c r="BQ88" s="1" t="str">
        <f t="shared" si="30"/>
        <v/>
      </c>
      <c r="BR88" s="1">
        <f>IF(BQ88=1,COUNTIF($BQ$15:BQ88,1),0)</f>
        <v>0</v>
      </c>
    </row>
    <row r="89" spans="1:70" ht="25.5" customHeight="1" thickBot="1">
      <c r="A89" s="397"/>
      <c r="B89" s="388"/>
      <c r="C89" s="388"/>
      <c r="D89" s="388"/>
      <c r="E89" s="387"/>
      <c r="F89" s="388"/>
      <c r="G89" s="388"/>
      <c r="H89" s="389"/>
      <c r="I89" s="403"/>
      <c r="J89" s="403"/>
      <c r="K89" s="404"/>
      <c r="L89" s="13"/>
      <c r="M89" s="7">
        <v>24</v>
      </c>
      <c r="N89" s="60"/>
      <c r="O89" s="66"/>
      <c r="P89" s="77" t="s">
        <v>64</v>
      </c>
      <c r="Q89" s="74"/>
      <c r="R89" s="71" t="s">
        <v>87</v>
      </c>
      <c r="S89" s="61"/>
      <c r="T89" s="71" t="s">
        <v>87</v>
      </c>
      <c r="U89" s="64"/>
      <c r="V89" s="69"/>
      <c r="W89" s="49"/>
      <c r="X89" s="49"/>
      <c r="Y89" s="49"/>
      <c r="Z89" s="49"/>
      <c r="AA89" s="49"/>
      <c r="AB89" s="50" t="str">
        <f t="shared" si="23"/>
        <v>基準年度を選択してください</v>
      </c>
      <c r="AC89" s="67">
        <f t="shared" si="24"/>
        <v>0</v>
      </c>
      <c r="AD89" s="49">
        <f t="shared" si="25"/>
        <v>0</v>
      </c>
      <c r="AE89" s="50" t="str">
        <f t="shared" si="26"/>
        <v/>
      </c>
      <c r="AF89" s="50" t="e">
        <f t="shared" si="27"/>
        <v>#VALUE!</v>
      </c>
      <c r="AG89" s="67" t="str">
        <f t="shared" si="29"/>
        <v/>
      </c>
      <c r="AH89" s="49"/>
      <c r="AI89" s="35">
        <f t="shared" si="28"/>
        <v>0</v>
      </c>
      <c r="AJ89" s="27"/>
      <c r="AK89" s="24">
        <f t="shared" si="19"/>
        <v>0</v>
      </c>
      <c r="AL89" s="24" t="e">
        <f t="shared" si="20"/>
        <v>#DIV/0!</v>
      </c>
      <c r="AM89" s="24">
        <f t="shared" si="21"/>
        <v>0</v>
      </c>
      <c r="AN89" s="24" t="e">
        <f t="shared" si="22"/>
        <v>#DIV/0!</v>
      </c>
      <c r="BQ89" s="1" t="str">
        <f t="shared" si="30"/>
        <v/>
      </c>
      <c r="BR89" s="1">
        <f>IF(BQ89=1,COUNTIF($BQ$15:BQ89,1),0)</f>
        <v>0</v>
      </c>
    </row>
    <row r="90" spans="1:70" ht="25.5" customHeight="1">
      <c r="A90" s="405" t="str">
        <f>入力シート!C29</f>
        <v>□</v>
      </c>
      <c r="B90" s="372" t="s">
        <v>57</v>
      </c>
      <c r="C90" s="372"/>
      <c r="D90" s="372"/>
      <c r="E90" s="334" t="str">
        <f>IF(入力シート!N29="","",入力シート!N29)</f>
        <v/>
      </c>
      <c r="F90" s="335"/>
      <c r="G90" s="335"/>
      <c r="H90" s="336"/>
      <c r="I90" s="312" t="str">
        <f>IF(入力シート!W29="","",入力シート!W29)</f>
        <v/>
      </c>
      <c r="J90" s="312"/>
      <c r="K90" s="313"/>
      <c r="L90" s="13"/>
      <c r="M90" s="7">
        <v>25</v>
      </c>
      <c r="N90" s="60"/>
      <c r="O90" s="66"/>
      <c r="P90" s="77" t="s">
        <v>64</v>
      </c>
      <c r="Q90" s="74"/>
      <c r="R90" s="71" t="s">
        <v>87</v>
      </c>
      <c r="S90" s="61"/>
      <c r="T90" s="71" t="s">
        <v>87</v>
      </c>
      <c r="U90" s="64"/>
      <c r="V90" s="69"/>
      <c r="W90" s="49"/>
      <c r="X90" s="49"/>
      <c r="Y90" s="49"/>
      <c r="Z90" s="49"/>
      <c r="AA90" s="49"/>
      <c r="AB90" s="50" t="str">
        <f t="shared" si="23"/>
        <v>基準年度を選択してください</v>
      </c>
      <c r="AC90" s="67">
        <f t="shared" si="24"/>
        <v>0</v>
      </c>
      <c r="AD90" s="49">
        <f t="shared" si="25"/>
        <v>0</v>
      </c>
      <c r="AE90" s="50" t="str">
        <f t="shared" si="26"/>
        <v/>
      </c>
      <c r="AF90" s="50" t="e">
        <f t="shared" si="27"/>
        <v>#VALUE!</v>
      </c>
      <c r="AG90" s="67" t="str">
        <f t="shared" si="29"/>
        <v/>
      </c>
      <c r="AH90" s="49"/>
      <c r="AI90" s="35">
        <f t="shared" ref="AI90:AI101" si="31">IF(AH90&gt;0,1,0)</f>
        <v>0</v>
      </c>
      <c r="AJ90" s="27"/>
      <c r="AK90" s="24">
        <f t="shared" si="19"/>
        <v>0</v>
      </c>
      <c r="AL90" s="24" t="e">
        <f t="shared" si="20"/>
        <v>#DIV/0!</v>
      </c>
      <c r="AM90" s="24">
        <f t="shared" si="21"/>
        <v>0</v>
      </c>
      <c r="AN90" s="24" t="e">
        <f t="shared" si="22"/>
        <v>#DIV/0!</v>
      </c>
      <c r="BQ90" s="1" t="str">
        <f t="shared" si="30"/>
        <v/>
      </c>
      <c r="BR90" s="1">
        <f>IF(BQ90=1,COUNTIF($BQ$15:BQ90,1),0)</f>
        <v>0</v>
      </c>
    </row>
    <row r="91" spans="1:70" ht="25.5" customHeight="1" thickBot="1">
      <c r="A91" s="371"/>
      <c r="B91" s="374"/>
      <c r="C91" s="374"/>
      <c r="D91" s="374"/>
      <c r="E91" s="337"/>
      <c r="F91" s="338"/>
      <c r="G91" s="338"/>
      <c r="H91" s="339"/>
      <c r="I91" s="312"/>
      <c r="J91" s="312"/>
      <c r="K91" s="313"/>
      <c r="L91" s="13"/>
      <c r="M91" s="7">
        <v>26</v>
      </c>
      <c r="N91" s="60"/>
      <c r="O91" s="66"/>
      <c r="P91" s="77" t="s">
        <v>64</v>
      </c>
      <c r="Q91" s="74"/>
      <c r="R91" s="71" t="s">
        <v>87</v>
      </c>
      <c r="S91" s="61"/>
      <c r="T91" s="71" t="s">
        <v>87</v>
      </c>
      <c r="U91" s="64"/>
      <c r="V91" s="69"/>
      <c r="W91" s="49"/>
      <c r="X91" s="49"/>
      <c r="Y91" s="49"/>
      <c r="Z91" s="49"/>
      <c r="AA91" s="49"/>
      <c r="AB91" s="50" t="str">
        <f t="shared" si="23"/>
        <v>基準年度を選択してください</v>
      </c>
      <c r="AC91" s="67">
        <f t="shared" si="24"/>
        <v>0</v>
      </c>
      <c r="AD91" s="49">
        <f t="shared" si="25"/>
        <v>0</v>
      </c>
      <c r="AE91" s="50" t="str">
        <f t="shared" si="26"/>
        <v/>
      </c>
      <c r="AF91" s="50" t="e">
        <f t="shared" si="27"/>
        <v>#VALUE!</v>
      </c>
      <c r="AG91" s="67" t="str">
        <f t="shared" si="29"/>
        <v/>
      </c>
      <c r="AH91" s="49"/>
      <c r="AI91" s="35">
        <f t="shared" si="31"/>
        <v>0</v>
      </c>
      <c r="AJ91" s="27"/>
      <c r="AK91" s="24">
        <f t="shared" si="19"/>
        <v>0</v>
      </c>
      <c r="AL91" s="24" t="e">
        <f t="shared" si="20"/>
        <v>#DIV/0!</v>
      </c>
      <c r="AM91" s="24">
        <f t="shared" si="21"/>
        <v>0</v>
      </c>
      <c r="AN91" s="24" t="e">
        <f t="shared" si="22"/>
        <v>#DIV/0!</v>
      </c>
      <c r="BQ91" s="1" t="str">
        <f t="shared" si="30"/>
        <v/>
      </c>
      <c r="BR91" s="1">
        <f>IF(BQ91=1,COUNTIF($BQ$15:BQ91,1),0)</f>
        <v>0</v>
      </c>
    </row>
    <row r="92" spans="1:70" ht="25.5" customHeight="1" thickTop="1">
      <c r="A92" s="340" t="str">
        <f>入力シート!C30</f>
        <v>□</v>
      </c>
      <c r="B92" s="372" t="s">
        <v>59</v>
      </c>
      <c r="C92" s="372"/>
      <c r="D92" s="373"/>
      <c r="E92" s="334" t="str">
        <f>IF(入力シート!N30="","",入力シート!N30)</f>
        <v/>
      </c>
      <c r="F92" s="335"/>
      <c r="G92" s="335"/>
      <c r="H92" s="336"/>
      <c r="I92" s="312" t="str">
        <f>IF(入力シート!W30="","",入力シート!W30)</f>
        <v/>
      </c>
      <c r="J92" s="312"/>
      <c r="K92" s="313"/>
      <c r="L92" s="13"/>
      <c r="M92" s="7">
        <v>27</v>
      </c>
      <c r="N92" s="60"/>
      <c r="O92" s="66"/>
      <c r="P92" s="77" t="s">
        <v>64</v>
      </c>
      <c r="Q92" s="74"/>
      <c r="R92" s="71" t="s">
        <v>87</v>
      </c>
      <c r="S92" s="61"/>
      <c r="T92" s="71" t="s">
        <v>87</v>
      </c>
      <c r="U92" s="64"/>
      <c r="V92" s="69"/>
      <c r="W92" s="49"/>
      <c r="X92" s="49"/>
      <c r="Y92" s="49"/>
      <c r="Z92" s="49"/>
      <c r="AA92" s="49"/>
      <c r="AB92" s="50" t="str">
        <f t="shared" si="23"/>
        <v>基準年度を選択してください</v>
      </c>
      <c r="AC92" s="67">
        <f t="shared" si="24"/>
        <v>0</v>
      </c>
      <c r="AD92" s="49">
        <f t="shared" si="25"/>
        <v>0</v>
      </c>
      <c r="AE92" s="50" t="str">
        <f t="shared" si="26"/>
        <v/>
      </c>
      <c r="AF92" s="50" t="e">
        <f t="shared" si="27"/>
        <v>#VALUE!</v>
      </c>
      <c r="AG92" s="67" t="str">
        <f t="shared" si="29"/>
        <v/>
      </c>
      <c r="AH92" s="49"/>
      <c r="AI92" s="35">
        <f t="shared" si="31"/>
        <v>0</v>
      </c>
      <c r="AJ92" s="27"/>
      <c r="AK92" s="24">
        <f t="shared" si="19"/>
        <v>0</v>
      </c>
      <c r="AL92" s="24" t="e">
        <f t="shared" si="20"/>
        <v>#DIV/0!</v>
      </c>
      <c r="AM92" s="24">
        <f t="shared" si="21"/>
        <v>0</v>
      </c>
      <c r="AN92" s="24" t="e">
        <f t="shared" si="22"/>
        <v>#DIV/0!</v>
      </c>
      <c r="BQ92" s="1" t="str">
        <f t="shared" si="30"/>
        <v/>
      </c>
      <c r="BR92" s="1">
        <f>IF(BQ92=1,COUNTIF($BQ$15:BQ92,1),0)</f>
        <v>0</v>
      </c>
    </row>
    <row r="93" spans="1:70" ht="25.5" customHeight="1" thickBot="1">
      <c r="A93" s="371"/>
      <c r="B93" s="374"/>
      <c r="C93" s="374"/>
      <c r="D93" s="375"/>
      <c r="E93" s="337"/>
      <c r="F93" s="338"/>
      <c r="G93" s="338"/>
      <c r="H93" s="339"/>
      <c r="I93" s="312"/>
      <c r="J93" s="312"/>
      <c r="K93" s="313"/>
      <c r="L93" s="13"/>
      <c r="M93" s="7">
        <v>28</v>
      </c>
      <c r="N93" s="60"/>
      <c r="O93" s="66"/>
      <c r="P93" s="77" t="s">
        <v>64</v>
      </c>
      <c r="Q93" s="74"/>
      <c r="R93" s="71" t="s">
        <v>87</v>
      </c>
      <c r="S93" s="61"/>
      <c r="T93" s="71" t="s">
        <v>87</v>
      </c>
      <c r="U93" s="64"/>
      <c r="V93" s="69"/>
      <c r="W93" s="49"/>
      <c r="X93" s="49"/>
      <c r="Y93" s="49"/>
      <c r="Z93" s="49"/>
      <c r="AA93" s="49"/>
      <c r="AB93" s="50" t="str">
        <f t="shared" si="23"/>
        <v>基準年度を選択してください</v>
      </c>
      <c r="AC93" s="67">
        <f t="shared" si="24"/>
        <v>0</v>
      </c>
      <c r="AD93" s="49">
        <f t="shared" si="25"/>
        <v>0</v>
      </c>
      <c r="AE93" s="50" t="str">
        <f t="shared" si="26"/>
        <v/>
      </c>
      <c r="AF93" s="50" t="e">
        <f t="shared" si="27"/>
        <v>#VALUE!</v>
      </c>
      <c r="AG93" s="67" t="str">
        <f t="shared" si="29"/>
        <v/>
      </c>
      <c r="AH93" s="49"/>
      <c r="AI93" s="35">
        <f t="shared" si="31"/>
        <v>0</v>
      </c>
      <c r="AJ93" s="27"/>
      <c r="AK93" s="24">
        <f t="shared" si="19"/>
        <v>0</v>
      </c>
      <c r="AL93" s="24" t="e">
        <f t="shared" si="20"/>
        <v>#DIV/0!</v>
      </c>
      <c r="AM93" s="24">
        <f t="shared" si="21"/>
        <v>0</v>
      </c>
      <c r="AN93" s="24" t="e">
        <f t="shared" si="22"/>
        <v>#DIV/0!</v>
      </c>
      <c r="BQ93" s="1" t="str">
        <f t="shared" si="30"/>
        <v/>
      </c>
      <c r="BR93" s="1">
        <f>IF(BQ93=1,COUNTIF($BQ$15:BQ93,1),0)</f>
        <v>0</v>
      </c>
    </row>
    <row r="94" spans="1:70" ht="25.5" customHeight="1" thickTop="1">
      <c r="A94" s="340" t="str">
        <f>入力シート!C31</f>
        <v>□</v>
      </c>
      <c r="B94" s="398" t="s">
        <v>61</v>
      </c>
      <c r="C94" s="398"/>
      <c r="D94" s="399"/>
      <c r="E94" s="334" t="str">
        <f>IF(入力シート!N31="","",入力シート!N31)</f>
        <v/>
      </c>
      <c r="F94" s="335"/>
      <c r="G94" s="335"/>
      <c r="H94" s="336"/>
      <c r="I94" s="312" t="str">
        <f>IF(入力シート!W31="","",入力シート!W31)</f>
        <v/>
      </c>
      <c r="J94" s="312"/>
      <c r="K94" s="313"/>
      <c r="L94" s="13"/>
      <c r="M94" s="7">
        <v>29</v>
      </c>
      <c r="N94" s="60"/>
      <c r="O94" s="66"/>
      <c r="P94" s="77" t="s">
        <v>64</v>
      </c>
      <c r="Q94" s="74"/>
      <c r="R94" s="71" t="s">
        <v>87</v>
      </c>
      <c r="S94" s="61"/>
      <c r="T94" s="71" t="s">
        <v>87</v>
      </c>
      <c r="U94" s="64"/>
      <c r="V94" s="69"/>
      <c r="W94" s="49"/>
      <c r="X94" s="49"/>
      <c r="Y94" s="49"/>
      <c r="Z94" s="49"/>
      <c r="AA94" s="49"/>
      <c r="AB94" s="50" t="str">
        <f t="shared" si="23"/>
        <v>基準年度を選択してください</v>
      </c>
      <c r="AC94" s="67">
        <f t="shared" si="24"/>
        <v>0</v>
      </c>
      <c r="AD94" s="49">
        <f t="shared" si="25"/>
        <v>0</v>
      </c>
      <c r="AE94" s="50" t="str">
        <f t="shared" si="26"/>
        <v/>
      </c>
      <c r="AF94" s="50" t="e">
        <f t="shared" si="27"/>
        <v>#VALUE!</v>
      </c>
      <c r="AG94" s="67" t="str">
        <f t="shared" si="29"/>
        <v/>
      </c>
      <c r="AH94" s="49"/>
      <c r="AI94" s="35">
        <f t="shared" si="31"/>
        <v>0</v>
      </c>
      <c r="AJ94" s="27"/>
      <c r="AK94" s="24">
        <f t="shared" si="19"/>
        <v>0</v>
      </c>
      <c r="AL94" s="24" t="e">
        <f t="shared" si="20"/>
        <v>#DIV/0!</v>
      </c>
      <c r="AM94" s="24">
        <f t="shared" si="21"/>
        <v>0</v>
      </c>
      <c r="AN94" s="24" t="e">
        <f t="shared" si="22"/>
        <v>#DIV/0!</v>
      </c>
      <c r="BQ94" s="1" t="str">
        <f t="shared" si="30"/>
        <v/>
      </c>
      <c r="BR94" s="1">
        <f>IF(BQ94=1,COUNTIF($BQ$15:BQ94,1),0)</f>
        <v>0</v>
      </c>
    </row>
    <row r="95" spans="1:70" ht="25.5" customHeight="1" thickBot="1">
      <c r="A95" s="371"/>
      <c r="B95" s="400"/>
      <c r="C95" s="400"/>
      <c r="D95" s="401"/>
      <c r="E95" s="337"/>
      <c r="F95" s="338"/>
      <c r="G95" s="338"/>
      <c r="H95" s="339"/>
      <c r="I95" s="312"/>
      <c r="J95" s="312"/>
      <c r="K95" s="313"/>
      <c r="L95" s="13"/>
      <c r="M95" s="7">
        <v>30</v>
      </c>
      <c r="N95" s="60"/>
      <c r="O95" s="66"/>
      <c r="P95" s="77" t="s">
        <v>64</v>
      </c>
      <c r="Q95" s="74"/>
      <c r="R95" s="71" t="s">
        <v>87</v>
      </c>
      <c r="S95" s="61"/>
      <c r="T95" s="71" t="s">
        <v>87</v>
      </c>
      <c r="U95" s="64"/>
      <c r="V95" s="69"/>
      <c r="W95" s="49"/>
      <c r="X95" s="49"/>
      <c r="Y95" s="49"/>
      <c r="Z95" s="49"/>
      <c r="AA95" s="49"/>
      <c r="AB95" s="50" t="str">
        <f t="shared" si="23"/>
        <v>基準年度を選択してください</v>
      </c>
      <c r="AC95" s="67">
        <f t="shared" si="24"/>
        <v>0</v>
      </c>
      <c r="AD95" s="49">
        <f t="shared" si="25"/>
        <v>0</v>
      </c>
      <c r="AE95" s="50" t="str">
        <f t="shared" si="26"/>
        <v/>
      </c>
      <c r="AF95" s="50" t="e">
        <f t="shared" si="27"/>
        <v>#VALUE!</v>
      </c>
      <c r="AG95" s="67" t="str">
        <f t="shared" si="29"/>
        <v/>
      </c>
      <c r="AH95" s="49"/>
      <c r="AI95" s="35">
        <f t="shared" si="31"/>
        <v>0</v>
      </c>
      <c r="AJ95" s="27"/>
      <c r="AK95" s="24">
        <f t="shared" si="19"/>
        <v>0</v>
      </c>
      <c r="AL95" s="24" t="e">
        <f t="shared" si="20"/>
        <v>#DIV/0!</v>
      </c>
      <c r="AM95" s="24">
        <f t="shared" si="21"/>
        <v>0</v>
      </c>
      <c r="AN95" s="24" t="e">
        <f t="shared" si="22"/>
        <v>#DIV/0!</v>
      </c>
      <c r="BQ95" s="1" t="str">
        <f t="shared" si="30"/>
        <v/>
      </c>
      <c r="BR95" s="1">
        <f>IF(BQ95=1,COUNTIF($BQ$15:BQ95,1),0)</f>
        <v>0</v>
      </c>
    </row>
    <row r="96" spans="1:70" ht="25.5" customHeight="1" thickTop="1">
      <c r="A96" s="340" t="str">
        <f>入力シート!C32</f>
        <v>□</v>
      </c>
      <c r="B96" s="372" t="s">
        <v>37</v>
      </c>
      <c r="C96" s="372"/>
      <c r="D96" s="373"/>
      <c r="E96" s="334" t="str">
        <f>IF(入力シート!N32="","",入力シート!N32)</f>
        <v/>
      </c>
      <c r="F96" s="335"/>
      <c r="G96" s="335"/>
      <c r="H96" s="336"/>
      <c r="I96" s="312" t="str">
        <f>IF(入力シート!W32="","",入力シート!W32)</f>
        <v/>
      </c>
      <c r="J96" s="312"/>
      <c r="K96" s="313"/>
      <c r="L96" s="13"/>
      <c r="M96" s="7">
        <v>31</v>
      </c>
      <c r="N96" s="60"/>
      <c r="O96" s="66"/>
      <c r="P96" s="77" t="s">
        <v>64</v>
      </c>
      <c r="Q96" s="74"/>
      <c r="R96" s="71" t="s">
        <v>87</v>
      </c>
      <c r="S96" s="61"/>
      <c r="T96" s="71" t="s">
        <v>87</v>
      </c>
      <c r="U96" s="64"/>
      <c r="V96" s="69"/>
      <c r="W96" s="49"/>
      <c r="X96" s="49"/>
      <c r="Y96" s="49"/>
      <c r="Z96" s="49"/>
      <c r="AA96" s="49"/>
      <c r="AB96" s="50" t="str">
        <f t="shared" si="23"/>
        <v>基準年度を選択してください</v>
      </c>
      <c r="AC96" s="67">
        <f t="shared" si="24"/>
        <v>0</v>
      </c>
      <c r="AD96" s="49">
        <f t="shared" si="25"/>
        <v>0</v>
      </c>
      <c r="AE96" s="50" t="str">
        <f t="shared" si="26"/>
        <v/>
      </c>
      <c r="AF96" s="50" t="e">
        <f t="shared" si="27"/>
        <v>#VALUE!</v>
      </c>
      <c r="AG96" s="67" t="str">
        <f t="shared" si="29"/>
        <v/>
      </c>
      <c r="AH96" s="49"/>
      <c r="AI96" s="35">
        <f t="shared" si="31"/>
        <v>0</v>
      </c>
      <c r="AJ96" s="27"/>
      <c r="AK96" s="24">
        <f t="shared" si="19"/>
        <v>0</v>
      </c>
      <c r="AL96" s="24" t="e">
        <f t="shared" si="20"/>
        <v>#DIV/0!</v>
      </c>
      <c r="AM96" s="24">
        <f t="shared" si="21"/>
        <v>0</v>
      </c>
      <c r="AN96" s="24" t="e">
        <f t="shared" si="22"/>
        <v>#DIV/0!</v>
      </c>
      <c r="BQ96" s="1" t="str">
        <f t="shared" si="30"/>
        <v/>
      </c>
      <c r="BR96" s="1">
        <f>IF(BQ96=1,COUNTIF($BQ$15:BQ96,1),0)</f>
        <v>0</v>
      </c>
    </row>
    <row r="97" spans="1:70" ht="25.5" customHeight="1" thickBot="1">
      <c r="A97" s="341"/>
      <c r="B97" s="374"/>
      <c r="C97" s="374"/>
      <c r="D97" s="375"/>
      <c r="E97" s="337"/>
      <c r="F97" s="338"/>
      <c r="G97" s="338"/>
      <c r="H97" s="339"/>
      <c r="I97" s="312"/>
      <c r="J97" s="312"/>
      <c r="K97" s="313"/>
      <c r="L97" s="10"/>
      <c r="M97" s="7">
        <v>32</v>
      </c>
      <c r="N97" s="60"/>
      <c r="O97" s="66"/>
      <c r="P97" s="77" t="s">
        <v>64</v>
      </c>
      <c r="Q97" s="74"/>
      <c r="R97" s="71" t="s">
        <v>87</v>
      </c>
      <c r="S97" s="61"/>
      <c r="T97" s="71" t="s">
        <v>87</v>
      </c>
      <c r="U97" s="64"/>
      <c r="V97" s="69"/>
      <c r="W97" s="49"/>
      <c r="X97" s="49"/>
      <c r="Y97" s="49"/>
      <c r="Z97" s="49"/>
      <c r="AA97" s="49"/>
      <c r="AB97" s="50" t="str">
        <f t="shared" si="23"/>
        <v>基準年度を選択してください</v>
      </c>
      <c r="AC97" s="67">
        <f t="shared" si="24"/>
        <v>0</v>
      </c>
      <c r="AD97" s="49">
        <f t="shared" si="25"/>
        <v>0</v>
      </c>
      <c r="AE97" s="50" t="str">
        <f t="shared" si="26"/>
        <v/>
      </c>
      <c r="AF97" s="50" t="e">
        <f t="shared" si="27"/>
        <v>#VALUE!</v>
      </c>
      <c r="AG97" s="67" t="str">
        <f t="shared" si="29"/>
        <v/>
      </c>
      <c r="AH97" s="49"/>
      <c r="AI97" s="35">
        <f t="shared" si="31"/>
        <v>0</v>
      </c>
      <c r="AJ97" s="27"/>
      <c r="AK97" s="24">
        <f t="shared" si="19"/>
        <v>0</v>
      </c>
      <c r="AL97" s="24" t="e">
        <f t="shared" si="20"/>
        <v>#DIV/0!</v>
      </c>
      <c r="AM97" s="24">
        <f t="shared" si="21"/>
        <v>0</v>
      </c>
      <c r="AN97" s="24" t="e">
        <f t="shared" si="22"/>
        <v>#DIV/0!</v>
      </c>
      <c r="BQ97" s="1" t="str">
        <f t="shared" si="30"/>
        <v/>
      </c>
      <c r="BR97" s="1">
        <f>IF(BQ97=1,COUNTIF($BQ$15:BQ97,1),0)</f>
        <v>0</v>
      </c>
    </row>
    <row r="98" spans="1:70" ht="25.5" customHeight="1">
      <c r="M98" s="7">
        <v>33</v>
      </c>
      <c r="N98" s="60"/>
      <c r="O98" s="66"/>
      <c r="P98" s="77" t="s">
        <v>64</v>
      </c>
      <c r="Q98" s="74"/>
      <c r="R98" s="71" t="s">
        <v>87</v>
      </c>
      <c r="S98" s="61"/>
      <c r="T98" s="71" t="s">
        <v>87</v>
      </c>
      <c r="U98" s="64"/>
      <c r="V98" s="69"/>
      <c r="W98" s="49"/>
      <c r="X98" s="49"/>
      <c r="Y98" s="49"/>
      <c r="Z98" s="49"/>
      <c r="AA98" s="49"/>
      <c r="AB98" s="50" t="str">
        <f t="shared" si="23"/>
        <v>基準年度を選択してください</v>
      </c>
      <c r="AC98" s="67">
        <f t="shared" si="24"/>
        <v>0</v>
      </c>
      <c r="AD98" s="49">
        <f t="shared" si="25"/>
        <v>0</v>
      </c>
      <c r="AE98" s="50" t="str">
        <f t="shared" si="26"/>
        <v/>
      </c>
      <c r="AF98" s="50" t="e">
        <f t="shared" si="27"/>
        <v>#VALUE!</v>
      </c>
      <c r="AG98" s="67" t="str">
        <f t="shared" si="29"/>
        <v/>
      </c>
      <c r="AH98" s="49"/>
      <c r="AI98" s="35">
        <f t="shared" si="31"/>
        <v>0</v>
      </c>
      <c r="AJ98" s="27"/>
      <c r="AK98" s="24">
        <f t="shared" ref="AK98:AK115" si="32">IF(N98="",0,1)</f>
        <v>0</v>
      </c>
      <c r="AL98" s="24" t="e">
        <f t="shared" ref="AL98:AL115" si="33">IF(ROUND((AK98*U98)/$G$11,1)=0,0.1,ROUND((AK98*U98)/$G$11,1))</f>
        <v>#DIV/0!</v>
      </c>
      <c r="AM98" s="24">
        <f t="shared" ref="AM98:AM115" si="34">AK98*S98</f>
        <v>0</v>
      </c>
      <c r="AN98" s="24" t="e">
        <f t="shared" ref="AN98:AN115" si="35">AL98*S98</f>
        <v>#DIV/0!</v>
      </c>
      <c r="BQ98" s="1" t="str">
        <f t="shared" si="30"/>
        <v/>
      </c>
      <c r="BR98" s="1">
        <f>IF(BQ98=1,COUNTIF($BQ$15:BQ98,1),0)</f>
        <v>0</v>
      </c>
    </row>
    <row r="99" spans="1:70" ht="25.5" customHeight="1">
      <c r="M99" s="7">
        <v>34</v>
      </c>
      <c r="N99" s="60"/>
      <c r="O99" s="66"/>
      <c r="P99" s="77" t="s">
        <v>64</v>
      </c>
      <c r="Q99" s="74"/>
      <c r="R99" s="71" t="s">
        <v>87</v>
      </c>
      <c r="S99" s="61"/>
      <c r="T99" s="71" t="s">
        <v>87</v>
      </c>
      <c r="U99" s="64"/>
      <c r="V99" s="69"/>
      <c r="W99" s="49"/>
      <c r="X99" s="49"/>
      <c r="Y99" s="49"/>
      <c r="Z99" s="49"/>
      <c r="AA99" s="49"/>
      <c r="AB99" s="50" t="str">
        <f t="shared" si="23"/>
        <v>基準年度を選択してください</v>
      </c>
      <c r="AC99" s="67">
        <f t="shared" si="24"/>
        <v>0</v>
      </c>
      <c r="AD99" s="49">
        <f t="shared" si="25"/>
        <v>0</v>
      </c>
      <c r="AE99" s="50" t="str">
        <f t="shared" si="26"/>
        <v/>
      </c>
      <c r="AF99" s="50" t="e">
        <f t="shared" si="27"/>
        <v>#VALUE!</v>
      </c>
      <c r="AG99" s="67" t="str">
        <f t="shared" si="29"/>
        <v/>
      </c>
      <c r="AH99" s="49"/>
      <c r="AI99" s="35">
        <f t="shared" si="31"/>
        <v>0</v>
      </c>
      <c r="AJ99" s="27"/>
      <c r="AK99" s="24">
        <f t="shared" si="32"/>
        <v>0</v>
      </c>
      <c r="AL99" s="24" t="e">
        <f t="shared" si="33"/>
        <v>#DIV/0!</v>
      </c>
      <c r="AM99" s="24">
        <f t="shared" si="34"/>
        <v>0</v>
      </c>
      <c r="AN99" s="24" t="e">
        <f t="shared" si="35"/>
        <v>#DIV/0!</v>
      </c>
      <c r="BQ99" s="1" t="str">
        <f t="shared" si="30"/>
        <v/>
      </c>
      <c r="BR99" s="1">
        <f>IF(BQ99=1,COUNTIF($BQ$15:BQ99,1),0)</f>
        <v>0</v>
      </c>
    </row>
    <row r="100" spans="1:70" ht="25.5" customHeight="1">
      <c r="M100" s="7">
        <v>35</v>
      </c>
      <c r="N100" s="60"/>
      <c r="O100" s="66"/>
      <c r="P100" s="77" t="s">
        <v>64</v>
      </c>
      <c r="Q100" s="74"/>
      <c r="R100" s="71" t="s">
        <v>87</v>
      </c>
      <c r="S100" s="61"/>
      <c r="T100" s="71" t="s">
        <v>87</v>
      </c>
      <c r="U100" s="64"/>
      <c r="V100" s="69"/>
      <c r="W100" s="49"/>
      <c r="X100" s="49"/>
      <c r="Y100" s="49"/>
      <c r="Z100" s="49"/>
      <c r="AA100" s="49"/>
      <c r="AB100" s="50" t="str">
        <f t="shared" si="23"/>
        <v>基準年度を選択してください</v>
      </c>
      <c r="AC100" s="67">
        <f t="shared" si="24"/>
        <v>0</v>
      </c>
      <c r="AD100" s="49">
        <f t="shared" si="25"/>
        <v>0</v>
      </c>
      <c r="AE100" s="50" t="str">
        <f t="shared" si="26"/>
        <v/>
      </c>
      <c r="AF100" s="50" t="e">
        <f t="shared" si="27"/>
        <v>#VALUE!</v>
      </c>
      <c r="AG100" s="67" t="str">
        <f t="shared" si="29"/>
        <v/>
      </c>
      <c r="AH100" s="49"/>
      <c r="AI100" s="35">
        <f t="shared" si="31"/>
        <v>0</v>
      </c>
      <c r="AJ100" s="27"/>
      <c r="AK100" s="24">
        <f t="shared" si="32"/>
        <v>0</v>
      </c>
      <c r="AL100" s="24" t="e">
        <f t="shared" si="33"/>
        <v>#DIV/0!</v>
      </c>
      <c r="AM100" s="24">
        <f t="shared" si="34"/>
        <v>0</v>
      </c>
      <c r="AN100" s="24" t="e">
        <f t="shared" si="35"/>
        <v>#DIV/0!</v>
      </c>
      <c r="BQ100" s="1" t="str">
        <f t="shared" si="30"/>
        <v/>
      </c>
      <c r="BR100" s="1">
        <f>IF(BQ100=1,COUNTIF($BQ$15:BQ100,1),0)</f>
        <v>0</v>
      </c>
    </row>
    <row r="101" spans="1:70" ht="25.5" customHeight="1">
      <c r="M101" s="7">
        <v>36</v>
      </c>
      <c r="N101" s="60"/>
      <c r="O101" s="66"/>
      <c r="P101" s="77" t="s">
        <v>64</v>
      </c>
      <c r="Q101" s="74"/>
      <c r="R101" s="71" t="s">
        <v>87</v>
      </c>
      <c r="S101" s="61"/>
      <c r="T101" s="71" t="s">
        <v>87</v>
      </c>
      <c r="U101" s="64"/>
      <c r="V101" s="69"/>
      <c r="W101" s="49"/>
      <c r="X101" s="49"/>
      <c r="Y101" s="49"/>
      <c r="Z101" s="49"/>
      <c r="AA101" s="49"/>
      <c r="AB101" s="50" t="str">
        <f t="shared" si="23"/>
        <v>基準年度を選択してください</v>
      </c>
      <c r="AC101" s="67">
        <f t="shared" si="24"/>
        <v>0</v>
      </c>
      <c r="AD101" s="49">
        <f t="shared" si="25"/>
        <v>0</v>
      </c>
      <c r="AE101" s="50" t="str">
        <f t="shared" si="26"/>
        <v/>
      </c>
      <c r="AF101" s="50" t="e">
        <f t="shared" si="27"/>
        <v>#VALUE!</v>
      </c>
      <c r="AG101" s="67" t="str">
        <f t="shared" si="29"/>
        <v/>
      </c>
      <c r="AH101" s="49"/>
      <c r="AI101" s="35">
        <f t="shared" si="31"/>
        <v>0</v>
      </c>
      <c r="AJ101" s="27"/>
      <c r="AK101" s="24">
        <f t="shared" si="32"/>
        <v>0</v>
      </c>
      <c r="AL101" s="24" t="e">
        <f t="shared" si="33"/>
        <v>#DIV/0!</v>
      </c>
      <c r="AM101" s="24">
        <f t="shared" si="34"/>
        <v>0</v>
      </c>
      <c r="AN101" s="24" t="e">
        <f t="shared" si="35"/>
        <v>#DIV/0!</v>
      </c>
      <c r="BQ101" s="1" t="str">
        <f t="shared" si="30"/>
        <v/>
      </c>
      <c r="BR101" s="1">
        <f>IF(BQ101=1,COUNTIF($BQ$15:BQ101,1),0)</f>
        <v>0</v>
      </c>
    </row>
    <row r="102" spans="1:70" ht="25.5" customHeight="1">
      <c r="M102" s="7">
        <v>37</v>
      </c>
      <c r="N102" s="60"/>
      <c r="O102" s="66"/>
      <c r="P102" s="77" t="s">
        <v>64</v>
      </c>
      <c r="Q102" s="74"/>
      <c r="R102" s="71" t="s">
        <v>87</v>
      </c>
      <c r="S102" s="61"/>
      <c r="T102" s="71" t="s">
        <v>87</v>
      </c>
      <c r="U102" s="64"/>
      <c r="V102" s="69"/>
      <c r="W102" s="49"/>
      <c r="X102" s="49"/>
      <c r="Y102" s="49"/>
      <c r="Z102" s="49"/>
      <c r="AA102" s="49"/>
      <c r="AB102" s="50" t="str">
        <f t="shared" si="23"/>
        <v>基準年度を選択してください</v>
      </c>
      <c r="AC102" s="67">
        <f t="shared" si="24"/>
        <v>0</v>
      </c>
      <c r="AD102" s="49">
        <f t="shared" si="25"/>
        <v>0</v>
      </c>
      <c r="AE102" s="50" t="str">
        <f t="shared" si="26"/>
        <v/>
      </c>
      <c r="AF102" s="50" t="e">
        <f t="shared" si="27"/>
        <v>#VALUE!</v>
      </c>
      <c r="AG102" s="67" t="str">
        <f t="shared" si="29"/>
        <v/>
      </c>
      <c r="AH102" s="49"/>
      <c r="AI102" s="35">
        <f t="shared" ref="AI102:AI115" si="36">IF(AH102&gt;0,1,0)</f>
        <v>0</v>
      </c>
      <c r="AJ102" s="27"/>
      <c r="AK102" s="24">
        <f t="shared" si="32"/>
        <v>0</v>
      </c>
      <c r="AL102" s="24" t="e">
        <f t="shared" si="33"/>
        <v>#DIV/0!</v>
      </c>
      <c r="AM102" s="24">
        <f t="shared" si="34"/>
        <v>0</v>
      </c>
      <c r="AN102" s="24" t="e">
        <f t="shared" si="35"/>
        <v>#DIV/0!</v>
      </c>
      <c r="BQ102" s="1" t="str">
        <f t="shared" si="30"/>
        <v/>
      </c>
      <c r="BR102" s="1">
        <f>IF(BQ102=1,COUNTIF($BQ$15:BQ102,1),0)</f>
        <v>0</v>
      </c>
    </row>
    <row r="103" spans="1:70" ht="25.5" customHeight="1">
      <c r="M103" s="7">
        <v>38</v>
      </c>
      <c r="N103" s="60"/>
      <c r="O103" s="66"/>
      <c r="P103" s="77" t="s">
        <v>64</v>
      </c>
      <c r="Q103" s="74"/>
      <c r="R103" s="71" t="s">
        <v>87</v>
      </c>
      <c r="S103" s="61"/>
      <c r="T103" s="71" t="s">
        <v>87</v>
      </c>
      <c r="U103" s="64"/>
      <c r="V103" s="69"/>
      <c r="W103" s="49"/>
      <c r="X103" s="49"/>
      <c r="Y103" s="49"/>
      <c r="Z103" s="49"/>
      <c r="AA103" s="49"/>
      <c r="AB103" s="50" t="str">
        <f t="shared" si="23"/>
        <v>基準年度を選択してください</v>
      </c>
      <c r="AC103" s="67">
        <f t="shared" si="24"/>
        <v>0</v>
      </c>
      <c r="AD103" s="49">
        <f t="shared" si="25"/>
        <v>0</v>
      </c>
      <c r="AE103" s="50" t="str">
        <f t="shared" si="26"/>
        <v/>
      </c>
      <c r="AF103" s="50" t="e">
        <f t="shared" si="27"/>
        <v>#VALUE!</v>
      </c>
      <c r="AG103" s="67" t="str">
        <f t="shared" si="29"/>
        <v/>
      </c>
      <c r="AH103" s="49"/>
      <c r="AI103" s="35">
        <f t="shared" si="36"/>
        <v>0</v>
      </c>
      <c r="AJ103" s="27"/>
      <c r="AK103" s="24">
        <f t="shared" si="32"/>
        <v>0</v>
      </c>
      <c r="AL103" s="24" t="e">
        <f t="shared" si="33"/>
        <v>#DIV/0!</v>
      </c>
      <c r="AM103" s="24">
        <f t="shared" si="34"/>
        <v>0</v>
      </c>
      <c r="AN103" s="24" t="e">
        <f t="shared" si="35"/>
        <v>#DIV/0!</v>
      </c>
      <c r="BQ103" s="1" t="str">
        <f t="shared" si="30"/>
        <v/>
      </c>
      <c r="BR103" s="1">
        <f>IF(BQ103=1,COUNTIF($BQ$15:BQ103,1),0)</f>
        <v>0</v>
      </c>
    </row>
    <row r="104" spans="1:70" ht="25.5" customHeight="1">
      <c r="M104" s="7">
        <v>39</v>
      </c>
      <c r="N104" s="60"/>
      <c r="O104" s="66"/>
      <c r="P104" s="77" t="s">
        <v>64</v>
      </c>
      <c r="Q104" s="74"/>
      <c r="R104" s="71" t="s">
        <v>87</v>
      </c>
      <c r="S104" s="61"/>
      <c r="T104" s="71" t="s">
        <v>87</v>
      </c>
      <c r="U104" s="64"/>
      <c r="V104" s="69"/>
      <c r="W104" s="49"/>
      <c r="X104" s="49"/>
      <c r="Y104" s="49"/>
      <c r="Z104" s="49"/>
      <c r="AA104" s="49"/>
      <c r="AB104" s="50" t="str">
        <f t="shared" si="23"/>
        <v>基準年度を選択してください</v>
      </c>
      <c r="AC104" s="67">
        <f t="shared" si="24"/>
        <v>0</v>
      </c>
      <c r="AD104" s="49">
        <f t="shared" si="25"/>
        <v>0</v>
      </c>
      <c r="AE104" s="50" t="str">
        <f t="shared" si="26"/>
        <v/>
      </c>
      <c r="AF104" s="50" t="e">
        <f t="shared" si="27"/>
        <v>#VALUE!</v>
      </c>
      <c r="AG104" s="67" t="str">
        <f t="shared" si="29"/>
        <v/>
      </c>
      <c r="AH104" s="49"/>
      <c r="AI104" s="35">
        <f t="shared" si="36"/>
        <v>0</v>
      </c>
      <c r="AJ104" s="27"/>
      <c r="AK104" s="24">
        <f t="shared" si="32"/>
        <v>0</v>
      </c>
      <c r="AL104" s="24" t="e">
        <f t="shared" si="33"/>
        <v>#DIV/0!</v>
      </c>
      <c r="AM104" s="24">
        <f t="shared" si="34"/>
        <v>0</v>
      </c>
      <c r="AN104" s="24" t="e">
        <f t="shared" si="35"/>
        <v>#DIV/0!</v>
      </c>
      <c r="BQ104" s="1" t="str">
        <f t="shared" si="30"/>
        <v/>
      </c>
      <c r="BR104" s="1">
        <f>IF(BQ104=1,COUNTIF($BQ$15:BQ104,1),0)</f>
        <v>0</v>
      </c>
    </row>
    <row r="105" spans="1:70" ht="25.5" customHeight="1">
      <c r="M105" s="7">
        <v>40</v>
      </c>
      <c r="N105" s="60"/>
      <c r="O105" s="66"/>
      <c r="P105" s="77" t="s">
        <v>64</v>
      </c>
      <c r="Q105" s="74"/>
      <c r="R105" s="71" t="s">
        <v>87</v>
      </c>
      <c r="S105" s="61"/>
      <c r="T105" s="71" t="s">
        <v>87</v>
      </c>
      <c r="U105" s="64"/>
      <c r="V105" s="69"/>
      <c r="W105" s="49"/>
      <c r="X105" s="49"/>
      <c r="Y105" s="49"/>
      <c r="Z105" s="49"/>
      <c r="AA105" s="49"/>
      <c r="AB105" s="50" t="str">
        <f t="shared" si="23"/>
        <v>基準年度を選択してください</v>
      </c>
      <c r="AC105" s="67">
        <f t="shared" si="24"/>
        <v>0</v>
      </c>
      <c r="AD105" s="49">
        <f t="shared" si="25"/>
        <v>0</v>
      </c>
      <c r="AE105" s="50" t="str">
        <f t="shared" si="26"/>
        <v/>
      </c>
      <c r="AF105" s="50" t="e">
        <f t="shared" si="27"/>
        <v>#VALUE!</v>
      </c>
      <c r="AG105" s="67" t="str">
        <f t="shared" si="29"/>
        <v/>
      </c>
      <c r="AH105" s="49"/>
      <c r="AI105" s="35">
        <f t="shared" si="36"/>
        <v>0</v>
      </c>
      <c r="AJ105" s="27"/>
      <c r="AK105" s="24">
        <f t="shared" si="32"/>
        <v>0</v>
      </c>
      <c r="AL105" s="24" t="e">
        <f t="shared" si="33"/>
        <v>#DIV/0!</v>
      </c>
      <c r="AM105" s="24">
        <f t="shared" si="34"/>
        <v>0</v>
      </c>
      <c r="AN105" s="24" t="e">
        <f t="shared" si="35"/>
        <v>#DIV/0!</v>
      </c>
      <c r="BQ105" s="1" t="str">
        <f t="shared" si="30"/>
        <v/>
      </c>
      <c r="BR105" s="1">
        <f>IF(BQ105=1,COUNTIF($BQ$15:BQ105,1),0)</f>
        <v>0</v>
      </c>
    </row>
    <row r="106" spans="1:70" ht="25.5" customHeight="1">
      <c r="M106" s="7">
        <v>41</v>
      </c>
      <c r="N106" s="60"/>
      <c r="O106" s="66"/>
      <c r="P106" s="77" t="s">
        <v>64</v>
      </c>
      <c r="Q106" s="74"/>
      <c r="R106" s="71" t="s">
        <v>87</v>
      </c>
      <c r="S106" s="61"/>
      <c r="T106" s="71" t="s">
        <v>87</v>
      </c>
      <c r="U106" s="64"/>
      <c r="V106" s="69"/>
      <c r="W106" s="49"/>
      <c r="X106" s="49"/>
      <c r="Y106" s="49"/>
      <c r="Z106" s="49"/>
      <c r="AA106" s="49"/>
      <c r="AB106" s="50" t="str">
        <f t="shared" si="23"/>
        <v>基準年度を選択してください</v>
      </c>
      <c r="AC106" s="67">
        <f t="shared" si="24"/>
        <v>0</v>
      </c>
      <c r="AD106" s="49">
        <f t="shared" si="25"/>
        <v>0</v>
      </c>
      <c r="AE106" s="50" t="str">
        <f t="shared" si="26"/>
        <v/>
      </c>
      <c r="AF106" s="50" t="e">
        <f t="shared" si="27"/>
        <v>#VALUE!</v>
      </c>
      <c r="AG106" s="67" t="str">
        <f t="shared" si="29"/>
        <v/>
      </c>
      <c r="AH106" s="49"/>
      <c r="AI106" s="35">
        <f t="shared" si="36"/>
        <v>0</v>
      </c>
      <c r="AJ106" s="27"/>
      <c r="AK106" s="24">
        <f t="shared" si="32"/>
        <v>0</v>
      </c>
      <c r="AL106" s="24" t="e">
        <f t="shared" si="33"/>
        <v>#DIV/0!</v>
      </c>
      <c r="AM106" s="24">
        <f t="shared" si="34"/>
        <v>0</v>
      </c>
      <c r="AN106" s="24" t="e">
        <f t="shared" si="35"/>
        <v>#DIV/0!</v>
      </c>
      <c r="BQ106" s="1" t="str">
        <f t="shared" si="30"/>
        <v/>
      </c>
      <c r="BR106" s="1">
        <f>IF(BQ106=1,COUNTIF($BQ$15:BQ106,1),0)</f>
        <v>0</v>
      </c>
    </row>
    <row r="107" spans="1:70" ht="25.5" customHeight="1">
      <c r="M107" s="7">
        <v>42</v>
      </c>
      <c r="N107" s="60"/>
      <c r="O107" s="66"/>
      <c r="P107" s="77" t="s">
        <v>64</v>
      </c>
      <c r="Q107" s="74"/>
      <c r="R107" s="71" t="s">
        <v>87</v>
      </c>
      <c r="S107" s="61"/>
      <c r="T107" s="71" t="s">
        <v>87</v>
      </c>
      <c r="U107" s="64"/>
      <c r="V107" s="69"/>
      <c r="W107" s="49"/>
      <c r="X107" s="49"/>
      <c r="Y107" s="49"/>
      <c r="Z107" s="49"/>
      <c r="AA107" s="49"/>
      <c r="AB107" s="50" t="str">
        <f t="shared" si="23"/>
        <v>基準年度を選択してください</v>
      </c>
      <c r="AC107" s="67">
        <f t="shared" si="24"/>
        <v>0</v>
      </c>
      <c r="AD107" s="49">
        <f t="shared" si="25"/>
        <v>0</v>
      </c>
      <c r="AE107" s="50" t="str">
        <f t="shared" si="26"/>
        <v/>
      </c>
      <c r="AF107" s="50" t="e">
        <f t="shared" si="27"/>
        <v>#VALUE!</v>
      </c>
      <c r="AG107" s="67" t="str">
        <f t="shared" si="29"/>
        <v/>
      </c>
      <c r="AH107" s="49"/>
      <c r="AI107" s="35">
        <f t="shared" si="36"/>
        <v>0</v>
      </c>
      <c r="AJ107" s="27"/>
      <c r="AK107" s="24">
        <f t="shared" si="32"/>
        <v>0</v>
      </c>
      <c r="AL107" s="24" t="e">
        <f t="shared" si="33"/>
        <v>#DIV/0!</v>
      </c>
      <c r="AM107" s="24">
        <f t="shared" si="34"/>
        <v>0</v>
      </c>
      <c r="AN107" s="24" t="e">
        <f t="shared" si="35"/>
        <v>#DIV/0!</v>
      </c>
      <c r="BQ107" s="1" t="str">
        <f t="shared" si="30"/>
        <v/>
      </c>
      <c r="BR107" s="1">
        <f>IF(BQ107=1,COUNTIF($BQ$15:BQ107,1),0)</f>
        <v>0</v>
      </c>
    </row>
    <row r="108" spans="1:70" ht="25.5" customHeight="1">
      <c r="M108" s="7">
        <v>43</v>
      </c>
      <c r="N108" s="60"/>
      <c r="O108" s="66"/>
      <c r="P108" s="77" t="s">
        <v>64</v>
      </c>
      <c r="Q108" s="74"/>
      <c r="R108" s="71" t="s">
        <v>87</v>
      </c>
      <c r="S108" s="61"/>
      <c r="T108" s="71" t="s">
        <v>87</v>
      </c>
      <c r="U108" s="64"/>
      <c r="V108" s="69"/>
      <c r="W108" s="49"/>
      <c r="X108" s="49"/>
      <c r="Y108" s="49"/>
      <c r="Z108" s="49"/>
      <c r="AA108" s="49"/>
      <c r="AB108" s="50" t="str">
        <f t="shared" si="23"/>
        <v>基準年度を選択してください</v>
      </c>
      <c r="AC108" s="67">
        <f t="shared" si="24"/>
        <v>0</v>
      </c>
      <c r="AD108" s="49">
        <f t="shared" si="25"/>
        <v>0</v>
      </c>
      <c r="AE108" s="50" t="str">
        <f t="shared" si="26"/>
        <v/>
      </c>
      <c r="AF108" s="50" t="e">
        <f t="shared" si="27"/>
        <v>#VALUE!</v>
      </c>
      <c r="AG108" s="67" t="str">
        <f t="shared" si="29"/>
        <v/>
      </c>
      <c r="AH108" s="49"/>
      <c r="AI108" s="35">
        <f t="shared" si="36"/>
        <v>0</v>
      </c>
      <c r="AJ108" s="27"/>
      <c r="AK108" s="24">
        <f t="shared" si="32"/>
        <v>0</v>
      </c>
      <c r="AL108" s="24" t="e">
        <f t="shared" si="33"/>
        <v>#DIV/0!</v>
      </c>
      <c r="AM108" s="24">
        <f t="shared" si="34"/>
        <v>0</v>
      </c>
      <c r="AN108" s="24" t="e">
        <f t="shared" si="35"/>
        <v>#DIV/0!</v>
      </c>
      <c r="BQ108" s="1" t="str">
        <f t="shared" si="30"/>
        <v/>
      </c>
      <c r="BR108" s="1">
        <f>IF(BQ108=1,COUNTIF($BQ$15:BQ108,1),0)</f>
        <v>0</v>
      </c>
    </row>
    <row r="109" spans="1:70" ht="25.5" customHeight="1">
      <c r="M109" s="7">
        <v>44</v>
      </c>
      <c r="N109" s="60"/>
      <c r="O109" s="66"/>
      <c r="P109" s="77" t="s">
        <v>64</v>
      </c>
      <c r="Q109" s="74"/>
      <c r="R109" s="71" t="s">
        <v>87</v>
      </c>
      <c r="S109" s="61"/>
      <c r="T109" s="71" t="s">
        <v>87</v>
      </c>
      <c r="U109" s="64"/>
      <c r="V109" s="69"/>
      <c r="W109" s="49"/>
      <c r="X109" s="49"/>
      <c r="Y109" s="49"/>
      <c r="Z109" s="49"/>
      <c r="AA109" s="49"/>
      <c r="AB109" s="50" t="str">
        <f t="shared" si="23"/>
        <v>基準年度を選択してください</v>
      </c>
      <c r="AC109" s="67">
        <f t="shared" si="24"/>
        <v>0</v>
      </c>
      <c r="AD109" s="49">
        <f t="shared" si="25"/>
        <v>0</v>
      </c>
      <c r="AE109" s="50" t="str">
        <f t="shared" si="26"/>
        <v/>
      </c>
      <c r="AF109" s="50" t="e">
        <f t="shared" si="27"/>
        <v>#VALUE!</v>
      </c>
      <c r="AG109" s="67" t="str">
        <f t="shared" si="29"/>
        <v/>
      </c>
      <c r="AH109" s="49"/>
      <c r="AI109" s="35">
        <f t="shared" si="36"/>
        <v>0</v>
      </c>
      <c r="AJ109" s="27"/>
      <c r="AK109" s="24">
        <f t="shared" si="32"/>
        <v>0</v>
      </c>
      <c r="AL109" s="24" t="e">
        <f t="shared" si="33"/>
        <v>#DIV/0!</v>
      </c>
      <c r="AM109" s="24">
        <f t="shared" si="34"/>
        <v>0</v>
      </c>
      <c r="AN109" s="24" t="e">
        <f t="shared" si="35"/>
        <v>#DIV/0!</v>
      </c>
      <c r="BQ109" s="1" t="str">
        <f t="shared" si="30"/>
        <v/>
      </c>
      <c r="BR109" s="1">
        <f>IF(BQ109=1,COUNTIF($BQ$15:BQ109,1),0)</f>
        <v>0</v>
      </c>
    </row>
    <row r="110" spans="1:70" ht="25.5" customHeight="1">
      <c r="M110" s="7">
        <v>45</v>
      </c>
      <c r="N110" s="60"/>
      <c r="O110" s="66"/>
      <c r="P110" s="77" t="s">
        <v>64</v>
      </c>
      <c r="Q110" s="74"/>
      <c r="R110" s="71" t="s">
        <v>87</v>
      </c>
      <c r="S110" s="61"/>
      <c r="T110" s="71" t="s">
        <v>87</v>
      </c>
      <c r="U110" s="64"/>
      <c r="V110" s="69"/>
      <c r="W110" s="49"/>
      <c r="X110" s="49"/>
      <c r="Y110" s="49"/>
      <c r="Z110" s="49"/>
      <c r="AA110" s="49"/>
      <c r="AB110" s="50" t="str">
        <f t="shared" si="23"/>
        <v>基準年度を選択してください</v>
      </c>
      <c r="AC110" s="67">
        <f t="shared" si="24"/>
        <v>0</v>
      </c>
      <c r="AD110" s="49">
        <f t="shared" si="25"/>
        <v>0</v>
      </c>
      <c r="AE110" s="50" t="str">
        <f t="shared" si="26"/>
        <v/>
      </c>
      <c r="AF110" s="50" t="e">
        <f t="shared" si="27"/>
        <v>#VALUE!</v>
      </c>
      <c r="AG110" s="67" t="str">
        <f t="shared" si="29"/>
        <v/>
      </c>
      <c r="AH110" s="49"/>
      <c r="AI110" s="35">
        <f t="shared" si="36"/>
        <v>0</v>
      </c>
      <c r="AJ110" s="27"/>
      <c r="AK110" s="24">
        <f t="shared" si="32"/>
        <v>0</v>
      </c>
      <c r="AL110" s="24" t="e">
        <f t="shared" si="33"/>
        <v>#DIV/0!</v>
      </c>
      <c r="AM110" s="24">
        <f t="shared" si="34"/>
        <v>0</v>
      </c>
      <c r="AN110" s="24" t="e">
        <f t="shared" si="35"/>
        <v>#DIV/0!</v>
      </c>
      <c r="BQ110" s="1" t="str">
        <f t="shared" si="30"/>
        <v/>
      </c>
      <c r="BR110" s="1">
        <f>IF(BQ110=1,COUNTIF($BQ$15:BQ110,1),0)</f>
        <v>0</v>
      </c>
    </row>
    <row r="111" spans="1:70" ht="25.5" customHeight="1">
      <c r="M111" s="7">
        <v>46</v>
      </c>
      <c r="N111" s="60"/>
      <c r="O111" s="66"/>
      <c r="P111" s="77" t="s">
        <v>64</v>
      </c>
      <c r="Q111" s="74"/>
      <c r="R111" s="71" t="s">
        <v>87</v>
      </c>
      <c r="S111" s="61"/>
      <c r="T111" s="71" t="s">
        <v>87</v>
      </c>
      <c r="U111" s="64"/>
      <c r="V111" s="69"/>
      <c r="W111" s="49"/>
      <c r="X111" s="49"/>
      <c r="Y111" s="49"/>
      <c r="Z111" s="49"/>
      <c r="AA111" s="49"/>
      <c r="AB111" s="50" t="str">
        <f t="shared" si="23"/>
        <v>基準年度を選択してください</v>
      </c>
      <c r="AC111" s="67">
        <f t="shared" si="24"/>
        <v>0</v>
      </c>
      <c r="AD111" s="49">
        <f t="shared" si="25"/>
        <v>0</v>
      </c>
      <c r="AE111" s="50" t="str">
        <f t="shared" si="26"/>
        <v/>
      </c>
      <c r="AF111" s="50" t="e">
        <f t="shared" si="27"/>
        <v>#VALUE!</v>
      </c>
      <c r="AG111" s="67" t="str">
        <f t="shared" si="29"/>
        <v/>
      </c>
      <c r="AH111" s="49"/>
      <c r="AI111" s="35">
        <f t="shared" si="36"/>
        <v>0</v>
      </c>
      <c r="AJ111" s="27"/>
      <c r="AK111" s="24">
        <f t="shared" si="32"/>
        <v>0</v>
      </c>
      <c r="AL111" s="24" t="e">
        <f t="shared" si="33"/>
        <v>#DIV/0!</v>
      </c>
      <c r="AM111" s="24">
        <f t="shared" si="34"/>
        <v>0</v>
      </c>
      <c r="AN111" s="24" t="e">
        <f t="shared" si="35"/>
        <v>#DIV/0!</v>
      </c>
      <c r="BQ111" s="1" t="str">
        <f t="shared" si="30"/>
        <v/>
      </c>
      <c r="BR111" s="1">
        <f>IF(BQ111=1,COUNTIF($BQ$15:BQ111,1),0)</f>
        <v>0</v>
      </c>
    </row>
    <row r="112" spans="1:70" ht="25.5" customHeight="1">
      <c r="M112" s="7">
        <v>47</v>
      </c>
      <c r="N112" s="60"/>
      <c r="O112" s="66"/>
      <c r="P112" s="77" t="s">
        <v>64</v>
      </c>
      <c r="Q112" s="74"/>
      <c r="R112" s="71" t="s">
        <v>87</v>
      </c>
      <c r="S112" s="61"/>
      <c r="T112" s="71" t="s">
        <v>87</v>
      </c>
      <c r="U112" s="64"/>
      <c r="V112" s="69"/>
      <c r="W112" s="49"/>
      <c r="X112" s="49"/>
      <c r="Y112" s="49"/>
      <c r="Z112" s="49"/>
      <c r="AA112" s="49"/>
      <c r="AB112" s="50" t="str">
        <f t="shared" si="23"/>
        <v>基準年度を選択してください</v>
      </c>
      <c r="AC112" s="67">
        <f t="shared" si="24"/>
        <v>0</v>
      </c>
      <c r="AD112" s="49">
        <f t="shared" si="25"/>
        <v>0</v>
      </c>
      <c r="AE112" s="50" t="str">
        <f t="shared" si="26"/>
        <v/>
      </c>
      <c r="AF112" s="50" t="e">
        <f t="shared" si="27"/>
        <v>#VALUE!</v>
      </c>
      <c r="AG112" s="67" t="str">
        <f t="shared" si="29"/>
        <v/>
      </c>
      <c r="AH112" s="49"/>
      <c r="AI112" s="35">
        <f t="shared" si="36"/>
        <v>0</v>
      </c>
      <c r="AJ112" s="27"/>
      <c r="AK112" s="24">
        <f t="shared" si="32"/>
        <v>0</v>
      </c>
      <c r="AL112" s="24" t="e">
        <f t="shared" si="33"/>
        <v>#DIV/0!</v>
      </c>
      <c r="AM112" s="24">
        <f t="shared" si="34"/>
        <v>0</v>
      </c>
      <c r="AN112" s="24" t="e">
        <f t="shared" si="35"/>
        <v>#DIV/0!</v>
      </c>
      <c r="BQ112" s="1" t="str">
        <f t="shared" si="30"/>
        <v/>
      </c>
      <c r="BR112" s="1">
        <f>IF(BQ112=1,COUNTIF($BQ$15:BQ112,1),0)</f>
        <v>0</v>
      </c>
    </row>
    <row r="113" spans="1:70" ht="25.5" customHeight="1">
      <c r="M113" s="7">
        <v>48</v>
      </c>
      <c r="N113" s="60"/>
      <c r="O113" s="66"/>
      <c r="P113" s="77" t="s">
        <v>64</v>
      </c>
      <c r="Q113" s="74"/>
      <c r="R113" s="71" t="s">
        <v>87</v>
      </c>
      <c r="S113" s="61"/>
      <c r="T113" s="71" t="s">
        <v>87</v>
      </c>
      <c r="U113" s="64"/>
      <c r="V113" s="69"/>
      <c r="W113" s="49"/>
      <c r="X113" s="49"/>
      <c r="Y113" s="49"/>
      <c r="Z113" s="49"/>
      <c r="AA113" s="49"/>
      <c r="AB113" s="50" t="str">
        <f t="shared" si="23"/>
        <v>基準年度を選択してください</v>
      </c>
      <c r="AC113" s="67">
        <f t="shared" si="24"/>
        <v>0</v>
      </c>
      <c r="AD113" s="49">
        <f t="shared" si="25"/>
        <v>0</v>
      </c>
      <c r="AE113" s="50" t="str">
        <f t="shared" si="26"/>
        <v/>
      </c>
      <c r="AF113" s="50" t="e">
        <f t="shared" si="27"/>
        <v>#VALUE!</v>
      </c>
      <c r="AG113" s="67" t="str">
        <f t="shared" si="29"/>
        <v/>
      </c>
      <c r="AH113" s="49"/>
      <c r="AI113" s="35">
        <f t="shared" si="36"/>
        <v>0</v>
      </c>
      <c r="AJ113" s="27"/>
      <c r="AK113" s="24">
        <f t="shared" si="32"/>
        <v>0</v>
      </c>
      <c r="AL113" s="24" t="e">
        <f t="shared" si="33"/>
        <v>#DIV/0!</v>
      </c>
      <c r="AM113" s="24">
        <f t="shared" si="34"/>
        <v>0</v>
      </c>
      <c r="AN113" s="24" t="e">
        <f t="shared" si="35"/>
        <v>#DIV/0!</v>
      </c>
      <c r="BQ113" s="1" t="str">
        <f t="shared" si="30"/>
        <v/>
      </c>
      <c r="BR113" s="1">
        <f>IF(BQ113=1,COUNTIF($BQ$15:BQ113,1),0)</f>
        <v>0</v>
      </c>
    </row>
    <row r="114" spans="1:70" ht="25.5" customHeight="1">
      <c r="M114" s="7">
        <v>49</v>
      </c>
      <c r="N114" s="60"/>
      <c r="O114" s="66"/>
      <c r="P114" s="77" t="s">
        <v>64</v>
      </c>
      <c r="Q114" s="74"/>
      <c r="R114" s="71" t="s">
        <v>87</v>
      </c>
      <c r="S114" s="61"/>
      <c r="T114" s="71" t="s">
        <v>87</v>
      </c>
      <c r="U114" s="64"/>
      <c r="V114" s="69"/>
      <c r="W114" s="49"/>
      <c r="X114" s="49"/>
      <c r="Y114" s="49"/>
      <c r="Z114" s="49"/>
      <c r="AA114" s="49"/>
      <c r="AB114" s="50" t="str">
        <f t="shared" si="23"/>
        <v>基準年度を選択してください</v>
      </c>
      <c r="AC114" s="67">
        <f t="shared" si="24"/>
        <v>0</v>
      </c>
      <c r="AD114" s="49">
        <f t="shared" si="25"/>
        <v>0</v>
      </c>
      <c r="AE114" s="50" t="str">
        <f t="shared" si="26"/>
        <v/>
      </c>
      <c r="AF114" s="50" t="e">
        <f t="shared" si="27"/>
        <v>#VALUE!</v>
      </c>
      <c r="AG114" s="67" t="str">
        <f t="shared" si="29"/>
        <v/>
      </c>
      <c r="AH114" s="49"/>
      <c r="AI114" s="35">
        <f t="shared" si="36"/>
        <v>0</v>
      </c>
      <c r="AJ114" s="27"/>
      <c r="AK114" s="24">
        <f t="shared" si="32"/>
        <v>0</v>
      </c>
      <c r="AL114" s="24" t="e">
        <f t="shared" si="33"/>
        <v>#DIV/0!</v>
      </c>
      <c r="AM114" s="24">
        <f t="shared" si="34"/>
        <v>0</v>
      </c>
      <c r="AN114" s="24" t="e">
        <f t="shared" si="35"/>
        <v>#DIV/0!</v>
      </c>
      <c r="BQ114" s="1" t="str">
        <f t="shared" si="30"/>
        <v/>
      </c>
      <c r="BR114" s="1">
        <f>IF(BQ114=1,COUNTIF($BQ$15:BQ114,1),0)</f>
        <v>0</v>
      </c>
    </row>
    <row r="115" spans="1:70" ht="25.5" customHeight="1">
      <c r="M115" s="7">
        <v>50</v>
      </c>
      <c r="N115" s="60"/>
      <c r="O115" s="66"/>
      <c r="P115" s="77" t="s">
        <v>64</v>
      </c>
      <c r="Q115" s="74"/>
      <c r="R115" s="71" t="s">
        <v>87</v>
      </c>
      <c r="S115" s="61"/>
      <c r="T115" s="71" t="s">
        <v>87</v>
      </c>
      <c r="U115" s="64"/>
      <c r="V115" s="69"/>
      <c r="W115" s="49"/>
      <c r="X115" s="49"/>
      <c r="Y115" s="49"/>
      <c r="Z115" s="49"/>
      <c r="AA115" s="49"/>
      <c r="AB115" s="50" t="str">
        <f t="shared" si="23"/>
        <v>基準年度を選択してください</v>
      </c>
      <c r="AC115" s="67">
        <f t="shared" si="24"/>
        <v>0</v>
      </c>
      <c r="AD115" s="49">
        <f t="shared" si="25"/>
        <v>0</v>
      </c>
      <c r="AE115" s="50" t="str">
        <f t="shared" si="26"/>
        <v/>
      </c>
      <c r="AF115" s="50" t="e">
        <f t="shared" si="27"/>
        <v>#VALUE!</v>
      </c>
      <c r="AG115" s="67" t="str">
        <f t="shared" si="29"/>
        <v/>
      </c>
      <c r="AH115" s="49"/>
      <c r="AI115" s="35">
        <f t="shared" si="36"/>
        <v>0</v>
      </c>
      <c r="AJ115" s="27"/>
      <c r="AK115" s="24">
        <f t="shared" si="32"/>
        <v>0</v>
      </c>
      <c r="AL115" s="24" t="e">
        <f t="shared" si="33"/>
        <v>#DIV/0!</v>
      </c>
      <c r="AM115" s="24">
        <f t="shared" si="34"/>
        <v>0</v>
      </c>
      <c r="AN115" s="24" t="e">
        <f t="shared" si="35"/>
        <v>#DIV/0!</v>
      </c>
      <c r="BQ115" s="1" t="str">
        <f t="shared" si="30"/>
        <v/>
      </c>
      <c r="BR115" s="1">
        <f>IF(BQ115=1,COUNTIF($BQ$15:BQ115,1),0)</f>
        <v>0</v>
      </c>
    </row>
    <row r="116" spans="1:70" ht="25.5" customHeight="1">
      <c r="M116" s="165" t="s">
        <v>85</v>
      </c>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1"/>
      <c r="AJ116" s="27"/>
      <c r="AK116" s="12" t="s">
        <v>31</v>
      </c>
      <c r="AL116" s="12"/>
      <c r="AM116" s="12" t="s">
        <v>32</v>
      </c>
      <c r="AN116" s="12"/>
      <c r="AO116" s="19" t="s">
        <v>33</v>
      </c>
      <c r="AP116" s="19"/>
      <c r="AQ116" s="19" t="s">
        <v>34</v>
      </c>
      <c r="AS116" s="1" t="s">
        <v>35</v>
      </c>
      <c r="AU116" s="1" t="s">
        <v>36</v>
      </c>
      <c r="AW116" s="1" t="s">
        <v>37</v>
      </c>
      <c r="AY116" s="19"/>
      <c r="AZ116" s="19" t="s">
        <v>31</v>
      </c>
      <c r="BA116" s="19" t="s">
        <v>32</v>
      </c>
      <c r="BB116" s="19" t="s">
        <v>33</v>
      </c>
      <c r="BC116" s="19" t="s">
        <v>34</v>
      </c>
      <c r="BD116" s="19" t="s">
        <v>38</v>
      </c>
      <c r="BE116" s="19" t="s">
        <v>39</v>
      </c>
      <c r="BF116" s="19" t="s">
        <v>37</v>
      </c>
    </row>
    <row r="117" spans="1:70" ht="25.5" customHeight="1">
      <c r="M117" s="7">
        <v>1</v>
      </c>
      <c r="N117" s="60"/>
      <c r="O117" s="66"/>
      <c r="P117" s="77" t="s">
        <v>64</v>
      </c>
      <c r="Q117" s="74"/>
      <c r="R117" s="71" t="s">
        <v>87</v>
      </c>
      <c r="S117" s="61"/>
      <c r="T117" s="71" t="s">
        <v>87</v>
      </c>
      <c r="U117" s="45">
        <f t="shared" ref="U117:U146" si="37">$G$11</f>
        <v>0</v>
      </c>
      <c r="V117" s="69"/>
      <c r="W117" s="49"/>
      <c r="X117" s="49"/>
      <c r="Y117" s="49"/>
      <c r="Z117" s="49"/>
      <c r="AA117" s="49"/>
      <c r="AB117" s="50" t="str">
        <f>IF($B$11="平成24年度",ROUNDDOWN(AA117*1.063,0),IF($B$11="平成26年度",ROUNDDOWN(AA117*1.043,0),IF($B$11="平成27年度",ROUNDDOWN(AA117*1.024,0),IF($B$11="平成28年度",ROUNDDOWN(AA117*1.011,0),IF($B$11="平成29年度",AA117,"基準年度を選択してください")))))</f>
        <v>基準年度を選択してください</v>
      </c>
      <c r="AC117" s="67">
        <f>IF(W117="",0,ROUNDDOWN((Z117/W117)*AB117,0))</f>
        <v>0</v>
      </c>
      <c r="AD117" s="49">
        <f>Z117-AC117</f>
        <v>0</v>
      </c>
      <c r="AE117" s="50" t="str">
        <f>IF(W117=0,"",W117-X117-Y117-AB117+AG117)</f>
        <v/>
      </c>
      <c r="AF117" s="50" t="e">
        <f>(W117-X117-Y117)-AB117</f>
        <v>#VALUE!</v>
      </c>
      <c r="AG117" s="67" t="str">
        <f t="shared" si="29"/>
        <v/>
      </c>
      <c r="AH117" s="49"/>
      <c r="AI117" s="30">
        <f>IF(AH117&gt;0,1,0)</f>
        <v>0</v>
      </c>
      <c r="AJ117" s="27"/>
      <c r="AK117" s="24">
        <f>IF(V117="事務職員",1,0)</f>
        <v>0</v>
      </c>
      <c r="AL117" s="24">
        <f>AK117*S117</f>
        <v>0</v>
      </c>
      <c r="AM117" s="24">
        <f>IF(V117="調理員",1,0)</f>
        <v>0</v>
      </c>
      <c r="AN117" s="24">
        <f>AM117*S117</f>
        <v>0</v>
      </c>
      <c r="AO117" s="25">
        <f>IF(V117="保健師",1,0)</f>
        <v>0</v>
      </c>
      <c r="AP117" s="25">
        <f>AO117*S117</f>
        <v>0</v>
      </c>
      <c r="AQ117" s="25">
        <f>IF(V117="看護師",1,0)</f>
        <v>0</v>
      </c>
      <c r="AR117" s="25">
        <f>AQ117*S117</f>
        <v>0</v>
      </c>
      <c r="AS117" s="25">
        <f>IF(V117="准看護師",1,0)</f>
        <v>0</v>
      </c>
      <c r="AT117" s="25">
        <f>AS117*S117</f>
        <v>0</v>
      </c>
      <c r="AU117" s="25">
        <f>IF(V117="栄養士・栄養教諭",1,0)</f>
        <v>0</v>
      </c>
      <c r="AV117" s="25">
        <f>AU117*S117</f>
        <v>0</v>
      </c>
      <c r="AW117" s="25">
        <f>IF(V117="その他",1,0)</f>
        <v>0</v>
      </c>
      <c r="AX117" s="25">
        <f>AW117*S117</f>
        <v>0</v>
      </c>
      <c r="AZ117" s="23" t="e">
        <f>(AK117*U117)/$G$11*S117</f>
        <v>#DIV/0!</v>
      </c>
      <c r="BA117" s="23" t="e">
        <f>(AM117*U117)/$G$11*S117</f>
        <v>#DIV/0!</v>
      </c>
      <c r="BB117" s="23" t="e">
        <f>(AO117*U117)/$G$11*S117</f>
        <v>#DIV/0!</v>
      </c>
      <c r="BC117" s="23" t="e">
        <f>(AQ117*U117)/$G$11*S117</f>
        <v>#DIV/0!</v>
      </c>
      <c r="BD117" s="23" t="e">
        <f>(AS117*U117)/$G$11*S117</f>
        <v>#DIV/0!</v>
      </c>
      <c r="BE117" s="23" t="e">
        <f>(AU117*U117)/$G$11*S117</f>
        <v>#DIV/0!</v>
      </c>
      <c r="BF117" s="23" t="e">
        <f>(AW117*U117)/$G$11*S117</f>
        <v>#DIV/0!</v>
      </c>
      <c r="BG117" s="23"/>
      <c r="BH117" s="23"/>
      <c r="BQ117" s="1" t="str">
        <f t="shared" si="30"/>
        <v/>
      </c>
      <c r="BR117" s="1">
        <f>IF(BQ117=1,COUNTIF($BQ$15:BQ117,1),0)</f>
        <v>0</v>
      </c>
    </row>
    <row r="118" spans="1:70" ht="25.5" customHeight="1">
      <c r="M118" s="7">
        <v>2</v>
      </c>
      <c r="N118" s="60"/>
      <c r="O118" s="66"/>
      <c r="P118" s="77" t="s">
        <v>64</v>
      </c>
      <c r="Q118" s="74"/>
      <c r="R118" s="71" t="s">
        <v>87</v>
      </c>
      <c r="S118" s="61"/>
      <c r="T118" s="71" t="s">
        <v>87</v>
      </c>
      <c r="U118" s="45">
        <f t="shared" si="37"/>
        <v>0</v>
      </c>
      <c r="V118" s="69"/>
      <c r="W118" s="49"/>
      <c r="X118" s="49"/>
      <c r="Y118" s="49"/>
      <c r="Z118" s="49"/>
      <c r="AA118" s="49"/>
      <c r="AB118" s="50" t="str">
        <f t="shared" ref="AB118:AB146" si="38">IF($B$11="平成24年度",ROUNDDOWN(AA118*1.063,0),IF($B$11="平成26年度",ROUNDDOWN(AA118*1.043,0),IF($B$11="平成27年度",ROUNDDOWN(AA118*1.024,0),IF($B$11="平成28年度",ROUNDDOWN(AA118*1.011,0),IF($B$11="平成29年度",AA118,"基準年度を選択してください")))))</f>
        <v>基準年度を選択してください</v>
      </c>
      <c r="AC118" s="67">
        <f t="shared" ref="AC118:AC146" si="39">IF(W118="",0,ROUNDDOWN((Z118/W118)*AB118,0))</f>
        <v>0</v>
      </c>
      <c r="AD118" s="49">
        <f t="shared" ref="AD118:AD146" si="40">Z118-AC118</f>
        <v>0</v>
      </c>
      <c r="AE118" s="50" t="str">
        <f t="shared" ref="AE118:AE146" si="41">IF(W118=0,"",W118-X118-Y118-AB118+AG118)</f>
        <v/>
      </c>
      <c r="AF118" s="50" t="e">
        <f t="shared" ref="AF118:AF146" si="42">(W118-X118-Y118)-AB118</f>
        <v>#VALUE!</v>
      </c>
      <c r="AG118" s="67" t="str">
        <f t="shared" si="29"/>
        <v/>
      </c>
      <c r="AH118" s="49"/>
      <c r="AI118" s="30">
        <f t="shared" ref="AI118:AI146" si="43">IF(AH118&gt;0,1,0)</f>
        <v>0</v>
      </c>
      <c r="AJ118" s="48"/>
      <c r="AK118" s="24">
        <f t="shared" ref="AK118:AK146" si="44">IF(V118="事務職員",1,0)</f>
        <v>0</v>
      </c>
      <c r="AL118" s="24">
        <f t="shared" ref="AL118:AL146" si="45">AK118*S118</f>
        <v>0</v>
      </c>
      <c r="AM118" s="24">
        <f t="shared" ref="AM118:AM146" si="46">IF(V118="調理員",1,0)</f>
        <v>0</v>
      </c>
      <c r="AN118" s="24">
        <f t="shared" ref="AN118:AN146" si="47">AM118*S118</f>
        <v>0</v>
      </c>
      <c r="AO118" s="25">
        <f t="shared" ref="AO118:AO146" si="48">IF(V118="保健師",1,0)</f>
        <v>0</v>
      </c>
      <c r="AP118" s="25">
        <f t="shared" ref="AP118:AP146" si="49">AO118*S118</f>
        <v>0</v>
      </c>
      <c r="AQ118" s="25">
        <f t="shared" ref="AQ118:AQ146" si="50">IF(V118="看護師",1,0)</f>
        <v>0</v>
      </c>
      <c r="AR118" s="25">
        <f t="shared" ref="AR118:AR146" si="51">AQ118*S118</f>
        <v>0</v>
      </c>
      <c r="AS118" s="25">
        <f t="shared" ref="AS118:AS146" si="52">IF(V118="准看護師",1,0)</f>
        <v>0</v>
      </c>
      <c r="AT118" s="25">
        <f t="shared" ref="AT118:AT146" si="53">AS118*S118</f>
        <v>0</v>
      </c>
      <c r="AU118" s="25">
        <f t="shared" ref="AU118:AU146" si="54">IF(V118="栄養士・栄養教諭",1,0)</f>
        <v>0</v>
      </c>
      <c r="AV118" s="25">
        <f t="shared" ref="AV118:AV146" si="55">AU118*S118</f>
        <v>0</v>
      </c>
      <c r="AW118" s="25">
        <f t="shared" ref="AW118:AW146" si="56">IF(V118="その他",1,0)</f>
        <v>0</v>
      </c>
      <c r="AX118" s="25">
        <f t="shared" ref="AX118:AX146" si="57">AW118*S118</f>
        <v>0</v>
      </c>
      <c r="AZ118" s="23" t="e">
        <f t="shared" ref="AZ118:AZ146" si="58">(AK118*U118)/$G$11*S118</f>
        <v>#DIV/0!</v>
      </c>
      <c r="BA118" s="23" t="e">
        <f t="shared" ref="BA118:BA146" si="59">(AM118*U118)/$G$11*S118</f>
        <v>#DIV/0!</v>
      </c>
      <c r="BB118" s="23" t="e">
        <f t="shared" ref="BB118:BB146" si="60">(AO118*U118)/$G$11*S118</f>
        <v>#DIV/0!</v>
      </c>
      <c r="BC118" s="23" t="e">
        <f t="shared" ref="BC118:BC146" si="61">(AQ118*U118)/$G$11*S118</f>
        <v>#DIV/0!</v>
      </c>
      <c r="BD118" s="23" t="e">
        <f t="shared" ref="BD118:BD146" si="62">(AS118*U118)/$G$11*S118</f>
        <v>#DIV/0!</v>
      </c>
      <c r="BE118" s="23" t="e">
        <f t="shared" ref="BE118:BE146" si="63">(AU118*U118)/$G$11*S118</f>
        <v>#DIV/0!</v>
      </c>
      <c r="BF118" s="23" t="e">
        <f t="shared" ref="BF118:BF146" si="64">(AW118*U118)/$G$11*S118</f>
        <v>#DIV/0!</v>
      </c>
      <c r="BG118" s="23"/>
      <c r="BH118" s="23"/>
      <c r="BQ118" s="1" t="str">
        <f t="shared" si="30"/>
        <v/>
      </c>
      <c r="BR118" s="1">
        <f>IF(BQ118=1,COUNTIF($BQ$15:BQ118,1),0)</f>
        <v>0</v>
      </c>
    </row>
    <row r="119" spans="1:70" ht="25.5" customHeight="1">
      <c r="A119" s="190" t="s">
        <v>236</v>
      </c>
      <c r="B119" s="190"/>
      <c r="C119" s="190"/>
      <c r="D119" s="190"/>
      <c r="E119" s="190"/>
      <c r="F119" s="190"/>
      <c r="G119" s="190"/>
      <c r="H119" s="190"/>
      <c r="I119" s="190"/>
      <c r="J119" s="190"/>
      <c r="K119" s="191"/>
      <c r="M119" s="7">
        <v>3</v>
      </c>
      <c r="N119" s="60"/>
      <c r="O119" s="66"/>
      <c r="P119" s="77" t="s">
        <v>64</v>
      </c>
      <c r="Q119" s="74"/>
      <c r="R119" s="71" t="s">
        <v>87</v>
      </c>
      <c r="S119" s="61"/>
      <c r="T119" s="71" t="s">
        <v>87</v>
      </c>
      <c r="U119" s="45">
        <f t="shared" si="37"/>
        <v>0</v>
      </c>
      <c r="V119" s="69"/>
      <c r="W119" s="49"/>
      <c r="X119" s="49"/>
      <c r="Y119" s="49"/>
      <c r="Z119" s="49"/>
      <c r="AA119" s="49"/>
      <c r="AB119" s="50" t="str">
        <f t="shared" si="38"/>
        <v>基準年度を選択してください</v>
      </c>
      <c r="AC119" s="67">
        <f t="shared" si="39"/>
        <v>0</v>
      </c>
      <c r="AD119" s="49">
        <f t="shared" si="40"/>
        <v>0</v>
      </c>
      <c r="AE119" s="50" t="str">
        <f t="shared" si="41"/>
        <v/>
      </c>
      <c r="AF119" s="50" t="e">
        <f t="shared" si="42"/>
        <v>#VALUE!</v>
      </c>
      <c r="AG119" s="67" t="str">
        <f t="shared" si="29"/>
        <v/>
      </c>
      <c r="AH119" s="49"/>
      <c r="AI119" s="30">
        <f t="shared" si="43"/>
        <v>0</v>
      </c>
      <c r="AJ119" s="48"/>
      <c r="AK119" s="24">
        <f t="shared" si="44"/>
        <v>0</v>
      </c>
      <c r="AL119" s="24">
        <f t="shared" si="45"/>
        <v>0</v>
      </c>
      <c r="AM119" s="24">
        <f t="shared" si="46"/>
        <v>0</v>
      </c>
      <c r="AN119" s="24">
        <f t="shared" si="47"/>
        <v>0</v>
      </c>
      <c r="AO119" s="25">
        <f t="shared" si="48"/>
        <v>0</v>
      </c>
      <c r="AP119" s="25">
        <f t="shared" si="49"/>
        <v>0</v>
      </c>
      <c r="AQ119" s="25">
        <f t="shared" si="50"/>
        <v>0</v>
      </c>
      <c r="AR119" s="25">
        <f t="shared" si="51"/>
        <v>0</v>
      </c>
      <c r="AS119" s="25">
        <f t="shared" si="52"/>
        <v>0</v>
      </c>
      <c r="AT119" s="25">
        <f t="shared" si="53"/>
        <v>0</v>
      </c>
      <c r="AU119" s="25">
        <f t="shared" si="54"/>
        <v>0</v>
      </c>
      <c r="AV119" s="25">
        <f t="shared" si="55"/>
        <v>0</v>
      </c>
      <c r="AW119" s="25">
        <f t="shared" si="56"/>
        <v>0</v>
      </c>
      <c r="AX119" s="25">
        <f t="shared" si="57"/>
        <v>0</v>
      </c>
      <c r="AZ119" s="23" t="e">
        <f t="shared" si="58"/>
        <v>#DIV/0!</v>
      </c>
      <c r="BA119" s="23" t="e">
        <f t="shared" si="59"/>
        <v>#DIV/0!</v>
      </c>
      <c r="BB119" s="23" t="e">
        <f t="shared" si="60"/>
        <v>#DIV/0!</v>
      </c>
      <c r="BC119" s="23" t="e">
        <f t="shared" si="61"/>
        <v>#DIV/0!</v>
      </c>
      <c r="BD119" s="23" t="e">
        <f t="shared" si="62"/>
        <v>#DIV/0!</v>
      </c>
      <c r="BE119" s="23" t="e">
        <f t="shared" si="63"/>
        <v>#DIV/0!</v>
      </c>
      <c r="BF119" s="23" t="e">
        <f t="shared" si="64"/>
        <v>#DIV/0!</v>
      </c>
      <c r="BG119" s="23"/>
      <c r="BH119" s="23"/>
      <c r="BQ119" s="1" t="str">
        <f t="shared" si="30"/>
        <v/>
      </c>
      <c r="BR119" s="1">
        <f>IF(BQ119=1,COUNTIF($BQ$15:BQ119,1),0)</f>
        <v>0</v>
      </c>
    </row>
    <row r="120" spans="1:70" ht="25.5" customHeight="1">
      <c r="A120" s="326" t="s">
        <v>250</v>
      </c>
      <c r="B120" s="317" t="str">
        <f>入力シート!H113&amp;""</f>
        <v/>
      </c>
      <c r="C120" s="318"/>
      <c r="D120" s="318"/>
      <c r="E120" s="318"/>
      <c r="F120" s="11"/>
      <c r="G120" s="11"/>
      <c r="H120" s="11"/>
      <c r="I120" s="11"/>
      <c r="J120" s="11"/>
      <c r="K120" s="11"/>
      <c r="M120" s="7">
        <v>4</v>
      </c>
      <c r="N120" s="60"/>
      <c r="O120" s="66"/>
      <c r="P120" s="77" t="s">
        <v>64</v>
      </c>
      <c r="Q120" s="74"/>
      <c r="R120" s="71" t="s">
        <v>87</v>
      </c>
      <c r="S120" s="61"/>
      <c r="T120" s="71" t="s">
        <v>87</v>
      </c>
      <c r="U120" s="45">
        <f t="shared" si="37"/>
        <v>0</v>
      </c>
      <c r="V120" s="69"/>
      <c r="W120" s="49"/>
      <c r="X120" s="49"/>
      <c r="Y120" s="49"/>
      <c r="Z120" s="49"/>
      <c r="AA120" s="49"/>
      <c r="AB120" s="50" t="str">
        <f t="shared" si="38"/>
        <v>基準年度を選択してください</v>
      </c>
      <c r="AC120" s="67">
        <f t="shared" si="39"/>
        <v>0</v>
      </c>
      <c r="AD120" s="49">
        <f t="shared" si="40"/>
        <v>0</v>
      </c>
      <c r="AE120" s="50" t="str">
        <f t="shared" si="41"/>
        <v/>
      </c>
      <c r="AF120" s="50" t="e">
        <f t="shared" si="42"/>
        <v>#VALUE!</v>
      </c>
      <c r="AG120" s="67" t="str">
        <f t="shared" si="29"/>
        <v/>
      </c>
      <c r="AH120" s="49"/>
      <c r="AI120" s="30">
        <f t="shared" si="43"/>
        <v>0</v>
      </c>
      <c r="AJ120" s="48"/>
      <c r="AK120" s="24">
        <f t="shared" si="44"/>
        <v>0</v>
      </c>
      <c r="AL120" s="24">
        <f t="shared" si="45"/>
        <v>0</v>
      </c>
      <c r="AM120" s="24">
        <f t="shared" si="46"/>
        <v>0</v>
      </c>
      <c r="AN120" s="24">
        <f t="shared" si="47"/>
        <v>0</v>
      </c>
      <c r="AO120" s="25">
        <f t="shared" si="48"/>
        <v>0</v>
      </c>
      <c r="AP120" s="25">
        <f t="shared" si="49"/>
        <v>0</v>
      </c>
      <c r="AQ120" s="25">
        <f t="shared" si="50"/>
        <v>0</v>
      </c>
      <c r="AR120" s="25">
        <f t="shared" si="51"/>
        <v>0</v>
      </c>
      <c r="AS120" s="25">
        <f t="shared" si="52"/>
        <v>0</v>
      </c>
      <c r="AT120" s="25">
        <f t="shared" si="53"/>
        <v>0</v>
      </c>
      <c r="AU120" s="25">
        <f t="shared" si="54"/>
        <v>0</v>
      </c>
      <c r="AV120" s="25">
        <f t="shared" si="55"/>
        <v>0</v>
      </c>
      <c r="AW120" s="25">
        <f t="shared" si="56"/>
        <v>0</v>
      </c>
      <c r="AX120" s="25">
        <f t="shared" si="57"/>
        <v>0</v>
      </c>
      <c r="AZ120" s="23" t="e">
        <f t="shared" si="58"/>
        <v>#DIV/0!</v>
      </c>
      <c r="BA120" s="23" t="e">
        <f t="shared" si="59"/>
        <v>#DIV/0!</v>
      </c>
      <c r="BB120" s="23" t="e">
        <f t="shared" si="60"/>
        <v>#DIV/0!</v>
      </c>
      <c r="BC120" s="23" t="e">
        <f t="shared" si="61"/>
        <v>#DIV/0!</v>
      </c>
      <c r="BD120" s="23" t="e">
        <f t="shared" si="62"/>
        <v>#DIV/0!</v>
      </c>
      <c r="BE120" s="23" t="e">
        <f t="shared" si="63"/>
        <v>#DIV/0!</v>
      </c>
      <c r="BF120" s="23" t="e">
        <f t="shared" si="64"/>
        <v>#DIV/0!</v>
      </c>
      <c r="BG120" s="23"/>
      <c r="BH120" s="23"/>
      <c r="BQ120" s="1" t="str">
        <f t="shared" si="30"/>
        <v/>
      </c>
      <c r="BR120" s="1">
        <f>IF(BQ120=1,COUNTIF($BQ$15:BQ120,1),0)</f>
        <v>0</v>
      </c>
    </row>
    <row r="121" spans="1:70" ht="25.5" customHeight="1">
      <c r="A121" s="327"/>
      <c r="B121" s="319"/>
      <c r="C121" s="319"/>
      <c r="D121" s="319"/>
      <c r="E121" s="319"/>
      <c r="F121" s="11"/>
      <c r="G121" s="11"/>
      <c r="H121" s="11"/>
      <c r="I121" s="11"/>
      <c r="J121" s="11"/>
      <c r="K121" s="11"/>
      <c r="M121" s="7">
        <v>5</v>
      </c>
      <c r="N121" s="60"/>
      <c r="O121" s="66"/>
      <c r="P121" s="77" t="s">
        <v>64</v>
      </c>
      <c r="Q121" s="74"/>
      <c r="R121" s="71" t="s">
        <v>87</v>
      </c>
      <c r="S121" s="61"/>
      <c r="T121" s="71" t="s">
        <v>87</v>
      </c>
      <c r="U121" s="45">
        <f t="shared" si="37"/>
        <v>0</v>
      </c>
      <c r="V121" s="69"/>
      <c r="W121" s="49"/>
      <c r="X121" s="49"/>
      <c r="Y121" s="49"/>
      <c r="Z121" s="49"/>
      <c r="AA121" s="49"/>
      <c r="AB121" s="50" t="str">
        <f t="shared" si="38"/>
        <v>基準年度を選択してください</v>
      </c>
      <c r="AC121" s="67">
        <f t="shared" si="39"/>
        <v>0</v>
      </c>
      <c r="AD121" s="49">
        <f t="shared" si="40"/>
        <v>0</v>
      </c>
      <c r="AE121" s="50" t="str">
        <f t="shared" si="41"/>
        <v/>
      </c>
      <c r="AF121" s="50" t="e">
        <f t="shared" si="42"/>
        <v>#VALUE!</v>
      </c>
      <c r="AG121" s="67" t="str">
        <f t="shared" si="29"/>
        <v/>
      </c>
      <c r="AH121" s="49"/>
      <c r="AI121" s="30">
        <f t="shared" si="43"/>
        <v>0</v>
      </c>
      <c r="AJ121" s="48"/>
      <c r="AK121" s="24">
        <f t="shared" si="44"/>
        <v>0</v>
      </c>
      <c r="AL121" s="24">
        <f t="shared" si="45"/>
        <v>0</v>
      </c>
      <c r="AM121" s="24">
        <f t="shared" si="46"/>
        <v>0</v>
      </c>
      <c r="AN121" s="24">
        <f t="shared" si="47"/>
        <v>0</v>
      </c>
      <c r="AO121" s="25">
        <f t="shared" si="48"/>
        <v>0</v>
      </c>
      <c r="AP121" s="25">
        <f t="shared" si="49"/>
        <v>0</v>
      </c>
      <c r="AQ121" s="25">
        <f t="shared" si="50"/>
        <v>0</v>
      </c>
      <c r="AR121" s="25">
        <f t="shared" si="51"/>
        <v>0</v>
      </c>
      <c r="AS121" s="25">
        <f t="shared" si="52"/>
        <v>0</v>
      </c>
      <c r="AT121" s="25">
        <f t="shared" si="53"/>
        <v>0</v>
      </c>
      <c r="AU121" s="25">
        <f t="shared" si="54"/>
        <v>0</v>
      </c>
      <c r="AV121" s="25">
        <f t="shared" si="55"/>
        <v>0</v>
      </c>
      <c r="AW121" s="25">
        <f t="shared" si="56"/>
        <v>0</v>
      </c>
      <c r="AX121" s="25">
        <f t="shared" si="57"/>
        <v>0</v>
      </c>
      <c r="AZ121" s="23" t="e">
        <f t="shared" si="58"/>
        <v>#DIV/0!</v>
      </c>
      <c r="BA121" s="23" t="e">
        <f t="shared" si="59"/>
        <v>#DIV/0!</v>
      </c>
      <c r="BB121" s="23" t="e">
        <f t="shared" si="60"/>
        <v>#DIV/0!</v>
      </c>
      <c r="BC121" s="23" t="e">
        <f t="shared" si="61"/>
        <v>#DIV/0!</v>
      </c>
      <c r="BD121" s="23" t="e">
        <f t="shared" si="62"/>
        <v>#DIV/0!</v>
      </c>
      <c r="BE121" s="23" t="e">
        <f t="shared" si="63"/>
        <v>#DIV/0!</v>
      </c>
      <c r="BF121" s="23" t="e">
        <f t="shared" si="64"/>
        <v>#DIV/0!</v>
      </c>
      <c r="BG121" s="23"/>
      <c r="BH121" s="23"/>
      <c r="BQ121" s="1" t="str">
        <f t="shared" si="30"/>
        <v/>
      </c>
      <c r="BR121" s="1">
        <f>IF(BQ121=1,COUNTIF($BQ$15:BQ121,1),0)</f>
        <v>0</v>
      </c>
    </row>
    <row r="122" spans="1:70" ht="25.5" customHeight="1">
      <c r="A122" s="328" t="s">
        <v>251</v>
      </c>
      <c r="B122" s="320">
        <f>入力シート!H114</f>
        <v>0</v>
      </c>
      <c r="C122" s="321"/>
      <c r="D122" s="321"/>
      <c r="E122" s="322"/>
      <c r="F122" s="11"/>
      <c r="G122" s="11"/>
      <c r="H122" s="11"/>
      <c r="I122" s="11"/>
      <c r="J122" s="11"/>
      <c r="K122" s="11"/>
      <c r="M122" s="7">
        <v>6</v>
      </c>
      <c r="N122" s="60"/>
      <c r="O122" s="66"/>
      <c r="P122" s="77" t="s">
        <v>64</v>
      </c>
      <c r="Q122" s="74"/>
      <c r="R122" s="71" t="s">
        <v>87</v>
      </c>
      <c r="S122" s="61"/>
      <c r="T122" s="71" t="s">
        <v>87</v>
      </c>
      <c r="U122" s="45">
        <f t="shared" si="37"/>
        <v>0</v>
      </c>
      <c r="V122" s="69"/>
      <c r="W122" s="49"/>
      <c r="X122" s="49"/>
      <c r="Y122" s="49"/>
      <c r="Z122" s="49"/>
      <c r="AA122" s="49"/>
      <c r="AB122" s="50" t="str">
        <f t="shared" si="38"/>
        <v>基準年度を選択してください</v>
      </c>
      <c r="AC122" s="67">
        <f t="shared" si="39"/>
        <v>0</v>
      </c>
      <c r="AD122" s="49">
        <f t="shared" si="40"/>
        <v>0</v>
      </c>
      <c r="AE122" s="50" t="str">
        <f t="shared" si="41"/>
        <v/>
      </c>
      <c r="AF122" s="50" t="e">
        <f t="shared" si="42"/>
        <v>#VALUE!</v>
      </c>
      <c r="AG122" s="67" t="str">
        <f t="shared" si="29"/>
        <v/>
      </c>
      <c r="AH122" s="49"/>
      <c r="AI122" s="30">
        <f t="shared" si="43"/>
        <v>0</v>
      </c>
      <c r="AJ122" s="48"/>
      <c r="AK122" s="24">
        <f t="shared" si="44"/>
        <v>0</v>
      </c>
      <c r="AL122" s="24">
        <f t="shared" si="45"/>
        <v>0</v>
      </c>
      <c r="AM122" s="24">
        <f t="shared" si="46"/>
        <v>0</v>
      </c>
      <c r="AN122" s="24">
        <f t="shared" si="47"/>
        <v>0</v>
      </c>
      <c r="AO122" s="25">
        <f t="shared" si="48"/>
        <v>0</v>
      </c>
      <c r="AP122" s="25">
        <f t="shared" si="49"/>
        <v>0</v>
      </c>
      <c r="AQ122" s="25">
        <f t="shared" si="50"/>
        <v>0</v>
      </c>
      <c r="AR122" s="25">
        <f t="shared" si="51"/>
        <v>0</v>
      </c>
      <c r="AS122" s="25">
        <f t="shared" si="52"/>
        <v>0</v>
      </c>
      <c r="AT122" s="25">
        <f t="shared" si="53"/>
        <v>0</v>
      </c>
      <c r="AU122" s="25">
        <f t="shared" si="54"/>
        <v>0</v>
      </c>
      <c r="AV122" s="25">
        <f t="shared" si="55"/>
        <v>0</v>
      </c>
      <c r="AW122" s="25">
        <f t="shared" si="56"/>
        <v>0</v>
      </c>
      <c r="AX122" s="25">
        <f t="shared" si="57"/>
        <v>0</v>
      </c>
      <c r="AZ122" s="23" t="e">
        <f t="shared" si="58"/>
        <v>#DIV/0!</v>
      </c>
      <c r="BA122" s="23" t="e">
        <f t="shared" si="59"/>
        <v>#DIV/0!</v>
      </c>
      <c r="BB122" s="23" t="e">
        <f t="shared" si="60"/>
        <v>#DIV/0!</v>
      </c>
      <c r="BC122" s="23" t="e">
        <f t="shared" si="61"/>
        <v>#DIV/0!</v>
      </c>
      <c r="BD122" s="23" t="e">
        <f t="shared" si="62"/>
        <v>#DIV/0!</v>
      </c>
      <c r="BE122" s="23" t="e">
        <f t="shared" si="63"/>
        <v>#DIV/0!</v>
      </c>
      <c r="BF122" s="23" t="e">
        <f t="shared" si="64"/>
        <v>#DIV/0!</v>
      </c>
      <c r="BG122" s="23"/>
      <c r="BH122" s="23"/>
      <c r="BQ122" s="1" t="str">
        <f t="shared" si="30"/>
        <v/>
      </c>
      <c r="BR122" s="1">
        <f>IF(BQ122=1,COUNTIF($BQ$15:BQ122,1),0)</f>
        <v>0</v>
      </c>
    </row>
    <row r="123" spans="1:70" ht="25.5" customHeight="1">
      <c r="A123" s="329"/>
      <c r="B123" s="323"/>
      <c r="C123" s="324"/>
      <c r="D123" s="324"/>
      <c r="E123" s="325"/>
      <c r="F123" s="11"/>
      <c r="G123" s="11"/>
      <c r="H123" s="11"/>
      <c r="I123" s="11"/>
      <c r="J123" s="11"/>
      <c r="K123" s="11"/>
      <c r="M123" s="7">
        <v>7</v>
      </c>
      <c r="N123" s="60"/>
      <c r="O123" s="66"/>
      <c r="P123" s="77" t="s">
        <v>64</v>
      </c>
      <c r="Q123" s="74"/>
      <c r="R123" s="71" t="s">
        <v>87</v>
      </c>
      <c r="S123" s="61"/>
      <c r="T123" s="71" t="s">
        <v>87</v>
      </c>
      <c r="U123" s="45">
        <f t="shared" si="37"/>
        <v>0</v>
      </c>
      <c r="V123" s="69"/>
      <c r="W123" s="49"/>
      <c r="X123" s="49"/>
      <c r="Y123" s="49"/>
      <c r="Z123" s="49"/>
      <c r="AA123" s="49"/>
      <c r="AB123" s="50" t="str">
        <f t="shared" si="38"/>
        <v>基準年度を選択してください</v>
      </c>
      <c r="AC123" s="67">
        <f t="shared" si="39"/>
        <v>0</v>
      </c>
      <c r="AD123" s="49">
        <f t="shared" si="40"/>
        <v>0</v>
      </c>
      <c r="AE123" s="50" t="str">
        <f t="shared" si="41"/>
        <v/>
      </c>
      <c r="AF123" s="50" t="e">
        <f t="shared" si="42"/>
        <v>#VALUE!</v>
      </c>
      <c r="AG123" s="67" t="str">
        <f t="shared" si="29"/>
        <v/>
      </c>
      <c r="AH123" s="49"/>
      <c r="AI123" s="30">
        <f t="shared" si="43"/>
        <v>0</v>
      </c>
      <c r="AJ123" s="48"/>
      <c r="AK123" s="24">
        <f t="shared" si="44"/>
        <v>0</v>
      </c>
      <c r="AL123" s="24">
        <f t="shared" si="45"/>
        <v>0</v>
      </c>
      <c r="AM123" s="24">
        <f t="shared" si="46"/>
        <v>0</v>
      </c>
      <c r="AN123" s="24">
        <f t="shared" si="47"/>
        <v>0</v>
      </c>
      <c r="AO123" s="25">
        <f t="shared" si="48"/>
        <v>0</v>
      </c>
      <c r="AP123" s="25">
        <f t="shared" si="49"/>
        <v>0</v>
      </c>
      <c r="AQ123" s="25">
        <f t="shared" si="50"/>
        <v>0</v>
      </c>
      <c r="AR123" s="25">
        <f t="shared" si="51"/>
        <v>0</v>
      </c>
      <c r="AS123" s="25">
        <f t="shared" si="52"/>
        <v>0</v>
      </c>
      <c r="AT123" s="25">
        <f t="shared" si="53"/>
        <v>0</v>
      </c>
      <c r="AU123" s="25">
        <f t="shared" si="54"/>
        <v>0</v>
      </c>
      <c r="AV123" s="25">
        <f t="shared" si="55"/>
        <v>0</v>
      </c>
      <c r="AW123" s="25">
        <f t="shared" si="56"/>
        <v>0</v>
      </c>
      <c r="AX123" s="25">
        <f t="shared" si="57"/>
        <v>0</v>
      </c>
      <c r="AZ123" s="23" t="e">
        <f t="shared" si="58"/>
        <v>#DIV/0!</v>
      </c>
      <c r="BA123" s="23" t="e">
        <f t="shared" si="59"/>
        <v>#DIV/0!</v>
      </c>
      <c r="BB123" s="23" t="e">
        <f t="shared" si="60"/>
        <v>#DIV/0!</v>
      </c>
      <c r="BC123" s="23" t="e">
        <f t="shared" si="61"/>
        <v>#DIV/0!</v>
      </c>
      <c r="BD123" s="23" t="e">
        <f t="shared" si="62"/>
        <v>#DIV/0!</v>
      </c>
      <c r="BE123" s="23" t="e">
        <f t="shared" si="63"/>
        <v>#DIV/0!</v>
      </c>
      <c r="BF123" s="23" t="e">
        <f t="shared" si="64"/>
        <v>#DIV/0!</v>
      </c>
      <c r="BG123" s="23"/>
      <c r="BH123" s="23"/>
      <c r="BQ123" s="1" t="str">
        <f t="shared" si="30"/>
        <v/>
      </c>
      <c r="BR123" s="1">
        <f>IF(BQ123=1,COUNTIF($BQ$15:BQ123,1),0)</f>
        <v>0</v>
      </c>
    </row>
    <row r="124" spans="1:70" ht="25.5" customHeight="1">
      <c r="M124" s="7">
        <v>8</v>
      </c>
      <c r="N124" s="60"/>
      <c r="O124" s="66"/>
      <c r="P124" s="77" t="s">
        <v>64</v>
      </c>
      <c r="Q124" s="74"/>
      <c r="R124" s="71" t="s">
        <v>87</v>
      </c>
      <c r="S124" s="61"/>
      <c r="T124" s="71" t="s">
        <v>87</v>
      </c>
      <c r="U124" s="45">
        <f t="shared" si="37"/>
        <v>0</v>
      </c>
      <c r="V124" s="69"/>
      <c r="W124" s="49"/>
      <c r="X124" s="49"/>
      <c r="Y124" s="49"/>
      <c r="Z124" s="49"/>
      <c r="AA124" s="49"/>
      <c r="AB124" s="50" t="str">
        <f t="shared" si="38"/>
        <v>基準年度を選択してください</v>
      </c>
      <c r="AC124" s="67">
        <f t="shared" si="39"/>
        <v>0</v>
      </c>
      <c r="AD124" s="49">
        <f t="shared" si="40"/>
        <v>0</v>
      </c>
      <c r="AE124" s="50" t="str">
        <f t="shared" si="41"/>
        <v/>
      </c>
      <c r="AF124" s="50" t="e">
        <f t="shared" si="42"/>
        <v>#VALUE!</v>
      </c>
      <c r="AG124" s="67" t="str">
        <f t="shared" si="29"/>
        <v/>
      </c>
      <c r="AH124" s="49"/>
      <c r="AI124" s="30">
        <f t="shared" si="43"/>
        <v>0</v>
      </c>
      <c r="AJ124" s="48"/>
      <c r="AK124" s="24">
        <f t="shared" si="44"/>
        <v>0</v>
      </c>
      <c r="AL124" s="24">
        <f t="shared" si="45"/>
        <v>0</v>
      </c>
      <c r="AM124" s="24">
        <f t="shared" si="46"/>
        <v>0</v>
      </c>
      <c r="AN124" s="24">
        <f t="shared" si="47"/>
        <v>0</v>
      </c>
      <c r="AO124" s="25">
        <f t="shared" si="48"/>
        <v>0</v>
      </c>
      <c r="AP124" s="25">
        <f t="shared" si="49"/>
        <v>0</v>
      </c>
      <c r="AQ124" s="25">
        <f t="shared" si="50"/>
        <v>0</v>
      </c>
      <c r="AR124" s="25">
        <f t="shared" si="51"/>
        <v>0</v>
      </c>
      <c r="AS124" s="25">
        <f t="shared" si="52"/>
        <v>0</v>
      </c>
      <c r="AT124" s="25">
        <f t="shared" si="53"/>
        <v>0</v>
      </c>
      <c r="AU124" s="25">
        <f t="shared" si="54"/>
        <v>0</v>
      </c>
      <c r="AV124" s="25">
        <f t="shared" si="55"/>
        <v>0</v>
      </c>
      <c r="AW124" s="25">
        <f t="shared" si="56"/>
        <v>0</v>
      </c>
      <c r="AX124" s="25">
        <f t="shared" si="57"/>
        <v>0</v>
      </c>
      <c r="AZ124" s="23" t="e">
        <f t="shared" si="58"/>
        <v>#DIV/0!</v>
      </c>
      <c r="BA124" s="23" t="e">
        <f t="shared" si="59"/>
        <v>#DIV/0!</v>
      </c>
      <c r="BB124" s="23" t="e">
        <f t="shared" si="60"/>
        <v>#DIV/0!</v>
      </c>
      <c r="BC124" s="23" t="e">
        <f t="shared" si="61"/>
        <v>#DIV/0!</v>
      </c>
      <c r="BD124" s="23" t="e">
        <f t="shared" si="62"/>
        <v>#DIV/0!</v>
      </c>
      <c r="BE124" s="23" t="e">
        <f t="shared" si="63"/>
        <v>#DIV/0!</v>
      </c>
      <c r="BF124" s="23" t="e">
        <f t="shared" si="64"/>
        <v>#DIV/0!</v>
      </c>
      <c r="BG124" s="23"/>
      <c r="BH124" s="23"/>
      <c r="BQ124" s="1" t="str">
        <f t="shared" si="30"/>
        <v/>
      </c>
      <c r="BR124" s="1">
        <f>IF(BQ124=1,COUNTIF($BQ$15:BQ124,1),0)</f>
        <v>0</v>
      </c>
    </row>
    <row r="125" spans="1:70" ht="25.5" customHeight="1">
      <c r="A125" s="376" t="s">
        <v>275</v>
      </c>
      <c r="B125" s="377"/>
      <c r="C125" s="377"/>
      <c r="D125" s="377"/>
      <c r="E125" s="377"/>
      <c r="F125" s="377"/>
      <c r="G125" s="377"/>
      <c r="H125" s="377"/>
      <c r="I125" s="377"/>
      <c r="J125" s="377"/>
      <c r="K125" s="378"/>
      <c r="M125" s="7">
        <v>9</v>
      </c>
      <c r="N125" s="60"/>
      <c r="O125" s="66"/>
      <c r="P125" s="77" t="s">
        <v>64</v>
      </c>
      <c r="Q125" s="74"/>
      <c r="R125" s="71" t="s">
        <v>87</v>
      </c>
      <c r="S125" s="61"/>
      <c r="T125" s="71" t="s">
        <v>87</v>
      </c>
      <c r="U125" s="45">
        <f t="shared" si="37"/>
        <v>0</v>
      </c>
      <c r="V125" s="69"/>
      <c r="W125" s="49"/>
      <c r="X125" s="49"/>
      <c r="Y125" s="49"/>
      <c r="Z125" s="49"/>
      <c r="AA125" s="49"/>
      <c r="AB125" s="50" t="str">
        <f t="shared" si="38"/>
        <v>基準年度を選択してください</v>
      </c>
      <c r="AC125" s="67">
        <f t="shared" si="39"/>
        <v>0</v>
      </c>
      <c r="AD125" s="49">
        <f t="shared" si="40"/>
        <v>0</v>
      </c>
      <c r="AE125" s="50" t="str">
        <f t="shared" si="41"/>
        <v/>
      </c>
      <c r="AF125" s="50" t="e">
        <f t="shared" si="42"/>
        <v>#VALUE!</v>
      </c>
      <c r="AG125" s="67" t="str">
        <f t="shared" si="29"/>
        <v/>
      </c>
      <c r="AH125" s="49"/>
      <c r="AI125" s="30">
        <f t="shared" si="43"/>
        <v>0</v>
      </c>
      <c r="AJ125" s="48"/>
      <c r="AK125" s="24">
        <f t="shared" si="44"/>
        <v>0</v>
      </c>
      <c r="AL125" s="24">
        <f t="shared" si="45"/>
        <v>0</v>
      </c>
      <c r="AM125" s="24">
        <f t="shared" si="46"/>
        <v>0</v>
      </c>
      <c r="AN125" s="24">
        <f t="shared" si="47"/>
        <v>0</v>
      </c>
      <c r="AO125" s="25">
        <f t="shared" si="48"/>
        <v>0</v>
      </c>
      <c r="AP125" s="25">
        <f t="shared" si="49"/>
        <v>0</v>
      </c>
      <c r="AQ125" s="25">
        <f t="shared" si="50"/>
        <v>0</v>
      </c>
      <c r="AR125" s="25">
        <f t="shared" si="51"/>
        <v>0</v>
      </c>
      <c r="AS125" s="25">
        <f t="shared" si="52"/>
        <v>0</v>
      </c>
      <c r="AT125" s="25">
        <f t="shared" si="53"/>
        <v>0</v>
      </c>
      <c r="AU125" s="25">
        <f t="shared" si="54"/>
        <v>0</v>
      </c>
      <c r="AV125" s="25">
        <f t="shared" si="55"/>
        <v>0</v>
      </c>
      <c r="AW125" s="25">
        <f t="shared" si="56"/>
        <v>0</v>
      </c>
      <c r="AX125" s="25">
        <f t="shared" si="57"/>
        <v>0</v>
      </c>
      <c r="AZ125" s="23" t="e">
        <f t="shared" si="58"/>
        <v>#DIV/0!</v>
      </c>
      <c r="BA125" s="23" t="e">
        <f t="shared" si="59"/>
        <v>#DIV/0!</v>
      </c>
      <c r="BB125" s="23" t="e">
        <f t="shared" si="60"/>
        <v>#DIV/0!</v>
      </c>
      <c r="BC125" s="23" t="e">
        <f t="shared" si="61"/>
        <v>#DIV/0!</v>
      </c>
      <c r="BD125" s="23" t="e">
        <f t="shared" si="62"/>
        <v>#DIV/0!</v>
      </c>
      <c r="BE125" s="23" t="e">
        <f t="shared" si="63"/>
        <v>#DIV/0!</v>
      </c>
      <c r="BF125" s="23" t="e">
        <f t="shared" si="64"/>
        <v>#DIV/0!</v>
      </c>
      <c r="BG125" s="23"/>
      <c r="BH125" s="23"/>
      <c r="BQ125" s="1" t="str">
        <f t="shared" si="30"/>
        <v/>
      </c>
      <c r="BR125" s="1">
        <f>IF(BQ125=1,COUNTIF($BQ$15:BQ125,1),0)</f>
        <v>0</v>
      </c>
    </row>
    <row r="126" spans="1:70" ht="25.5" customHeight="1">
      <c r="A126" s="379"/>
      <c r="B126" s="380"/>
      <c r="C126" s="380"/>
      <c r="D126" s="380"/>
      <c r="E126" s="380"/>
      <c r="F126" s="380"/>
      <c r="G126" s="380"/>
      <c r="H126" s="380"/>
      <c r="I126" s="380"/>
      <c r="J126" s="380"/>
      <c r="K126" s="381"/>
      <c r="M126" s="7">
        <v>10</v>
      </c>
      <c r="N126" s="60"/>
      <c r="O126" s="66"/>
      <c r="P126" s="77" t="s">
        <v>64</v>
      </c>
      <c r="Q126" s="74"/>
      <c r="R126" s="71" t="s">
        <v>87</v>
      </c>
      <c r="S126" s="61"/>
      <c r="T126" s="71" t="s">
        <v>87</v>
      </c>
      <c r="U126" s="45">
        <f t="shared" si="37"/>
        <v>0</v>
      </c>
      <c r="V126" s="69"/>
      <c r="W126" s="49"/>
      <c r="X126" s="49"/>
      <c r="Y126" s="49"/>
      <c r="Z126" s="49"/>
      <c r="AA126" s="49"/>
      <c r="AB126" s="50" t="str">
        <f t="shared" si="38"/>
        <v>基準年度を選択してください</v>
      </c>
      <c r="AC126" s="67">
        <f t="shared" si="39"/>
        <v>0</v>
      </c>
      <c r="AD126" s="49">
        <f t="shared" si="40"/>
        <v>0</v>
      </c>
      <c r="AE126" s="50" t="str">
        <f t="shared" si="41"/>
        <v/>
      </c>
      <c r="AF126" s="50" t="e">
        <f t="shared" si="42"/>
        <v>#VALUE!</v>
      </c>
      <c r="AG126" s="67" t="str">
        <f t="shared" si="29"/>
        <v/>
      </c>
      <c r="AH126" s="49"/>
      <c r="AI126" s="30">
        <f t="shared" si="43"/>
        <v>0</v>
      </c>
      <c r="AJ126" s="48"/>
      <c r="AK126" s="24">
        <f t="shared" si="44"/>
        <v>0</v>
      </c>
      <c r="AL126" s="24">
        <f t="shared" si="45"/>
        <v>0</v>
      </c>
      <c r="AM126" s="24">
        <f t="shared" si="46"/>
        <v>0</v>
      </c>
      <c r="AN126" s="24">
        <f t="shared" si="47"/>
        <v>0</v>
      </c>
      <c r="AO126" s="25">
        <f t="shared" si="48"/>
        <v>0</v>
      </c>
      <c r="AP126" s="25">
        <f t="shared" si="49"/>
        <v>0</v>
      </c>
      <c r="AQ126" s="25">
        <f t="shared" si="50"/>
        <v>0</v>
      </c>
      <c r="AR126" s="25">
        <f t="shared" si="51"/>
        <v>0</v>
      </c>
      <c r="AS126" s="25">
        <f t="shared" si="52"/>
        <v>0</v>
      </c>
      <c r="AT126" s="25">
        <f t="shared" si="53"/>
        <v>0</v>
      </c>
      <c r="AU126" s="25">
        <f t="shared" si="54"/>
        <v>0</v>
      </c>
      <c r="AV126" s="25">
        <f t="shared" si="55"/>
        <v>0</v>
      </c>
      <c r="AW126" s="25">
        <f t="shared" si="56"/>
        <v>0</v>
      </c>
      <c r="AX126" s="25">
        <f t="shared" si="57"/>
        <v>0</v>
      </c>
      <c r="AZ126" s="23" t="e">
        <f t="shared" si="58"/>
        <v>#DIV/0!</v>
      </c>
      <c r="BA126" s="23" t="e">
        <f t="shared" si="59"/>
        <v>#DIV/0!</v>
      </c>
      <c r="BB126" s="23" t="e">
        <f t="shared" si="60"/>
        <v>#DIV/0!</v>
      </c>
      <c r="BC126" s="23" t="e">
        <f t="shared" si="61"/>
        <v>#DIV/0!</v>
      </c>
      <c r="BD126" s="23" t="e">
        <f t="shared" si="62"/>
        <v>#DIV/0!</v>
      </c>
      <c r="BE126" s="23" t="e">
        <f t="shared" si="63"/>
        <v>#DIV/0!</v>
      </c>
      <c r="BF126" s="23" t="e">
        <f t="shared" si="64"/>
        <v>#DIV/0!</v>
      </c>
      <c r="BG126" s="23"/>
      <c r="BH126" s="23"/>
      <c r="BQ126" s="1" t="str">
        <f t="shared" si="30"/>
        <v/>
      </c>
      <c r="BR126" s="1">
        <f>IF(BQ126=1,COUNTIF($BQ$15:BQ126,1),0)</f>
        <v>0</v>
      </c>
    </row>
    <row r="127" spans="1:70" ht="25.5" customHeight="1">
      <c r="A127" s="382"/>
      <c r="B127" s="344" t="s">
        <v>257</v>
      </c>
      <c r="C127" s="344"/>
      <c r="D127" s="344"/>
      <c r="E127" s="346" t="s">
        <v>258</v>
      </c>
      <c r="F127" s="347"/>
      <c r="G127" s="347"/>
      <c r="H127" s="348"/>
      <c r="I127" s="345" t="s">
        <v>17</v>
      </c>
      <c r="J127" s="345"/>
      <c r="K127" s="350"/>
      <c r="M127" s="7">
        <v>11</v>
      </c>
      <c r="N127" s="60"/>
      <c r="O127" s="66"/>
      <c r="P127" s="77" t="s">
        <v>64</v>
      </c>
      <c r="Q127" s="74"/>
      <c r="R127" s="71" t="s">
        <v>87</v>
      </c>
      <c r="S127" s="61"/>
      <c r="T127" s="71" t="s">
        <v>87</v>
      </c>
      <c r="U127" s="45">
        <f t="shared" si="37"/>
        <v>0</v>
      </c>
      <c r="V127" s="69"/>
      <c r="W127" s="49"/>
      <c r="X127" s="49"/>
      <c r="Y127" s="49"/>
      <c r="Z127" s="49"/>
      <c r="AA127" s="49"/>
      <c r="AB127" s="50" t="str">
        <f t="shared" si="38"/>
        <v>基準年度を選択してください</v>
      </c>
      <c r="AC127" s="67">
        <f t="shared" si="39"/>
        <v>0</v>
      </c>
      <c r="AD127" s="49">
        <f t="shared" si="40"/>
        <v>0</v>
      </c>
      <c r="AE127" s="50" t="str">
        <f t="shared" si="41"/>
        <v/>
      </c>
      <c r="AF127" s="50" t="e">
        <f t="shared" si="42"/>
        <v>#VALUE!</v>
      </c>
      <c r="AG127" s="67" t="str">
        <f t="shared" si="29"/>
        <v/>
      </c>
      <c r="AH127" s="49"/>
      <c r="AI127" s="30">
        <f t="shared" si="43"/>
        <v>0</v>
      </c>
      <c r="AJ127" s="48"/>
      <c r="AK127" s="24">
        <f t="shared" si="44"/>
        <v>0</v>
      </c>
      <c r="AL127" s="24">
        <f t="shared" si="45"/>
        <v>0</v>
      </c>
      <c r="AM127" s="24">
        <f t="shared" si="46"/>
        <v>0</v>
      </c>
      <c r="AN127" s="24">
        <f t="shared" si="47"/>
        <v>0</v>
      </c>
      <c r="AO127" s="25">
        <f t="shared" si="48"/>
        <v>0</v>
      </c>
      <c r="AP127" s="25">
        <f t="shared" si="49"/>
        <v>0</v>
      </c>
      <c r="AQ127" s="25">
        <f t="shared" si="50"/>
        <v>0</v>
      </c>
      <c r="AR127" s="25">
        <f t="shared" si="51"/>
        <v>0</v>
      </c>
      <c r="AS127" s="25">
        <f t="shared" si="52"/>
        <v>0</v>
      </c>
      <c r="AT127" s="25">
        <f t="shared" si="53"/>
        <v>0</v>
      </c>
      <c r="AU127" s="25">
        <f t="shared" si="54"/>
        <v>0</v>
      </c>
      <c r="AV127" s="25">
        <f t="shared" si="55"/>
        <v>0</v>
      </c>
      <c r="AW127" s="25">
        <f t="shared" si="56"/>
        <v>0</v>
      </c>
      <c r="AX127" s="25">
        <f t="shared" si="57"/>
        <v>0</v>
      </c>
      <c r="AZ127" s="23" t="e">
        <f t="shared" si="58"/>
        <v>#DIV/0!</v>
      </c>
      <c r="BA127" s="23" t="e">
        <f t="shared" si="59"/>
        <v>#DIV/0!</v>
      </c>
      <c r="BB127" s="23" t="e">
        <f t="shared" si="60"/>
        <v>#DIV/0!</v>
      </c>
      <c r="BC127" s="23" t="e">
        <f t="shared" si="61"/>
        <v>#DIV/0!</v>
      </c>
      <c r="BD127" s="23" t="e">
        <f t="shared" si="62"/>
        <v>#DIV/0!</v>
      </c>
      <c r="BE127" s="23" t="e">
        <f t="shared" si="63"/>
        <v>#DIV/0!</v>
      </c>
      <c r="BF127" s="23" t="e">
        <f t="shared" si="64"/>
        <v>#DIV/0!</v>
      </c>
      <c r="BG127" s="23"/>
      <c r="BH127" s="23"/>
      <c r="BQ127" s="1" t="str">
        <f t="shared" si="30"/>
        <v/>
      </c>
      <c r="BR127" s="1">
        <f>IF(BQ127=1,COUNTIF($BQ$15:BQ127,1),0)</f>
        <v>0</v>
      </c>
    </row>
    <row r="128" spans="1:70" ht="25.5" customHeight="1" thickBot="1">
      <c r="A128" s="383"/>
      <c r="B128" s="345"/>
      <c r="C128" s="345"/>
      <c r="D128" s="345"/>
      <c r="E128" s="349"/>
      <c r="F128" s="345"/>
      <c r="G128" s="345"/>
      <c r="H128" s="350"/>
      <c r="I128" s="351"/>
      <c r="J128" s="351"/>
      <c r="K128" s="352"/>
      <c r="M128" s="7">
        <v>12</v>
      </c>
      <c r="N128" s="60"/>
      <c r="O128" s="66"/>
      <c r="P128" s="77" t="s">
        <v>64</v>
      </c>
      <c r="Q128" s="74"/>
      <c r="R128" s="71" t="s">
        <v>87</v>
      </c>
      <c r="S128" s="61"/>
      <c r="T128" s="71" t="s">
        <v>87</v>
      </c>
      <c r="U128" s="45">
        <f t="shared" si="37"/>
        <v>0</v>
      </c>
      <c r="V128" s="69"/>
      <c r="W128" s="49"/>
      <c r="X128" s="49"/>
      <c r="Y128" s="49"/>
      <c r="Z128" s="49"/>
      <c r="AA128" s="49"/>
      <c r="AB128" s="50" t="str">
        <f t="shared" si="38"/>
        <v>基準年度を選択してください</v>
      </c>
      <c r="AC128" s="67">
        <f t="shared" si="39"/>
        <v>0</v>
      </c>
      <c r="AD128" s="49">
        <f t="shared" si="40"/>
        <v>0</v>
      </c>
      <c r="AE128" s="50" t="str">
        <f t="shared" si="41"/>
        <v/>
      </c>
      <c r="AF128" s="50" t="e">
        <f t="shared" si="42"/>
        <v>#VALUE!</v>
      </c>
      <c r="AG128" s="67" t="str">
        <f t="shared" si="29"/>
        <v/>
      </c>
      <c r="AH128" s="49"/>
      <c r="AI128" s="30">
        <f t="shared" si="43"/>
        <v>0</v>
      </c>
      <c r="AJ128" s="48"/>
      <c r="AK128" s="24">
        <f t="shared" si="44"/>
        <v>0</v>
      </c>
      <c r="AL128" s="24">
        <f t="shared" si="45"/>
        <v>0</v>
      </c>
      <c r="AM128" s="24">
        <f t="shared" si="46"/>
        <v>0</v>
      </c>
      <c r="AN128" s="24">
        <f t="shared" si="47"/>
        <v>0</v>
      </c>
      <c r="AO128" s="25">
        <f t="shared" si="48"/>
        <v>0</v>
      </c>
      <c r="AP128" s="25">
        <f t="shared" si="49"/>
        <v>0</v>
      </c>
      <c r="AQ128" s="25">
        <f t="shared" si="50"/>
        <v>0</v>
      </c>
      <c r="AR128" s="25">
        <f t="shared" si="51"/>
        <v>0</v>
      </c>
      <c r="AS128" s="25">
        <f t="shared" si="52"/>
        <v>0</v>
      </c>
      <c r="AT128" s="25">
        <f t="shared" si="53"/>
        <v>0</v>
      </c>
      <c r="AU128" s="25">
        <f t="shared" si="54"/>
        <v>0</v>
      </c>
      <c r="AV128" s="25">
        <f t="shared" si="55"/>
        <v>0</v>
      </c>
      <c r="AW128" s="25">
        <f t="shared" si="56"/>
        <v>0</v>
      </c>
      <c r="AX128" s="25">
        <f t="shared" si="57"/>
        <v>0</v>
      </c>
      <c r="AZ128" s="23" t="e">
        <f t="shared" si="58"/>
        <v>#DIV/0!</v>
      </c>
      <c r="BA128" s="23" t="e">
        <f t="shared" si="59"/>
        <v>#DIV/0!</v>
      </c>
      <c r="BB128" s="23" t="e">
        <f t="shared" si="60"/>
        <v>#DIV/0!</v>
      </c>
      <c r="BC128" s="23" t="e">
        <f t="shared" si="61"/>
        <v>#DIV/0!</v>
      </c>
      <c r="BD128" s="23" t="e">
        <f t="shared" si="62"/>
        <v>#DIV/0!</v>
      </c>
      <c r="BE128" s="23" t="e">
        <f t="shared" si="63"/>
        <v>#DIV/0!</v>
      </c>
      <c r="BF128" s="23" t="e">
        <f t="shared" si="64"/>
        <v>#DIV/0!</v>
      </c>
      <c r="BG128" s="23"/>
      <c r="BH128" s="23"/>
      <c r="BQ128" s="1" t="str">
        <f t="shared" si="30"/>
        <v/>
      </c>
      <c r="BR128" s="1">
        <f>IF(BQ128=1,COUNTIF($BQ$15:BQ128,1),0)</f>
        <v>0</v>
      </c>
    </row>
    <row r="129" spans="1:70" ht="25.5" customHeight="1">
      <c r="A129" s="353" t="str">
        <f>入力シート!C118</f>
        <v>□</v>
      </c>
      <c r="B129" s="355" t="s">
        <v>57</v>
      </c>
      <c r="C129" s="355"/>
      <c r="D129" s="355"/>
      <c r="E129" s="357" t="str">
        <f>入力シート!N118&amp;""</f>
        <v/>
      </c>
      <c r="F129" s="358"/>
      <c r="G129" s="358"/>
      <c r="H129" s="359"/>
      <c r="I129" s="342" t="str">
        <f>IF(入力シート!W118="","",入力シート!W118)</f>
        <v/>
      </c>
      <c r="J129" s="342"/>
      <c r="K129" s="343"/>
      <c r="M129" s="7">
        <v>13</v>
      </c>
      <c r="N129" s="60"/>
      <c r="O129" s="66"/>
      <c r="P129" s="77" t="s">
        <v>64</v>
      </c>
      <c r="Q129" s="74"/>
      <c r="R129" s="71" t="s">
        <v>87</v>
      </c>
      <c r="S129" s="61"/>
      <c r="T129" s="71" t="s">
        <v>87</v>
      </c>
      <c r="U129" s="45">
        <f t="shared" si="37"/>
        <v>0</v>
      </c>
      <c r="V129" s="69"/>
      <c r="W129" s="49"/>
      <c r="X129" s="49"/>
      <c r="Y129" s="49"/>
      <c r="Z129" s="49"/>
      <c r="AA129" s="49"/>
      <c r="AB129" s="50" t="str">
        <f t="shared" si="38"/>
        <v>基準年度を選択してください</v>
      </c>
      <c r="AC129" s="67">
        <f t="shared" si="39"/>
        <v>0</v>
      </c>
      <c r="AD129" s="49">
        <f t="shared" si="40"/>
        <v>0</v>
      </c>
      <c r="AE129" s="50" t="str">
        <f t="shared" si="41"/>
        <v/>
      </c>
      <c r="AF129" s="50" t="e">
        <f t="shared" si="42"/>
        <v>#VALUE!</v>
      </c>
      <c r="AG129" s="67" t="str">
        <f t="shared" si="29"/>
        <v/>
      </c>
      <c r="AH129" s="49"/>
      <c r="AI129" s="30">
        <f t="shared" si="43"/>
        <v>0</v>
      </c>
      <c r="AJ129" s="48"/>
      <c r="AK129" s="24">
        <f t="shared" si="44"/>
        <v>0</v>
      </c>
      <c r="AL129" s="24">
        <f t="shared" si="45"/>
        <v>0</v>
      </c>
      <c r="AM129" s="24">
        <f t="shared" si="46"/>
        <v>0</v>
      </c>
      <c r="AN129" s="24">
        <f t="shared" si="47"/>
        <v>0</v>
      </c>
      <c r="AO129" s="25">
        <f t="shared" si="48"/>
        <v>0</v>
      </c>
      <c r="AP129" s="25">
        <f t="shared" si="49"/>
        <v>0</v>
      </c>
      <c r="AQ129" s="25">
        <f t="shared" si="50"/>
        <v>0</v>
      </c>
      <c r="AR129" s="25">
        <f t="shared" si="51"/>
        <v>0</v>
      </c>
      <c r="AS129" s="25">
        <f t="shared" si="52"/>
        <v>0</v>
      </c>
      <c r="AT129" s="25">
        <f t="shared" si="53"/>
        <v>0</v>
      </c>
      <c r="AU129" s="25">
        <f t="shared" si="54"/>
        <v>0</v>
      </c>
      <c r="AV129" s="25">
        <f t="shared" si="55"/>
        <v>0</v>
      </c>
      <c r="AW129" s="25">
        <f t="shared" si="56"/>
        <v>0</v>
      </c>
      <c r="AX129" s="25">
        <f t="shared" si="57"/>
        <v>0</v>
      </c>
      <c r="AZ129" s="23" t="e">
        <f t="shared" si="58"/>
        <v>#DIV/0!</v>
      </c>
      <c r="BA129" s="23" t="e">
        <f t="shared" si="59"/>
        <v>#DIV/0!</v>
      </c>
      <c r="BB129" s="23" t="e">
        <f t="shared" si="60"/>
        <v>#DIV/0!</v>
      </c>
      <c r="BC129" s="23" t="e">
        <f t="shared" si="61"/>
        <v>#DIV/0!</v>
      </c>
      <c r="BD129" s="23" t="e">
        <f t="shared" si="62"/>
        <v>#DIV/0!</v>
      </c>
      <c r="BE129" s="23" t="e">
        <f t="shared" si="63"/>
        <v>#DIV/0!</v>
      </c>
      <c r="BF129" s="23" t="e">
        <f t="shared" si="64"/>
        <v>#DIV/0!</v>
      </c>
      <c r="BG129" s="23"/>
      <c r="BH129" s="23"/>
      <c r="BQ129" s="1" t="str">
        <f t="shared" si="30"/>
        <v/>
      </c>
      <c r="BR129" s="1">
        <f>IF(BQ129=1,COUNTIF($BQ$15:BQ129,1),0)</f>
        <v>0</v>
      </c>
    </row>
    <row r="130" spans="1:70" ht="25.5" customHeight="1">
      <c r="A130" s="354"/>
      <c r="B130" s="356"/>
      <c r="C130" s="356"/>
      <c r="D130" s="356"/>
      <c r="E130" s="360"/>
      <c r="F130" s="361"/>
      <c r="G130" s="361"/>
      <c r="H130" s="362"/>
      <c r="I130" s="342"/>
      <c r="J130" s="342"/>
      <c r="K130" s="343"/>
      <c r="M130" s="7">
        <v>14</v>
      </c>
      <c r="N130" s="60"/>
      <c r="O130" s="66"/>
      <c r="P130" s="77" t="s">
        <v>64</v>
      </c>
      <c r="Q130" s="74"/>
      <c r="R130" s="71" t="s">
        <v>87</v>
      </c>
      <c r="S130" s="61"/>
      <c r="T130" s="71" t="s">
        <v>87</v>
      </c>
      <c r="U130" s="45">
        <f t="shared" si="37"/>
        <v>0</v>
      </c>
      <c r="V130" s="69"/>
      <c r="W130" s="49"/>
      <c r="X130" s="49"/>
      <c r="Y130" s="49"/>
      <c r="Z130" s="49"/>
      <c r="AA130" s="49"/>
      <c r="AB130" s="50" t="str">
        <f t="shared" si="38"/>
        <v>基準年度を選択してください</v>
      </c>
      <c r="AC130" s="67">
        <f t="shared" si="39"/>
        <v>0</v>
      </c>
      <c r="AD130" s="49">
        <f t="shared" si="40"/>
        <v>0</v>
      </c>
      <c r="AE130" s="50" t="str">
        <f t="shared" si="41"/>
        <v/>
      </c>
      <c r="AF130" s="50" t="e">
        <f t="shared" si="42"/>
        <v>#VALUE!</v>
      </c>
      <c r="AG130" s="67" t="str">
        <f t="shared" si="29"/>
        <v/>
      </c>
      <c r="AH130" s="49"/>
      <c r="AI130" s="30">
        <f t="shared" si="43"/>
        <v>0</v>
      </c>
      <c r="AJ130" s="48"/>
      <c r="AK130" s="24">
        <f t="shared" si="44"/>
        <v>0</v>
      </c>
      <c r="AL130" s="24">
        <f t="shared" si="45"/>
        <v>0</v>
      </c>
      <c r="AM130" s="24">
        <f t="shared" si="46"/>
        <v>0</v>
      </c>
      <c r="AN130" s="24">
        <f t="shared" si="47"/>
        <v>0</v>
      </c>
      <c r="AO130" s="25">
        <f t="shared" si="48"/>
        <v>0</v>
      </c>
      <c r="AP130" s="25">
        <f t="shared" si="49"/>
        <v>0</v>
      </c>
      <c r="AQ130" s="25">
        <f t="shared" si="50"/>
        <v>0</v>
      </c>
      <c r="AR130" s="25">
        <f t="shared" si="51"/>
        <v>0</v>
      </c>
      <c r="AS130" s="25">
        <f t="shared" si="52"/>
        <v>0</v>
      </c>
      <c r="AT130" s="25">
        <f t="shared" si="53"/>
        <v>0</v>
      </c>
      <c r="AU130" s="25">
        <f t="shared" si="54"/>
        <v>0</v>
      </c>
      <c r="AV130" s="25">
        <f t="shared" si="55"/>
        <v>0</v>
      </c>
      <c r="AW130" s="25">
        <f t="shared" si="56"/>
        <v>0</v>
      </c>
      <c r="AX130" s="25">
        <f t="shared" si="57"/>
        <v>0</v>
      </c>
      <c r="AZ130" s="23" t="e">
        <f t="shared" si="58"/>
        <v>#DIV/0!</v>
      </c>
      <c r="BA130" s="23" t="e">
        <f t="shared" si="59"/>
        <v>#DIV/0!</v>
      </c>
      <c r="BB130" s="23" t="e">
        <f t="shared" si="60"/>
        <v>#DIV/0!</v>
      </c>
      <c r="BC130" s="23" t="e">
        <f t="shared" si="61"/>
        <v>#DIV/0!</v>
      </c>
      <c r="BD130" s="23" t="e">
        <f t="shared" si="62"/>
        <v>#DIV/0!</v>
      </c>
      <c r="BE130" s="23" t="e">
        <f t="shared" si="63"/>
        <v>#DIV/0!</v>
      </c>
      <c r="BF130" s="23" t="e">
        <f t="shared" si="64"/>
        <v>#DIV/0!</v>
      </c>
      <c r="BG130" s="23"/>
      <c r="BH130" s="23"/>
      <c r="BQ130" s="1" t="str">
        <f t="shared" si="30"/>
        <v/>
      </c>
      <c r="BR130" s="1">
        <f>IF(BQ130=1,COUNTIF($BQ$15:BQ130,1),0)</f>
        <v>0</v>
      </c>
    </row>
    <row r="131" spans="1:70" ht="25.5" customHeight="1">
      <c r="A131" s="363" t="str">
        <f>入力シート!C119</f>
        <v>□</v>
      </c>
      <c r="B131" s="355" t="s">
        <v>59</v>
      </c>
      <c r="C131" s="355"/>
      <c r="D131" s="369"/>
      <c r="E131" s="357" t="str">
        <f>入力シート!N119&amp;""</f>
        <v/>
      </c>
      <c r="F131" s="358"/>
      <c r="G131" s="358"/>
      <c r="H131" s="359"/>
      <c r="I131" s="342" t="str">
        <f>IF(入力シート!W119="","",入力シート!W119)</f>
        <v/>
      </c>
      <c r="J131" s="342"/>
      <c r="K131" s="343"/>
      <c r="M131" s="7">
        <v>15</v>
      </c>
      <c r="N131" s="60"/>
      <c r="O131" s="66"/>
      <c r="P131" s="77" t="s">
        <v>64</v>
      </c>
      <c r="Q131" s="74"/>
      <c r="R131" s="71" t="s">
        <v>87</v>
      </c>
      <c r="S131" s="61"/>
      <c r="T131" s="71" t="s">
        <v>87</v>
      </c>
      <c r="U131" s="45">
        <f t="shared" si="37"/>
        <v>0</v>
      </c>
      <c r="V131" s="69"/>
      <c r="W131" s="49"/>
      <c r="X131" s="49"/>
      <c r="Y131" s="49"/>
      <c r="Z131" s="49"/>
      <c r="AA131" s="49"/>
      <c r="AB131" s="50" t="str">
        <f t="shared" si="38"/>
        <v>基準年度を選択してください</v>
      </c>
      <c r="AC131" s="67">
        <f t="shared" si="39"/>
        <v>0</v>
      </c>
      <c r="AD131" s="49">
        <f t="shared" si="40"/>
        <v>0</v>
      </c>
      <c r="AE131" s="50" t="str">
        <f t="shared" si="41"/>
        <v/>
      </c>
      <c r="AF131" s="50" t="e">
        <f t="shared" si="42"/>
        <v>#VALUE!</v>
      </c>
      <c r="AG131" s="67" t="str">
        <f t="shared" si="29"/>
        <v/>
      </c>
      <c r="AH131" s="49"/>
      <c r="AI131" s="30">
        <f t="shared" si="43"/>
        <v>0</v>
      </c>
      <c r="AJ131" s="48"/>
      <c r="AK131" s="24">
        <f t="shared" si="44"/>
        <v>0</v>
      </c>
      <c r="AL131" s="24">
        <f t="shared" si="45"/>
        <v>0</v>
      </c>
      <c r="AM131" s="24">
        <f t="shared" si="46"/>
        <v>0</v>
      </c>
      <c r="AN131" s="24">
        <f t="shared" si="47"/>
        <v>0</v>
      </c>
      <c r="AO131" s="25">
        <f t="shared" si="48"/>
        <v>0</v>
      </c>
      <c r="AP131" s="25">
        <f t="shared" si="49"/>
        <v>0</v>
      </c>
      <c r="AQ131" s="25">
        <f t="shared" si="50"/>
        <v>0</v>
      </c>
      <c r="AR131" s="25">
        <f t="shared" si="51"/>
        <v>0</v>
      </c>
      <c r="AS131" s="25">
        <f t="shared" si="52"/>
        <v>0</v>
      </c>
      <c r="AT131" s="25">
        <f t="shared" si="53"/>
        <v>0</v>
      </c>
      <c r="AU131" s="25">
        <f t="shared" si="54"/>
        <v>0</v>
      </c>
      <c r="AV131" s="25">
        <f t="shared" si="55"/>
        <v>0</v>
      </c>
      <c r="AW131" s="25">
        <f t="shared" si="56"/>
        <v>0</v>
      </c>
      <c r="AX131" s="25">
        <f t="shared" si="57"/>
        <v>0</v>
      </c>
      <c r="AZ131" s="23" t="e">
        <f t="shared" si="58"/>
        <v>#DIV/0!</v>
      </c>
      <c r="BA131" s="23" t="e">
        <f t="shared" si="59"/>
        <v>#DIV/0!</v>
      </c>
      <c r="BB131" s="23" t="e">
        <f t="shared" si="60"/>
        <v>#DIV/0!</v>
      </c>
      <c r="BC131" s="23" t="e">
        <f t="shared" si="61"/>
        <v>#DIV/0!</v>
      </c>
      <c r="BD131" s="23" t="e">
        <f t="shared" si="62"/>
        <v>#DIV/0!</v>
      </c>
      <c r="BE131" s="23" t="e">
        <f t="shared" si="63"/>
        <v>#DIV/0!</v>
      </c>
      <c r="BF131" s="23" t="e">
        <f t="shared" si="64"/>
        <v>#DIV/0!</v>
      </c>
      <c r="BG131" s="23"/>
      <c r="BH131" s="23"/>
      <c r="BQ131" s="1" t="str">
        <f t="shared" si="30"/>
        <v/>
      </c>
      <c r="BR131" s="1">
        <f>IF(BQ131=1,COUNTIF($BQ$15:BQ131,1),0)</f>
        <v>0</v>
      </c>
    </row>
    <row r="132" spans="1:70" ht="25.5" customHeight="1">
      <c r="A132" s="354"/>
      <c r="B132" s="356"/>
      <c r="C132" s="356"/>
      <c r="D132" s="370"/>
      <c r="E132" s="360"/>
      <c r="F132" s="361"/>
      <c r="G132" s="361"/>
      <c r="H132" s="362"/>
      <c r="I132" s="342"/>
      <c r="J132" s="342"/>
      <c r="K132" s="343"/>
      <c r="M132" s="7">
        <v>16</v>
      </c>
      <c r="N132" s="60"/>
      <c r="O132" s="66"/>
      <c r="P132" s="77" t="s">
        <v>64</v>
      </c>
      <c r="Q132" s="74"/>
      <c r="R132" s="71" t="s">
        <v>87</v>
      </c>
      <c r="S132" s="61"/>
      <c r="T132" s="71" t="s">
        <v>87</v>
      </c>
      <c r="U132" s="45">
        <f t="shared" si="37"/>
        <v>0</v>
      </c>
      <c r="V132" s="69"/>
      <c r="W132" s="49"/>
      <c r="X132" s="49"/>
      <c r="Y132" s="49"/>
      <c r="Z132" s="49"/>
      <c r="AA132" s="49"/>
      <c r="AB132" s="50" t="str">
        <f t="shared" si="38"/>
        <v>基準年度を選択してください</v>
      </c>
      <c r="AC132" s="67">
        <f t="shared" si="39"/>
        <v>0</v>
      </c>
      <c r="AD132" s="49">
        <f t="shared" si="40"/>
        <v>0</v>
      </c>
      <c r="AE132" s="50" t="str">
        <f t="shared" si="41"/>
        <v/>
      </c>
      <c r="AF132" s="50" t="e">
        <f t="shared" si="42"/>
        <v>#VALUE!</v>
      </c>
      <c r="AG132" s="67" t="str">
        <f t="shared" si="29"/>
        <v/>
      </c>
      <c r="AH132" s="49"/>
      <c r="AI132" s="30">
        <f t="shared" si="43"/>
        <v>0</v>
      </c>
      <c r="AJ132" s="48"/>
      <c r="AK132" s="24">
        <f t="shared" si="44"/>
        <v>0</v>
      </c>
      <c r="AL132" s="24">
        <f t="shared" si="45"/>
        <v>0</v>
      </c>
      <c r="AM132" s="24">
        <f t="shared" si="46"/>
        <v>0</v>
      </c>
      <c r="AN132" s="24">
        <f t="shared" si="47"/>
        <v>0</v>
      </c>
      <c r="AO132" s="25">
        <f t="shared" si="48"/>
        <v>0</v>
      </c>
      <c r="AP132" s="25">
        <f t="shared" si="49"/>
        <v>0</v>
      </c>
      <c r="AQ132" s="25">
        <f t="shared" si="50"/>
        <v>0</v>
      </c>
      <c r="AR132" s="25">
        <f t="shared" si="51"/>
        <v>0</v>
      </c>
      <c r="AS132" s="25">
        <f t="shared" si="52"/>
        <v>0</v>
      </c>
      <c r="AT132" s="25">
        <f t="shared" si="53"/>
        <v>0</v>
      </c>
      <c r="AU132" s="25">
        <f t="shared" si="54"/>
        <v>0</v>
      </c>
      <c r="AV132" s="25">
        <f t="shared" si="55"/>
        <v>0</v>
      </c>
      <c r="AW132" s="25">
        <f t="shared" si="56"/>
        <v>0</v>
      </c>
      <c r="AX132" s="25">
        <f t="shared" si="57"/>
        <v>0</v>
      </c>
      <c r="AZ132" s="23" t="e">
        <f t="shared" si="58"/>
        <v>#DIV/0!</v>
      </c>
      <c r="BA132" s="23" t="e">
        <f t="shared" si="59"/>
        <v>#DIV/0!</v>
      </c>
      <c r="BB132" s="23" t="e">
        <f t="shared" si="60"/>
        <v>#DIV/0!</v>
      </c>
      <c r="BC132" s="23" t="e">
        <f t="shared" si="61"/>
        <v>#DIV/0!</v>
      </c>
      <c r="BD132" s="23" t="e">
        <f t="shared" si="62"/>
        <v>#DIV/0!</v>
      </c>
      <c r="BE132" s="23" t="e">
        <f t="shared" si="63"/>
        <v>#DIV/0!</v>
      </c>
      <c r="BF132" s="23" t="e">
        <f t="shared" si="64"/>
        <v>#DIV/0!</v>
      </c>
      <c r="BG132" s="23"/>
      <c r="BH132" s="23"/>
      <c r="BQ132" s="1" t="str">
        <f t="shared" si="30"/>
        <v/>
      </c>
      <c r="BR132" s="1">
        <f>IF(BQ132=1,COUNTIF($BQ$15:BQ132,1),0)</f>
        <v>0</v>
      </c>
    </row>
    <row r="133" spans="1:70" ht="25.5" customHeight="1">
      <c r="A133" s="363" t="str">
        <f>入力シート!C120</f>
        <v>□</v>
      </c>
      <c r="B133" s="364" t="s">
        <v>61</v>
      </c>
      <c r="C133" s="364"/>
      <c r="D133" s="365"/>
      <c r="E133" s="357" t="str">
        <f>入力シート!N120&amp;""</f>
        <v/>
      </c>
      <c r="F133" s="358"/>
      <c r="G133" s="358"/>
      <c r="H133" s="359"/>
      <c r="I133" s="342" t="str">
        <f>IF(入力シート!W120="","",入力シート!W120)</f>
        <v/>
      </c>
      <c r="J133" s="342"/>
      <c r="K133" s="343"/>
      <c r="M133" s="7">
        <v>17</v>
      </c>
      <c r="N133" s="60"/>
      <c r="O133" s="66"/>
      <c r="P133" s="77" t="s">
        <v>64</v>
      </c>
      <c r="Q133" s="74"/>
      <c r="R133" s="71" t="s">
        <v>87</v>
      </c>
      <c r="S133" s="61"/>
      <c r="T133" s="71" t="s">
        <v>87</v>
      </c>
      <c r="U133" s="45">
        <f t="shared" si="37"/>
        <v>0</v>
      </c>
      <c r="V133" s="69"/>
      <c r="W133" s="49"/>
      <c r="X133" s="49"/>
      <c r="Y133" s="49"/>
      <c r="Z133" s="49"/>
      <c r="AA133" s="49"/>
      <c r="AB133" s="50" t="str">
        <f t="shared" si="38"/>
        <v>基準年度を選択してください</v>
      </c>
      <c r="AC133" s="67">
        <f t="shared" si="39"/>
        <v>0</v>
      </c>
      <c r="AD133" s="49">
        <f t="shared" si="40"/>
        <v>0</v>
      </c>
      <c r="AE133" s="50" t="str">
        <f t="shared" si="41"/>
        <v/>
      </c>
      <c r="AF133" s="50" t="e">
        <f t="shared" si="42"/>
        <v>#VALUE!</v>
      </c>
      <c r="AG133" s="67" t="str">
        <f t="shared" si="29"/>
        <v/>
      </c>
      <c r="AH133" s="49"/>
      <c r="AI133" s="30">
        <f t="shared" si="43"/>
        <v>0</v>
      </c>
      <c r="AJ133" s="48"/>
      <c r="AK133" s="24">
        <f t="shared" si="44"/>
        <v>0</v>
      </c>
      <c r="AL133" s="24">
        <f t="shared" si="45"/>
        <v>0</v>
      </c>
      <c r="AM133" s="24">
        <f t="shared" si="46"/>
        <v>0</v>
      </c>
      <c r="AN133" s="24">
        <f t="shared" si="47"/>
        <v>0</v>
      </c>
      <c r="AO133" s="25">
        <f t="shared" si="48"/>
        <v>0</v>
      </c>
      <c r="AP133" s="25">
        <f t="shared" si="49"/>
        <v>0</v>
      </c>
      <c r="AQ133" s="25">
        <f t="shared" si="50"/>
        <v>0</v>
      </c>
      <c r="AR133" s="25">
        <f t="shared" si="51"/>
        <v>0</v>
      </c>
      <c r="AS133" s="25">
        <f t="shared" si="52"/>
        <v>0</v>
      </c>
      <c r="AT133" s="25">
        <f t="shared" si="53"/>
        <v>0</v>
      </c>
      <c r="AU133" s="25">
        <f t="shared" si="54"/>
        <v>0</v>
      </c>
      <c r="AV133" s="25">
        <f t="shared" si="55"/>
        <v>0</v>
      </c>
      <c r="AW133" s="25">
        <f t="shared" si="56"/>
        <v>0</v>
      </c>
      <c r="AX133" s="25">
        <f t="shared" si="57"/>
        <v>0</v>
      </c>
      <c r="AZ133" s="23" t="e">
        <f t="shared" si="58"/>
        <v>#DIV/0!</v>
      </c>
      <c r="BA133" s="23" t="e">
        <f t="shared" si="59"/>
        <v>#DIV/0!</v>
      </c>
      <c r="BB133" s="23" t="e">
        <f t="shared" si="60"/>
        <v>#DIV/0!</v>
      </c>
      <c r="BC133" s="23" t="e">
        <f t="shared" si="61"/>
        <v>#DIV/0!</v>
      </c>
      <c r="BD133" s="23" t="e">
        <f t="shared" si="62"/>
        <v>#DIV/0!</v>
      </c>
      <c r="BE133" s="23" t="e">
        <f t="shared" si="63"/>
        <v>#DIV/0!</v>
      </c>
      <c r="BF133" s="23" t="e">
        <f t="shared" si="64"/>
        <v>#DIV/0!</v>
      </c>
      <c r="BG133" s="23"/>
      <c r="BH133" s="23"/>
      <c r="BQ133" s="1" t="str">
        <f t="shared" si="30"/>
        <v/>
      </c>
      <c r="BR133" s="1">
        <f>IF(BQ133=1,COUNTIF($BQ$15:BQ133,1),0)</f>
        <v>0</v>
      </c>
    </row>
    <row r="134" spans="1:70" ht="25.5" customHeight="1">
      <c r="A134" s="354"/>
      <c r="B134" s="366"/>
      <c r="C134" s="366"/>
      <c r="D134" s="367"/>
      <c r="E134" s="360"/>
      <c r="F134" s="361"/>
      <c r="G134" s="361"/>
      <c r="H134" s="362"/>
      <c r="I134" s="342"/>
      <c r="J134" s="342"/>
      <c r="K134" s="343"/>
      <c r="M134" s="7">
        <v>18</v>
      </c>
      <c r="N134" s="60"/>
      <c r="O134" s="66"/>
      <c r="P134" s="77" t="s">
        <v>64</v>
      </c>
      <c r="Q134" s="74"/>
      <c r="R134" s="71" t="s">
        <v>87</v>
      </c>
      <c r="S134" s="61"/>
      <c r="T134" s="71" t="s">
        <v>87</v>
      </c>
      <c r="U134" s="45">
        <f t="shared" si="37"/>
        <v>0</v>
      </c>
      <c r="V134" s="69"/>
      <c r="W134" s="49"/>
      <c r="X134" s="49"/>
      <c r="Y134" s="49"/>
      <c r="Z134" s="49"/>
      <c r="AA134" s="49"/>
      <c r="AB134" s="50" t="str">
        <f t="shared" si="38"/>
        <v>基準年度を選択してください</v>
      </c>
      <c r="AC134" s="67">
        <f t="shared" si="39"/>
        <v>0</v>
      </c>
      <c r="AD134" s="49">
        <f t="shared" si="40"/>
        <v>0</v>
      </c>
      <c r="AE134" s="50" t="str">
        <f t="shared" si="41"/>
        <v/>
      </c>
      <c r="AF134" s="50" t="e">
        <f t="shared" si="42"/>
        <v>#VALUE!</v>
      </c>
      <c r="AG134" s="67" t="str">
        <f t="shared" si="29"/>
        <v/>
      </c>
      <c r="AH134" s="49"/>
      <c r="AI134" s="30">
        <f t="shared" si="43"/>
        <v>0</v>
      </c>
      <c r="AJ134" s="48"/>
      <c r="AK134" s="24">
        <f t="shared" si="44"/>
        <v>0</v>
      </c>
      <c r="AL134" s="24">
        <f t="shared" si="45"/>
        <v>0</v>
      </c>
      <c r="AM134" s="24">
        <f t="shared" si="46"/>
        <v>0</v>
      </c>
      <c r="AN134" s="24">
        <f t="shared" si="47"/>
        <v>0</v>
      </c>
      <c r="AO134" s="25">
        <f t="shared" si="48"/>
        <v>0</v>
      </c>
      <c r="AP134" s="25">
        <f t="shared" si="49"/>
        <v>0</v>
      </c>
      <c r="AQ134" s="25">
        <f t="shared" si="50"/>
        <v>0</v>
      </c>
      <c r="AR134" s="25">
        <f t="shared" si="51"/>
        <v>0</v>
      </c>
      <c r="AS134" s="25">
        <f t="shared" si="52"/>
        <v>0</v>
      </c>
      <c r="AT134" s="25">
        <f t="shared" si="53"/>
        <v>0</v>
      </c>
      <c r="AU134" s="25">
        <f t="shared" si="54"/>
        <v>0</v>
      </c>
      <c r="AV134" s="25">
        <f t="shared" si="55"/>
        <v>0</v>
      </c>
      <c r="AW134" s="25">
        <f t="shared" si="56"/>
        <v>0</v>
      </c>
      <c r="AX134" s="25">
        <f t="shared" si="57"/>
        <v>0</v>
      </c>
      <c r="AZ134" s="23" t="e">
        <f t="shared" si="58"/>
        <v>#DIV/0!</v>
      </c>
      <c r="BA134" s="23" t="e">
        <f t="shared" si="59"/>
        <v>#DIV/0!</v>
      </c>
      <c r="BB134" s="23" t="e">
        <f t="shared" si="60"/>
        <v>#DIV/0!</v>
      </c>
      <c r="BC134" s="23" t="e">
        <f t="shared" si="61"/>
        <v>#DIV/0!</v>
      </c>
      <c r="BD134" s="23" t="e">
        <f t="shared" si="62"/>
        <v>#DIV/0!</v>
      </c>
      <c r="BE134" s="23" t="e">
        <f t="shared" si="63"/>
        <v>#DIV/0!</v>
      </c>
      <c r="BF134" s="23" t="e">
        <f t="shared" si="64"/>
        <v>#DIV/0!</v>
      </c>
      <c r="BG134" s="23"/>
      <c r="BH134" s="23"/>
      <c r="BQ134" s="1" t="str">
        <f t="shared" si="30"/>
        <v/>
      </c>
      <c r="BR134" s="1">
        <f>IF(BQ134=1,COUNTIF($BQ$15:BQ134,1),0)</f>
        <v>0</v>
      </c>
    </row>
    <row r="135" spans="1:70" ht="25.5" customHeight="1">
      <c r="A135" s="363" t="str">
        <f>入力シート!C121</f>
        <v>□</v>
      </c>
      <c r="B135" s="355" t="s">
        <v>37</v>
      </c>
      <c r="C135" s="355"/>
      <c r="D135" s="369"/>
      <c r="E135" s="357" t="str">
        <f>入力シート!N121&amp;""</f>
        <v/>
      </c>
      <c r="F135" s="358"/>
      <c r="G135" s="358"/>
      <c r="H135" s="359"/>
      <c r="I135" s="342" t="str">
        <f>IF(入力シート!W121="","",入力シート!W121)</f>
        <v/>
      </c>
      <c r="J135" s="342"/>
      <c r="K135" s="343"/>
      <c r="M135" s="7">
        <v>19</v>
      </c>
      <c r="N135" s="60"/>
      <c r="O135" s="66"/>
      <c r="P135" s="77" t="s">
        <v>64</v>
      </c>
      <c r="Q135" s="74"/>
      <c r="R135" s="71" t="s">
        <v>87</v>
      </c>
      <c r="S135" s="61"/>
      <c r="T135" s="71" t="s">
        <v>87</v>
      </c>
      <c r="U135" s="45">
        <f t="shared" si="37"/>
        <v>0</v>
      </c>
      <c r="V135" s="69"/>
      <c r="W135" s="49"/>
      <c r="X135" s="49"/>
      <c r="Y135" s="49"/>
      <c r="Z135" s="49"/>
      <c r="AA135" s="49"/>
      <c r="AB135" s="50" t="str">
        <f t="shared" si="38"/>
        <v>基準年度を選択してください</v>
      </c>
      <c r="AC135" s="67">
        <f t="shared" si="39"/>
        <v>0</v>
      </c>
      <c r="AD135" s="49">
        <f t="shared" si="40"/>
        <v>0</v>
      </c>
      <c r="AE135" s="50" t="str">
        <f t="shared" si="41"/>
        <v/>
      </c>
      <c r="AF135" s="50" t="e">
        <f t="shared" si="42"/>
        <v>#VALUE!</v>
      </c>
      <c r="AG135" s="67" t="str">
        <f t="shared" si="29"/>
        <v/>
      </c>
      <c r="AH135" s="49"/>
      <c r="AI135" s="30">
        <f t="shared" si="43"/>
        <v>0</v>
      </c>
      <c r="AJ135" s="48"/>
      <c r="AK135" s="24">
        <f t="shared" si="44"/>
        <v>0</v>
      </c>
      <c r="AL135" s="24">
        <f t="shared" si="45"/>
        <v>0</v>
      </c>
      <c r="AM135" s="24">
        <f t="shared" si="46"/>
        <v>0</v>
      </c>
      <c r="AN135" s="24">
        <f t="shared" si="47"/>
        <v>0</v>
      </c>
      <c r="AO135" s="25">
        <f t="shared" si="48"/>
        <v>0</v>
      </c>
      <c r="AP135" s="25">
        <f t="shared" si="49"/>
        <v>0</v>
      </c>
      <c r="AQ135" s="25">
        <f t="shared" si="50"/>
        <v>0</v>
      </c>
      <c r="AR135" s="25">
        <f t="shared" si="51"/>
        <v>0</v>
      </c>
      <c r="AS135" s="25">
        <f t="shared" si="52"/>
        <v>0</v>
      </c>
      <c r="AT135" s="25">
        <f t="shared" si="53"/>
        <v>0</v>
      </c>
      <c r="AU135" s="25">
        <f t="shared" si="54"/>
        <v>0</v>
      </c>
      <c r="AV135" s="25">
        <f t="shared" si="55"/>
        <v>0</v>
      </c>
      <c r="AW135" s="25">
        <f t="shared" si="56"/>
        <v>0</v>
      </c>
      <c r="AX135" s="25">
        <f t="shared" si="57"/>
        <v>0</v>
      </c>
      <c r="AZ135" s="23" t="e">
        <f t="shared" si="58"/>
        <v>#DIV/0!</v>
      </c>
      <c r="BA135" s="23" t="e">
        <f t="shared" si="59"/>
        <v>#DIV/0!</v>
      </c>
      <c r="BB135" s="23" t="e">
        <f t="shared" si="60"/>
        <v>#DIV/0!</v>
      </c>
      <c r="BC135" s="23" t="e">
        <f t="shared" si="61"/>
        <v>#DIV/0!</v>
      </c>
      <c r="BD135" s="23" t="e">
        <f t="shared" si="62"/>
        <v>#DIV/0!</v>
      </c>
      <c r="BE135" s="23" t="e">
        <f t="shared" si="63"/>
        <v>#DIV/0!</v>
      </c>
      <c r="BF135" s="23" t="e">
        <f t="shared" si="64"/>
        <v>#DIV/0!</v>
      </c>
      <c r="BG135" s="23"/>
      <c r="BH135" s="23"/>
      <c r="BQ135" s="1" t="str">
        <f t="shared" si="30"/>
        <v/>
      </c>
      <c r="BR135" s="1">
        <f>IF(BQ135=1,COUNTIF($BQ$15:BQ135,1),0)</f>
        <v>0</v>
      </c>
    </row>
    <row r="136" spans="1:70" ht="25.5" customHeight="1" thickBot="1">
      <c r="A136" s="368"/>
      <c r="B136" s="356"/>
      <c r="C136" s="356"/>
      <c r="D136" s="370"/>
      <c r="E136" s="360"/>
      <c r="F136" s="361"/>
      <c r="G136" s="361"/>
      <c r="H136" s="362"/>
      <c r="I136" s="342"/>
      <c r="J136" s="342"/>
      <c r="K136" s="343"/>
      <c r="M136" s="7">
        <v>20</v>
      </c>
      <c r="N136" s="60"/>
      <c r="O136" s="66"/>
      <c r="P136" s="77" t="s">
        <v>64</v>
      </c>
      <c r="Q136" s="74"/>
      <c r="R136" s="71" t="s">
        <v>87</v>
      </c>
      <c r="S136" s="61"/>
      <c r="T136" s="71" t="s">
        <v>87</v>
      </c>
      <c r="U136" s="45">
        <f t="shared" si="37"/>
        <v>0</v>
      </c>
      <c r="V136" s="69"/>
      <c r="W136" s="49"/>
      <c r="X136" s="49"/>
      <c r="Y136" s="49"/>
      <c r="Z136" s="49"/>
      <c r="AA136" s="49"/>
      <c r="AB136" s="50" t="str">
        <f t="shared" si="38"/>
        <v>基準年度を選択してください</v>
      </c>
      <c r="AC136" s="67">
        <f t="shared" si="39"/>
        <v>0</v>
      </c>
      <c r="AD136" s="49">
        <f t="shared" si="40"/>
        <v>0</v>
      </c>
      <c r="AE136" s="50" t="str">
        <f t="shared" si="41"/>
        <v/>
      </c>
      <c r="AF136" s="50" t="e">
        <f t="shared" si="42"/>
        <v>#VALUE!</v>
      </c>
      <c r="AG136" s="67" t="str">
        <f t="shared" si="29"/>
        <v/>
      </c>
      <c r="AH136" s="49"/>
      <c r="AI136" s="30">
        <f t="shared" si="43"/>
        <v>0</v>
      </c>
      <c r="AJ136" s="48"/>
      <c r="AK136" s="24">
        <f t="shared" si="44"/>
        <v>0</v>
      </c>
      <c r="AL136" s="24">
        <f t="shared" si="45"/>
        <v>0</v>
      </c>
      <c r="AM136" s="24">
        <f t="shared" si="46"/>
        <v>0</v>
      </c>
      <c r="AN136" s="24">
        <f t="shared" si="47"/>
        <v>0</v>
      </c>
      <c r="AO136" s="25">
        <f t="shared" si="48"/>
        <v>0</v>
      </c>
      <c r="AP136" s="25">
        <f t="shared" si="49"/>
        <v>0</v>
      </c>
      <c r="AQ136" s="25">
        <f t="shared" si="50"/>
        <v>0</v>
      </c>
      <c r="AR136" s="25">
        <f t="shared" si="51"/>
        <v>0</v>
      </c>
      <c r="AS136" s="25">
        <f t="shared" si="52"/>
        <v>0</v>
      </c>
      <c r="AT136" s="25">
        <f t="shared" si="53"/>
        <v>0</v>
      </c>
      <c r="AU136" s="25">
        <f t="shared" si="54"/>
        <v>0</v>
      </c>
      <c r="AV136" s="25">
        <f t="shared" si="55"/>
        <v>0</v>
      </c>
      <c r="AW136" s="25">
        <f t="shared" si="56"/>
        <v>0</v>
      </c>
      <c r="AX136" s="25">
        <f t="shared" si="57"/>
        <v>0</v>
      </c>
      <c r="AZ136" s="23" t="e">
        <f t="shared" si="58"/>
        <v>#DIV/0!</v>
      </c>
      <c r="BA136" s="23" t="e">
        <f t="shared" si="59"/>
        <v>#DIV/0!</v>
      </c>
      <c r="BB136" s="23" t="e">
        <f t="shared" si="60"/>
        <v>#DIV/0!</v>
      </c>
      <c r="BC136" s="23" t="e">
        <f t="shared" si="61"/>
        <v>#DIV/0!</v>
      </c>
      <c r="BD136" s="23" t="e">
        <f t="shared" si="62"/>
        <v>#DIV/0!</v>
      </c>
      <c r="BE136" s="23" t="e">
        <f t="shared" si="63"/>
        <v>#DIV/0!</v>
      </c>
      <c r="BF136" s="23" t="e">
        <f t="shared" si="64"/>
        <v>#DIV/0!</v>
      </c>
      <c r="BG136" s="23"/>
      <c r="BH136" s="23"/>
      <c r="BQ136" s="1" t="str">
        <f t="shared" si="30"/>
        <v/>
      </c>
      <c r="BR136" s="1">
        <f>IF(BQ136=1,COUNTIF($BQ$15:BQ136,1),0)</f>
        <v>0</v>
      </c>
    </row>
    <row r="137" spans="1:70" ht="25.5" customHeight="1">
      <c r="M137" s="7">
        <v>21</v>
      </c>
      <c r="N137" s="60"/>
      <c r="O137" s="66"/>
      <c r="P137" s="77" t="s">
        <v>64</v>
      </c>
      <c r="Q137" s="74"/>
      <c r="R137" s="71" t="s">
        <v>87</v>
      </c>
      <c r="S137" s="61"/>
      <c r="T137" s="71" t="s">
        <v>87</v>
      </c>
      <c r="U137" s="45">
        <f t="shared" si="37"/>
        <v>0</v>
      </c>
      <c r="V137" s="69"/>
      <c r="W137" s="49"/>
      <c r="X137" s="49"/>
      <c r="Y137" s="49"/>
      <c r="Z137" s="49"/>
      <c r="AA137" s="49"/>
      <c r="AB137" s="50" t="str">
        <f t="shared" si="38"/>
        <v>基準年度を選択してください</v>
      </c>
      <c r="AC137" s="67">
        <f t="shared" si="39"/>
        <v>0</v>
      </c>
      <c r="AD137" s="49">
        <f t="shared" si="40"/>
        <v>0</v>
      </c>
      <c r="AE137" s="50" t="str">
        <f t="shared" si="41"/>
        <v/>
      </c>
      <c r="AF137" s="50" t="e">
        <f t="shared" si="42"/>
        <v>#VALUE!</v>
      </c>
      <c r="AG137" s="67" t="str">
        <f t="shared" si="29"/>
        <v/>
      </c>
      <c r="AH137" s="49"/>
      <c r="AI137" s="30">
        <f t="shared" si="43"/>
        <v>0</v>
      </c>
      <c r="AJ137" s="48"/>
      <c r="AK137" s="24">
        <f t="shared" si="44"/>
        <v>0</v>
      </c>
      <c r="AL137" s="24">
        <f t="shared" si="45"/>
        <v>0</v>
      </c>
      <c r="AM137" s="24">
        <f t="shared" si="46"/>
        <v>0</v>
      </c>
      <c r="AN137" s="24">
        <f t="shared" si="47"/>
        <v>0</v>
      </c>
      <c r="AO137" s="25">
        <f t="shared" si="48"/>
        <v>0</v>
      </c>
      <c r="AP137" s="25">
        <f t="shared" si="49"/>
        <v>0</v>
      </c>
      <c r="AQ137" s="25">
        <f t="shared" si="50"/>
        <v>0</v>
      </c>
      <c r="AR137" s="25">
        <f t="shared" si="51"/>
        <v>0</v>
      </c>
      <c r="AS137" s="25">
        <f t="shared" si="52"/>
        <v>0</v>
      </c>
      <c r="AT137" s="25">
        <f t="shared" si="53"/>
        <v>0</v>
      </c>
      <c r="AU137" s="25">
        <f t="shared" si="54"/>
        <v>0</v>
      </c>
      <c r="AV137" s="25">
        <f t="shared" si="55"/>
        <v>0</v>
      </c>
      <c r="AW137" s="25">
        <f t="shared" si="56"/>
        <v>0</v>
      </c>
      <c r="AX137" s="25">
        <f t="shared" si="57"/>
        <v>0</v>
      </c>
      <c r="AZ137" s="23" t="e">
        <f t="shared" si="58"/>
        <v>#DIV/0!</v>
      </c>
      <c r="BA137" s="23" t="e">
        <f t="shared" si="59"/>
        <v>#DIV/0!</v>
      </c>
      <c r="BB137" s="23" t="e">
        <f t="shared" si="60"/>
        <v>#DIV/0!</v>
      </c>
      <c r="BC137" s="23" t="e">
        <f t="shared" si="61"/>
        <v>#DIV/0!</v>
      </c>
      <c r="BD137" s="23" t="e">
        <f t="shared" si="62"/>
        <v>#DIV/0!</v>
      </c>
      <c r="BE137" s="23" t="e">
        <f t="shared" si="63"/>
        <v>#DIV/0!</v>
      </c>
      <c r="BF137" s="23" t="e">
        <f t="shared" si="64"/>
        <v>#DIV/0!</v>
      </c>
      <c r="BG137" s="23"/>
      <c r="BH137" s="23"/>
      <c r="BQ137" s="1" t="str">
        <f t="shared" si="30"/>
        <v/>
      </c>
      <c r="BR137" s="1">
        <f>IF(BQ137=1,COUNTIF($BQ$15:BQ137,1),0)</f>
        <v>0</v>
      </c>
    </row>
    <row r="138" spans="1:70" ht="25.5" customHeight="1">
      <c r="M138" s="7">
        <v>22</v>
      </c>
      <c r="N138" s="60"/>
      <c r="O138" s="66"/>
      <c r="P138" s="77" t="s">
        <v>64</v>
      </c>
      <c r="Q138" s="74"/>
      <c r="R138" s="71" t="s">
        <v>87</v>
      </c>
      <c r="S138" s="61"/>
      <c r="T138" s="71" t="s">
        <v>87</v>
      </c>
      <c r="U138" s="45">
        <f t="shared" si="37"/>
        <v>0</v>
      </c>
      <c r="V138" s="69"/>
      <c r="W138" s="49"/>
      <c r="X138" s="49"/>
      <c r="Y138" s="49"/>
      <c r="Z138" s="49"/>
      <c r="AA138" s="49"/>
      <c r="AB138" s="50" t="str">
        <f t="shared" si="38"/>
        <v>基準年度を選択してください</v>
      </c>
      <c r="AC138" s="67">
        <f t="shared" si="39"/>
        <v>0</v>
      </c>
      <c r="AD138" s="49">
        <f t="shared" si="40"/>
        <v>0</v>
      </c>
      <c r="AE138" s="50" t="str">
        <f t="shared" si="41"/>
        <v/>
      </c>
      <c r="AF138" s="50" t="e">
        <f t="shared" si="42"/>
        <v>#VALUE!</v>
      </c>
      <c r="AG138" s="67" t="str">
        <f t="shared" si="29"/>
        <v/>
      </c>
      <c r="AH138" s="49"/>
      <c r="AI138" s="30">
        <f t="shared" si="43"/>
        <v>0</v>
      </c>
      <c r="AJ138" s="48"/>
      <c r="AK138" s="24">
        <f t="shared" si="44"/>
        <v>0</v>
      </c>
      <c r="AL138" s="24">
        <f t="shared" si="45"/>
        <v>0</v>
      </c>
      <c r="AM138" s="24">
        <f t="shared" si="46"/>
        <v>0</v>
      </c>
      <c r="AN138" s="24">
        <f t="shared" si="47"/>
        <v>0</v>
      </c>
      <c r="AO138" s="25">
        <f t="shared" si="48"/>
        <v>0</v>
      </c>
      <c r="AP138" s="25">
        <f t="shared" si="49"/>
        <v>0</v>
      </c>
      <c r="AQ138" s="25">
        <f t="shared" si="50"/>
        <v>0</v>
      </c>
      <c r="AR138" s="25">
        <f t="shared" si="51"/>
        <v>0</v>
      </c>
      <c r="AS138" s="25">
        <f t="shared" si="52"/>
        <v>0</v>
      </c>
      <c r="AT138" s="25">
        <f t="shared" si="53"/>
        <v>0</v>
      </c>
      <c r="AU138" s="25">
        <f t="shared" si="54"/>
        <v>0</v>
      </c>
      <c r="AV138" s="25">
        <f t="shared" si="55"/>
        <v>0</v>
      </c>
      <c r="AW138" s="25">
        <f t="shared" si="56"/>
        <v>0</v>
      </c>
      <c r="AX138" s="25">
        <f t="shared" si="57"/>
        <v>0</v>
      </c>
      <c r="AZ138" s="23" t="e">
        <f t="shared" si="58"/>
        <v>#DIV/0!</v>
      </c>
      <c r="BA138" s="23" t="e">
        <f t="shared" si="59"/>
        <v>#DIV/0!</v>
      </c>
      <c r="BB138" s="23" t="e">
        <f t="shared" si="60"/>
        <v>#DIV/0!</v>
      </c>
      <c r="BC138" s="23" t="e">
        <f t="shared" si="61"/>
        <v>#DIV/0!</v>
      </c>
      <c r="BD138" s="23" t="e">
        <f t="shared" si="62"/>
        <v>#DIV/0!</v>
      </c>
      <c r="BE138" s="23" t="e">
        <f t="shared" si="63"/>
        <v>#DIV/0!</v>
      </c>
      <c r="BF138" s="23" t="e">
        <f t="shared" si="64"/>
        <v>#DIV/0!</v>
      </c>
      <c r="BG138" s="23"/>
      <c r="BH138" s="23"/>
      <c r="BQ138" s="1" t="str">
        <f t="shared" si="30"/>
        <v/>
      </c>
      <c r="BR138" s="1">
        <f>IF(BQ138=1,COUNTIF($BQ$15:BQ138,1),0)</f>
        <v>0</v>
      </c>
    </row>
    <row r="139" spans="1:70" ht="25.5" customHeight="1">
      <c r="M139" s="7">
        <v>23</v>
      </c>
      <c r="N139" s="60"/>
      <c r="O139" s="66"/>
      <c r="P139" s="77" t="s">
        <v>64</v>
      </c>
      <c r="Q139" s="74"/>
      <c r="R139" s="71" t="s">
        <v>87</v>
      </c>
      <c r="S139" s="61"/>
      <c r="T139" s="71" t="s">
        <v>87</v>
      </c>
      <c r="U139" s="45">
        <f t="shared" si="37"/>
        <v>0</v>
      </c>
      <c r="V139" s="69"/>
      <c r="W139" s="49"/>
      <c r="X139" s="49"/>
      <c r="Y139" s="49"/>
      <c r="Z139" s="49"/>
      <c r="AA139" s="49"/>
      <c r="AB139" s="50" t="str">
        <f t="shared" si="38"/>
        <v>基準年度を選択してください</v>
      </c>
      <c r="AC139" s="67">
        <f t="shared" si="39"/>
        <v>0</v>
      </c>
      <c r="AD139" s="49">
        <f t="shared" si="40"/>
        <v>0</v>
      </c>
      <c r="AE139" s="50" t="str">
        <f t="shared" si="41"/>
        <v/>
      </c>
      <c r="AF139" s="50" t="e">
        <f t="shared" si="42"/>
        <v>#VALUE!</v>
      </c>
      <c r="AG139" s="67" t="str">
        <f t="shared" si="29"/>
        <v/>
      </c>
      <c r="AH139" s="49"/>
      <c r="AI139" s="30">
        <f t="shared" si="43"/>
        <v>0</v>
      </c>
      <c r="AJ139" s="48"/>
      <c r="AK139" s="24">
        <f t="shared" si="44"/>
        <v>0</v>
      </c>
      <c r="AL139" s="24">
        <f t="shared" si="45"/>
        <v>0</v>
      </c>
      <c r="AM139" s="24">
        <f t="shared" si="46"/>
        <v>0</v>
      </c>
      <c r="AN139" s="24">
        <f t="shared" si="47"/>
        <v>0</v>
      </c>
      <c r="AO139" s="25">
        <f t="shared" si="48"/>
        <v>0</v>
      </c>
      <c r="AP139" s="25">
        <f t="shared" si="49"/>
        <v>0</v>
      </c>
      <c r="AQ139" s="25">
        <f t="shared" si="50"/>
        <v>0</v>
      </c>
      <c r="AR139" s="25">
        <f t="shared" si="51"/>
        <v>0</v>
      </c>
      <c r="AS139" s="25">
        <f t="shared" si="52"/>
        <v>0</v>
      </c>
      <c r="AT139" s="25">
        <f t="shared" si="53"/>
        <v>0</v>
      </c>
      <c r="AU139" s="25">
        <f t="shared" si="54"/>
        <v>0</v>
      </c>
      <c r="AV139" s="25">
        <f t="shared" si="55"/>
        <v>0</v>
      </c>
      <c r="AW139" s="25">
        <f t="shared" si="56"/>
        <v>0</v>
      </c>
      <c r="AX139" s="25">
        <f t="shared" si="57"/>
        <v>0</v>
      </c>
      <c r="AZ139" s="23" t="e">
        <f t="shared" si="58"/>
        <v>#DIV/0!</v>
      </c>
      <c r="BA139" s="23" t="e">
        <f t="shared" si="59"/>
        <v>#DIV/0!</v>
      </c>
      <c r="BB139" s="23" t="e">
        <f t="shared" si="60"/>
        <v>#DIV/0!</v>
      </c>
      <c r="BC139" s="23" t="e">
        <f t="shared" si="61"/>
        <v>#DIV/0!</v>
      </c>
      <c r="BD139" s="23" t="e">
        <f t="shared" si="62"/>
        <v>#DIV/0!</v>
      </c>
      <c r="BE139" s="23" t="e">
        <f t="shared" si="63"/>
        <v>#DIV/0!</v>
      </c>
      <c r="BF139" s="23" t="e">
        <f t="shared" si="64"/>
        <v>#DIV/0!</v>
      </c>
      <c r="BG139" s="23"/>
      <c r="BH139" s="23"/>
      <c r="BQ139" s="1" t="str">
        <f t="shared" si="30"/>
        <v/>
      </c>
      <c r="BR139" s="1">
        <f>IF(BQ139=1,COUNTIF($BQ$15:BQ139,1),0)</f>
        <v>0</v>
      </c>
    </row>
    <row r="140" spans="1:70" ht="25.5" customHeight="1">
      <c r="M140" s="7">
        <v>24</v>
      </c>
      <c r="N140" s="60"/>
      <c r="O140" s="66"/>
      <c r="P140" s="77" t="s">
        <v>64</v>
      </c>
      <c r="Q140" s="74"/>
      <c r="R140" s="71" t="s">
        <v>87</v>
      </c>
      <c r="S140" s="61"/>
      <c r="T140" s="71" t="s">
        <v>87</v>
      </c>
      <c r="U140" s="45">
        <f t="shared" si="37"/>
        <v>0</v>
      </c>
      <c r="V140" s="69"/>
      <c r="W140" s="49"/>
      <c r="X140" s="49"/>
      <c r="Y140" s="49"/>
      <c r="Z140" s="49"/>
      <c r="AA140" s="49"/>
      <c r="AB140" s="50" t="str">
        <f t="shared" si="38"/>
        <v>基準年度を選択してください</v>
      </c>
      <c r="AC140" s="67">
        <f t="shared" si="39"/>
        <v>0</v>
      </c>
      <c r="AD140" s="49">
        <f t="shared" si="40"/>
        <v>0</v>
      </c>
      <c r="AE140" s="50" t="str">
        <f t="shared" si="41"/>
        <v/>
      </c>
      <c r="AF140" s="50" t="e">
        <f t="shared" si="42"/>
        <v>#VALUE!</v>
      </c>
      <c r="AG140" s="67" t="str">
        <f t="shared" si="29"/>
        <v/>
      </c>
      <c r="AH140" s="49"/>
      <c r="AI140" s="30">
        <f t="shared" si="43"/>
        <v>0</v>
      </c>
      <c r="AJ140" s="48"/>
      <c r="AK140" s="24">
        <f t="shared" si="44"/>
        <v>0</v>
      </c>
      <c r="AL140" s="24">
        <f t="shared" si="45"/>
        <v>0</v>
      </c>
      <c r="AM140" s="24">
        <f t="shared" si="46"/>
        <v>0</v>
      </c>
      <c r="AN140" s="24">
        <f t="shared" si="47"/>
        <v>0</v>
      </c>
      <c r="AO140" s="25">
        <f t="shared" si="48"/>
        <v>0</v>
      </c>
      <c r="AP140" s="25">
        <f t="shared" si="49"/>
        <v>0</v>
      </c>
      <c r="AQ140" s="25">
        <f t="shared" si="50"/>
        <v>0</v>
      </c>
      <c r="AR140" s="25">
        <f t="shared" si="51"/>
        <v>0</v>
      </c>
      <c r="AS140" s="25">
        <f t="shared" si="52"/>
        <v>0</v>
      </c>
      <c r="AT140" s="25">
        <f t="shared" si="53"/>
        <v>0</v>
      </c>
      <c r="AU140" s="25">
        <f t="shared" si="54"/>
        <v>0</v>
      </c>
      <c r="AV140" s="25">
        <f t="shared" si="55"/>
        <v>0</v>
      </c>
      <c r="AW140" s="25">
        <f t="shared" si="56"/>
        <v>0</v>
      </c>
      <c r="AX140" s="25">
        <f t="shared" si="57"/>
        <v>0</v>
      </c>
      <c r="AZ140" s="23" t="e">
        <f t="shared" si="58"/>
        <v>#DIV/0!</v>
      </c>
      <c r="BA140" s="23" t="e">
        <f t="shared" si="59"/>
        <v>#DIV/0!</v>
      </c>
      <c r="BB140" s="23" t="e">
        <f t="shared" si="60"/>
        <v>#DIV/0!</v>
      </c>
      <c r="BC140" s="23" t="e">
        <f t="shared" si="61"/>
        <v>#DIV/0!</v>
      </c>
      <c r="BD140" s="23" t="e">
        <f t="shared" si="62"/>
        <v>#DIV/0!</v>
      </c>
      <c r="BE140" s="23" t="e">
        <f t="shared" si="63"/>
        <v>#DIV/0!</v>
      </c>
      <c r="BF140" s="23" t="e">
        <f t="shared" si="64"/>
        <v>#DIV/0!</v>
      </c>
      <c r="BG140" s="23"/>
      <c r="BH140" s="23"/>
      <c r="BQ140" s="1" t="str">
        <f t="shared" si="30"/>
        <v/>
      </c>
      <c r="BR140" s="1">
        <f>IF(BQ140=1,COUNTIF($BQ$15:BQ140,1),0)</f>
        <v>0</v>
      </c>
    </row>
    <row r="141" spans="1:70" ht="25.5" customHeight="1">
      <c r="M141" s="7">
        <v>25</v>
      </c>
      <c r="N141" s="60"/>
      <c r="O141" s="66"/>
      <c r="P141" s="77" t="s">
        <v>64</v>
      </c>
      <c r="Q141" s="74"/>
      <c r="R141" s="71" t="s">
        <v>87</v>
      </c>
      <c r="S141" s="61"/>
      <c r="T141" s="71" t="s">
        <v>87</v>
      </c>
      <c r="U141" s="45">
        <f t="shared" si="37"/>
        <v>0</v>
      </c>
      <c r="V141" s="69"/>
      <c r="W141" s="49"/>
      <c r="X141" s="49"/>
      <c r="Y141" s="49"/>
      <c r="Z141" s="49"/>
      <c r="AA141" s="49"/>
      <c r="AB141" s="50" t="str">
        <f t="shared" si="38"/>
        <v>基準年度を選択してください</v>
      </c>
      <c r="AC141" s="67">
        <f t="shared" si="39"/>
        <v>0</v>
      </c>
      <c r="AD141" s="49">
        <f t="shared" si="40"/>
        <v>0</v>
      </c>
      <c r="AE141" s="50" t="str">
        <f t="shared" si="41"/>
        <v/>
      </c>
      <c r="AF141" s="50" t="e">
        <f t="shared" si="42"/>
        <v>#VALUE!</v>
      </c>
      <c r="AG141" s="67" t="str">
        <f t="shared" si="29"/>
        <v/>
      </c>
      <c r="AH141" s="49"/>
      <c r="AI141" s="30">
        <f t="shared" si="43"/>
        <v>0</v>
      </c>
      <c r="AJ141" s="48"/>
      <c r="AK141" s="24">
        <f t="shared" si="44"/>
        <v>0</v>
      </c>
      <c r="AL141" s="24">
        <f t="shared" si="45"/>
        <v>0</v>
      </c>
      <c r="AM141" s="24">
        <f t="shared" si="46"/>
        <v>0</v>
      </c>
      <c r="AN141" s="24">
        <f t="shared" si="47"/>
        <v>0</v>
      </c>
      <c r="AO141" s="25">
        <f t="shared" si="48"/>
        <v>0</v>
      </c>
      <c r="AP141" s="25">
        <f t="shared" si="49"/>
        <v>0</v>
      </c>
      <c r="AQ141" s="25">
        <f t="shared" si="50"/>
        <v>0</v>
      </c>
      <c r="AR141" s="25">
        <f t="shared" si="51"/>
        <v>0</v>
      </c>
      <c r="AS141" s="25">
        <f t="shared" si="52"/>
        <v>0</v>
      </c>
      <c r="AT141" s="25">
        <f t="shared" si="53"/>
        <v>0</v>
      </c>
      <c r="AU141" s="25">
        <f t="shared" si="54"/>
        <v>0</v>
      </c>
      <c r="AV141" s="25">
        <f t="shared" si="55"/>
        <v>0</v>
      </c>
      <c r="AW141" s="25">
        <f t="shared" si="56"/>
        <v>0</v>
      </c>
      <c r="AX141" s="25">
        <f t="shared" si="57"/>
        <v>0</v>
      </c>
      <c r="AZ141" s="23" t="e">
        <f t="shared" si="58"/>
        <v>#DIV/0!</v>
      </c>
      <c r="BA141" s="23" t="e">
        <f t="shared" si="59"/>
        <v>#DIV/0!</v>
      </c>
      <c r="BB141" s="23" t="e">
        <f t="shared" si="60"/>
        <v>#DIV/0!</v>
      </c>
      <c r="BC141" s="23" t="e">
        <f t="shared" si="61"/>
        <v>#DIV/0!</v>
      </c>
      <c r="BD141" s="23" t="e">
        <f t="shared" si="62"/>
        <v>#DIV/0!</v>
      </c>
      <c r="BE141" s="23" t="e">
        <f t="shared" si="63"/>
        <v>#DIV/0!</v>
      </c>
      <c r="BF141" s="23" t="e">
        <f t="shared" si="64"/>
        <v>#DIV/0!</v>
      </c>
      <c r="BG141" s="23"/>
      <c r="BH141" s="23"/>
      <c r="BQ141" s="1" t="str">
        <f t="shared" si="30"/>
        <v/>
      </c>
      <c r="BR141" s="1">
        <f>IF(BQ141=1,COUNTIF($BQ$15:BQ141,1),0)</f>
        <v>0</v>
      </c>
    </row>
    <row r="142" spans="1:70" ht="25.5" customHeight="1">
      <c r="M142" s="7">
        <v>26</v>
      </c>
      <c r="N142" s="60"/>
      <c r="O142" s="66"/>
      <c r="P142" s="77" t="s">
        <v>64</v>
      </c>
      <c r="Q142" s="74"/>
      <c r="R142" s="71" t="s">
        <v>87</v>
      </c>
      <c r="S142" s="61"/>
      <c r="T142" s="71" t="s">
        <v>87</v>
      </c>
      <c r="U142" s="45">
        <f t="shared" si="37"/>
        <v>0</v>
      </c>
      <c r="V142" s="69"/>
      <c r="W142" s="49"/>
      <c r="X142" s="49"/>
      <c r="Y142" s="49"/>
      <c r="Z142" s="49"/>
      <c r="AA142" s="49"/>
      <c r="AB142" s="50" t="str">
        <f t="shared" si="38"/>
        <v>基準年度を選択してください</v>
      </c>
      <c r="AC142" s="67">
        <f t="shared" si="39"/>
        <v>0</v>
      </c>
      <c r="AD142" s="49">
        <f t="shared" si="40"/>
        <v>0</v>
      </c>
      <c r="AE142" s="50" t="str">
        <f t="shared" si="41"/>
        <v/>
      </c>
      <c r="AF142" s="50" t="e">
        <f t="shared" si="42"/>
        <v>#VALUE!</v>
      </c>
      <c r="AG142" s="67" t="str">
        <f t="shared" si="29"/>
        <v/>
      </c>
      <c r="AH142" s="49"/>
      <c r="AI142" s="30">
        <f t="shared" si="43"/>
        <v>0</v>
      </c>
      <c r="AJ142" s="48"/>
      <c r="AK142" s="24">
        <f t="shared" si="44"/>
        <v>0</v>
      </c>
      <c r="AL142" s="24">
        <f t="shared" si="45"/>
        <v>0</v>
      </c>
      <c r="AM142" s="24">
        <f t="shared" si="46"/>
        <v>0</v>
      </c>
      <c r="AN142" s="24">
        <f t="shared" si="47"/>
        <v>0</v>
      </c>
      <c r="AO142" s="25">
        <f t="shared" si="48"/>
        <v>0</v>
      </c>
      <c r="AP142" s="25">
        <f t="shared" si="49"/>
        <v>0</v>
      </c>
      <c r="AQ142" s="25">
        <f t="shared" si="50"/>
        <v>0</v>
      </c>
      <c r="AR142" s="25">
        <f t="shared" si="51"/>
        <v>0</v>
      </c>
      <c r="AS142" s="25">
        <f t="shared" si="52"/>
        <v>0</v>
      </c>
      <c r="AT142" s="25">
        <f t="shared" si="53"/>
        <v>0</v>
      </c>
      <c r="AU142" s="25">
        <f t="shared" si="54"/>
        <v>0</v>
      </c>
      <c r="AV142" s="25">
        <f t="shared" si="55"/>
        <v>0</v>
      </c>
      <c r="AW142" s="25">
        <f t="shared" si="56"/>
        <v>0</v>
      </c>
      <c r="AX142" s="25">
        <f t="shared" si="57"/>
        <v>0</v>
      </c>
      <c r="AZ142" s="23" t="e">
        <f t="shared" si="58"/>
        <v>#DIV/0!</v>
      </c>
      <c r="BA142" s="23" t="e">
        <f t="shared" si="59"/>
        <v>#DIV/0!</v>
      </c>
      <c r="BB142" s="23" t="e">
        <f t="shared" si="60"/>
        <v>#DIV/0!</v>
      </c>
      <c r="BC142" s="23" t="e">
        <f t="shared" si="61"/>
        <v>#DIV/0!</v>
      </c>
      <c r="BD142" s="23" t="e">
        <f t="shared" si="62"/>
        <v>#DIV/0!</v>
      </c>
      <c r="BE142" s="23" t="e">
        <f t="shared" si="63"/>
        <v>#DIV/0!</v>
      </c>
      <c r="BF142" s="23" t="e">
        <f t="shared" si="64"/>
        <v>#DIV/0!</v>
      </c>
      <c r="BG142" s="23"/>
      <c r="BH142" s="23"/>
      <c r="BQ142" s="1" t="str">
        <f t="shared" si="30"/>
        <v/>
      </c>
      <c r="BR142" s="1">
        <f>IF(BQ142=1,COUNTIF($BQ$15:BQ142,1),0)</f>
        <v>0</v>
      </c>
    </row>
    <row r="143" spans="1:70" ht="25.5" customHeight="1">
      <c r="M143" s="7">
        <v>27</v>
      </c>
      <c r="N143" s="60"/>
      <c r="O143" s="66"/>
      <c r="P143" s="77" t="s">
        <v>64</v>
      </c>
      <c r="Q143" s="74"/>
      <c r="R143" s="71" t="s">
        <v>87</v>
      </c>
      <c r="S143" s="61"/>
      <c r="T143" s="71" t="s">
        <v>87</v>
      </c>
      <c r="U143" s="45">
        <f t="shared" si="37"/>
        <v>0</v>
      </c>
      <c r="V143" s="69"/>
      <c r="W143" s="49"/>
      <c r="X143" s="49"/>
      <c r="Y143" s="49"/>
      <c r="Z143" s="49"/>
      <c r="AA143" s="49"/>
      <c r="AB143" s="50" t="str">
        <f t="shared" si="38"/>
        <v>基準年度を選択してください</v>
      </c>
      <c r="AC143" s="67">
        <f t="shared" si="39"/>
        <v>0</v>
      </c>
      <c r="AD143" s="49">
        <f t="shared" si="40"/>
        <v>0</v>
      </c>
      <c r="AE143" s="50" t="str">
        <f t="shared" si="41"/>
        <v/>
      </c>
      <c r="AF143" s="50" t="e">
        <f t="shared" si="42"/>
        <v>#VALUE!</v>
      </c>
      <c r="AG143" s="67" t="str">
        <f t="shared" si="29"/>
        <v/>
      </c>
      <c r="AH143" s="49"/>
      <c r="AI143" s="30">
        <f t="shared" si="43"/>
        <v>0</v>
      </c>
      <c r="AJ143" s="48"/>
      <c r="AK143" s="24">
        <f t="shared" si="44"/>
        <v>0</v>
      </c>
      <c r="AL143" s="24">
        <f t="shared" si="45"/>
        <v>0</v>
      </c>
      <c r="AM143" s="24">
        <f t="shared" si="46"/>
        <v>0</v>
      </c>
      <c r="AN143" s="24">
        <f t="shared" si="47"/>
        <v>0</v>
      </c>
      <c r="AO143" s="25">
        <f t="shared" si="48"/>
        <v>0</v>
      </c>
      <c r="AP143" s="25">
        <f t="shared" si="49"/>
        <v>0</v>
      </c>
      <c r="AQ143" s="25">
        <f t="shared" si="50"/>
        <v>0</v>
      </c>
      <c r="AR143" s="25">
        <f t="shared" si="51"/>
        <v>0</v>
      </c>
      <c r="AS143" s="25">
        <f t="shared" si="52"/>
        <v>0</v>
      </c>
      <c r="AT143" s="25">
        <f t="shared" si="53"/>
        <v>0</v>
      </c>
      <c r="AU143" s="25">
        <f t="shared" si="54"/>
        <v>0</v>
      </c>
      <c r="AV143" s="25">
        <f t="shared" si="55"/>
        <v>0</v>
      </c>
      <c r="AW143" s="25">
        <f t="shared" si="56"/>
        <v>0</v>
      </c>
      <c r="AX143" s="25">
        <f t="shared" si="57"/>
        <v>0</v>
      </c>
      <c r="AZ143" s="23" t="e">
        <f t="shared" si="58"/>
        <v>#DIV/0!</v>
      </c>
      <c r="BA143" s="23" t="e">
        <f t="shared" si="59"/>
        <v>#DIV/0!</v>
      </c>
      <c r="BB143" s="23" t="e">
        <f t="shared" si="60"/>
        <v>#DIV/0!</v>
      </c>
      <c r="BC143" s="23" t="e">
        <f t="shared" si="61"/>
        <v>#DIV/0!</v>
      </c>
      <c r="BD143" s="23" t="e">
        <f t="shared" si="62"/>
        <v>#DIV/0!</v>
      </c>
      <c r="BE143" s="23" t="e">
        <f t="shared" si="63"/>
        <v>#DIV/0!</v>
      </c>
      <c r="BF143" s="23" t="e">
        <f t="shared" si="64"/>
        <v>#DIV/0!</v>
      </c>
      <c r="BG143" s="23"/>
      <c r="BH143" s="23"/>
      <c r="BQ143" s="1" t="str">
        <f t="shared" si="30"/>
        <v/>
      </c>
      <c r="BR143" s="1">
        <f>IF(BQ143=1,COUNTIF($BQ$15:BQ143,1),0)</f>
        <v>0</v>
      </c>
    </row>
    <row r="144" spans="1:70" ht="25.5" customHeight="1">
      <c r="M144" s="7">
        <v>28</v>
      </c>
      <c r="N144" s="60"/>
      <c r="O144" s="66"/>
      <c r="P144" s="77" t="s">
        <v>64</v>
      </c>
      <c r="Q144" s="74"/>
      <c r="R144" s="71" t="s">
        <v>87</v>
      </c>
      <c r="S144" s="61"/>
      <c r="T144" s="71" t="s">
        <v>87</v>
      </c>
      <c r="U144" s="45">
        <f t="shared" si="37"/>
        <v>0</v>
      </c>
      <c r="V144" s="69"/>
      <c r="W144" s="49"/>
      <c r="X144" s="49"/>
      <c r="Y144" s="49"/>
      <c r="Z144" s="49"/>
      <c r="AA144" s="49"/>
      <c r="AB144" s="50" t="str">
        <f t="shared" si="38"/>
        <v>基準年度を選択してください</v>
      </c>
      <c r="AC144" s="67">
        <f t="shared" si="39"/>
        <v>0</v>
      </c>
      <c r="AD144" s="49">
        <f t="shared" si="40"/>
        <v>0</v>
      </c>
      <c r="AE144" s="50" t="str">
        <f t="shared" si="41"/>
        <v/>
      </c>
      <c r="AF144" s="50" t="e">
        <f t="shared" si="42"/>
        <v>#VALUE!</v>
      </c>
      <c r="AG144" s="67" t="str">
        <f t="shared" ref="AG144:AG177" si="65">IF(W144=0,"",ROUNDDOWN((AF144/W144)*Z144,0))</f>
        <v/>
      </c>
      <c r="AH144" s="49"/>
      <c r="AI144" s="30">
        <f t="shared" si="43"/>
        <v>0</v>
      </c>
      <c r="AJ144" s="48"/>
      <c r="AK144" s="24">
        <f t="shared" si="44"/>
        <v>0</v>
      </c>
      <c r="AL144" s="24">
        <f t="shared" si="45"/>
        <v>0</v>
      </c>
      <c r="AM144" s="24">
        <f t="shared" si="46"/>
        <v>0</v>
      </c>
      <c r="AN144" s="24">
        <f t="shared" si="47"/>
        <v>0</v>
      </c>
      <c r="AO144" s="25">
        <f t="shared" si="48"/>
        <v>0</v>
      </c>
      <c r="AP144" s="25">
        <f t="shared" si="49"/>
        <v>0</v>
      </c>
      <c r="AQ144" s="25">
        <f t="shared" si="50"/>
        <v>0</v>
      </c>
      <c r="AR144" s="25">
        <f t="shared" si="51"/>
        <v>0</v>
      </c>
      <c r="AS144" s="25">
        <f t="shared" si="52"/>
        <v>0</v>
      </c>
      <c r="AT144" s="25">
        <f t="shared" si="53"/>
        <v>0</v>
      </c>
      <c r="AU144" s="25">
        <f t="shared" si="54"/>
        <v>0</v>
      </c>
      <c r="AV144" s="25">
        <f t="shared" si="55"/>
        <v>0</v>
      </c>
      <c r="AW144" s="25">
        <f t="shared" si="56"/>
        <v>0</v>
      </c>
      <c r="AX144" s="25">
        <f t="shared" si="57"/>
        <v>0</v>
      </c>
      <c r="AZ144" s="23" t="e">
        <f t="shared" si="58"/>
        <v>#DIV/0!</v>
      </c>
      <c r="BA144" s="23" t="e">
        <f t="shared" si="59"/>
        <v>#DIV/0!</v>
      </c>
      <c r="BB144" s="23" t="e">
        <f t="shared" si="60"/>
        <v>#DIV/0!</v>
      </c>
      <c r="BC144" s="23" t="e">
        <f t="shared" si="61"/>
        <v>#DIV/0!</v>
      </c>
      <c r="BD144" s="23" t="e">
        <f t="shared" si="62"/>
        <v>#DIV/0!</v>
      </c>
      <c r="BE144" s="23" t="e">
        <f t="shared" si="63"/>
        <v>#DIV/0!</v>
      </c>
      <c r="BF144" s="23" t="e">
        <f t="shared" si="64"/>
        <v>#DIV/0!</v>
      </c>
      <c r="BG144" s="23"/>
      <c r="BH144" s="23"/>
      <c r="BQ144" s="1" t="str">
        <f t="shared" ref="BQ144:BQ177" si="66">IF(OR(X144&gt;0,Y144&gt;0,),1,"")</f>
        <v/>
      </c>
      <c r="BR144" s="1">
        <f>IF(BQ144=1,COUNTIF($BQ$15:BQ144,1),0)</f>
        <v>0</v>
      </c>
    </row>
    <row r="145" spans="13:70" ht="25.5" customHeight="1">
      <c r="M145" s="7">
        <v>29</v>
      </c>
      <c r="N145" s="60"/>
      <c r="O145" s="66"/>
      <c r="P145" s="77" t="s">
        <v>64</v>
      </c>
      <c r="Q145" s="74"/>
      <c r="R145" s="71" t="s">
        <v>87</v>
      </c>
      <c r="S145" s="61"/>
      <c r="T145" s="71" t="s">
        <v>87</v>
      </c>
      <c r="U145" s="45">
        <f t="shared" si="37"/>
        <v>0</v>
      </c>
      <c r="V145" s="69"/>
      <c r="W145" s="49"/>
      <c r="X145" s="49"/>
      <c r="Y145" s="49"/>
      <c r="Z145" s="49"/>
      <c r="AA145" s="49"/>
      <c r="AB145" s="50" t="str">
        <f t="shared" si="38"/>
        <v>基準年度を選択してください</v>
      </c>
      <c r="AC145" s="67">
        <f t="shared" si="39"/>
        <v>0</v>
      </c>
      <c r="AD145" s="49">
        <f t="shared" si="40"/>
        <v>0</v>
      </c>
      <c r="AE145" s="50" t="str">
        <f t="shared" si="41"/>
        <v/>
      </c>
      <c r="AF145" s="50" t="e">
        <f t="shared" si="42"/>
        <v>#VALUE!</v>
      </c>
      <c r="AG145" s="67" t="str">
        <f t="shared" si="65"/>
        <v/>
      </c>
      <c r="AH145" s="49"/>
      <c r="AI145" s="30">
        <f t="shared" si="43"/>
        <v>0</v>
      </c>
      <c r="AJ145" s="48"/>
      <c r="AK145" s="24">
        <f t="shared" si="44"/>
        <v>0</v>
      </c>
      <c r="AL145" s="24">
        <f t="shared" si="45"/>
        <v>0</v>
      </c>
      <c r="AM145" s="24">
        <f t="shared" si="46"/>
        <v>0</v>
      </c>
      <c r="AN145" s="24">
        <f t="shared" si="47"/>
        <v>0</v>
      </c>
      <c r="AO145" s="25">
        <f t="shared" si="48"/>
        <v>0</v>
      </c>
      <c r="AP145" s="25">
        <f t="shared" si="49"/>
        <v>0</v>
      </c>
      <c r="AQ145" s="25">
        <f t="shared" si="50"/>
        <v>0</v>
      </c>
      <c r="AR145" s="25">
        <f t="shared" si="51"/>
        <v>0</v>
      </c>
      <c r="AS145" s="25">
        <f t="shared" si="52"/>
        <v>0</v>
      </c>
      <c r="AT145" s="25">
        <f t="shared" si="53"/>
        <v>0</v>
      </c>
      <c r="AU145" s="25">
        <f t="shared" si="54"/>
        <v>0</v>
      </c>
      <c r="AV145" s="25">
        <f t="shared" si="55"/>
        <v>0</v>
      </c>
      <c r="AW145" s="25">
        <f t="shared" si="56"/>
        <v>0</v>
      </c>
      <c r="AX145" s="25">
        <f t="shared" si="57"/>
        <v>0</v>
      </c>
      <c r="AZ145" s="23" t="e">
        <f t="shared" si="58"/>
        <v>#DIV/0!</v>
      </c>
      <c r="BA145" s="23" t="e">
        <f t="shared" si="59"/>
        <v>#DIV/0!</v>
      </c>
      <c r="BB145" s="23" t="e">
        <f t="shared" si="60"/>
        <v>#DIV/0!</v>
      </c>
      <c r="BC145" s="23" t="e">
        <f t="shared" si="61"/>
        <v>#DIV/0!</v>
      </c>
      <c r="BD145" s="23" t="e">
        <f t="shared" si="62"/>
        <v>#DIV/0!</v>
      </c>
      <c r="BE145" s="23" t="e">
        <f t="shared" si="63"/>
        <v>#DIV/0!</v>
      </c>
      <c r="BF145" s="23" t="e">
        <f t="shared" si="64"/>
        <v>#DIV/0!</v>
      </c>
      <c r="BG145" s="23"/>
      <c r="BH145" s="23"/>
      <c r="BQ145" s="1" t="str">
        <f t="shared" si="66"/>
        <v/>
      </c>
      <c r="BR145" s="1">
        <f>IF(BQ145=1,COUNTIF($BQ$15:BQ145,1),0)</f>
        <v>0</v>
      </c>
    </row>
    <row r="146" spans="13:70" ht="25.5" customHeight="1">
      <c r="M146" s="7">
        <v>30</v>
      </c>
      <c r="N146" s="60"/>
      <c r="O146" s="66"/>
      <c r="P146" s="77" t="s">
        <v>64</v>
      </c>
      <c r="Q146" s="74"/>
      <c r="R146" s="71" t="s">
        <v>87</v>
      </c>
      <c r="S146" s="61"/>
      <c r="T146" s="71" t="s">
        <v>87</v>
      </c>
      <c r="U146" s="45">
        <f t="shared" si="37"/>
        <v>0</v>
      </c>
      <c r="V146" s="69"/>
      <c r="W146" s="49"/>
      <c r="X146" s="49"/>
      <c r="Y146" s="49"/>
      <c r="Z146" s="49"/>
      <c r="AA146" s="49"/>
      <c r="AB146" s="50" t="str">
        <f t="shared" si="38"/>
        <v>基準年度を選択してください</v>
      </c>
      <c r="AC146" s="67">
        <f t="shared" si="39"/>
        <v>0</v>
      </c>
      <c r="AD146" s="49">
        <f t="shared" si="40"/>
        <v>0</v>
      </c>
      <c r="AE146" s="50" t="str">
        <f t="shared" si="41"/>
        <v/>
      </c>
      <c r="AF146" s="50" t="e">
        <f t="shared" si="42"/>
        <v>#VALUE!</v>
      </c>
      <c r="AG146" s="67" t="str">
        <f t="shared" si="65"/>
        <v/>
      </c>
      <c r="AH146" s="49"/>
      <c r="AI146" s="30">
        <f t="shared" si="43"/>
        <v>0</v>
      </c>
      <c r="AJ146" s="48"/>
      <c r="AK146" s="24">
        <f t="shared" si="44"/>
        <v>0</v>
      </c>
      <c r="AL146" s="24">
        <f t="shared" si="45"/>
        <v>0</v>
      </c>
      <c r="AM146" s="24">
        <f t="shared" si="46"/>
        <v>0</v>
      </c>
      <c r="AN146" s="24">
        <f t="shared" si="47"/>
        <v>0</v>
      </c>
      <c r="AO146" s="25">
        <f t="shared" si="48"/>
        <v>0</v>
      </c>
      <c r="AP146" s="25">
        <f t="shared" si="49"/>
        <v>0</v>
      </c>
      <c r="AQ146" s="25">
        <f t="shared" si="50"/>
        <v>0</v>
      </c>
      <c r="AR146" s="25">
        <f t="shared" si="51"/>
        <v>0</v>
      </c>
      <c r="AS146" s="25">
        <f t="shared" si="52"/>
        <v>0</v>
      </c>
      <c r="AT146" s="25">
        <f t="shared" si="53"/>
        <v>0</v>
      </c>
      <c r="AU146" s="25">
        <f t="shared" si="54"/>
        <v>0</v>
      </c>
      <c r="AV146" s="25">
        <f t="shared" si="55"/>
        <v>0</v>
      </c>
      <c r="AW146" s="25">
        <f t="shared" si="56"/>
        <v>0</v>
      </c>
      <c r="AX146" s="25">
        <f t="shared" si="57"/>
        <v>0</v>
      </c>
      <c r="AZ146" s="23" t="e">
        <f t="shared" si="58"/>
        <v>#DIV/0!</v>
      </c>
      <c r="BA146" s="23" t="e">
        <f t="shared" si="59"/>
        <v>#DIV/0!</v>
      </c>
      <c r="BB146" s="23" t="e">
        <f t="shared" si="60"/>
        <v>#DIV/0!</v>
      </c>
      <c r="BC146" s="23" t="e">
        <f t="shared" si="61"/>
        <v>#DIV/0!</v>
      </c>
      <c r="BD146" s="23" t="e">
        <f t="shared" si="62"/>
        <v>#DIV/0!</v>
      </c>
      <c r="BE146" s="23" t="e">
        <f t="shared" si="63"/>
        <v>#DIV/0!</v>
      </c>
      <c r="BF146" s="23" t="e">
        <f t="shared" si="64"/>
        <v>#DIV/0!</v>
      </c>
      <c r="BG146" s="23"/>
      <c r="BH146" s="23"/>
      <c r="BQ146" s="1" t="str">
        <f t="shared" si="66"/>
        <v/>
      </c>
      <c r="BR146" s="1">
        <f>IF(BQ146=1,COUNTIF($BQ$15:BQ146,1),0)</f>
        <v>0</v>
      </c>
    </row>
    <row r="147" spans="13:70" ht="25.5" customHeight="1">
      <c r="M147" s="294" t="s">
        <v>86</v>
      </c>
      <c r="N147" s="295"/>
      <c r="O147" s="295"/>
      <c r="P147" s="295"/>
      <c r="Q147" s="295"/>
      <c r="R147" s="295"/>
      <c r="S147" s="295"/>
      <c r="T147" s="295"/>
      <c r="U147" s="295"/>
      <c r="V147" s="295"/>
      <c r="W147" s="295"/>
      <c r="X147" s="295"/>
      <c r="Y147" s="295"/>
      <c r="Z147" s="295"/>
      <c r="AA147" s="295"/>
      <c r="AB147" s="295"/>
      <c r="AC147" s="295"/>
      <c r="AD147" s="295"/>
      <c r="AE147" s="295"/>
      <c r="AF147" s="295"/>
      <c r="AG147" s="295"/>
      <c r="AH147" s="295"/>
      <c r="AI147" s="11"/>
      <c r="AJ147" s="27"/>
      <c r="AK147" s="12" t="s">
        <v>46</v>
      </c>
      <c r="AL147" s="12"/>
      <c r="AM147" s="12" t="s">
        <v>47</v>
      </c>
      <c r="AN147" s="12"/>
      <c r="AO147" s="19" t="s">
        <v>48</v>
      </c>
      <c r="AP147" s="19"/>
      <c r="AQ147" s="19" t="s">
        <v>49</v>
      </c>
      <c r="AR147" s="19"/>
      <c r="AS147" s="19" t="s">
        <v>50</v>
      </c>
      <c r="AT147" s="19"/>
      <c r="AU147" s="19" t="s">
        <v>51</v>
      </c>
      <c r="AV147" s="19"/>
      <c r="AW147" s="19" t="s">
        <v>37</v>
      </c>
      <c r="AX147" s="19"/>
      <c r="AY147" s="19"/>
      <c r="AZ147" s="19" t="s">
        <v>46</v>
      </c>
      <c r="BA147" s="19" t="s">
        <v>47</v>
      </c>
      <c r="BB147" s="19" t="s">
        <v>48</v>
      </c>
      <c r="BC147" s="19" t="s">
        <v>49</v>
      </c>
      <c r="BD147" s="19" t="s">
        <v>52</v>
      </c>
      <c r="BE147" s="19" t="s">
        <v>53</v>
      </c>
      <c r="BF147" s="19" t="s">
        <v>54</v>
      </c>
      <c r="BG147" s="19"/>
    </row>
    <row r="148" spans="13:70" ht="25.5" customHeight="1">
      <c r="M148" s="7">
        <v>1</v>
      </c>
      <c r="N148" s="60"/>
      <c r="O148" s="66"/>
      <c r="P148" s="77" t="s">
        <v>64</v>
      </c>
      <c r="Q148" s="74"/>
      <c r="R148" s="71" t="s">
        <v>87</v>
      </c>
      <c r="S148" s="61"/>
      <c r="T148" s="71" t="s">
        <v>87</v>
      </c>
      <c r="U148" s="64"/>
      <c r="V148" s="69"/>
      <c r="W148" s="49"/>
      <c r="X148" s="49"/>
      <c r="Y148" s="49"/>
      <c r="Z148" s="49"/>
      <c r="AA148" s="49"/>
      <c r="AB148" s="50" t="str">
        <f>IF($B$11="平成24年度",ROUNDDOWN(AA148*1.063,0),IF($B$11="平成26年度",ROUNDDOWN(AA148*1.043,0),IF($B$11="平成27年度",ROUNDDOWN(AA148*1.024,0),IF($B$11="平成28年度",ROUNDDOWN(AA148*1.011,0),IF($B$11="平成29年度",AA148,"基準年度を選択してください")))))</f>
        <v>基準年度を選択してください</v>
      </c>
      <c r="AC148" s="67">
        <f t="shared" ref="AC148" si="67">IF(W148="",0,ROUNDDOWN((Z148/W148)*AB148,0))</f>
        <v>0</v>
      </c>
      <c r="AD148" s="49">
        <f t="shared" ref="AD148" si="68">Z148-AC148</f>
        <v>0</v>
      </c>
      <c r="AE148" s="50" t="str">
        <f>IF(W148=0,"",W148-X148-Y148-AB148+AG148)</f>
        <v/>
      </c>
      <c r="AF148" s="50" t="e">
        <f>(W148-X148-Y148)-AB148</f>
        <v>#VALUE!</v>
      </c>
      <c r="AG148" s="67" t="str">
        <f t="shared" si="65"/>
        <v/>
      </c>
      <c r="AH148" s="49"/>
      <c r="AI148" s="30">
        <f>IF(AH148&gt;0,1,0)</f>
        <v>0</v>
      </c>
      <c r="AJ148" s="27"/>
      <c r="AK148" s="24">
        <f t="shared" ref="AK148:AK177" si="69">IF(V148="事務職員",1,0)</f>
        <v>0</v>
      </c>
      <c r="AL148" s="24">
        <f t="shared" ref="AL148:AL177" si="70">AK148*S148</f>
        <v>0</v>
      </c>
      <c r="AM148" s="24">
        <f t="shared" ref="AM148:AM177" si="71">IF(V148="調理員",1,0)</f>
        <v>0</v>
      </c>
      <c r="AN148" s="24">
        <f t="shared" ref="AN148:AN177" si="72">AM148*S148</f>
        <v>0</v>
      </c>
      <c r="AO148" s="25">
        <f t="shared" ref="AO148:AO177" si="73">IF(V148="保健師",1,0)</f>
        <v>0</v>
      </c>
      <c r="AP148" s="25">
        <f t="shared" ref="AP148:AP177" si="74">AO148*S148</f>
        <v>0</v>
      </c>
      <c r="AQ148" s="25">
        <f t="shared" ref="AQ148:AQ177" si="75">IF(V148="看護師",1,0)</f>
        <v>0</v>
      </c>
      <c r="AR148" s="25">
        <f t="shared" ref="AR148:AR177" si="76">AQ148*S148</f>
        <v>0</v>
      </c>
      <c r="AS148" s="25">
        <f t="shared" ref="AS148:AS177" si="77">IF(V148="准看護師",1,0)</f>
        <v>0</v>
      </c>
      <c r="AT148" s="25">
        <f t="shared" ref="AT148:AT177" si="78">AS148*S148</f>
        <v>0</v>
      </c>
      <c r="AU148" s="25">
        <f t="shared" ref="AU148:AU177" si="79">IF(V148="栄養士・栄養教諭",1,0)</f>
        <v>0</v>
      </c>
      <c r="AV148" s="25">
        <f t="shared" ref="AV148:AV177" si="80">AU148*S148</f>
        <v>0</v>
      </c>
      <c r="AW148" s="25">
        <f t="shared" ref="AW148:AW177" si="81">IF(V148="その他",1,0)</f>
        <v>0</v>
      </c>
      <c r="AX148" s="25">
        <f t="shared" ref="AX148:AX177" si="82">AW148*S148</f>
        <v>0</v>
      </c>
      <c r="AZ148" s="23" t="e">
        <f>ROUND((AK148*$U148)/$G$11*$S148,2)</f>
        <v>#DIV/0!</v>
      </c>
      <c r="BA148" s="23" t="e">
        <f>ROUND((AM148*$U148)/$G$11*$S148,2)</f>
        <v>#DIV/0!</v>
      </c>
      <c r="BB148" s="23" t="e">
        <f>ROUND((AO148*$U148)/$G$11*$S148,2)</f>
        <v>#DIV/0!</v>
      </c>
      <c r="BC148" s="23" t="e">
        <f>ROUND((AQ148*$U148)/$G$11*$S148,2)</f>
        <v>#DIV/0!</v>
      </c>
      <c r="BD148" s="23" t="e">
        <f>ROUND((AS148*$U148)/$G$11*$S148,2)</f>
        <v>#DIV/0!</v>
      </c>
      <c r="BE148" s="23" t="e">
        <f>ROUND((AU148*$U148)/$G$11*$S148,2)</f>
        <v>#DIV/0!</v>
      </c>
      <c r="BF148" s="23" t="e">
        <f>ROUND((AW148*$U148)/$G$11*$S148,2)</f>
        <v>#DIV/0!</v>
      </c>
      <c r="BQ148" s="1" t="str">
        <f t="shared" si="66"/>
        <v/>
      </c>
      <c r="BR148" s="1">
        <f>IF(BQ148=1,COUNTIF($BQ$15:BQ148,1),0)</f>
        <v>0</v>
      </c>
    </row>
    <row r="149" spans="13:70" ht="25.5" customHeight="1">
      <c r="M149" s="7">
        <v>2</v>
      </c>
      <c r="N149" s="60"/>
      <c r="O149" s="66"/>
      <c r="P149" s="77" t="s">
        <v>64</v>
      </c>
      <c r="Q149" s="74"/>
      <c r="R149" s="71" t="s">
        <v>87</v>
      </c>
      <c r="S149" s="61"/>
      <c r="T149" s="71" t="s">
        <v>87</v>
      </c>
      <c r="U149" s="64"/>
      <c r="V149" s="69"/>
      <c r="W149" s="49"/>
      <c r="X149" s="49"/>
      <c r="Y149" s="49"/>
      <c r="Z149" s="49"/>
      <c r="AA149" s="49"/>
      <c r="AB149" s="50" t="str">
        <f t="shared" ref="AB149:AB176" si="83">IF($B$11="平成24年度",ROUNDDOWN(AA149*1.063,0),IF($B$11="平成26年度",ROUNDDOWN(AA149*1.043,0),IF($B$11="平成27年度",ROUNDDOWN(AA149*1.024,0),IF($B$11="平成28年度",ROUNDDOWN(AA149*1.011,0),IF($B$11="平成29年度",AA149,"基準年度を選択してください")))))</f>
        <v>基準年度を選択してください</v>
      </c>
      <c r="AC149" s="67">
        <f t="shared" ref="AC149:AC177" si="84">IF(W149="",0,ROUNDDOWN((Z149/W149)*AB149,0))</f>
        <v>0</v>
      </c>
      <c r="AD149" s="49">
        <f t="shared" ref="AD149:AD177" si="85">Z149-AC149</f>
        <v>0</v>
      </c>
      <c r="AE149" s="50" t="str">
        <f t="shared" ref="AE149:AE177" si="86">IF(W149=0,"",W149-X149-Y149-AB149+AG149)</f>
        <v/>
      </c>
      <c r="AF149" s="50" t="e">
        <f t="shared" ref="AF149:AF177" si="87">(W149-X149-Y149)-AB149</f>
        <v>#VALUE!</v>
      </c>
      <c r="AG149" s="67" t="str">
        <f t="shared" si="65"/>
        <v/>
      </c>
      <c r="AH149" s="49"/>
      <c r="AI149" s="30">
        <f t="shared" ref="AI149:AI163" si="88">IF(AH149&gt;0,1,0)</f>
        <v>0</v>
      </c>
      <c r="AJ149" s="27"/>
      <c r="AK149" s="24">
        <f t="shared" si="69"/>
        <v>0</v>
      </c>
      <c r="AL149" s="24">
        <f t="shared" si="70"/>
        <v>0</v>
      </c>
      <c r="AM149" s="24">
        <f t="shared" si="71"/>
        <v>0</v>
      </c>
      <c r="AN149" s="24">
        <f t="shared" si="72"/>
        <v>0</v>
      </c>
      <c r="AO149" s="25">
        <f t="shared" si="73"/>
        <v>0</v>
      </c>
      <c r="AP149" s="25">
        <f t="shared" si="74"/>
        <v>0</v>
      </c>
      <c r="AQ149" s="25">
        <f t="shared" si="75"/>
        <v>0</v>
      </c>
      <c r="AR149" s="25">
        <f t="shared" si="76"/>
        <v>0</v>
      </c>
      <c r="AS149" s="25">
        <f t="shared" si="77"/>
        <v>0</v>
      </c>
      <c r="AT149" s="25">
        <f t="shared" si="78"/>
        <v>0</v>
      </c>
      <c r="AU149" s="25">
        <f t="shared" si="79"/>
        <v>0</v>
      </c>
      <c r="AV149" s="25">
        <f t="shared" si="80"/>
        <v>0</v>
      </c>
      <c r="AW149" s="25">
        <f t="shared" si="81"/>
        <v>0</v>
      </c>
      <c r="AX149" s="25">
        <f t="shared" si="82"/>
        <v>0</v>
      </c>
      <c r="AZ149" s="23" t="e">
        <f t="shared" ref="AZ149:AZ177" si="89">ROUND((AK149*$U149)/$G$11*$S149,2)</f>
        <v>#DIV/0!</v>
      </c>
      <c r="BA149" s="23" t="e">
        <f t="shared" ref="BA149:BA177" si="90">ROUND((AM149*$U149)/$G$11*$S149,2)</f>
        <v>#DIV/0!</v>
      </c>
      <c r="BB149" s="23" t="e">
        <f t="shared" ref="BB149:BB177" si="91">ROUND((AO149*$U149)/$G$11*$S149,2)</f>
        <v>#DIV/0!</v>
      </c>
      <c r="BC149" s="23" t="e">
        <f t="shared" ref="BC149:BC177" si="92">ROUND((AQ149*$U149)/$G$11*$S149,2)</f>
        <v>#DIV/0!</v>
      </c>
      <c r="BD149" s="23" t="e">
        <f t="shared" ref="BD149:BD177" si="93">ROUND((AS149*$U149)/$G$11*$S149,2)</f>
        <v>#DIV/0!</v>
      </c>
      <c r="BE149" s="23" t="e">
        <f t="shared" ref="BE149:BE177" si="94">ROUND((AU149*$U149)/$G$11*$S149,2)</f>
        <v>#DIV/0!</v>
      </c>
      <c r="BF149" s="23" t="e">
        <f t="shared" ref="BF149:BF177" si="95">ROUND((AW149*$U149)/$G$11*$S149,2)</f>
        <v>#DIV/0!</v>
      </c>
      <c r="BQ149" s="1" t="str">
        <f t="shared" si="66"/>
        <v/>
      </c>
      <c r="BR149" s="1">
        <f>IF(BQ149=1,COUNTIF($BQ$15:BQ149,1),0)</f>
        <v>0</v>
      </c>
    </row>
    <row r="150" spans="13:70" ht="25.5" customHeight="1">
      <c r="M150" s="7">
        <v>3</v>
      </c>
      <c r="N150" s="60"/>
      <c r="O150" s="66"/>
      <c r="P150" s="77" t="s">
        <v>64</v>
      </c>
      <c r="Q150" s="74"/>
      <c r="R150" s="71" t="s">
        <v>87</v>
      </c>
      <c r="S150" s="61"/>
      <c r="T150" s="71" t="s">
        <v>87</v>
      </c>
      <c r="U150" s="64"/>
      <c r="V150" s="69"/>
      <c r="W150" s="49"/>
      <c r="X150" s="49"/>
      <c r="Y150" s="49"/>
      <c r="Z150" s="49"/>
      <c r="AA150" s="49"/>
      <c r="AB150" s="50" t="str">
        <f t="shared" si="83"/>
        <v>基準年度を選択してください</v>
      </c>
      <c r="AC150" s="67">
        <f t="shared" si="84"/>
        <v>0</v>
      </c>
      <c r="AD150" s="49">
        <f t="shared" si="85"/>
        <v>0</v>
      </c>
      <c r="AE150" s="50" t="str">
        <f t="shared" si="86"/>
        <v/>
      </c>
      <c r="AF150" s="50" t="e">
        <f t="shared" si="87"/>
        <v>#VALUE!</v>
      </c>
      <c r="AG150" s="67" t="str">
        <f t="shared" si="65"/>
        <v/>
      </c>
      <c r="AH150" s="49"/>
      <c r="AI150" s="30">
        <f t="shared" ref="AI150" si="96">IF(AH150&gt;0,1,0)</f>
        <v>0</v>
      </c>
      <c r="AJ150" s="27"/>
      <c r="AK150" s="24">
        <f t="shared" si="69"/>
        <v>0</v>
      </c>
      <c r="AL150" s="24">
        <f t="shared" si="70"/>
        <v>0</v>
      </c>
      <c r="AM150" s="24">
        <f t="shared" si="71"/>
        <v>0</v>
      </c>
      <c r="AN150" s="24">
        <f t="shared" si="72"/>
        <v>0</v>
      </c>
      <c r="AO150" s="25">
        <f t="shared" si="73"/>
        <v>0</v>
      </c>
      <c r="AP150" s="25">
        <f t="shared" si="74"/>
        <v>0</v>
      </c>
      <c r="AQ150" s="25">
        <f t="shared" si="75"/>
        <v>0</v>
      </c>
      <c r="AR150" s="25">
        <f t="shared" si="76"/>
        <v>0</v>
      </c>
      <c r="AS150" s="25">
        <f t="shared" si="77"/>
        <v>0</v>
      </c>
      <c r="AT150" s="25">
        <f t="shared" si="78"/>
        <v>0</v>
      </c>
      <c r="AU150" s="25">
        <f t="shared" si="79"/>
        <v>0</v>
      </c>
      <c r="AV150" s="25">
        <f t="shared" si="80"/>
        <v>0</v>
      </c>
      <c r="AW150" s="25">
        <f t="shared" si="81"/>
        <v>0</v>
      </c>
      <c r="AX150" s="25">
        <f t="shared" si="82"/>
        <v>0</v>
      </c>
      <c r="AZ150" s="23" t="e">
        <f t="shared" si="89"/>
        <v>#DIV/0!</v>
      </c>
      <c r="BA150" s="23" t="e">
        <f t="shared" si="90"/>
        <v>#DIV/0!</v>
      </c>
      <c r="BB150" s="23" t="e">
        <f t="shared" si="91"/>
        <v>#DIV/0!</v>
      </c>
      <c r="BC150" s="23" t="e">
        <f t="shared" si="92"/>
        <v>#DIV/0!</v>
      </c>
      <c r="BD150" s="23" t="e">
        <f t="shared" si="93"/>
        <v>#DIV/0!</v>
      </c>
      <c r="BE150" s="23" t="e">
        <f t="shared" si="94"/>
        <v>#DIV/0!</v>
      </c>
      <c r="BF150" s="23" t="e">
        <f t="shared" si="95"/>
        <v>#DIV/0!</v>
      </c>
      <c r="BQ150" s="1" t="str">
        <f t="shared" si="66"/>
        <v/>
      </c>
      <c r="BR150" s="1">
        <f>IF(BQ150=1,COUNTIF($BQ$15:BQ150,1),0)</f>
        <v>0</v>
      </c>
    </row>
    <row r="151" spans="13:70" ht="25.5" customHeight="1">
      <c r="M151" s="7">
        <v>4</v>
      </c>
      <c r="N151" s="60"/>
      <c r="O151" s="66"/>
      <c r="P151" s="77" t="s">
        <v>64</v>
      </c>
      <c r="Q151" s="74"/>
      <c r="R151" s="71" t="s">
        <v>87</v>
      </c>
      <c r="S151" s="61"/>
      <c r="T151" s="71" t="s">
        <v>87</v>
      </c>
      <c r="U151" s="64"/>
      <c r="V151" s="69"/>
      <c r="W151" s="49"/>
      <c r="X151" s="49"/>
      <c r="Y151" s="49"/>
      <c r="Z151" s="49"/>
      <c r="AA151" s="49"/>
      <c r="AB151" s="50" t="str">
        <f t="shared" si="83"/>
        <v>基準年度を選択してください</v>
      </c>
      <c r="AC151" s="67">
        <f t="shared" si="84"/>
        <v>0</v>
      </c>
      <c r="AD151" s="49">
        <f t="shared" si="85"/>
        <v>0</v>
      </c>
      <c r="AE151" s="50" t="str">
        <f t="shared" si="86"/>
        <v/>
      </c>
      <c r="AF151" s="50" t="e">
        <f t="shared" si="87"/>
        <v>#VALUE!</v>
      </c>
      <c r="AG151" s="67" t="str">
        <f t="shared" si="65"/>
        <v/>
      </c>
      <c r="AH151" s="49"/>
      <c r="AI151" s="30">
        <f t="shared" si="88"/>
        <v>0</v>
      </c>
      <c r="AJ151" s="27"/>
      <c r="AK151" s="24">
        <f t="shared" si="69"/>
        <v>0</v>
      </c>
      <c r="AL151" s="24">
        <f t="shared" si="70"/>
        <v>0</v>
      </c>
      <c r="AM151" s="24">
        <f t="shared" si="71"/>
        <v>0</v>
      </c>
      <c r="AN151" s="24">
        <f t="shared" si="72"/>
        <v>0</v>
      </c>
      <c r="AO151" s="25">
        <f t="shared" si="73"/>
        <v>0</v>
      </c>
      <c r="AP151" s="25">
        <f t="shared" si="74"/>
        <v>0</v>
      </c>
      <c r="AQ151" s="25">
        <f t="shared" si="75"/>
        <v>0</v>
      </c>
      <c r="AR151" s="25">
        <f t="shared" si="76"/>
        <v>0</v>
      </c>
      <c r="AS151" s="25">
        <f t="shared" si="77"/>
        <v>0</v>
      </c>
      <c r="AT151" s="25">
        <f t="shared" si="78"/>
        <v>0</v>
      </c>
      <c r="AU151" s="25">
        <f t="shared" si="79"/>
        <v>0</v>
      </c>
      <c r="AV151" s="25">
        <f t="shared" si="80"/>
        <v>0</v>
      </c>
      <c r="AW151" s="25">
        <f t="shared" si="81"/>
        <v>0</v>
      </c>
      <c r="AX151" s="25">
        <f t="shared" si="82"/>
        <v>0</v>
      </c>
      <c r="AZ151" s="23" t="e">
        <f t="shared" si="89"/>
        <v>#DIV/0!</v>
      </c>
      <c r="BA151" s="23" t="e">
        <f t="shared" si="90"/>
        <v>#DIV/0!</v>
      </c>
      <c r="BB151" s="23" t="e">
        <f t="shared" si="91"/>
        <v>#DIV/0!</v>
      </c>
      <c r="BC151" s="23" t="e">
        <f t="shared" si="92"/>
        <v>#DIV/0!</v>
      </c>
      <c r="BD151" s="23" t="e">
        <f t="shared" si="93"/>
        <v>#DIV/0!</v>
      </c>
      <c r="BE151" s="23" t="e">
        <f t="shared" si="94"/>
        <v>#DIV/0!</v>
      </c>
      <c r="BF151" s="23" t="e">
        <f t="shared" si="95"/>
        <v>#DIV/0!</v>
      </c>
      <c r="BQ151" s="1" t="str">
        <f t="shared" si="66"/>
        <v/>
      </c>
      <c r="BR151" s="1">
        <f>IF(BQ151=1,COUNTIF($BQ$15:BQ151,1),0)</f>
        <v>0</v>
      </c>
    </row>
    <row r="152" spans="13:70" ht="25.5" customHeight="1">
      <c r="M152" s="7">
        <v>5</v>
      </c>
      <c r="N152" s="60"/>
      <c r="O152" s="66"/>
      <c r="P152" s="77" t="s">
        <v>64</v>
      </c>
      <c r="Q152" s="74"/>
      <c r="R152" s="71" t="s">
        <v>87</v>
      </c>
      <c r="S152" s="61"/>
      <c r="T152" s="71" t="s">
        <v>87</v>
      </c>
      <c r="U152" s="64"/>
      <c r="V152" s="69"/>
      <c r="W152" s="49"/>
      <c r="X152" s="49"/>
      <c r="Y152" s="49"/>
      <c r="Z152" s="49"/>
      <c r="AA152" s="49"/>
      <c r="AB152" s="50" t="str">
        <f t="shared" si="83"/>
        <v>基準年度を選択してください</v>
      </c>
      <c r="AC152" s="67">
        <f t="shared" si="84"/>
        <v>0</v>
      </c>
      <c r="AD152" s="49">
        <f t="shared" si="85"/>
        <v>0</v>
      </c>
      <c r="AE152" s="50" t="str">
        <f t="shared" si="86"/>
        <v/>
      </c>
      <c r="AF152" s="50" t="e">
        <f t="shared" si="87"/>
        <v>#VALUE!</v>
      </c>
      <c r="AG152" s="67" t="str">
        <f t="shared" si="65"/>
        <v/>
      </c>
      <c r="AH152" s="49"/>
      <c r="AI152" s="30">
        <f t="shared" si="88"/>
        <v>0</v>
      </c>
      <c r="AJ152" s="27"/>
      <c r="AK152" s="24">
        <f t="shared" si="69"/>
        <v>0</v>
      </c>
      <c r="AL152" s="24">
        <f t="shared" si="70"/>
        <v>0</v>
      </c>
      <c r="AM152" s="24">
        <f t="shared" si="71"/>
        <v>0</v>
      </c>
      <c r="AN152" s="24">
        <f t="shared" si="72"/>
        <v>0</v>
      </c>
      <c r="AO152" s="25">
        <f t="shared" si="73"/>
        <v>0</v>
      </c>
      <c r="AP152" s="25">
        <f t="shared" si="74"/>
        <v>0</v>
      </c>
      <c r="AQ152" s="25">
        <f t="shared" si="75"/>
        <v>0</v>
      </c>
      <c r="AR152" s="25">
        <f t="shared" si="76"/>
        <v>0</v>
      </c>
      <c r="AS152" s="25">
        <f t="shared" si="77"/>
        <v>0</v>
      </c>
      <c r="AT152" s="25">
        <f t="shared" si="78"/>
        <v>0</v>
      </c>
      <c r="AU152" s="25">
        <f t="shared" si="79"/>
        <v>0</v>
      </c>
      <c r="AV152" s="25">
        <f t="shared" si="80"/>
        <v>0</v>
      </c>
      <c r="AW152" s="25">
        <f t="shared" si="81"/>
        <v>0</v>
      </c>
      <c r="AX152" s="25">
        <f t="shared" si="82"/>
        <v>0</v>
      </c>
      <c r="AZ152" s="23" t="e">
        <f t="shared" si="89"/>
        <v>#DIV/0!</v>
      </c>
      <c r="BA152" s="23" t="e">
        <f t="shared" si="90"/>
        <v>#DIV/0!</v>
      </c>
      <c r="BB152" s="23" t="e">
        <f t="shared" si="91"/>
        <v>#DIV/0!</v>
      </c>
      <c r="BC152" s="23" t="e">
        <f t="shared" si="92"/>
        <v>#DIV/0!</v>
      </c>
      <c r="BD152" s="23" t="e">
        <f t="shared" si="93"/>
        <v>#DIV/0!</v>
      </c>
      <c r="BE152" s="23" t="e">
        <f t="shared" si="94"/>
        <v>#DIV/0!</v>
      </c>
      <c r="BF152" s="23" t="e">
        <f t="shared" si="95"/>
        <v>#DIV/0!</v>
      </c>
      <c r="BQ152" s="1" t="str">
        <f t="shared" si="66"/>
        <v/>
      </c>
      <c r="BR152" s="1">
        <f>IF(BQ152=1,COUNTIF($BQ$15:BQ152,1),0)</f>
        <v>0</v>
      </c>
    </row>
    <row r="153" spans="13:70" ht="25.5" customHeight="1">
      <c r="M153" s="7">
        <v>6</v>
      </c>
      <c r="N153" s="60"/>
      <c r="O153" s="66"/>
      <c r="P153" s="77" t="s">
        <v>64</v>
      </c>
      <c r="Q153" s="74"/>
      <c r="R153" s="71" t="s">
        <v>87</v>
      </c>
      <c r="S153" s="61"/>
      <c r="T153" s="71" t="s">
        <v>87</v>
      </c>
      <c r="U153" s="64"/>
      <c r="V153" s="69"/>
      <c r="W153" s="49"/>
      <c r="X153" s="49"/>
      <c r="Y153" s="49"/>
      <c r="Z153" s="49"/>
      <c r="AA153" s="49"/>
      <c r="AB153" s="50" t="str">
        <f t="shared" si="83"/>
        <v>基準年度を選択してください</v>
      </c>
      <c r="AC153" s="67">
        <f t="shared" si="84"/>
        <v>0</v>
      </c>
      <c r="AD153" s="49">
        <f t="shared" si="85"/>
        <v>0</v>
      </c>
      <c r="AE153" s="50" t="str">
        <f t="shared" si="86"/>
        <v/>
      </c>
      <c r="AF153" s="50" t="e">
        <f t="shared" si="87"/>
        <v>#VALUE!</v>
      </c>
      <c r="AG153" s="67" t="str">
        <f t="shared" si="65"/>
        <v/>
      </c>
      <c r="AH153" s="49"/>
      <c r="AI153" s="30">
        <f t="shared" si="88"/>
        <v>0</v>
      </c>
      <c r="AJ153" s="27"/>
      <c r="AK153" s="24">
        <f t="shared" si="69"/>
        <v>0</v>
      </c>
      <c r="AL153" s="24">
        <f t="shared" si="70"/>
        <v>0</v>
      </c>
      <c r="AM153" s="24">
        <f t="shared" si="71"/>
        <v>0</v>
      </c>
      <c r="AN153" s="24">
        <f t="shared" si="72"/>
        <v>0</v>
      </c>
      <c r="AO153" s="25">
        <f t="shared" si="73"/>
        <v>0</v>
      </c>
      <c r="AP153" s="25">
        <f t="shared" si="74"/>
        <v>0</v>
      </c>
      <c r="AQ153" s="25">
        <f t="shared" si="75"/>
        <v>0</v>
      </c>
      <c r="AR153" s="25">
        <f t="shared" si="76"/>
        <v>0</v>
      </c>
      <c r="AS153" s="25">
        <f t="shared" si="77"/>
        <v>0</v>
      </c>
      <c r="AT153" s="25">
        <f t="shared" si="78"/>
        <v>0</v>
      </c>
      <c r="AU153" s="25">
        <f t="shared" si="79"/>
        <v>0</v>
      </c>
      <c r="AV153" s="25">
        <f t="shared" si="80"/>
        <v>0</v>
      </c>
      <c r="AW153" s="25">
        <f t="shared" si="81"/>
        <v>0</v>
      </c>
      <c r="AX153" s="25">
        <f t="shared" si="82"/>
        <v>0</v>
      </c>
      <c r="AZ153" s="23" t="e">
        <f t="shared" si="89"/>
        <v>#DIV/0!</v>
      </c>
      <c r="BA153" s="23" t="e">
        <f t="shared" si="90"/>
        <v>#DIV/0!</v>
      </c>
      <c r="BB153" s="23" t="e">
        <f t="shared" si="91"/>
        <v>#DIV/0!</v>
      </c>
      <c r="BC153" s="23" t="e">
        <f t="shared" si="92"/>
        <v>#DIV/0!</v>
      </c>
      <c r="BD153" s="23" t="e">
        <f t="shared" si="93"/>
        <v>#DIV/0!</v>
      </c>
      <c r="BE153" s="23" t="e">
        <f t="shared" si="94"/>
        <v>#DIV/0!</v>
      </c>
      <c r="BF153" s="23" t="e">
        <f t="shared" si="95"/>
        <v>#DIV/0!</v>
      </c>
      <c r="BQ153" s="1" t="str">
        <f t="shared" si="66"/>
        <v/>
      </c>
      <c r="BR153" s="1">
        <f>IF(BQ153=1,COUNTIF($BQ$15:BQ153,1),0)</f>
        <v>0</v>
      </c>
    </row>
    <row r="154" spans="13:70" ht="25.5" customHeight="1">
      <c r="M154" s="7">
        <v>7</v>
      </c>
      <c r="N154" s="60"/>
      <c r="O154" s="66"/>
      <c r="P154" s="77" t="s">
        <v>64</v>
      </c>
      <c r="Q154" s="74"/>
      <c r="R154" s="71" t="s">
        <v>87</v>
      </c>
      <c r="S154" s="61"/>
      <c r="T154" s="71" t="s">
        <v>87</v>
      </c>
      <c r="U154" s="64"/>
      <c r="V154" s="69"/>
      <c r="W154" s="49"/>
      <c r="X154" s="49"/>
      <c r="Y154" s="49"/>
      <c r="Z154" s="49"/>
      <c r="AA154" s="49"/>
      <c r="AB154" s="50" t="str">
        <f t="shared" si="83"/>
        <v>基準年度を選択してください</v>
      </c>
      <c r="AC154" s="67">
        <f t="shared" si="84"/>
        <v>0</v>
      </c>
      <c r="AD154" s="49">
        <f t="shared" si="85"/>
        <v>0</v>
      </c>
      <c r="AE154" s="50" t="str">
        <f t="shared" si="86"/>
        <v/>
      </c>
      <c r="AF154" s="50" t="e">
        <f t="shared" si="87"/>
        <v>#VALUE!</v>
      </c>
      <c r="AG154" s="67" t="str">
        <f t="shared" si="65"/>
        <v/>
      </c>
      <c r="AH154" s="49"/>
      <c r="AI154" s="30">
        <f t="shared" si="88"/>
        <v>0</v>
      </c>
      <c r="AJ154" s="27"/>
      <c r="AK154" s="24">
        <f t="shared" si="69"/>
        <v>0</v>
      </c>
      <c r="AL154" s="24">
        <f t="shared" si="70"/>
        <v>0</v>
      </c>
      <c r="AM154" s="24">
        <f t="shared" si="71"/>
        <v>0</v>
      </c>
      <c r="AN154" s="24">
        <f t="shared" si="72"/>
        <v>0</v>
      </c>
      <c r="AO154" s="25">
        <f t="shared" si="73"/>
        <v>0</v>
      </c>
      <c r="AP154" s="25">
        <f t="shared" si="74"/>
        <v>0</v>
      </c>
      <c r="AQ154" s="25">
        <f t="shared" si="75"/>
        <v>0</v>
      </c>
      <c r="AR154" s="25">
        <f t="shared" si="76"/>
        <v>0</v>
      </c>
      <c r="AS154" s="25">
        <f t="shared" si="77"/>
        <v>0</v>
      </c>
      <c r="AT154" s="25">
        <f t="shared" si="78"/>
        <v>0</v>
      </c>
      <c r="AU154" s="25">
        <f t="shared" si="79"/>
        <v>0</v>
      </c>
      <c r="AV154" s="25">
        <f t="shared" si="80"/>
        <v>0</v>
      </c>
      <c r="AW154" s="25">
        <f t="shared" si="81"/>
        <v>0</v>
      </c>
      <c r="AX154" s="25">
        <f t="shared" si="82"/>
        <v>0</v>
      </c>
      <c r="AZ154" s="23" t="e">
        <f t="shared" si="89"/>
        <v>#DIV/0!</v>
      </c>
      <c r="BA154" s="23" t="e">
        <f t="shared" si="90"/>
        <v>#DIV/0!</v>
      </c>
      <c r="BB154" s="23" t="e">
        <f t="shared" si="91"/>
        <v>#DIV/0!</v>
      </c>
      <c r="BC154" s="23" t="e">
        <f t="shared" si="92"/>
        <v>#DIV/0!</v>
      </c>
      <c r="BD154" s="23" t="e">
        <f t="shared" si="93"/>
        <v>#DIV/0!</v>
      </c>
      <c r="BE154" s="23" t="e">
        <f t="shared" si="94"/>
        <v>#DIV/0!</v>
      </c>
      <c r="BF154" s="23" t="e">
        <f t="shared" si="95"/>
        <v>#DIV/0!</v>
      </c>
      <c r="BQ154" s="1" t="str">
        <f t="shared" si="66"/>
        <v/>
      </c>
      <c r="BR154" s="1">
        <f>IF(BQ154=1,COUNTIF($BQ$15:BQ154,1),0)</f>
        <v>0</v>
      </c>
    </row>
    <row r="155" spans="13:70" ht="25.5" customHeight="1">
      <c r="M155" s="7">
        <v>8</v>
      </c>
      <c r="N155" s="60"/>
      <c r="O155" s="66"/>
      <c r="P155" s="77" t="s">
        <v>64</v>
      </c>
      <c r="Q155" s="74"/>
      <c r="R155" s="71" t="s">
        <v>87</v>
      </c>
      <c r="S155" s="61"/>
      <c r="T155" s="71" t="s">
        <v>87</v>
      </c>
      <c r="U155" s="64"/>
      <c r="V155" s="69"/>
      <c r="W155" s="49"/>
      <c r="X155" s="49"/>
      <c r="Y155" s="49"/>
      <c r="Z155" s="49"/>
      <c r="AA155" s="49"/>
      <c r="AB155" s="50" t="str">
        <f t="shared" si="83"/>
        <v>基準年度を選択してください</v>
      </c>
      <c r="AC155" s="67">
        <f t="shared" si="84"/>
        <v>0</v>
      </c>
      <c r="AD155" s="49">
        <f t="shared" si="85"/>
        <v>0</v>
      </c>
      <c r="AE155" s="50" t="str">
        <f t="shared" si="86"/>
        <v/>
      </c>
      <c r="AF155" s="50" t="e">
        <f t="shared" si="87"/>
        <v>#VALUE!</v>
      </c>
      <c r="AG155" s="67" t="str">
        <f t="shared" si="65"/>
        <v/>
      </c>
      <c r="AH155" s="49"/>
      <c r="AI155" s="30">
        <f t="shared" si="88"/>
        <v>0</v>
      </c>
      <c r="AJ155" s="27"/>
      <c r="AK155" s="24">
        <f t="shared" si="69"/>
        <v>0</v>
      </c>
      <c r="AL155" s="24">
        <f t="shared" si="70"/>
        <v>0</v>
      </c>
      <c r="AM155" s="24">
        <f t="shared" si="71"/>
        <v>0</v>
      </c>
      <c r="AN155" s="24">
        <f t="shared" si="72"/>
        <v>0</v>
      </c>
      <c r="AO155" s="25">
        <f t="shared" si="73"/>
        <v>0</v>
      </c>
      <c r="AP155" s="25">
        <f t="shared" si="74"/>
        <v>0</v>
      </c>
      <c r="AQ155" s="25">
        <f t="shared" si="75"/>
        <v>0</v>
      </c>
      <c r="AR155" s="25">
        <f t="shared" si="76"/>
        <v>0</v>
      </c>
      <c r="AS155" s="25">
        <f t="shared" si="77"/>
        <v>0</v>
      </c>
      <c r="AT155" s="25">
        <f t="shared" si="78"/>
        <v>0</v>
      </c>
      <c r="AU155" s="25">
        <f t="shared" si="79"/>
        <v>0</v>
      </c>
      <c r="AV155" s="25">
        <f t="shared" si="80"/>
        <v>0</v>
      </c>
      <c r="AW155" s="25">
        <f t="shared" si="81"/>
        <v>0</v>
      </c>
      <c r="AX155" s="25">
        <f t="shared" si="82"/>
        <v>0</v>
      </c>
      <c r="AZ155" s="23" t="e">
        <f t="shared" si="89"/>
        <v>#DIV/0!</v>
      </c>
      <c r="BA155" s="23" t="e">
        <f t="shared" si="90"/>
        <v>#DIV/0!</v>
      </c>
      <c r="BB155" s="23" t="e">
        <f t="shared" si="91"/>
        <v>#DIV/0!</v>
      </c>
      <c r="BC155" s="23" t="e">
        <f t="shared" si="92"/>
        <v>#DIV/0!</v>
      </c>
      <c r="BD155" s="23" t="e">
        <f t="shared" si="93"/>
        <v>#DIV/0!</v>
      </c>
      <c r="BE155" s="23" t="e">
        <f t="shared" si="94"/>
        <v>#DIV/0!</v>
      </c>
      <c r="BF155" s="23" t="e">
        <f t="shared" si="95"/>
        <v>#DIV/0!</v>
      </c>
      <c r="BQ155" s="1" t="str">
        <f t="shared" si="66"/>
        <v/>
      </c>
      <c r="BR155" s="1">
        <f>IF(BQ155=1,COUNTIF($BQ$15:BQ155,1),0)</f>
        <v>0</v>
      </c>
    </row>
    <row r="156" spans="13:70" ht="25.5" customHeight="1">
      <c r="M156" s="7">
        <v>9</v>
      </c>
      <c r="N156" s="60"/>
      <c r="O156" s="66"/>
      <c r="P156" s="77" t="s">
        <v>64</v>
      </c>
      <c r="Q156" s="74"/>
      <c r="R156" s="71" t="s">
        <v>87</v>
      </c>
      <c r="S156" s="61"/>
      <c r="T156" s="71" t="s">
        <v>87</v>
      </c>
      <c r="U156" s="64"/>
      <c r="V156" s="69"/>
      <c r="W156" s="49"/>
      <c r="X156" s="49"/>
      <c r="Y156" s="49"/>
      <c r="Z156" s="49"/>
      <c r="AA156" s="49"/>
      <c r="AB156" s="50" t="str">
        <f t="shared" si="83"/>
        <v>基準年度を選択してください</v>
      </c>
      <c r="AC156" s="67">
        <f t="shared" si="84"/>
        <v>0</v>
      </c>
      <c r="AD156" s="49">
        <f t="shared" si="85"/>
        <v>0</v>
      </c>
      <c r="AE156" s="50" t="str">
        <f t="shared" si="86"/>
        <v/>
      </c>
      <c r="AF156" s="50" t="e">
        <f t="shared" si="87"/>
        <v>#VALUE!</v>
      </c>
      <c r="AG156" s="67" t="str">
        <f t="shared" si="65"/>
        <v/>
      </c>
      <c r="AH156" s="49"/>
      <c r="AI156" s="30">
        <f t="shared" si="88"/>
        <v>0</v>
      </c>
      <c r="AJ156" s="27"/>
      <c r="AK156" s="24">
        <f t="shared" si="69"/>
        <v>0</v>
      </c>
      <c r="AL156" s="24">
        <f t="shared" si="70"/>
        <v>0</v>
      </c>
      <c r="AM156" s="24">
        <f t="shared" si="71"/>
        <v>0</v>
      </c>
      <c r="AN156" s="24">
        <f t="shared" si="72"/>
        <v>0</v>
      </c>
      <c r="AO156" s="25">
        <f t="shared" si="73"/>
        <v>0</v>
      </c>
      <c r="AP156" s="25">
        <f t="shared" si="74"/>
        <v>0</v>
      </c>
      <c r="AQ156" s="25">
        <f t="shared" si="75"/>
        <v>0</v>
      </c>
      <c r="AR156" s="25">
        <f t="shared" si="76"/>
        <v>0</v>
      </c>
      <c r="AS156" s="25">
        <f t="shared" si="77"/>
        <v>0</v>
      </c>
      <c r="AT156" s="25">
        <f t="shared" si="78"/>
        <v>0</v>
      </c>
      <c r="AU156" s="25">
        <f t="shared" si="79"/>
        <v>0</v>
      </c>
      <c r="AV156" s="25">
        <f t="shared" si="80"/>
        <v>0</v>
      </c>
      <c r="AW156" s="25">
        <f t="shared" si="81"/>
        <v>0</v>
      </c>
      <c r="AX156" s="25">
        <f t="shared" si="82"/>
        <v>0</v>
      </c>
      <c r="AZ156" s="23" t="e">
        <f t="shared" si="89"/>
        <v>#DIV/0!</v>
      </c>
      <c r="BA156" s="23" t="e">
        <f t="shared" si="90"/>
        <v>#DIV/0!</v>
      </c>
      <c r="BB156" s="23" t="e">
        <f t="shared" si="91"/>
        <v>#DIV/0!</v>
      </c>
      <c r="BC156" s="23" t="e">
        <f t="shared" si="92"/>
        <v>#DIV/0!</v>
      </c>
      <c r="BD156" s="23" t="e">
        <f t="shared" si="93"/>
        <v>#DIV/0!</v>
      </c>
      <c r="BE156" s="23" t="e">
        <f t="shared" si="94"/>
        <v>#DIV/0!</v>
      </c>
      <c r="BF156" s="23" t="e">
        <f t="shared" si="95"/>
        <v>#DIV/0!</v>
      </c>
      <c r="BQ156" s="1" t="str">
        <f t="shared" si="66"/>
        <v/>
      </c>
      <c r="BR156" s="1">
        <f>IF(BQ156=1,COUNTIF($BQ$15:BQ156,1),0)</f>
        <v>0</v>
      </c>
    </row>
    <row r="157" spans="13:70" ht="25.5" customHeight="1">
      <c r="M157" s="7">
        <v>10</v>
      </c>
      <c r="N157" s="60"/>
      <c r="O157" s="66"/>
      <c r="P157" s="77" t="s">
        <v>64</v>
      </c>
      <c r="Q157" s="74"/>
      <c r="R157" s="71" t="s">
        <v>87</v>
      </c>
      <c r="S157" s="61"/>
      <c r="T157" s="71" t="s">
        <v>87</v>
      </c>
      <c r="U157" s="64"/>
      <c r="V157" s="69"/>
      <c r="W157" s="49"/>
      <c r="X157" s="49"/>
      <c r="Y157" s="49"/>
      <c r="Z157" s="49"/>
      <c r="AA157" s="49"/>
      <c r="AB157" s="50" t="str">
        <f t="shared" si="83"/>
        <v>基準年度を選択してください</v>
      </c>
      <c r="AC157" s="67">
        <f t="shared" si="84"/>
        <v>0</v>
      </c>
      <c r="AD157" s="49">
        <f t="shared" si="85"/>
        <v>0</v>
      </c>
      <c r="AE157" s="50" t="str">
        <f t="shared" si="86"/>
        <v/>
      </c>
      <c r="AF157" s="50" t="e">
        <f t="shared" si="87"/>
        <v>#VALUE!</v>
      </c>
      <c r="AG157" s="67" t="str">
        <f t="shared" si="65"/>
        <v/>
      </c>
      <c r="AH157" s="49"/>
      <c r="AI157" s="30">
        <f t="shared" si="88"/>
        <v>0</v>
      </c>
      <c r="AJ157" s="27"/>
      <c r="AK157" s="24">
        <f t="shared" si="69"/>
        <v>0</v>
      </c>
      <c r="AL157" s="24">
        <f t="shared" si="70"/>
        <v>0</v>
      </c>
      <c r="AM157" s="24">
        <f t="shared" si="71"/>
        <v>0</v>
      </c>
      <c r="AN157" s="24">
        <f t="shared" si="72"/>
        <v>0</v>
      </c>
      <c r="AO157" s="25">
        <f t="shared" si="73"/>
        <v>0</v>
      </c>
      <c r="AP157" s="25">
        <f t="shared" si="74"/>
        <v>0</v>
      </c>
      <c r="AQ157" s="25">
        <f t="shared" si="75"/>
        <v>0</v>
      </c>
      <c r="AR157" s="25">
        <f t="shared" si="76"/>
        <v>0</v>
      </c>
      <c r="AS157" s="25">
        <f t="shared" si="77"/>
        <v>0</v>
      </c>
      <c r="AT157" s="25">
        <f t="shared" si="78"/>
        <v>0</v>
      </c>
      <c r="AU157" s="25">
        <f t="shared" si="79"/>
        <v>0</v>
      </c>
      <c r="AV157" s="25">
        <f t="shared" si="80"/>
        <v>0</v>
      </c>
      <c r="AW157" s="25">
        <f t="shared" si="81"/>
        <v>0</v>
      </c>
      <c r="AX157" s="25">
        <f t="shared" si="82"/>
        <v>0</v>
      </c>
      <c r="AZ157" s="23" t="e">
        <f t="shared" si="89"/>
        <v>#DIV/0!</v>
      </c>
      <c r="BA157" s="23" t="e">
        <f t="shared" si="90"/>
        <v>#DIV/0!</v>
      </c>
      <c r="BB157" s="23" t="e">
        <f t="shared" si="91"/>
        <v>#DIV/0!</v>
      </c>
      <c r="BC157" s="23" t="e">
        <f t="shared" si="92"/>
        <v>#DIV/0!</v>
      </c>
      <c r="BD157" s="23" t="e">
        <f t="shared" si="93"/>
        <v>#DIV/0!</v>
      </c>
      <c r="BE157" s="23" t="e">
        <f t="shared" si="94"/>
        <v>#DIV/0!</v>
      </c>
      <c r="BF157" s="23" t="e">
        <f t="shared" si="95"/>
        <v>#DIV/0!</v>
      </c>
      <c r="BQ157" s="1" t="str">
        <f t="shared" si="66"/>
        <v/>
      </c>
      <c r="BR157" s="1">
        <f>IF(BQ157=1,COUNTIF($BQ$15:BQ157,1),0)</f>
        <v>0</v>
      </c>
    </row>
    <row r="158" spans="13:70" ht="25.5" customHeight="1">
      <c r="M158" s="7">
        <v>11</v>
      </c>
      <c r="N158" s="60"/>
      <c r="O158" s="66"/>
      <c r="P158" s="77" t="s">
        <v>64</v>
      </c>
      <c r="Q158" s="74"/>
      <c r="R158" s="71" t="s">
        <v>87</v>
      </c>
      <c r="S158" s="61"/>
      <c r="T158" s="71" t="s">
        <v>87</v>
      </c>
      <c r="U158" s="64"/>
      <c r="V158" s="69"/>
      <c r="W158" s="49"/>
      <c r="X158" s="49"/>
      <c r="Y158" s="49"/>
      <c r="Z158" s="49"/>
      <c r="AA158" s="49"/>
      <c r="AB158" s="50" t="str">
        <f t="shared" si="83"/>
        <v>基準年度を選択してください</v>
      </c>
      <c r="AC158" s="67">
        <f t="shared" si="84"/>
        <v>0</v>
      </c>
      <c r="AD158" s="49">
        <f t="shared" si="85"/>
        <v>0</v>
      </c>
      <c r="AE158" s="50" t="str">
        <f t="shared" si="86"/>
        <v/>
      </c>
      <c r="AF158" s="50" t="e">
        <f t="shared" si="87"/>
        <v>#VALUE!</v>
      </c>
      <c r="AG158" s="67" t="str">
        <f t="shared" si="65"/>
        <v/>
      </c>
      <c r="AH158" s="49"/>
      <c r="AI158" s="30">
        <f t="shared" si="88"/>
        <v>0</v>
      </c>
      <c r="AJ158" s="27"/>
      <c r="AK158" s="24">
        <f t="shared" si="69"/>
        <v>0</v>
      </c>
      <c r="AL158" s="24">
        <f t="shared" si="70"/>
        <v>0</v>
      </c>
      <c r="AM158" s="24">
        <f t="shared" si="71"/>
        <v>0</v>
      </c>
      <c r="AN158" s="24">
        <f t="shared" si="72"/>
        <v>0</v>
      </c>
      <c r="AO158" s="25">
        <f t="shared" si="73"/>
        <v>0</v>
      </c>
      <c r="AP158" s="25">
        <f t="shared" si="74"/>
        <v>0</v>
      </c>
      <c r="AQ158" s="25">
        <f t="shared" si="75"/>
        <v>0</v>
      </c>
      <c r="AR158" s="25">
        <f t="shared" si="76"/>
        <v>0</v>
      </c>
      <c r="AS158" s="25">
        <f t="shared" si="77"/>
        <v>0</v>
      </c>
      <c r="AT158" s="25">
        <f t="shared" si="78"/>
        <v>0</v>
      </c>
      <c r="AU158" s="25">
        <f t="shared" si="79"/>
        <v>0</v>
      </c>
      <c r="AV158" s="25">
        <f t="shared" si="80"/>
        <v>0</v>
      </c>
      <c r="AW158" s="25">
        <f t="shared" si="81"/>
        <v>0</v>
      </c>
      <c r="AX158" s="25">
        <f t="shared" si="82"/>
        <v>0</v>
      </c>
      <c r="AZ158" s="23" t="e">
        <f t="shared" si="89"/>
        <v>#DIV/0!</v>
      </c>
      <c r="BA158" s="23" t="e">
        <f t="shared" si="90"/>
        <v>#DIV/0!</v>
      </c>
      <c r="BB158" s="23" t="e">
        <f t="shared" si="91"/>
        <v>#DIV/0!</v>
      </c>
      <c r="BC158" s="23" t="e">
        <f t="shared" si="92"/>
        <v>#DIV/0!</v>
      </c>
      <c r="BD158" s="23" t="e">
        <f t="shared" si="93"/>
        <v>#DIV/0!</v>
      </c>
      <c r="BE158" s="23" t="e">
        <f t="shared" si="94"/>
        <v>#DIV/0!</v>
      </c>
      <c r="BF158" s="23" t="e">
        <f t="shared" si="95"/>
        <v>#DIV/0!</v>
      </c>
      <c r="BQ158" s="1" t="str">
        <f t="shared" si="66"/>
        <v/>
      </c>
      <c r="BR158" s="1">
        <f>IF(BQ158=1,COUNTIF($BQ$15:BQ158,1),0)</f>
        <v>0</v>
      </c>
    </row>
    <row r="159" spans="13:70" ht="25.5" customHeight="1">
      <c r="M159" s="7">
        <v>12</v>
      </c>
      <c r="N159" s="60"/>
      <c r="O159" s="66"/>
      <c r="P159" s="77" t="s">
        <v>64</v>
      </c>
      <c r="Q159" s="74"/>
      <c r="R159" s="71" t="s">
        <v>87</v>
      </c>
      <c r="S159" s="61"/>
      <c r="T159" s="71" t="s">
        <v>87</v>
      </c>
      <c r="U159" s="64"/>
      <c r="V159" s="69"/>
      <c r="W159" s="49"/>
      <c r="X159" s="49"/>
      <c r="Y159" s="49"/>
      <c r="Z159" s="49"/>
      <c r="AA159" s="49"/>
      <c r="AB159" s="50" t="str">
        <f t="shared" si="83"/>
        <v>基準年度を選択してください</v>
      </c>
      <c r="AC159" s="67">
        <f t="shared" si="84"/>
        <v>0</v>
      </c>
      <c r="AD159" s="49">
        <f t="shared" si="85"/>
        <v>0</v>
      </c>
      <c r="AE159" s="50" t="str">
        <f t="shared" si="86"/>
        <v/>
      </c>
      <c r="AF159" s="50" t="e">
        <f t="shared" si="87"/>
        <v>#VALUE!</v>
      </c>
      <c r="AG159" s="67" t="str">
        <f t="shared" si="65"/>
        <v/>
      </c>
      <c r="AH159" s="49"/>
      <c r="AI159" s="30">
        <f t="shared" si="88"/>
        <v>0</v>
      </c>
      <c r="AJ159" s="27"/>
      <c r="AK159" s="24">
        <f t="shared" si="69"/>
        <v>0</v>
      </c>
      <c r="AL159" s="24">
        <f t="shared" si="70"/>
        <v>0</v>
      </c>
      <c r="AM159" s="24">
        <f t="shared" si="71"/>
        <v>0</v>
      </c>
      <c r="AN159" s="24">
        <f t="shared" si="72"/>
        <v>0</v>
      </c>
      <c r="AO159" s="25">
        <f t="shared" si="73"/>
        <v>0</v>
      </c>
      <c r="AP159" s="25">
        <f t="shared" si="74"/>
        <v>0</v>
      </c>
      <c r="AQ159" s="25">
        <f t="shared" si="75"/>
        <v>0</v>
      </c>
      <c r="AR159" s="25">
        <f t="shared" si="76"/>
        <v>0</v>
      </c>
      <c r="AS159" s="25">
        <f t="shared" si="77"/>
        <v>0</v>
      </c>
      <c r="AT159" s="25">
        <f t="shared" si="78"/>
        <v>0</v>
      </c>
      <c r="AU159" s="25">
        <f t="shared" si="79"/>
        <v>0</v>
      </c>
      <c r="AV159" s="25">
        <f t="shared" si="80"/>
        <v>0</v>
      </c>
      <c r="AW159" s="25">
        <f t="shared" si="81"/>
        <v>0</v>
      </c>
      <c r="AX159" s="25">
        <f t="shared" si="82"/>
        <v>0</v>
      </c>
      <c r="AZ159" s="23" t="e">
        <f t="shared" si="89"/>
        <v>#DIV/0!</v>
      </c>
      <c r="BA159" s="23" t="e">
        <f t="shared" si="90"/>
        <v>#DIV/0!</v>
      </c>
      <c r="BB159" s="23" t="e">
        <f t="shared" si="91"/>
        <v>#DIV/0!</v>
      </c>
      <c r="BC159" s="23" t="e">
        <f t="shared" si="92"/>
        <v>#DIV/0!</v>
      </c>
      <c r="BD159" s="23" t="e">
        <f t="shared" si="93"/>
        <v>#DIV/0!</v>
      </c>
      <c r="BE159" s="23" t="e">
        <f t="shared" si="94"/>
        <v>#DIV/0!</v>
      </c>
      <c r="BF159" s="23" t="e">
        <f t="shared" si="95"/>
        <v>#DIV/0!</v>
      </c>
      <c r="BQ159" s="1" t="str">
        <f t="shared" si="66"/>
        <v/>
      </c>
      <c r="BR159" s="1">
        <f>IF(BQ159=1,COUNTIF($BQ$15:BQ159,1),0)</f>
        <v>0</v>
      </c>
    </row>
    <row r="160" spans="13:70" ht="25.5" customHeight="1">
      <c r="M160" s="7">
        <v>13</v>
      </c>
      <c r="N160" s="60"/>
      <c r="O160" s="66"/>
      <c r="P160" s="77" t="s">
        <v>64</v>
      </c>
      <c r="Q160" s="74"/>
      <c r="R160" s="71" t="s">
        <v>87</v>
      </c>
      <c r="S160" s="61"/>
      <c r="T160" s="71" t="s">
        <v>87</v>
      </c>
      <c r="U160" s="64"/>
      <c r="V160" s="69"/>
      <c r="W160" s="49"/>
      <c r="X160" s="49"/>
      <c r="Y160" s="49"/>
      <c r="Z160" s="49"/>
      <c r="AA160" s="49"/>
      <c r="AB160" s="50" t="str">
        <f t="shared" si="83"/>
        <v>基準年度を選択してください</v>
      </c>
      <c r="AC160" s="67">
        <f t="shared" si="84"/>
        <v>0</v>
      </c>
      <c r="AD160" s="49">
        <f t="shared" si="85"/>
        <v>0</v>
      </c>
      <c r="AE160" s="50" t="str">
        <f t="shared" si="86"/>
        <v/>
      </c>
      <c r="AF160" s="50" t="e">
        <f t="shared" si="87"/>
        <v>#VALUE!</v>
      </c>
      <c r="AG160" s="67" t="str">
        <f t="shared" si="65"/>
        <v/>
      </c>
      <c r="AH160" s="49"/>
      <c r="AI160" s="30">
        <f t="shared" si="88"/>
        <v>0</v>
      </c>
      <c r="AJ160" s="27"/>
      <c r="AK160" s="24">
        <f t="shared" si="69"/>
        <v>0</v>
      </c>
      <c r="AL160" s="24">
        <f t="shared" si="70"/>
        <v>0</v>
      </c>
      <c r="AM160" s="24">
        <f t="shared" si="71"/>
        <v>0</v>
      </c>
      <c r="AN160" s="24">
        <f t="shared" si="72"/>
        <v>0</v>
      </c>
      <c r="AO160" s="25">
        <f t="shared" si="73"/>
        <v>0</v>
      </c>
      <c r="AP160" s="25">
        <f t="shared" si="74"/>
        <v>0</v>
      </c>
      <c r="AQ160" s="25">
        <f t="shared" si="75"/>
        <v>0</v>
      </c>
      <c r="AR160" s="25">
        <f t="shared" si="76"/>
        <v>0</v>
      </c>
      <c r="AS160" s="25">
        <f t="shared" si="77"/>
        <v>0</v>
      </c>
      <c r="AT160" s="25">
        <f t="shared" si="78"/>
        <v>0</v>
      </c>
      <c r="AU160" s="25">
        <f t="shared" si="79"/>
        <v>0</v>
      </c>
      <c r="AV160" s="25">
        <f t="shared" si="80"/>
        <v>0</v>
      </c>
      <c r="AW160" s="25">
        <f t="shared" si="81"/>
        <v>0</v>
      </c>
      <c r="AX160" s="25">
        <f t="shared" si="82"/>
        <v>0</v>
      </c>
      <c r="AZ160" s="23" t="e">
        <f t="shared" si="89"/>
        <v>#DIV/0!</v>
      </c>
      <c r="BA160" s="23" t="e">
        <f t="shared" si="90"/>
        <v>#DIV/0!</v>
      </c>
      <c r="BB160" s="23" t="e">
        <f t="shared" si="91"/>
        <v>#DIV/0!</v>
      </c>
      <c r="BC160" s="23" t="e">
        <f t="shared" si="92"/>
        <v>#DIV/0!</v>
      </c>
      <c r="BD160" s="23" t="e">
        <f t="shared" si="93"/>
        <v>#DIV/0!</v>
      </c>
      <c r="BE160" s="23" t="e">
        <f t="shared" si="94"/>
        <v>#DIV/0!</v>
      </c>
      <c r="BF160" s="23" t="e">
        <f t="shared" si="95"/>
        <v>#DIV/0!</v>
      </c>
      <c r="BQ160" s="1" t="str">
        <f t="shared" si="66"/>
        <v/>
      </c>
      <c r="BR160" s="1">
        <f>IF(BQ160=1,COUNTIF($BQ$15:BQ160,1),0)</f>
        <v>0</v>
      </c>
    </row>
    <row r="161" spans="13:70" ht="25.5" customHeight="1">
      <c r="M161" s="7">
        <v>14</v>
      </c>
      <c r="N161" s="60"/>
      <c r="O161" s="66"/>
      <c r="P161" s="77" t="s">
        <v>64</v>
      </c>
      <c r="Q161" s="74"/>
      <c r="R161" s="71" t="s">
        <v>87</v>
      </c>
      <c r="S161" s="61"/>
      <c r="T161" s="71" t="s">
        <v>87</v>
      </c>
      <c r="U161" s="64"/>
      <c r="V161" s="69"/>
      <c r="W161" s="49"/>
      <c r="X161" s="49"/>
      <c r="Y161" s="49"/>
      <c r="Z161" s="49"/>
      <c r="AA161" s="49"/>
      <c r="AB161" s="50" t="str">
        <f t="shared" si="83"/>
        <v>基準年度を選択してください</v>
      </c>
      <c r="AC161" s="67">
        <f t="shared" si="84"/>
        <v>0</v>
      </c>
      <c r="AD161" s="49">
        <f t="shared" si="85"/>
        <v>0</v>
      </c>
      <c r="AE161" s="50" t="str">
        <f t="shared" si="86"/>
        <v/>
      </c>
      <c r="AF161" s="50" t="e">
        <f t="shared" si="87"/>
        <v>#VALUE!</v>
      </c>
      <c r="AG161" s="67" t="str">
        <f t="shared" si="65"/>
        <v/>
      </c>
      <c r="AH161" s="49"/>
      <c r="AI161" s="30">
        <f t="shared" si="88"/>
        <v>0</v>
      </c>
      <c r="AJ161" s="27"/>
      <c r="AK161" s="24">
        <f t="shared" si="69"/>
        <v>0</v>
      </c>
      <c r="AL161" s="24">
        <f t="shared" si="70"/>
        <v>0</v>
      </c>
      <c r="AM161" s="24">
        <f t="shared" si="71"/>
        <v>0</v>
      </c>
      <c r="AN161" s="24">
        <f t="shared" si="72"/>
        <v>0</v>
      </c>
      <c r="AO161" s="25">
        <f t="shared" si="73"/>
        <v>0</v>
      </c>
      <c r="AP161" s="25">
        <f t="shared" si="74"/>
        <v>0</v>
      </c>
      <c r="AQ161" s="25">
        <f t="shared" si="75"/>
        <v>0</v>
      </c>
      <c r="AR161" s="25">
        <f t="shared" si="76"/>
        <v>0</v>
      </c>
      <c r="AS161" s="25">
        <f t="shared" si="77"/>
        <v>0</v>
      </c>
      <c r="AT161" s="25">
        <f t="shared" si="78"/>
        <v>0</v>
      </c>
      <c r="AU161" s="25">
        <f t="shared" si="79"/>
        <v>0</v>
      </c>
      <c r="AV161" s="25">
        <f t="shared" si="80"/>
        <v>0</v>
      </c>
      <c r="AW161" s="25">
        <f t="shared" si="81"/>
        <v>0</v>
      </c>
      <c r="AX161" s="25">
        <f t="shared" si="82"/>
        <v>0</v>
      </c>
      <c r="AZ161" s="23" t="e">
        <f t="shared" si="89"/>
        <v>#DIV/0!</v>
      </c>
      <c r="BA161" s="23" t="e">
        <f t="shared" si="90"/>
        <v>#DIV/0!</v>
      </c>
      <c r="BB161" s="23" t="e">
        <f t="shared" si="91"/>
        <v>#DIV/0!</v>
      </c>
      <c r="BC161" s="23" t="e">
        <f t="shared" si="92"/>
        <v>#DIV/0!</v>
      </c>
      <c r="BD161" s="23" t="e">
        <f t="shared" si="93"/>
        <v>#DIV/0!</v>
      </c>
      <c r="BE161" s="23" t="e">
        <f t="shared" si="94"/>
        <v>#DIV/0!</v>
      </c>
      <c r="BF161" s="23" t="e">
        <f t="shared" si="95"/>
        <v>#DIV/0!</v>
      </c>
      <c r="BQ161" s="1" t="str">
        <f t="shared" si="66"/>
        <v/>
      </c>
      <c r="BR161" s="1">
        <f>IF(BQ161=1,COUNTIF($BQ$15:BQ161,1),0)</f>
        <v>0</v>
      </c>
    </row>
    <row r="162" spans="13:70" ht="25.5" customHeight="1">
      <c r="M162" s="7">
        <v>15</v>
      </c>
      <c r="N162" s="60"/>
      <c r="O162" s="66"/>
      <c r="P162" s="77" t="s">
        <v>64</v>
      </c>
      <c r="Q162" s="74"/>
      <c r="R162" s="71" t="s">
        <v>87</v>
      </c>
      <c r="S162" s="61"/>
      <c r="T162" s="71" t="s">
        <v>87</v>
      </c>
      <c r="U162" s="64"/>
      <c r="V162" s="69"/>
      <c r="W162" s="49"/>
      <c r="X162" s="49"/>
      <c r="Y162" s="49"/>
      <c r="Z162" s="49"/>
      <c r="AA162" s="49"/>
      <c r="AB162" s="50" t="str">
        <f t="shared" si="83"/>
        <v>基準年度を選択してください</v>
      </c>
      <c r="AC162" s="67">
        <f t="shared" si="84"/>
        <v>0</v>
      </c>
      <c r="AD162" s="49">
        <f t="shared" si="85"/>
        <v>0</v>
      </c>
      <c r="AE162" s="50" t="str">
        <f t="shared" si="86"/>
        <v/>
      </c>
      <c r="AF162" s="50" t="e">
        <f t="shared" si="87"/>
        <v>#VALUE!</v>
      </c>
      <c r="AG162" s="67" t="str">
        <f t="shared" si="65"/>
        <v/>
      </c>
      <c r="AH162" s="49"/>
      <c r="AI162" s="30">
        <f t="shared" si="88"/>
        <v>0</v>
      </c>
      <c r="AJ162" s="27"/>
      <c r="AK162" s="24">
        <f t="shared" si="69"/>
        <v>0</v>
      </c>
      <c r="AL162" s="24">
        <f t="shared" si="70"/>
        <v>0</v>
      </c>
      <c r="AM162" s="24">
        <f t="shared" si="71"/>
        <v>0</v>
      </c>
      <c r="AN162" s="24">
        <f t="shared" si="72"/>
        <v>0</v>
      </c>
      <c r="AO162" s="25">
        <f t="shared" si="73"/>
        <v>0</v>
      </c>
      <c r="AP162" s="25">
        <f t="shared" si="74"/>
        <v>0</v>
      </c>
      <c r="AQ162" s="25">
        <f t="shared" si="75"/>
        <v>0</v>
      </c>
      <c r="AR162" s="25">
        <f t="shared" si="76"/>
        <v>0</v>
      </c>
      <c r="AS162" s="25">
        <f t="shared" si="77"/>
        <v>0</v>
      </c>
      <c r="AT162" s="25">
        <f t="shared" si="78"/>
        <v>0</v>
      </c>
      <c r="AU162" s="25">
        <f t="shared" si="79"/>
        <v>0</v>
      </c>
      <c r="AV162" s="25">
        <f t="shared" si="80"/>
        <v>0</v>
      </c>
      <c r="AW162" s="25">
        <f t="shared" si="81"/>
        <v>0</v>
      </c>
      <c r="AX162" s="25">
        <f t="shared" si="82"/>
        <v>0</v>
      </c>
      <c r="AZ162" s="23" t="e">
        <f t="shared" si="89"/>
        <v>#DIV/0!</v>
      </c>
      <c r="BA162" s="23" t="e">
        <f t="shared" si="90"/>
        <v>#DIV/0!</v>
      </c>
      <c r="BB162" s="23" t="e">
        <f t="shared" si="91"/>
        <v>#DIV/0!</v>
      </c>
      <c r="BC162" s="23" t="e">
        <f t="shared" si="92"/>
        <v>#DIV/0!</v>
      </c>
      <c r="BD162" s="23" t="e">
        <f t="shared" si="93"/>
        <v>#DIV/0!</v>
      </c>
      <c r="BE162" s="23" t="e">
        <f t="shared" si="94"/>
        <v>#DIV/0!</v>
      </c>
      <c r="BF162" s="23" t="e">
        <f t="shared" si="95"/>
        <v>#DIV/0!</v>
      </c>
      <c r="BQ162" s="1" t="str">
        <f t="shared" si="66"/>
        <v/>
      </c>
      <c r="BR162" s="1">
        <f>IF(BQ162=1,COUNTIF($BQ$15:BQ162,1),0)</f>
        <v>0</v>
      </c>
    </row>
    <row r="163" spans="13:70" ht="25.5" customHeight="1">
      <c r="M163" s="7">
        <v>16</v>
      </c>
      <c r="N163" s="60"/>
      <c r="O163" s="66"/>
      <c r="P163" s="77" t="s">
        <v>64</v>
      </c>
      <c r="Q163" s="74"/>
      <c r="R163" s="71" t="s">
        <v>87</v>
      </c>
      <c r="S163" s="61"/>
      <c r="T163" s="71" t="s">
        <v>87</v>
      </c>
      <c r="U163" s="64"/>
      <c r="V163" s="69"/>
      <c r="W163" s="49"/>
      <c r="X163" s="49"/>
      <c r="Y163" s="49"/>
      <c r="Z163" s="49"/>
      <c r="AA163" s="49"/>
      <c r="AB163" s="50" t="str">
        <f t="shared" si="83"/>
        <v>基準年度を選択してください</v>
      </c>
      <c r="AC163" s="67">
        <f t="shared" si="84"/>
        <v>0</v>
      </c>
      <c r="AD163" s="49">
        <f t="shared" si="85"/>
        <v>0</v>
      </c>
      <c r="AE163" s="50" t="str">
        <f t="shared" si="86"/>
        <v/>
      </c>
      <c r="AF163" s="50" t="e">
        <f t="shared" si="87"/>
        <v>#VALUE!</v>
      </c>
      <c r="AG163" s="67" t="str">
        <f t="shared" si="65"/>
        <v/>
      </c>
      <c r="AH163" s="49"/>
      <c r="AI163" s="30">
        <f t="shared" si="88"/>
        <v>0</v>
      </c>
      <c r="AJ163" s="27"/>
      <c r="AK163" s="24">
        <f t="shared" si="69"/>
        <v>0</v>
      </c>
      <c r="AL163" s="24">
        <f t="shared" si="70"/>
        <v>0</v>
      </c>
      <c r="AM163" s="24">
        <f t="shared" si="71"/>
        <v>0</v>
      </c>
      <c r="AN163" s="24">
        <f t="shared" si="72"/>
        <v>0</v>
      </c>
      <c r="AO163" s="25">
        <f t="shared" si="73"/>
        <v>0</v>
      </c>
      <c r="AP163" s="25">
        <f t="shared" si="74"/>
        <v>0</v>
      </c>
      <c r="AQ163" s="25">
        <f t="shared" si="75"/>
        <v>0</v>
      </c>
      <c r="AR163" s="25">
        <f t="shared" si="76"/>
        <v>0</v>
      </c>
      <c r="AS163" s="25">
        <f t="shared" si="77"/>
        <v>0</v>
      </c>
      <c r="AT163" s="25">
        <f t="shared" si="78"/>
        <v>0</v>
      </c>
      <c r="AU163" s="25">
        <f t="shared" si="79"/>
        <v>0</v>
      </c>
      <c r="AV163" s="25">
        <f t="shared" si="80"/>
        <v>0</v>
      </c>
      <c r="AW163" s="25">
        <f t="shared" si="81"/>
        <v>0</v>
      </c>
      <c r="AX163" s="25">
        <f t="shared" si="82"/>
        <v>0</v>
      </c>
      <c r="AZ163" s="23" t="e">
        <f t="shared" si="89"/>
        <v>#DIV/0!</v>
      </c>
      <c r="BA163" s="23" t="e">
        <f t="shared" si="90"/>
        <v>#DIV/0!</v>
      </c>
      <c r="BB163" s="23" t="e">
        <f t="shared" si="91"/>
        <v>#DIV/0!</v>
      </c>
      <c r="BC163" s="23" t="e">
        <f t="shared" si="92"/>
        <v>#DIV/0!</v>
      </c>
      <c r="BD163" s="23" t="e">
        <f t="shared" si="93"/>
        <v>#DIV/0!</v>
      </c>
      <c r="BE163" s="23" t="e">
        <f t="shared" si="94"/>
        <v>#DIV/0!</v>
      </c>
      <c r="BF163" s="23" t="e">
        <f t="shared" si="95"/>
        <v>#DIV/0!</v>
      </c>
      <c r="BQ163" s="1" t="str">
        <f t="shared" si="66"/>
        <v/>
      </c>
      <c r="BR163" s="1">
        <f>IF(BQ163=1,COUNTIF($BQ$15:BQ163,1),0)</f>
        <v>0</v>
      </c>
    </row>
    <row r="164" spans="13:70" ht="25.5" customHeight="1">
      <c r="M164" s="7">
        <v>17</v>
      </c>
      <c r="N164" s="60"/>
      <c r="O164" s="66"/>
      <c r="P164" s="77" t="s">
        <v>64</v>
      </c>
      <c r="Q164" s="74"/>
      <c r="R164" s="71" t="s">
        <v>87</v>
      </c>
      <c r="S164" s="61"/>
      <c r="T164" s="71" t="s">
        <v>87</v>
      </c>
      <c r="U164" s="64"/>
      <c r="V164" s="69"/>
      <c r="W164" s="49"/>
      <c r="X164" s="49"/>
      <c r="Y164" s="49"/>
      <c r="Z164" s="49"/>
      <c r="AA164" s="49"/>
      <c r="AB164" s="50" t="str">
        <f t="shared" si="83"/>
        <v>基準年度を選択してください</v>
      </c>
      <c r="AC164" s="67">
        <f t="shared" si="84"/>
        <v>0</v>
      </c>
      <c r="AD164" s="49">
        <f t="shared" si="85"/>
        <v>0</v>
      </c>
      <c r="AE164" s="50" t="str">
        <f t="shared" si="86"/>
        <v/>
      </c>
      <c r="AF164" s="50" t="e">
        <f t="shared" si="87"/>
        <v>#VALUE!</v>
      </c>
      <c r="AG164" s="67" t="str">
        <f t="shared" si="65"/>
        <v/>
      </c>
      <c r="AH164" s="49"/>
      <c r="AI164" s="30">
        <f t="shared" ref="AI164:AI177" si="97">IF(AH164&gt;0,1,0)</f>
        <v>0</v>
      </c>
      <c r="AJ164" s="27"/>
      <c r="AK164" s="24">
        <f t="shared" si="69"/>
        <v>0</v>
      </c>
      <c r="AL164" s="24">
        <f t="shared" si="70"/>
        <v>0</v>
      </c>
      <c r="AM164" s="24">
        <f t="shared" si="71"/>
        <v>0</v>
      </c>
      <c r="AN164" s="24">
        <f t="shared" si="72"/>
        <v>0</v>
      </c>
      <c r="AO164" s="25">
        <f t="shared" si="73"/>
        <v>0</v>
      </c>
      <c r="AP164" s="25">
        <f t="shared" si="74"/>
        <v>0</v>
      </c>
      <c r="AQ164" s="25">
        <f t="shared" si="75"/>
        <v>0</v>
      </c>
      <c r="AR164" s="25">
        <f t="shared" si="76"/>
        <v>0</v>
      </c>
      <c r="AS164" s="25">
        <f t="shared" si="77"/>
        <v>0</v>
      </c>
      <c r="AT164" s="25">
        <f t="shared" si="78"/>
        <v>0</v>
      </c>
      <c r="AU164" s="25">
        <f t="shared" si="79"/>
        <v>0</v>
      </c>
      <c r="AV164" s="25">
        <f t="shared" si="80"/>
        <v>0</v>
      </c>
      <c r="AW164" s="25">
        <f t="shared" si="81"/>
        <v>0</v>
      </c>
      <c r="AX164" s="25">
        <f t="shared" si="82"/>
        <v>0</v>
      </c>
      <c r="AZ164" s="23" t="e">
        <f t="shared" si="89"/>
        <v>#DIV/0!</v>
      </c>
      <c r="BA164" s="23" t="e">
        <f t="shared" si="90"/>
        <v>#DIV/0!</v>
      </c>
      <c r="BB164" s="23" t="e">
        <f t="shared" si="91"/>
        <v>#DIV/0!</v>
      </c>
      <c r="BC164" s="23" t="e">
        <f t="shared" si="92"/>
        <v>#DIV/0!</v>
      </c>
      <c r="BD164" s="23" t="e">
        <f t="shared" si="93"/>
        <v>#DIV/0!</v>
      </c>
      <c r="BE164" s="23" t="e">
        <f t="shared" si="94"/>
        <v>#DIV/0!</v>
      </c>
      <c r="BF164" s="23" t="e">
        <f t="shared" si="95"/>
        <v>#DIV/0!</v>
      </c>
      <c r="BQ164" s="1" t="str">
        <f t="shared" si="66"/>
        <v/>
      </c>
      <c r="BR164" s="1">
        <f>IF(BQ164=1,COUNTIF($BQ$15:BQ164,1),0)</f>
        <v>0</v>
      </c>
    </row>
    <row r="165" spans="13:70" ht="25.5" customHeight="1">
      <c r="M165" s="7">
        <v>18</v>
      </c>
      <c r="N165" s="60"/>
      <c r="O165" s="66"/>
      <c r="P165" s="77" t="s">
        <v>64</v>
      </c>
      <c r="Q165" s="74"/>
      <c r="R165" s="71" t="s">
        <v>87</v>
      </c>
      <c r="S165" s="61"/>
      <c r="T165" s="71" t="s">
        <v>87</v>
      </c>
      <c r="U165" s="64"/>
      <c r="V165" s="69"/>
      <c r="W165" s="49"/>
      <c r="X165" s="49"/>
      <c r="Y165" s="49"/>
      <c r="Z165" s="49"/>
      <c r="AA165" s="49"/>
      <c r="AB165" s="50" t="str">
        <f t="shared" si="83"/>
        <v>基準年度を選択してください</v>
      </c>
      <c r="AC165" s="67">
        <f t="shared" si="84"/>
        <v>0</v>
      </c>
      <c r="AD165" s="49">
        <f t="shared" si="85"/>
        <v>0</v>
      </c>
      <c r="AE165" s="50" t="str">
        <f t="shared" si="86"/>
        <v/>
      </c>
      <c r="AF165" s="50" t="e">
        <f t="shared" si="87"/>
        <v>#VALUE!</v>
      </c>
      <c r="AG165" s="67" t="str">
        <f t="shared" si="65"/>
        <v/>
      </c>
      <c r="AH165" s="49"/>
      <c r="AI165" s="30">
        <f t="shared" si="97"/>
        <v>0</v>
      </c>
      <c r="AJ165" s="27"/>
      <c r="AK165" s="24">
        <f t="shared" si="69"/>
        <v>0</v>
      </c>
      <c r="AL165" s="24">
        <f t="shared" si="70"/>
        <v>0</v>
      </c>
      <c r="AM165" s="24">
        <f t="shared" si="71"/>
        <v>0</v>
      </c>
      <c r="AN165" s="24">
        <f t="shared" si="72"/>
        <v>0</v>
      </c>
      <c r="AO165" s="25">
        <f t="shared" si="73"/>
        <v>0</v>
      </c>
      <c r="AP165" s="25">
        <f t="shared" si="74"/>
        <v>0</v>
      </c>
      <c r="AQ165" s="25">
        <f t="shared" si="75"/>
        <v>0</v>
      </c>
      <c r="AR165" s="25">
        <f t="shared" si="76"/>
        <v>0</v>
      </c>
      <c r="AS165" s="25">
        <f t="shared" si="77"/>
        <v>0</v>
      </c>
      <c r="AT165" s="25">
        <f t="shared" si="78"/>
        <v>0</v>
      </c>
      <c r="AU165" s="25">
        <f t="shared" si="79"/>
        <v>0</v>
      </c>
      <c r="AV165" s="25">
        <f t="shared" si="80"/>
        <v>0</v>
      </c>
      <c r="AW165" s="25">
        <f t="shared" si="81"/>
        <v>0</v>
      </c>
      <c r="AX165" s="25">
        <f t="shared" si="82"/>
        <v>0</v>
      </c>
      <c r="AZ165" s="23" t="e">
        <f t="shared" si="89"/>
        <v>#DIV/0!</v>
      </c>
      <c r="BA165" s="23" t="e">
        <f t="shared" si="90"/>
        <v>#DIV/0!</v>
      </c>
      <c r="BB165" s="23" t="e">
        <f t="shared" si="91"/>
        <v>#DIV/0!</v>
      </c>
      <c r="BC165" s="23" t="e">
        <f t="shared" si="92"/>
        <v>#DIV/0!</v>
      </c>
      <c r="BD165" s="23" t="e">
        <f t="shared" si="93"/>
        <v>#DIV/0!</v>
      </c>
      <c r="BE165" s="23" t="e">
        <f t="shared" si="94"/>
        <v>#DIV/0!</v>
      </c>
      <c r="BF165" s="23" t="e">
        <f t="shared" si="95"/>
        <v>#DIV/0!</v>
      </c>
      <c r="BQ165" s="1" t="str">
        <f t="shared" si="66"/>
        <v/>
      </c>
      <c r="BR165" s="1">
        <f>IF(BQ165=1,COUNTIF($BQ$15:BQ165,1),0)</f>
        <v>0</v>
      </c>
    </row>
    <row r="166" spans="13:70" ht="25.5" customHeight="1">
      <c r="M166" s="7">
        <v>19</v>
      </c>
      <c r="N166" s="60"/>
      <c r="O166" s="66"/>
      <c r="P166" s="77" t="s">
        <v>64</v>
      </c>
      <c r="Q166" s="74"/>
      <c r="R166" s="71" t="s">
        <v>87</v>
      </c>
      <c r="S166" s="61"/>
      <c r="T166" s="71" t="s">
        <v>87</v>
      </c>
      <c r="U166" s="64"/>
      <c r="V166" s="69"/>
      <c r="W166" s="49"/>
      <c r="X166" s="49"/>
      <c r="Y166" s="49"/>
      <c r="Z166" s="49"/>
      <c r="AA166" s="49"/>
      <c r="AB166" s="50" t="str">
        <f t="shared" si="83"/>
        <v>基準年度を選択してください</v>
      </c>
      <c r="AC166" s="67">
        <f t="shared" si="84"/>
        <v>0</v>
      </c>
      <c r="AD166" s="49">
        <f t="shared" si="85"/>
        <v>0</v>
      </c>
      <c r="AE166" s="50" t="str">
        <f t="shared" si="86"/>
        <v/>
      </c>
      <c r="AF166" s="50" t="e">
        <f t="shared" si="87"/>
        <v>#VALUE!</v>
      </c>
      <c r="AG166" s="67" t="str">
        <f t="shared" si="65"/>
        <v/>
      </c>
      <c r="AH166" s="49"/>
      <c r="AI166" s="30">
        <f t="shared" si="97"/>
        <v>0</v>
      </c>
      <c r="AJ166" s="27"/>
      <c r="AK166" s="24">
        <f t="shared" si="69"/>
        <v>0</v>
      </c>
      <c r="AL166" s="24">
        <f t="shared" si="70"/>
        <v>0</v>
      </c>
      <c r="AM166" s="24">
        <f t="shared" si="71"/>
        <v>0</v>
      </c>
      <c r="AN166" s="24">
        <f t="shared" si="72"/>
        <v>0</v>
      </c>
      <c r="AO166" s="25">
        <f t="shared" si="73"/>
        <v>0</v>
      </c>
      <c r="AP166" s="25">
        <f t="shared" si="74"/>
        <v>0</v>
      </c>
      <c r="AQ166" s="25">
        <f t="shared" si="75"/>
        <v>0</v>
      </c>
      <c r="AR166" s="25">
        <f t="shared" si="76"/>
        <v>0</v>
      </c>
      <c r="AS166" s="25">
        <f t="shared" si="77"/>
        <v>0</v>
      </c>
      <c r="AT166" s="25">
        <f t="shared" si="78"/>
        <v>0</v>
      </c>
      <c r="AU166" s="25">
        <f t="shared" si="79"/>
        <v>0</v>
      </c>
      <c r="AV166" s="25">
        <f t="shared" si="80"/>
        <v>0</v>
      </c>
      <c r="AW166" s="25">
        <f t="shared" si="81"/>
        <v>0</v>
      </c>
      <c r="AX166" s="25">
        <f t="shared" si="82"/>
        <v>0</v>
      </c>
      <c r="AZ166" s="23" t="e">
        <f t="shared" si="89"/>
        <v>#DIV/0!</v>
      </c>
      <c r="BA166" s="23" t="e">
        <f t="shared" si="90"/>
        <v>#DIV/0!</v>
      </c>
      <c r="BB166" s="23" t="e">
        <f t="shared" si="91"/>
        <v>#DIV/0!</v>
      </c>
      <c r="BC166" s="23" t="e">
        <f t="shared" si="92"/>
        <v>#DIV/0!</v>
      </c>
      <c r="BD166" s="23" t="e">
        <f t="shared" si="93"/>
        <v>#DIV/0!</v>
      </c>
      <c r="BE166" s="23" t="e">
        <f t="shared" si="94"/>
        <v>#DIV/0!</v>
      </c>
      <c r="BF166" s="23" t="e">
        <f t="shared" si="95"/>
        <v>#DIV/0!</v>
      </c>
      <c r="BQ166" s="1" t="str">
        <f t="shared" si="66"/>
        <v/>
      </c>
      <c r="BR166" s="1">
        <f>IF(BQ166=1,COUNTIF($BQ$15:BQ166,1),0)</f>
        <v>0</v>
      </c>
    </row>
    <row r="167" spans="13:70" ht="25.5" customHeight="1">
      <c r="M167" s="7">
        <v>20</v>
      </c>
      <c r="N167" s="60"/>
      <c r="O167" s="66"/>
      <c r="P167" s="77" t="s">
        <v>64</v>
      </c>
      <c r="Q167" s="74"/>
      <c r="R167" s="71" t="s">
        <v>87</v>
      </c>
      <c r="S167" s="61"/>
      <c r="T167" s="71" t="s">
        <v>87</v>
      </c>
      <c r="U167" s="64"/>
      <c r="V167" s="69"/>
      <c r="W167" s="49"/>
      <c r="X167" s="49"/>
      <c r="Y167" s="49"/>
      <c r="Z167" s="49"/>
      <c r="AA167" s="49"/>
      <c r="AB167" s="50" t="str">
        <f t="shared" si="83"/>
        <v>基準年度を選択してください</v>
      </c>
      <c r="AC167" s="67">
        <f t="shared" si="84"/>
        <v>0</v>
      </c>
      <c r="AD167" s="49">
        <f t="shared" si="85"/>
        <v>0</v>
      </c>
      <c r="AE167" s="50" t="str">
        <f t="shared" si="86"/>
        <v/>
      </c>
      <c r="AF167" s="50" t="e">
        <f t="shared" si="87"/>
        <v>#VALUE!</v>
      </c>
      <c r="AG167" s="67" t="str">
        <f t="shared" si="65"/>
        <v/>
      </c>
      <c r="AH167" s="49"/>
      <c r="AI167" s="30">
        <f t="shared" si="97"/>
        <v>0</v>
      </c>
      <c r="AJ167" s="27"/>
      <c r="AK167" s="24">
        <f t="shared" si="69"/>
        <v>0</v>
      </c>
      <c r="AL167" s="24">
        <f t="shared" si="70"/>
        <v>0</v>
      </c>
      <c r="AM167" s="24">
        <f t="shared" si="71"/>
        <v>0</v>
      </c>
      <c r="AN167" s="24">
        <f t="shared" si="72"/>
        <v>0</v>
      </c>
      <c r="AO167" s="25">
        <f t="shared" si="73"/>
        <v>0</v>
      </c>
      <c r="AP167" s="25">
        <f t="shared" si="74"/>
        <v>0</v>
      </c>
      <c r="AQ167" s="25">
        <f t="shared" si="75"/>
        <v>0</v>
      </c>
      <c r="AR167" s="25">
        <f t="shared" si="76"/>
        <v>0</v>
      </c>
      <c r="AS167" s="25">
        <f t="shared" si="77"/>
        <v>0</v>
      </c>
      <c r="AT167" s="25">
        <f t="shared" si="78"/>
        <v>0</v>
      </c>
      <c r="AU167" s="25">
        <f t="shared" si="79"/>
        <v>0</v>
      </c>
      <c r="AV167" s="25">
        <f t="shared" si="80"/>
        <v>0</v>
      </c>
      <c r="AW167" s="25">
        <f t="shared" si="81"/>
        <v>0</v>
      </c>
      <c r="AX167" s="25">
        <f t="shared" si="82"/>
        <v>0</v>
      </c>
      <c r="AZ167" s="23" t="e">
        <f t="shared" si="89"/>
        <v>#DIV/0!</v>
      </c>
      <c r="BA167" s="23" t="e">
        <f t="shared" si="90"/>
        <v>#DIV/0!</v>
      </c>
      <c r="BB167" s="23" t="e">
        <f t="shared" si="91"/>
        <v>#DIV/0!</v>
      </c>
      <c r="BC167" s="23" t="e">
        <f t="shared" si="92"/>
        <v>#DIV/0!</v>
      </c>
      <c r="BD167" s="23" t="e">
        <f t="shared" si="93"/>
        <v>#DIV/0!</v>
      </c>
      <c r="BE167" s="23" t="e">
        <f t="shared" si="94"/>
        <v>#DIV/0!</v>
      </c>
      <c r="BF167" s="23" t="e">
        <f t="shared" si="95"/>
        <v>#DIV/0!</v>
      </c>
      <c r="BQ167" s="1" t="str">
        <f t="shared" si="66"/>
        <v/>
      </c>
      <c r="BR167" s="1">
        <f>IF(BQ167=1,COUNTIF($BQ$15:BQ167,1),0)</f>
        <v>0</v>
      </c>
    </row>
    <row r="168" spans="13:70" ht="25.5" customHeight="1">
      <c r="M168" s="7">
        <v>21</v>
      </c>
      <c r="N168" s="60"/>
      <c r="O168" s="66"/>
      <c r="P168" s="77" t="s">
        <v>64</v>
      </c>
      <c r="Q168" s="74"/>
      <c r="R168" s="71" t="s">
        <v>87</v>
      </c>
      <c r="S168" s="61"/>
      <c r="T168" s="71" t="s">
        <v>87</v>
      </c>
      <c r="U168" s="64"/>
      <c r="V168" s="69"/>
      <c r="W168" s="49"/>
      <c r="X168" s="49"/>
      <c r="Y168" s="49"/>
      <c r="Z168" s="49"/>
      <c r="AA168" s="49"/>
      <c r="AB168" s="50" t="str">
        <f t="shared" si="83"/>
        <v>基準年度を選択してください</v>
      </c>
      <c r="AC168" s="67">
        <f t="shared" si="84"/>
        <v>0</v>
      </c>
      <c r="AD168" s="49">
        <f t="shared" si="85"/>
        <v>0</v>
      </c>
      <c r="AE168" s="50" t="str">
        <f t="shared" si="86"/>
        <v/>
      </c>
      <c r="AF168" s="50" t="e">
        <f t="shared" si="87"/>
        <v>#VALUE!</v>
      </c>
      <c r="AG168" s="67" t="str">
        <f t="shared" si="65"/>
        <v/>
      </c>
      <c r="AH168" s="49"/>
      <c r="AI168" s="30">
        <f t="shared" si="97"/>
        <v>0</v>
      </c>
      <c r="AJ168" s="27"/>
      <c r="AK168" s="24">
        <f t="shared" si="69"/>
        <v>0</v>
      </c>
      <c r="AL168" s="24">
        <f t="shared" si="70"/>
        <v>0</v>
      </c>
      <c r="AM168" s="24">
        <f t="shared" si="71"/>
        <v>0</v>
      </c>
      <c r="AN168" s="24">
        <f t="shared" si="72"/>
        <v>0</v>
      </c>
      <c r="AO168" s="25">
        <f t="shared" si="73"/>
        <v>0</v>
      </c>
      <c r="AP168" s="25">
        <f t="shared" si="74"/>
        <v>0</v>
      </c>
      <c r="AQ168" s="25">
        <f t="shared" si="75"/>
        <v>0</v>
      </c>
      <c r="AR168" s="25">
        <f t="shared" si="76"/>
        <v>0</v>
      </c>
      <c r="AS168" s="25">
        <f t="shared" si="77"/>
        <v>0</v>
      </c>
      <c r="AT168" s="25">
        <f t="shared" si="78"/>
        <v>0</v>
      </c>
      <c r="AU168" s="25">
        <f t="shared" si="79"/>
        <v>0</v>
      </c>
      <c r="AV168" s="25">
        <f t="shared" si="80"/>
        <v>0</v>
      </c>
      <c r="AW168" s="25">
        <f t="shared" si="81"/>
        <v>0</v>
      </c>
      <c r="AX168" s="25">
        <f t="shared" si="82"/>
        <v>0</v>
      </c>
      <c r="AZ168" s="23" t="e">
        <f t="shared" si="89"/>
        <v>#DIV/0!</v>
      </c>
      <c r="BA168" s="23" t="e">
        <f t="shared" si="90"/>
        <v>#DIV/0!</v>
      </c>
      <c r="BB168" s="23" t="e">
        <f t="shared" si="91"/>
        <v>#DIV/0!</v>
      </c>
      <c r="BC168" s="23" t="e">
        <f t="shared" si="92"/>
        <v>#DIV/0!</v>
      </c>
      <c r="BD168" s="23" t="e">
        <f t="shared" si="93"/>
        <v>#DIV/0!</v>
      </c>
      <c r="BE168" s="23" t="e">
        <f t="shared" si="94"/>
        <v>#DIV/0!</v>
      </c>
      <c r="BF168" s="23" t="e">
        <f t="shared" si="95"/>
        <v>#DIV/0!</v>
      </c>
      <c r="BQ168" s="1" t="str">
        <f t="shared" si="66"/>
        <v/>
      </c>
      <c r="BR168" s="1">
        <f>IF(BQ168=1,COUNTIF($BQ$15:BQ168,1),0)</f>
        <v>0</v>
      </c>
    </row>
    <row r="169" spans="13:70" ht="25.5" customHeight="1">
      <c r="M169" s="7">
        <v>22</v>
      </c>
      <c r="N169" s="60"/>
      <c r="O169" s="66"/>
      <c r="P169" s="77" t="s">
        <v>64</v>
      </c>
      <c r="Q169" s="74"/>
      <c r="R169" s="71" t="s">
        <v>87</v>
      </c>
      <c r="S169" s="61"/>
      <c r="T169" s="71" t="s">
        <v>87</v>
      </c>
      <c r="U169" s="64"/>
      <c r="V169" s="69"/>
      <c r="W169" s="49"/>
      <c r="X169" s="49"/>
      <c r="Y169" s="49"/>
      <c r="Z169" s="49"/>
      <c r="AA169" s="49"/>
      <c r="AB169" s="50" t="str">
        <f t="shared" si="83"/>
        <v>基準年度を選択してください</v>
      </c>
      <c r="AC169" s="67">
        <f t="shared" si="84"/>
        <v>0</v>
      </c>
      <c r="AD169" s="49">
        <f t="shared" si="85"/>
        <v>0</v>
      </c>
      <c r="AE169" s="50" t="str">
        <f t="shared" si="86"/>
        <v/>
      </c>
      <c r="AF169" s="50" t="e">
        <f t="shared" si="87"/>
        <v>#VALUE!</v>
      </c>
      <c r="AG169" s="67" t="str">
        <f t="shared" si="65"/>
        <v/>
      </c>
      <c r="AH169" s="49"/>
      <c r="AI169" s="30">
        <f t="shared" si="97"/>
        <v>0</v>
      </c>
      <c r="AJ169" s="27"/>
      <c r="AK169" s="24">
        <f t="shared" si="69"/>
        <v>0</v>
      </c>
      <c r="AL169" s="24">
        <f t="shared" si="70"/>
        <v>0</v>
      </c>
      <c r="AM169" s="24">
        <f t="shared" si="71"/>
        <v>0</v>
      </c>
      <c r="AN169" s="24">
        <f t="shared" si="72"/>
        <v>0</v>
      </c>
      <c r="AO169" s="25">
        <f t="shared" si="73"/>
        <v>0</v>
      </c>
      <c r="AP169" s="25">
        <f t="shared" si="74"/>
        <v>0</v>
      </c>
      <c r="AQ169" s="25">
        <f t="shared" si="75"/>
        <v>0</v>
      </c>
      <c r="AR169" s="25">
        <f t="shared" si="76"/>
        <v>0</v>
      </c>
      <c r="AS169" s="25">
        <f t="shared" si="77"/>
        <v>0</v>
      </c>
      <c r="AT169" s="25">
        <f t="shared" si="78"/>
        <v>0</v>
      </c>
      <c r="AU169" s="25">
        <f t="shared" si="79"/>
        <v>0</v>
      </c>
      <c r="AV169" s="25">
        <f t="shared" si="80"/>
        <v>0</v>
      </c>
      <c r="AW169" s="25">
        <f t="shared" si="81"/>
        <v>0</v>
      </c>
      <c r="AX169" s="25">
        <f t="shared" si="82"/>
        <v>0</v>
      </c>
      <c r="AZ169" s="23" t="e">
        <f t="shared" si="89"/>
        <v>#DIV/0!</v>
      </c>
      <c r="BA169" s="23" t="e">
        <f t="shared" si="90"/>
        <v>#DIV/0!</v>
      </c>
      <c r="BB169" s="23" t="e">
        <f t="shared" si="91"/>
        <v>#DIV/0!</v>
      </c>
      <c r="BC169" s="23" t="e">
        <f t="shared" si="92"/>
        <v>#DIV/0!</v>
      </c>
      <c r="BD169" s="23" t="e">
        <f t="shared" si="93"/>
        <v>#DIV/0!</v>
      </c>
      <c r="BE169" s="23" t="e">
        <f t="shared" si="94"/>
        <v>#DIV/0!</v>
      </c>
      <c r="BF169" s="23" t="e">
        <f t="shared" si="95"/>
        <v>#DIV/0!</v>
      </c>
      <c r="BQ169" s="1" t="str">
        <f t="shared" si="66"/>
        <v/>
      </c>
      <c r="BR169" s="1">
        <f>IF(BQ169=1,COUNTIF($BQ$15:BQ169,1),0)</f>
        <v>0</v>
      </c>
    </row>
    <row r="170" spans="13:70" ht="25.5" customHeight="1">
      <c r="M170" s="7">
        <v>23</v>
      </c>
      <c r="N170" s="60"/>
      <c r="O170" s="66"/>
      <c r="P170" s="77" t="s">
        <v>64</v>
      </c>
      <c r="Q170" s="74"/>
      <c r="R170" s="71" t="s">
        <v>87</v>
      </c>
      <c r="S170" s="61"/>
      <c r="T170" s="71" t="s">
        <v>87</v>
      </c>
      <c r="U170" s="64"/>
      <c r="V170" s="69"/>
      <c r="W170" s="49"/>
      <c r="X170" s="49"/>
      <c r="Y170" s="49"/>
      <c r="Z170" s="49"/>
      <c r="AA170" s="49"/>
      <c r="AB170" s="50" t="str">
        <f t="shared" si="83"/>
        <v>基準年度を選択してください</v>
      </c>
      <c r="AC170" s="67">
        <f t="shared" si="84"/>
        <v>0</v>
      </c>
      <c r="AD170" s="49">
        <f t="shared" si="85"/>
        <v>0</v>
      </c>
      <c r="AE170" s="50" t="str">
        <f t="shared" si="86"/>
        <v/>
      </c>
      <c r="AF170" s="50" t="e">
        <f t="shared" si="87"/>
        <v>#VALUE!</v>
      </c>
      <c r="AG170" s="67" t="str">
        <f t="shared" si="65"/>
        <v/>
      </c>
      <c r="AH170" s="49"/>
      <c r="AI170" s="30">
        <f t="shared" si="97"/>
        <v>0</v>
      </c>
      <c r="AJ170" s="27"/>
      <c r="AK170" s="24">
        <f t="shared" si="69"/>
        <v>0</v>
      </c>
      <c r="AL170" s="24">
        <f t="shared" si="70"/>
        <v>0</v>
      </c>
      <c r="AM170" s="24">
        <f t="shared" si="71"/>
        <v>0</v>
      </c>
      <c r="AN170" s="24">
        <f t="shared" si="72"/>
        <v>0</v>
      </c>
      <c r="AO170" s="25">
        <f t="shared" si="73"/>
        <v>0</v>
      </c>
      <c r="AP170" s="25">
        <f t="shared" si="74"/>
        <v>0</v>
      </c>
      <c r="AQ170" s="25">
        <f t="shared" si="75"/>
        <v>0</v>
      </c>
      <c r="AR170" s="25">
        <f t="shared" si="76"/>
        <v>0</v>
      </c>
      <c r="AS170" s="25">
        <f t="shared" si="77"/>
        <v>0</v>
      </c>
      <c r="AT170" s="25">
        <f t="shared" si="78"/>
        <v>0</v>
      </c>
      <c r="AU170" s="25">
        <f t="shared" si="79"/>
        <v>0</v>
      </c>
      <c r="AV170" s="25">
        <f t="shared" si="80"/>
        <v>0</v>
      </c>
      <c r="AW170" s="25">
        <f t="shared" si="81"/>
        <v>0</v>
      </c>
      <c r="AX170" s="25">
        <f t="shared" si="82"/>
        <v>0</v>
      </c>
      <c r="AZ170" s="23" t="e">
        <f t="shared" si="89"/>
        <v>#DIV/0!</v>
      </c>
      <c r="BA170" s="23" t="e">
        <f t="shared" si="90"/>
        <v>#DIV/0!</v>
      </c>
      <c r="BB170" s="23" t="e">
        <f t="shared" si="91"/>
        <v>#DIV/0!</v>
      </c>
      <c r="BC170" s="23" t="e">
        <f t="shared" si="92"/>
        <v>#DIV/0!</v>
      </c>
      <c r="BD170" s="23" t="e">
        <f t="shared" si="93"/>
        <v>#DIV/0!</v>
      </c>
      <c r="BE170" s="23" t="e">
        <f t="shared" si="94"/>
        <v>#DIV/0!</v>
      </c>
      <c r="BF170" s="23" t="e">
        <f t="shared" si="95"/>
        <v>#DIV/0!</v>
      </c>
      <c r="BQ170" s="1" t="str">
        <f t="shared" si="66"/>
        <v/>
      </c>
      <c r="BR170" s="1">
        <f>IF(BQ170=1,COUNTIF($BQ$15:BQ170,1),0)</f>
        <v>0</v>
      </c>
    </row>
    <row r="171" spans="13:70" ht="25.5" customHeight="1">
      <c r="M171" s="7">
        <v>24</v>
      </c>
      <c r="N171" s="60"/>
      <c r="O171" s="66"/>
      <c r="P171" s="77" t="s">
        <v>64</v>
      </c>
      <c r="Q171" s="74"/>
      <c r="R171" s="71" t="s">
        <v>87</v>
      </c>
      <c r="S171" s="61"/>
      <c r="T171" s="71" t="s">
        <v>87</v>
      </c>
      <c r="U171" s="64"/>
      <c r="V171" s="69"/>
      <c r="W171" s="49"/>
      <c r="X171" s="49"/>
      <c r="Y171" s="49"/>
      <c r="Z171" s="49"/>
      <c r="AA171" s="49"/>
      <c r="AB171" s="50" t="str">
        <f t="shared" si="83"/>
        <v>基準年度を選択してください</v>
      </c>
      <c r="AC171" s="67">
        <f t="shared" si="84"/>
        <v>0</v>
      </c>
      <c r="AD171" s="49">
        <f t="shared" si="85"/>
        <v>0</v>
      </c>
      <c r="AE171" s="50" t="str">
        <f t="shared" si="86"/>
        <v/>
      </c>
      <c r="AF171" s="50" t="e">
        <f t="shared" si="87"/>
        <v>#VALUE!</v>
      </c>
      <c r="AG171" s="67" t="str">
        <f t="shared" si="65"/>
        <v/>
      </c>
      <c r="AH171" s="49"/>
      <c r="AI171" s="30">
        <f t="shared" si="97"/>
        <v>0</v>
      </c>
      <c r="AJ171" s="27"/>
      <c r="AK171" s="24">
        <f t="shared" si="69"/>
        <v>0</v>
      </c>
      <c r="AL171" s="24">
        <f t="shared" si="70"/>
        <v>0</v>
      </c>
      <c r="AM171" s="24">
        <f t="shared" si="71"/>
        <v>0</v>
      </c>
      <c r="AN171" s="24">
        <f t="shared" si="72"/>
        <v>0</v>
      </c>
      <c r="AO171" s="25">
        <f t="shared" si="73"/>
        <v>0</v>
      </c>
      <c r="AP171" s="25">
        <f t="shared" si="74"/>
        <v>0</v>
      </c>
      <c r="AQ171" s="25">
        <f t="shared" si="75"/>
        <v>0</v>
      </c>
      <c r="AR171" s="25">
        <f t="shared" si="76"/>
        <v>0</v>
      </c>
      <c r="AS171" s="25">
        <f t="shared" si="77"/>
        <v>0</v>
      </c>
      <c r="AT171" s="25">
        <f t="shared" si="78"/>
        <v>0</v>
      </c>
      <c r="AU171" s="25">
        <f t="shared" si="79"/>
        <v>0</v>
      </c>
      <c r="AV171" s="25">
        <f t="shared" si="80"/>
        <v>0</v>
      </c>
      <c r="AW171" s="25">
        <f t="shared" si="81"/>
        <v>0</v>
      </c>
      <c r="AX171" s="25">
        <f t="shared" si="82"/>
        <v>0</v>
      </c>
      <c r="AZ171" s="23" t="e">
        <f t="shared" si="89"/>
        <v>#DIV/0!</v>
      </c>
      <c r="BA171" s="23" t="e">
        <f t="shared" si="90"/>
        <v>#DIV/0!</v>
      </c>
      <c r="BB171" s="23" t="e">
        <f t="shared" si="91"/>
        <v>#DIV/0!</v>
      </c>
      <c r="BC171" s="23" t="e">
        <f t="shared" si="92"/>
        <v>#DIV/0!</v>
      </c>
      <c r="BD171" s="23" t="e">
        <f t="shared" si="93"/>
        <v>#DIV/0!</v>
      </c>
      <c r="BE171" s="23" t="e">
        <f t="shared" si="94"/>
        <v>#DIV/0!</v>
      </c>
      <c r="BF171" s="23" t="e">
        <f t="shared" si="95"/>
        <v>#DIV/0!</v>
      </c>
      <c r="BQ171" s="1" t="str">
        <f t="shared" si="66"/>
        <v/>
      </c>
      <c r="BR171" s="1">
        <f>IF(BQ171=1,COUNTIF($BQ$15:BQ171,1),0)</f>
        <v>0</v>
      </c>
    </row>
    <row r="172" spans="13:70" ht="25.5" customHeight="1">
      <c r="M172" s="7">
        <v>25</v>
      </c>
      <c r="N172" s="60"/>
      <c r="O172" s="66"/>
      <c r="P172" s="77" t="s">
        <v>64</v>
      </c>
      <c r="Q172" s="74"/>
      <c r="R172" s="71" t="s">
        <v>87</v>
      </c>
      <c r="S172" s="61"/>
      <c r="T172" s="71" t="s">
        <v>87</v>
      </c>
      <c r="U172" s="64"/>
      <c r="V172" s="69"/>
      <c r="W172" s="49"/>
      <c r="X172" s="49"/>
      <c r="Y172" s="49"/>
      <c r="Z172" s="49"/>
      <c r="AA172" s="49"/>
      <c r="AB172" s="50" t="str">
        <f t="shared" si="83"/>
        <v>基準年度を選択してください</v>
      </c>
      <c r="AC172" s="67">
        <f t="shared" si="84"/>
        <v>0</v>
      </c>
      <c r="AD172" s="49">
        <f t="shared" si="85"/>
        <v>0</v>
      </c>
      <c r="AE172" s="50" t="str">
        <f t="shared" si="86"/>
        <v/>
      </c>
      <c r="AF172" s="50" t="e">
        <f t="shared" si="87"/>
        <v>#VALUE!</v>
      </c>
      <c r="AG172" s="67" t="str">
        <f t="shared" si="65"/>
        <v/>
      </c>
      <c r="AH172" s="49"/>
      <c r="AI172" s="30">
        <f t="shared" si="97"/>
        <v>0</v>
      </c>
      <c r="AJ172" s="27"/>
      <c r="AK172" s="24">
        <f t="shared" si="69"/>
        <v>0</v>
      </c>
      <c r="AL172" s="24">
        <f t="shared" si="70"/>
        <v>0</v>
      </c>
      <c r="AM172" s="24">
        <f t="shared" si="71"/>
        <v>0</v>
      </c>
      <c r="AN172" s="24">
        <f t="shared" si="72"/>
        <v>0</v>
      </c>
      <c r="AO172" s="25">
        <f t="shared" si="73"/>
        <v>0</v>
      </c>
      <c r="AP172" s="25">
        <f t="shared" si="74"/>
        <v>0</v>
      </c>
      <c r="AQ172" s="25">
        <f t="shared" si="75"/>
        <v>0</v>
      </c>
      <c r="AR172" s="25">
        <f t="shared" si="76"/>
        <v>0</v>
      </c>
      <c r="AS172" s="25">
        <f t="shared" si="77"/>
        <v>0</v>
      </c>
      <c r="AT172" s="25">
        <f t="shared" si="78"/>
        <v>0</v>
      </c>
      <c r="AU172" s="25">
        <f t="shared" si="79"/>
        <v>0</v>
      </c>
      <c r="AV172" s="25">
        <f t="shared" si="80"/>
        <v>0</v>
      </c>
      <c r="AW172" s="25">
        <f t="shared" si="81"/>
        <v>0</v>
      </c>
      <c r="AX172" s="25">
        <f t="shared" si="82"/>
        <v>0</v>
      </c>
      <c r="AZ172" s="23" t="e">
        <f t="shared" si="89"/>
        <v>#DIV/0!</v>
      </c>
      <c r="BA172" s="23" t="e">
        <f t="shared" si="90"/>
        <v>#DIV/0!</v>
      </c>
      <c r="BB172" s="23" t="e">
        <f t="shared" si="91"/>
        <v>#DIV/0!</v>
      </c>
      <c r="BC172" s="23" t="e">
        <f t="shared" si="92"/>
        <v>#DIV/0!</v>
      </c>
      <c r="BD172" s="23" t="e">
        <f t="shared" si="93"/>
        <v>#DIV/0!</v>
      </c>
      <c r="BE172" s="23" t="e">
        <f t="shared" si="94"/>
        <v>#DIV/0!</v>
      </c>
      <c r="BF172" s="23" t="e">
        <f t="shared" si="95"/>
        <v>#DIV/0!</v>
      </c>
      <c r="BQ172" s="1" t="str">
        <f t="shared" si="66"/>
        <v/>
      </c>
      <c r="BR172" s="1">
        <f>IF(BQ172=1,COUNTIF($BQ$15:BQ172,1),0)</f>
        <v>0</v>
      </c>
    </row>
    <row r="173" spans="13:70" ht="25.5" customHeight="1">
      <c r="M173" s="7">
        <v>26</v>
      </c>
      <c r="N173" s="60"/>
      <c r="O173" s="66"/>
      <c r="P173" s="77" t="s">
        <v>64</v>
      </c>
      <c r="Q173" s="74"/>
      <c r="R173" s="71" t="s">
        <v>87</v>
      </c>
      <c r="S173" s="61"/>
      <c r="T173" s="71" t="s">
        <v>87</v>
      </c>
      <c r="U173" s="64"/>
      <c r="V173" s="69"/>
      <c r="W173" s="49"/>
      <c r="X173" s="49"/>
      <c r="Y173" s="49"/>
      <c r="Z173" s="49"/>
      <c r="AA173" s="49"/>
      <c r="AB173" s="50" t="str">
        <f t="shared" si="83"/>
        <v>基準年度を選択してください</v>
      </c>
      <c r="AC173" s="67">
        <f t="shared" si="84"/>
        <v>0</v>
      </c>
      <c r="AD173" s="49">
        <f t="shared" si="85"/>
        <v>0</v>
      </c>
      <c r="AE173" s="50" t="str">
        <f t="shared" si="86"/>
        <v/>
      </c>
      <c r="AF173" s="50" t="e">
        <f t="shared" si="87"/>
        <v>#VALUE!</v>
      </c>
      <c r="AG173" s="67" t="str">
        <f t="shared" si="65"/>
        <v/>
      </c>
      <c r="AH173" s="49"/>
      <c r="AI173" s="30">
        <f t="shared" si="97"/>
        <v>0</v>
      </c>
      <c r="AJ173" s="27"/>
      <c r="AK173" s="24">
        <f t="shared" si="69"/>
        <v>0</v>
      </c>
      <c r="AL173" s="24">
        <f t="shared" si="70"/>
        <v>0</v>
      </c>
      <c r="AM173" s="24">
        <f t="shared" si="71"/>
        <v>0</v>
      </c>
      <c r="AN173" s="24">
        <f t="shared" si="72"/>
        <v>0</v>
      </c>
      <c r="AO173" s="25">
        <f t="shared" si="73"/>
        <v>0</v>
      </c>
      <c r="AP173" s="25">
        <f t="shared" si="74"/>
        <v>0</v>
      </c>
      <c r="AQ173" s="25">
        <f t="shared" si="75"/>
        <v>0</v>
      </c>
      <c r="AR173" s="25">
        <f t="shared" si="76"/>
        <v>0</v>
      </c>
      <c r="AS173" s="25">
        <f t="shared" si="77"/>
        <v>0</v>
      </c>
      <c r="AT173" s="25">
        <f t="shared" si="78"/>
        <v>0</v>
      </c>
      <c r="AU173" s="25">
        <f t="shared" si="79"/>
        <v>0</v>
      </c>
      <c r="AV173" s="25">
        <f t="shared" si="80"/>
        <v>0</v>
      </c>
      <c r="AW173" s="25">
        <f t="shared" si="81"/>
        <v>0</v>
      </c>
      <c r="AX173" s="25">
        <f t="shared" si="82"/>
        <v>0</v>
      </c>
      <c r="AZ173" s="23" t="e">
        <f t="shared" si="89"/>
        <v>#DIV/0!</v>
      </c>
      <c r="BA173" s="23" t="e">
        <f t="shared" si="90"/>
        <v>#DIV/0!</v>
      </c>
      <c r="BB173" s="23" t="e">
        <f t="shared" si="91"/>
        <v>#DIV/0!</v>
      </c>
      <c r="BC173" s="23" t="e">
        <f t="shared" si="92"/>
        <v>#DIV/0!</v>
      </c>
      <c r="BD173" s="23" t="e">
        <f t="shared" si="93"/>
        <v>#DIV/0!</v>
      </c>
      <c r="BE173" s="23" t="e">
        <f t="shared" si="94"/>
        <v>#DIV/0!</v>
      </c>
      <c r="BF173" s="23" t="e">
        <f t="shared" si="95"/>
        <v>#DIV/0!</v>
      </c>
      <c r="BQ173" s="1" t="str">
        <f t="shared" si="66"/>
        <v/>
      </c>
      <c r="BR173" s="1">
        <f>IF(BQ173=1,COUNTIF($BQ$15:BQ173,1),0)</f>
        <v>0</v>
      </c>
    </row>
    <row r="174" spans="13:70" ht="25.5" customHeight="1">
      <c r="M174" s="7">
        <v>27</v>
      </c>
      <c r="N174" s="60"/>
      <c r="O174" s="66"/>
      <c r="P174" s="77" t="s">
        <v>64</v>
      </c>
      <c r="Q174" s="74"/>
      <c r="R174" s="71" t="s">
        <v>87</v>
      </c>
      <c r="S174" s="61"/>
      <c r="T174" s="71" t="s">
        <v>87</v>
      </c>
      <c r="U174" s="64"/>
      <c r="V174" s="69"/>
      <c r="W174" s="49"/>
      <c r="X174" s="49"/>
      <c r="Y174" s="49"/>
      <c r="Z174" s="49"/>
      <c r="AA174" s="49"/>
      <c r="AB174" s="50" t="str">
        <f t="shared" si="83"/>
        <v>基準年度を選択してください</v>
      </c>
      <c r="AC174" s="67">
        <f t="shared" si="84"/>
        <v>0</v>
      </c>
      <c r="AD174" s="49">
        <f t="shared" si="85"/>
        <v>0</v>
      </c>
      <c r="AE174" s="50" t="str">
        <f t="shared" si="86"/>
        <v/>
      </c>
      <c r="AF174" s="50" t="e">
        <f t="shared" si="87"/>
        <v>#VALUE!</v>
      </c>
      <c r="AG174" s="67" t="str">
        <f t="shared" si="65"/>
        <v/>
      </c>
      <c r="AH174" s="49"/>
      <c r="AI174" s="30">
        <f t="shared" si="97"/>
        <v>0</v>
      </c>
      <c r="AJ174" s="27"/>
      <c r="AK174" s="24">
        <f t="shared" si="69"/>
        <v>0</v>
      </c>
      <c r="AL174" s="24">
        <f t="shared" si="70"/>
        <v>0</v>
      </c>
      <c r="AM174" s="24">
        <f t="shared" si="71"/>
        <v>0</v>
      </c>
      <c r="AN174" s="24">
        <f t="shared" si="72"/>
        <v>0</v>
      </c>
      <c r="AO174" s="25">
        <f t="shared" si="73"/>
        <v>0</v>
      </c>
      <c r="AP174" s="25">
        <f t="shared" si="74"/>
        <v>0</v>
      </c>
      <c r="AQ174" s="25">
        <f t="shared" si="75"/>
        <v>0</v>
      </c>
      <c r="AR174" s="25">
        <f t="shared" si="76"/>
        <v>0</v>
      </c>
      <c r="AS174" s="25">
        <f t="shared" si="77"/>
        <v>0</v>
      </c>
      <c r="AT174" s="25">
        <f t="shared" si="78"/>
        <v>0</v>
      </c>
      <c r="AU174" s="25">
        <f t="shared" si="79"/>
        <v>0</v>
      </c>
      <c r="AV174" s="25">
        <f t="shared" si="80"/>
        <v>0</v>
      </c>
      <c r="AW174" s="25">
        <f t="shared" si="81"/>
        <v>0</v>
      </c>
      <c r="AX174" s="25">
        <f t="shared" si="82"/>
        <v>0</v>
      </c>
      <c r="AZ174" s="23" t="e">
        <f t="shared" si="89"/>
        <v>#DIV/0!</v>
      </c>
      <c r="BA174" s="23" t="e">
        <f t="shared" si="90"/>
        <v>#DIV/0!</v>
      </c>
      <c r="BB174" s="23" t="e">
        <f t="shared" si="91"/>
        <v>#DIV/0!</v>
      </c>
      <c r="BC174" s="23" t="e">
        <f t="shared" si="92"/>
        <v>#DIV/0!</v>
      </c>
      <c r="BD174" s="23" t="e">
        <f t="shared" si="93"/>
        <v>#DIV/0!</v>
      </c>
      <c r="BE174" s="23" t="e">
        <f t="shared" si="94"/>
        <v>#DIV/0!</v>
      </c>
      <c r="BF174" s="23" t="e">
        <f t="shared" si="95"/>
        <v>#DIV/0!</v>
      </c>
      <c r="BQ174" s="1" t="str">
        <f t="shared" si="66"/>
        <v/>
      </c>
      <c r="BR174" s="1">
        <f>IF(BQ174=1,COUNTIF($BQ$15:BQ174,1),0)</f>
        <v>0</v>
      </c>
    </row>
    <row r="175" spans="13:70" ht="25.5" customHeight="1">
      <c r="M175" s="7">
        <v>28</v>
      </c>
      <c r="N175" s="60"/>
      <c r="O175" s="66"/>
      <c r="P175" s="77" t="s">
        <v>64</v>
      </c>
      <c r="Q175" s="74"/>
      <c r="R175" s="71" t="s">
        <v>87</v>
      </c>
      <c r="S175" s="61"/>
      <c r="T175" s="71" t="s">
        <v>87</v>
      </c>
      <c r="U175" s="64"/>
      <c r="V175" s="69"/>
      <c r="W175" s="49"/>
      <c r="X175" s="49"/>
      <c r="Y175" s="49"/>
      <c r="Z175" s="49"/>
      <c r="AA175" s="49"/>
      <c r="AB175" s="50" t="str">
        <f t="shared" si="83"/>
        <v>基準年度を選択してください</v>
      </c>
      <c r="AC175" s="67">
        <f t="shared" si="84"/>
        <v>0</v>
      </c>
      <c r="AD175" s="49">
        <f t="shared" si="85"/>
        <v>0</v>
      </c>
      <c r="AE175" s="50" t="str">
        <f t="shared" si="86"/>
        <v/>
      </c>
      <c r="AF175" s="50" t="e">
        <f t="shared" si="87"/>
        <v>#VALUE!</v>
      </c>
      <c r="AG175" s="67" t="str">
        <f t="shared" si="65"/>
        <v/>
      </c>
      <c r="AH175" s="49"/>
      <c r="AI175" s="30">
        <f t="shared" si="97"/>
        <v>0</v>
      </c>
      <c r="AJ175" s="27"/>
      <c r="AK175" s="24">
        <f t="shared" si="69"/>
        <v>0</v>
      </c>
      <c r="AL175" s="24">
        <f t="shared" si="70"/>
        <v>0</v>
      </c>
      <c r="AM175" s="24">
        <f t="shared" si="71"/>
        <v>0</v>
      </c>
      <c r="AN175" s="24">
        <f t="shared" si="72"/>
        <v>0</v>
      </c>
      <c r="AO175" s="25">
        <f t="shared" si="73"/>
        <v>0</v>
      </c>
      <c r="AP175" s="25">
        <f t="shared" si="74"/>
        <v>0</v>
      </c>
      <c r="AQ175" s="25">
        <f t="shared" si="75"/>
        <v>0</v>
      </c>
      <c r="AR175" s="25">
        <f t="shared" si="76"/>
        <v>0</v>
      </c>
      <c r="AS175" s="25">
        <f t="shared" si="77"/>
        <v>0</v>
      </c>
      <c r="AT175" s="25">
        <f t="shared" si="78"/>
        <v>0</v>
      </c>
      <c r="AU175" s="25">
        <f t="shared" si="79"/>
        <v>0</v>
      </c>
      <c r="AV175" s="25">
        <f t="shared" si="80"/>
        <v>0</v>
      </c>
      <c r="AW175" s="25">
        <f t="shared" si="81"/>
        <v>0</v>
      </c>
      <c r="AX175" s="25">
        <f t="shared" si="82"/>
        <v>0</v>
      </c>
      <c r="AZ175" s="23" t="e">
        <f t="shared" si="89"/>
        <v>#DIV/0!</v>
      </c>
      <c r="BA175" s="23" t="e">
        <f t="shared" si="90"/>
        <v>#DIV/0!</v>
      </c>
      <c r="BB175" s="23" t="e">
        <f t="shared" si="91"/>
        <v>#DIV/0!</v>
      </c>
      <c r="BC175" s="23" t="e">
        <f t="shared" si="92"/>
        <v>#DIV/0!</v>
      </c>
      <c r="BD175" s="23" t="e">
        <f t="shared" si="93"/>
        <v>#DIV/0!</v>
      </c>
      <c r="BE175" s="23" t="e">
        <f t="shared" si="94"/>
        <v>#DIV/0!</v>
      </c>
      <c r="BF175" s="23" t="e">
        <f t="shared" si="95"/>
        <v>#DIV/0!</v>
      </c>
      <c r="BQ175" s="1" t="str">
        <f t="shared" si="66"/>
        <v/>
      </c>
      <c r="BR175" s="1">
        <f>IF(BQ175=1,COUNTIF($BQ$15:BQ175,1),0)</f>
        <v>0</v>
      </c>
    </row>
    <row r="176" spans="13:70" ht="25.5" customHeight="1">
      <c r="M176" s="7">
        <v>29</v>
      </c>
      <c r="N176" s="60"/>
      <c r="O176" s="66"/>
      <c r="P176" s="77" t="s">
        <v>64</v>
      </c>
      <c r="Q176" s="74"/>
      <c r="R176" s="71" t="s">
        <v>87</v>
      </c>
      <c r="S176" s="61"/>
      <c r="T176" s="71" t="s">
        <v>87</v>
      </c>
      <c r="U176" s="64"/>
      <c r="V176" s="69"/>
      <c r="W176" s="49"/>
      <c r="X176" s="49"/>
      <c r="Y176" s="49"/>
      <c r="Z176" s="49"/>
      <c r="AA176" s="49"/>
      <c r="AB176" s="50" t="str">
        <f t="shared" si="83"/>
        <v>基準年度を選択してください</v>
      </c>
      <c r="AC176" s="67">
        <f t="shared" si="84"/>
        <v>0</v>
      </c>
      <c r="AD176" s="49">
        <f t="shared" si="85"/>
        <v>0</v>
      </c>
      <c r="AE176" s="50" t="str">
        <f t="shared" si="86"/>
        <v/>
      </c>
      <c r="AF176" s="50" t="e">
        <f t="shared" si="87"/>
        <v>#VALUE!</v>
      </c>
      <c r="AG176" s="67" t="str">
        <f t="shared" si="65"/>
        <v/>
      </c>
      <c r="AH176" s="49"/>
      <c r="AI176" s="30">
        <f t="shared" si="97"/>
        <v>0</v>
      </c>
      <c r="AJ176" s="27"/>
      <c r="AK176" s="24">
        <f t="shared" si="69"/>
        <v>0</v>
      </c>
      <c r="AL176" s="24">
        <f t="shared" si="70"/>
        <v>0</v>
      </c>
      <c r="AM176" s="24">
        <f t="shared" si="71"/>
        <v>0</v>
      </c>
      <c r="AN176" s="24">
        <f t="shared" si="72"/>
        <v>0</v>
      </c>
      <c r="AO176" s="25">
        <f t="shared" si="73"/>
        <v>0</v>
      </c>
      <c r="AP176" s="25">
        <f t="shared" si="74"/>
        <v>0</v>
      </c>
      <c r="AQ176" s="25">
        <f t="shared" si="75"/>
        <v>0</v>
      </c>
      <c r="AR176" s="25">
        <f t="shared" si="76"/>
        <v>0</v>
      </c>
      <c r="AS176" s="25">
        <f t="shared" si="77"/>
        <v>0</v>
      </c>
      <c r="AT176" s="25">
        <f t="shared" si="78"/>
        <v>0</v>
      </c>
      <c r="AU176" s="25">
        <f t="shared" si="79"/>
        <v>0</v>
      </c>
      <c r="AV176" s="25">
        <f t="shared" si="80"/>
        <v>0</v>
      </c>
      <c r="AW176" s="25">
        <f t="shared" si="81"/>
        <v>0</v>
      </c>
      <c r="AX176" s="25">
        <f t="shared" si="82"/>
        <v>0</v>
      </c>
      <c r="AZ176" s="23" t="e">
        <f t="shared" si="89"/>
        <v>#DIV/0!</v>
      </c>
      <c r="BA176" s="23" t="e">
        <f t="shared" si="90"/>
        <v>#DIV/0!</v>
      </c>
      <c r="BB176" s="23" t="e">
        <f t="shared" si="91"/>
        <v>#DIV/0!</v>
      </c>
      <c r="BC176" s="23" t="e">
        <f t="shared" si="92"/>
        <v>#DIV/0!</v>
      </c>
      <c r="BD176" s="23" t="e">
        <f t="shared" si="93"/>
        <v>#DIV/0!</v>
      </c>
      <c r="BE176" s="23" t="e">
        <f t="shared" si="94"/>
        <v>#DIV/0!</v>
      </c>
      <c r="BF176" s="23" t="e">
        <f t="shared" si="95"/>
        <v>#DIV/0!</v>
      </c>
      <c r="BQ176" s="1" t="str">
        <f t="shared" si="66"/>
        <v/>
      </c>
      <c r="BR176" s="1">
        <f>IF(BQ176=1,COUNTIF($BQ$15:BQ176,1),0)</f>
        <v>0</v>
      </c>
    </row>
    <row r="177" spans="13:70" ht="25.5" customHeight="1">
      <c r="M177" s="7">
        <v>30</v>
      </c>
      <c r="N177" s="60"/>
      <c r="O177" s="66"/>
      <c r="P177" s="77" t="s">
        <v>64</v>
      </c>
      <c r="Q177" s="74"/>
      <c r="R177" s="71" t="s">
        <v>87</v>
      </c>
      <c r="S177" s="61"/>
      <c r="T177" s="71" t="s">
        <v>87</v>
      </c>
      <c r="U177" s="64"/>
      <c r="V177" s="69"/>
      <c r="W177" s="49"/>
      <c r="X177" s="49"/>
      <c r="Y177" s="49"/>
      <c r="Z177" s="49"/>
      <c r="AA177" s="49"/>
      <c r="AB177" s="50" t="str">
        <f>IF($B$11="平成24年度",ROUNDDOWN(AA177*1.063,0),IF($B$11="平成26年度",ROUNDDOWN(AA177*1.043,0),IF($B$11="平成27年度",ROUNDDOWN(AA177*1.024,0),IF($B$11="平成28年度",ROUNDDOWN(AA177*1.011,0),IF($B$11="平成29年度",AA177,"基準年度を選択してください")))))</f>
        <v>基準年度を選択してください</v>
      </c>
      <c r="AC177" s="67">
        <f t="shared" si="84"/>
        <v>0</v>
      </c>
      <c r="AD177" s="49">
        <f t="shared" si="85"/>
        <v>0</v>
      </c>
      <c r="AE177" s="50" t="str">
        <f t="shared" si="86"/>
        <v/>
      </c>
      <c r="AF177" s="50" t="e">
        <f t="shared" si="87"/>
        <v>#VALUE!</v>
      </c>
      <c r="AG177" s="67" t="str">
        <f t="shared" si="65"/>
        <v/>
      </c>
      <c r="AH177" s="49"/>
      <c r="AI177" s="30">
        <f t="shared" si="97"/>
        <v>0</v>
      </c>
      <c r="AJ177" s="27"/>
      <c r="AK177" s="24">
        <f t="shared" si="69"/>
        <v>0</v>
      </c>
      <c r="AL177" s="24">
        <f t="shared" si="70"/>
        <v>0</v>
      </c>
      <c r="AM177" s="24">
        <f t="shared" si="71"/>
        <v>0</v>
      </c>
      <c r="AN177" s="24">
        <f t="shared" si="72"/>
        <v>0</v>
      </c>
      <c r="AO177" s="25">
        <f t="shared" si="73"/>
        <v>0</v>
      </c>
      <c r="AP177" s="25">
        <f t="shared" si="74"/>
        <v>0</v>
      </c>
      <c r="AQ177" s="25">
        <f t="shared" si="75"/>
        <v>0</v>
      </c>
      <c r="AR177" s="25">
        <f t="shared" si="76"/>
        <v>0</v>
      </c>
      <c r="AS177" s="25">
        <f t="shared" si="77"/>
        <v>0</v>
      </c>
      <c r="AT177" s="25">
        <f t="shared" si="78"/>
        <v>0</v>
      </c>
      <c r="AU177" s="25">
        <f t="shared" si="79"/>
        <v>0</v>
      </c>
      <c r="AV177" s="25">
        <f t="shared" si="80"/>
        <v>0</v>
      </c>
      <c r="AW177" s="25">
        <f t="shared" si="81"/>
        <v>0</v>
      </c>
      <c r="AX177" s="25">
        <f t="shared" si="82"/>
        <v>0</v>
      </c>
      <c r="AZ177" s="23" t="e">
        <f t="shared" si="89"/>
        <v>#DIV/0!</v>
      </c>
      <c r="BA177" s="23" t="e">
        <f t="shared" si="90"/>
        <v>#DIV/0!</v>
      </c>
      <c r="BB177" s="23" t="e">
        <f t="shared" si="91"/>
        <v>#DIV/0!</v>
      </c>
      <c r="BC177" s="23" t="e">
        <f t="shared" si="92"/>
        <v>#DIV/0!</v>
      </c>
      <c r="BD177" s="23" t="e">
        <f t="shared" si="93"/>
        <v>#DIV/0!</v>
      </c>
      <c r="BE177" s="23" t="e">
        <f t="shared" si="94"/>
        <v>#DIV/0!</v>
      </c>
      <c r="BF177" s="23" t="e">
        <f t="shared" si="95"/>
        <v>#DIV/0!</v>
      </c>
      <c r="BQ177" s="1" t="str">
        <f t="shared" si="66"/>
        <v/>
      </c>
      <c r="BR177" s="1">
        <f>IF(BQ177=1,COUNTIF($BQ$15:BQ177,1),0)</f>
        <v>0</v>
      </c>
    </row>
    <row r="178" spans="13:70" ht="25.5" customHeight="1">
      <c r="M178" s="165" t="s">
        <v>83</v>
      </c>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c r="AI178" s="11"/>
      <c r="AJ178" s="27"/>
      <c r="AK178" s="31" t="s">
        <v>42</v>
      </c>
      <c r="AL178" s="31" t="s">
        <v>43</v>
      </c>
      <c r="AM178" s="31" t="s">
        <v>44</v>
      </c>
      <c r="AN178" s="31" t="s">
        <v>45</v>
      </c>
      <c r="AS178" s="19" t="s">
        <v>31</v>
      </c>
      <c r="AT178" s="19" t="s">
        <v>40</v>
      </c>
      <c r="AU178" s="19" t="s">
        <v>33</v>
      </c>
      <c r="AV178" s="19" t="s">
        <v>34</v>
      </c>
      <c r="AW178" s="19" t="s">
        <v>35</v>
      </c>
      <c r="AX178" s="19" t="s">
        <v>36</v>
      </c>
      <c r="AY178" s="19" t="s">
        <v>37</v>
      </c>
      <c r="AZ178" s="19" t="s">
        <v>41</v>
      </c>
      <c r="BA178" s="19"/>
      <c r="BB178" s="19" t="s">
        <v>46</v>
      </c>
      <c r="BC178" s="19" t="s">
        <v>55</v>
      </c>
      <c r="BD178" s="19" t="s">
        <v>48</v>
      </c>
      <c r="BE178" s="19" t="s">
        <v>49</v>
      </c>
      <c r="BF178" s="19" t="s">
        <v>50</v>
      </c>
      <c r="BG178" s="19" t="s">
        <v>51</v>
      </c>
      <c r="BH178" s="19" t="s">
        <v>54</v>
      </c>
      <c r="BI178" s="1" t="s">
        <v>56</v>
      </c>
    </row>
    <row r="179" spans="13:70" ht="25.5" customHeight="1">
      <c r="M179" s="7">
        <v>1</v>
      </c>
      <c r="N179" s="62"/>
      <c r="O179" s="66"/>
      <c r="P179" s="77" t="s">
        <v>88</v>
      </c>
      <c r="Q179" s="74"/>
      <c r="R179" s="71" t="s">
        <v>87</v>
      </c>
      <c r="S179" s="61"/>
      <c r="T179" s="71" t="s">
        <v>87</v>
      </c>
      <c r="U179" s="64"/>
      <c r="V179" s="70"/>
      <c r="W179" s="300"/>
      <c r="X179" s="301"/>
      <c r="Y179" s="301"/>
      <c r="Z179" s="301"/>
      <c r="AA179" s="301"/>
      <c r="AB179" s="301"/>
      <c r="AC179" s="301"/>
      <c r="AD179" s="301"/>
      <c r="AE179" s="301"/>
      <c r="AF179" s="301"/>
      <c r="AG179" s="302"/>
      <c r="AH179" s="65"/>
      <c r="AI179" s="11"/>
      <c r="AJ179" s="27"/>
      <c r="AK179" s="28">
        <f t="shared" ref="AK179:AK198" si="98">IF(AND(U179&gt;=$G$11,OR(V179="保育士",V179="幼稚園教諭",V179="保育教諭",V179="家庭的保育者")),S179,0)</f>
        <v>0</v>
      </c>
      <c r="AL179" s="28">
        <f t="shared" ref="AL179:AL198" si="99">IF(AND(U179&lt;$G$11,OR(V179="保育士",V179="幼稚園教諭",V179="保育教諭",V179="家庭的保育者")),S179,0)</f>
        <v>0</v>
      </c>
      <c r="AM179" s="28" t="e">
        <f t="shared" ref="AM179:AM198" si="100">ROUND(AK179*U179/$G$11,1)</f>
        <v>#DIV/0!</v>
      </c>
      <c r="AN179" s="28" t="e">
        <f>ROUND(U179/$G$11*AL179,2)</f>
        <v>#DIV/0!</v>
      </c>
      <c r="AO179" s="32">
        <f>IF(AK179&gt;0,AH179,0)</f>
        <v>0</v>
      </c>
      <c r="AP179" s="32">
        <f>IF(AL179&gt;0,AH179,0)</f>
        <v>0</v>
      </c>
      <c r="AQ179" s="2"/>
      <c r="AR179" s="2"/>
      <c r="AS179" s="23">
        <f t="shared" ref="AS179:AS198" si="101">IF(AND(U179&gt;=$G$11,V179="事務職員"),S179,0)</f>
        <v>0</v>
      </c>
      <c r="AT179" s="23">
        <f t="shared" ref="AT179:AT198" si="102">IF(AND(U179&gt;=$G$11,V179="調理員"),S179,0)</f>
        <v>0</v>
      </c>
      <c r="AU179" s="23">
        <f t="shared" ref="AU179:AU198" si="103">IF(AND(U179&gt;=$G$11,V179="保健師"),S179,0)</f>
        <v>0</v>
      </c>
      <c r="AV179" s="23">
        <f t="shared" ref="AV179:AV198" si="104">IF(AND(U179&gt;=$G$11,V179="看護師"),S179,0)</f>
        <v>0</v>
      </c>
      <c r="AW179" s="23">
        <f t="shared" ref="AW179:AW198" si="105">IF(AND(U179&gt;=$G$11,V179="准看護師"),S179,0)</f>
        <v>0</v>
      </c>
      <c r="AX179" s="23">
        <f t="shared" ref="AX179:AX198" si="106">IF(AND(U179&gt;=$G$11,V179="栄養士・栄養教諭"),S179,0)</f>
        <v>0</v>
      </c>
      <c r="AY179" s="23">
        <f t="shared" ref="AY179:AY198" si="107">IF(AND(U179&gt;=$G$11,V179="その他"),S179,0)</f>
        <v>0</v>
      </c>
      <c r="AZ179" s="23">
        <f t="shared" ref="AZ179:AZ198" si="108">IF(SUM(AS179:AY179)&gt;0,SUM(AS179:AY179)*U179/$G$11,0)</f>
        <v>0</v>
      </c>
      <c r="BA179" s="33">
        <f>IF(SUM(AS179:AZ179)&gt;0,AH179,0)</f>
        <v>0</v>
      </c>
      <c r="BB179" s="23">
        <f t="shared" ref="BB179:BB198" si="109">IF(AND(U179&lt;$G$11,V179="事務職員"),S179,0)</f>
        <v>0</v>
      </c>
      <c r="BC179" s="23">
        <f t="shared" ref="BC179:BC198" si="110">IF(AND(U179&lt;$G$11,V179="調理員"),S179,0)</f>
        <v>0</v>
      </c>
      <c r="BD179" s="23">
        <f t="shared" ref="BD179:BD198" si="111">IF(AND(U179&lt;$G$11,V179="保健師"),S179,0)</f>
        <v>0</v>
      </c>
      <c r="BE179" s="23">
        <f t="shared" ref="BE179:BE198" si="112">IF(AND(U179&lt;$G$11,V179="看護師"),S179,0)</f>
        <v>0</v>
      </c>
      <c r="BF179" s="23">
        <f t="shared" ref="BF179:BF198" si="113">IF(AND(U179&lt;$G$11,V179="准看護師"),S179,0)</f>
        <v>0</v>
      </c>
      <c r="BG179" s="23">
        <f t="shared" ref="BG179:BG198" si="114">IF(AND(U179&lt;$G$11,V179="栄養士・栄養教諭"),S179,0)</f>
        <v>0</v>
      </c>
      <c r="BH179" s="23">
        <f t="shared" ref="BH179:BH198" si="115">IF(AND(U179&lt;$G$11,V179="その他"),S179,0)</f>
        <v>0</v>
      </c>
      <c r="BI179" s="1">
        <f>IF(SUM(BB179:BH179)&gt;0,ROUND(SUM(BB179:BH179)*U179/$G$11,2),0)</f>
        <v>0</v>
      </c>
      <c r="BJ179" s="1">
        <f>IF(SUM(BB179:BH179)&gt;0,AH179,0)</f>
        <v>0</v>
      </c>
    </row>
    <row r="180" spans="13:70" ht="25.5" customHeight="1">
      <c r="M180" s="7">
        <v>2</v>
      </c>
      <c r="N180" s="62"/>
      <c r="O180" s="68"/>
      <c r="P180" s="77" t="s">
        <v>64</v>
      </c>
      <c r="Q180" s="75"/>
      <c r="R180" s="71" t="s">
        <v>87</v>
      </c>
      <c r="S180" s="63"/>
      <c r="T180" s="71" t="s">
        <v>87</v>
      </c>
      <c r="U180" s="64"/>
      <c r="V180" s="70"/>
      <c r="W180" s="303"/>
      <c r="X180" s="304"/>
      <c r="Y180" s="304"/>
      <c r="Z180" s="304"/>
      <c r="AA180" s="304"/>
      <c r="AB180" s="304"/>
      <c r="AC180" s="304"/>
      <c r="AD180" s="304"/>
      <c r="AE180" s="304"/>
      <c r="AF180" s="304"/>
      <c r="AG180" s="305"/>
      <c r="AH180" s="65"/>
      <c r="AI180" s="11"/>
      <c r="AJ180" s="27"/>
      <c r="AK180" s="28">
        <f t="shared" si="98"/>
        <v>0</v>
      </c>
      <c r="AL180" s="28">
        <f t="shared" si="99"/>
        <v>0</v>
      </c>
      <c r="AM180" s="28" t="e">
        <f t="shared" si="100"/>
        <v>#DIV/0!</v>
      </c>
      <c r="AN180" s="28" t="e">
        <f t="shared" ref="AN180:AN198" si="116">ROUND(U180/$G$11*AL180,2)</f>
        <v>#DIV/0!</v>
      </c>
      <c r="AO180" s="32">
        <f t="shared" ref="AO180:AO189" si="117">IF(AK180&gt;0,AH180,0)</f>
        <v>0</v>
      </c>
      <c r="AP180" s="32">
        <f t="shared" ref="AP180:AP189" si="118">IF(AL180&gt;0,AH180,0)</f>
        <v>0</v>
      </c>
      <c r="AQ180" s="2"/>
      <c r="AR180" s="2"/>
      <c r="AS180" s="23">
        <f t="shared" si="101"/>
        <v>0</v>
      </c>
      <c r="AT180" s="23">
        <f t="shared" si="102"/>
        <v>0</v>
      </c>
      <c r="AU180" s="23">
        <f t="shared" si="103"/>
        <v>0</v>
      </c>
      <c r="AV180" s="23">
        <f t="shared" si="104"/>
        <v>0</v>
      </c>
      <c r="AW180" s="23">
        <f t="shared" si="105"/>
        <v>0</v>
      </c>
      <c r="AX180" s="23">
        <f t="shared" si="106"/>
        <v>0</v>
      </c>
      <c r="AY180" s="23">
        <f t="shared" si="107"/>
        <v>0</v>
      </c>
      <c r="AZ180" s="23">
        <f t="shared" si="108"/>
        <v>0</v>
      </c>
      <c r="BA180" s="33">
        <f t="shared" ref="BA180:BA189" si="119">IF(SUM(AS180:AZ180)&gt;0,AH180,0)</f>
        <v>0</v>
      </c>
      <c r="BB180" s="23">
        <f t="shared" si="109"/>
        <v>0</v>
      </c>
      <c r="BC180" s="23">
        <f t="shared" si="110"/>
        <v>0</v>
      </c>
      <c r="BD180" s="23">
        <f t="shared" si="111"/>
        <v>0</v>
      </c>
      <c r="BE180" s="23">
        <f t="shared" si="112"/>
        <v>0</v>
      </c>
      <c r="BF180" s="23">
        <f t="shared" si="113"/>
        <v>0</v>
      </c>
      <c r="BG180" s="23">
        <f t="shared" si="114"/>
        <v>0</v>
      </c>
      <c r="BH180" s="23">
        <f t="shared" si="115"/>
        <v>0</v>
      </c>
      <c r="BI180" s="1">
        <f t="shared" ref="BI180:BI198" si="120">IF(SUM(BB180:BH180)&gt;0,ROUND(SUM(BB180:BH180)*U180/$G$11,2),0)</f>
        <v>0</v>
      </c>
      <c r="BJ180" s="1">
        <f t="shared" ref="BJ180:BJ189" si="121">IF(SUM(BB180:BH180)&gt;0,AH180,0)</f>
        <v>0</v>
      </c>
    </row>
    <row r="181" spans="13:70" ht="25.5" customHeight="1">
      <c r="M181" s="7">
        <v>3</v>
      </c>
      <c r="N181" s="62"/>
      <c r="O181" s="68"/>
      <c r="P181" s="77" t="s">
        <v>64</v>
      </c>
      <c r="Q181" s="75"/>
      <c r="R181" s="71" t="s">
        <v>87</v>
      </c>
      <c r="S181" s="63"/>
      <c r="T181" s="71" t="s">
        <v>87</v>
      </c>
      <c r="U181" s="64"/>
      <c r="V181" s="70"/>
      <c r="W181" s="303"/>
      <c r="X181" s="304"/>
      <c r="Y181" s="304"/>
      <c r="Z181" s="304"/>
      <c r="AA181" s="304"/>
      <c r="AB181" s="304"/>
      <c r="AC181" s="304"/>
      <c r="AD181" s="304"/>
      <c r="AE181" s="304"/>
      <c r="AF181" s="304"/>
      <c r="AG181" s="305"/>
      <c r="AH181" s="65"/>
      <c r="AI181" s="11"/>
      <c r="AJ181" s="27"/>
      <c r="AK181" s="28">
        <f t="shared" si="98"/>
        <v>0</v>
      </c>
      <c r="AL181" s="28">
        <f t="shared" si="99"/>
        <v>0</v>
      </c>
      <c r="AM181" s="28" t="e">
        <f t="shared" si="100"/>
        <v>#DIV/0!</v>
      </c>
      <c r="AN181" s="28" t="e">
        <f t="shared" si="116"/>
        <v>#DIV/0!</v>
      </c>
      <c r="AO181" s="32">
        <f t="shared" si="117"/>
        <v>0</v>
      </c>
      <c r="AP181" s="32">
        <f t="shared" si="118"/>
        <v>0</v>
      </c>
      <c r="AQ181" s="2"/>
      <c r="AR181" s="2"/>
      <c r="AS181" s="23">
        <f t="shared" si="101"/>
        <v>0</v>
      </c>
      <c r="AT181" s="23">
        <f t="shared" si="102"/>
        <v>0</v>
      </c>
      <c r="AU181" s="23">
        <f t="shared" si="103"/>
        <v>0</v>
      </c>
      <c r="AV181" s="23">
        <f t="shared" si="104"/>
        <v>0</v>
      </c>
      <c r="AW181" s="23">
        <f t="shared" si="105"/>
        <v>0</v>
      </c>
      <c r="AX181" s="23">
        <f t="shared" si="106"/>
        <v>0</v>
      </c>
      <c r="AY181" s="23">
        <f t="shared" si="107"/>
        <v>0</v>
      </c>
      <c r="AZ181" s="23">
        <f t="shared" si="108"/>
        <v>0</v>
      </c>
      <c r="BA181" s="33">
        <f t="shared" si="119"/>
        <v>0</v>
      </c>
      <c r="BB181" s="23">
        <f t="shared" si="109"/>
        <v>0</v>
      </c>
      <c r="BC181" s="23">
        <f t="shared" si="110"/>
        <v>0</v>
      </c>
      <c r="BD181" s="23">
        <f t="shared" si="111"/>
        <v>0</v>
      </c>
      <c r="BE181" s="23">
        <f t="shared" si="112"/>
        <v>0</v>
      </c>
      <c r="BF181" s="23">
        <f t="shared" si="113"/>
        <v>0</v>
      </c>
      <c r="BG181" s="23">
        <f t="shared" si="114"/>
        <v>0</v>
      </c>
      <c r="BH181" s="23">
        <f t="shared" si="115"/>
        <v>0</v>
      </c>
      <c r="BI181" s="1">
        <f t="shared" si="120"/>
        <v>0</v>
      </c>
      <c r="BJ181" s="1">
        <f t="shared" si="121"/>
        <v>0</v>
      </c>
    </row>
    <row r="182" spans="13:70" ht="25.5" customHeight="1">
      <c r="M182" s="7">
        <v>4</v>
      </c>
      <c r="N182" s="62"/>
      <c r="O182" s="68"/>
      <c r="P182" s="77" t="s">
        <v>64</v>
      </c>
      <c r="Q182" s="75"/>
      <c r="R182" s="71" t="s">
        <v>87</v>
      </c>
      <c r="S182" s="63"/>
      <c r="T182" s="71" t="s">
        <v>87</v>
      </c>
      <c r="U182" s="64"/>
      <c r="V182" s="70"/>
      <c r="W182" s="303"/>
      <c r="X182" s="304"/>
      <c r="Y182" s="304"/>
      <c r="Z182" s="304"/>
      <c r="AA182" s="304"/>
      <c r="AB182" s="304"/>
      <c r="AC182" s="304"/>
      <c r="AD182" s="304"/>
      <c r="AE182" s="304"/>
      <c r="AF182" s="304"/>
      <c r="AG182" s="305"/>
      <c r="AH182" s="65"/>
      <c r="AI182" s="11"/>
      <c r="AJ182" s="27"/>
      <c r="AK182" s="28">
        <f t="shared" si="98"/>
        <v>0</v>
      </c>
      <c r="AL182" s="28">
        <f t="shared" si="99"/>
        <v>0</v>
      </c>
      <c r="AM182" s="28" t="e">
        <f t="shared" si="100"/>
        <v>#DIV/0!</v>
      </c>
      <c r="AN182" s="28" t="e">
        <f t="shared" si="116"/>
        <v>#DIV/0!</v>
      </c>
      <c r="AO182" s="32">
        <f t="shared" si="117"/>
        <v>0</v>
      </c>
      <c r="AP182" s="32">
        <f t="shared" si="118"/>
        <v>0</v>
      </c>
      <c r="AQ182" s="2"/>
      <c r="AR182" s="2"/>
      <c r="AS182" s="23">
        <f t="shared" si="101"/>
        <v>0</v>
      </c>
      <c r="AT182" s="23">
        <f t="shared" si="102"/>
        <v>0</v>
      </c>
      <c r="AU182" s="23">
        <f t="shared" si="103"/>
        <v>0</v>
      </c>
      <c r="AV182" s="23">
        <f t="shared" si="104"/>
        <v>0</v>
      </c>
      <c r="AW182" s="23">
        <f t="shared" si="105"/>
        <v>0</v>
      </c>
      <c r="AX182" s="23">
        <f t="shared" si="106"/>
        <v>0</v>
      </c>
      <c r="AY182" s="23">
        <f t="shared" si="107"/>
        <v>0</v>
      </c>
      <c r="AZ182" s="23">
        <f t="shared" si="108"/>
        <v>0</v>
      </c>
      <c r="BA182" s="33">
        <f t="shared" si="119"/>
        <v>0</v>
      </c>
      <c r="BB182" s="23">
        <f t="shared" si="109"/>
        <v>0</v>
      </c>
      <c r="BC182" s="23">
        <f t="shared" si="110"/>
        <v>0</v>
      </c>
      <c r="BD182" s="23">
        <f t="shared" si="111"/>
        <v>0</v>
      </c>
      <c r="BE182" s="23">
        <f t="shared" si="112"/>
        <v>0</v>
      </c>
      <c r="BF182" s="23">
        <f t="shared" si="113"/>
        <v>0</v>
      </c>
      <c r="BG182" s="23">
        <f t="shared" si="114"/>
        <v>0</v>
      </c>
      <c r="BH182" s="23">
        <f t="shared" si="115"/>
        <v>0</v>
      </c>
      <c r="BI182" s="1">
        <f t="shared" si="120"/>
        <v>0</v>
      </c>
      <c r="BJ182" s="1">
        <f t="shared" si="121"/>
        <v>0</v>
      </c>
    </row>
    <row r="183" spans="13:70" ht="25.5" customHeight="1">
      <c r="M183" s="7">
        <v>5</v>
      </c>
      <c r="N183" s="62"/>
      <c r="O183" s="68"/>
      <c r="P183" s="77" t="s">
        <v>64</v>
      </c>
      <c r="Q183" s="75"/>
      <c r="R183" s="71" t="s">
        <v>87</v>
      </c>
      <c r="S183" s="63"/>
      <c r="T183" s="71" t="s">
        <v>87</v>
      </c>
      <c r="U183" s="64"/>
      <c r="V183" s="70"/>
      <c r="W183" s="303"/>
      <c r="X183" s="304"/>
      <c r="Y183" s="304"/>
      <c r="Z183" s="304"/>
      <c r="AA183" s="304"/>
      <c r="AB183" s="304"/>
      <c r="AC183" s="304"/>
      <c r="AD183" s="304"/>
      <c r="AE183" s="304"/>
      <c r="AF183" s="304"/>
      <c r="AG183" s="305"/>
      <c r="AH183" s="65"/>
      <c r="AI183" s="11"/>
      <c r="AJ183" s="27"/>
      <c r="AK183" s="28">
        <f t="shared" si="98"/>
        <v>0</v>
      </c>
      <c r="AL183" s="28">
        <f t="shared" si="99"/>
        <v>0</v>
      </c>
      <c r="AM183" s="28" t="e">
        <f t="shared" si="100"/>
        <v>#DIV/0!</v>
      </c>
      <c r="AN183" s="28" t="e">
        <f t="shared" si="116"/>
        <v>#DIV/0!</v>
      </c>
      <c r="AO183" s="32">
        <f t="shared" si="117"/>
        <v>0</v>
      </c>
      <c r="AP183" s="32">
        <f t="shared" si="118"/>
        <v>0</v>
      </c>
      <c r="AQ183" s="2"/>
      <c r="AR183" s="2"/>
      <c r="AS183" s="23">
        <f t="shared" si="101"/>
        <v>0</v>
      </c>
      <c r="AT183" s="23">
        <f t="shared" si="102"/>
        <v>0</v>
      </c>
      <c r="AU183" s="23">
        <f t="shared" si="103"/>
        <v>0</v>
      </c>
      <c r="AV183" s="23">
        <f t="shared" si="104"/>
        <v>0</v>
      </c>
      <c r="AW183" s="23">
        <f t="shared" si="105"/>
        <v>0</v>
      </c>
      <c r="AX183" s="23">
        <f t="shared" si="106"/>
        <v>0</v>
      </c>
      <c r="AY183" s="23">
        <f t="shared" si="107"/>
        <v>0</v>
      </c>
      <c r="AZ183" s="23">
        <f t="shared" si="108"/>
        <v>0</v>
      </c>
      <c r="BA183" s="33">
        <f t="shared" si="119"/>
        <v>0</v>
      </c>
      <c r="BB183" s="23">
        <f t="shared" si="109"/>
        <v>0</v>
      </c>
      <c r="BC183" s="23">
        <f t="shared" si="110"/>
        <v>0</v>
      </c>
      <c r="BD183" s="23">
        <f t="shared" si="111"/>
        <v>0</v>
      </c>
      <c r="BE183" s="23">
        <f t="shared" si="112"/>
        <v>0</v>
      </c>
      <c r="BF183" s="23">
        <f t="shared" si="113"/>
        <v>0</v>
      </c>
      <c r="BG183" s="23">
        <f t="shared" si="114"/>
        <v>0</v>
      </c>
      <c r="BH183" s="23">
        <f t="shared" si="115"/>
        <v>0</v>
      </c>
      <c r="BI183" s="1">
        <f t="shared" si="120"/>
        <v>0</v>
      </c>
      <c r="BJ183" s="1">
        <f t="shared" si="121"/>
        <v>0</v>
      </c>
    </row>
    <row r="184" spans="13:70" ht="25.5" customHeight="1">
      <c r="M184" s="7">
        <v>6</v>
      </c>
      <c r="N184" s="62"/>
      <c r="O184" s="68"/>
      <c r="P184" s="77" t="s">
        <v>64</v>
      </c>
      <c r="Q184" s="75"/>
      <c r="R184" s="71" t="s">
        <v>87</v>
      </c>
      <c r="S184" s="63"/>
      <c r="T184" s="71" t="s">
        <v>87</v>
      </c>
      <c r="U184" s="64"/>
      <c r="V184" s="70"/>
      <c r="W184" s="303"/>
      <c r="X184" s="304"/>
      <c r="Y184" s="304"/>
      <c r="Z184" s="304"/>
      <c r="AA184" s="304"/>
      <c r="AB184" s="304"/>
      <c r="AC184" s="304"/>
      <c r="AD184" s="304"/>
      <c r="AE184" s="304"/>
      <c r="AF184" s="304"/>
      <c r="AG184" s="305"/>
      <c r="AH184" s="65"/>
      <c r="AI184" s="11"/>
      <c r="AJ184" s="27"/>
      <c r="AK184" s="28">
        <f t="shared" si="98"/>
        <v>0</v>
      </c>
      <c r="AL184" s="28">
        <f t="shared" si="99"/>
        <v>0</v>
      </c>
      <c r="AM184" s="28" t="e">
        <f t="shared" si="100"/>
        <v>#DIV/0!</v>
      </c>
      <c r="AN184" s="28" t="e">
        <f t="shared" si="116"/>
        <v>#DIV/0!</v>
      </c>
      <c r="AO184" s="32">
        <f t="shared" ref="AO184:AO185" si="122">IF(AK184&gt;0,AH184,0)</f>
        <v>0</v>
      </c>
      <c r="AP184" s="32">
        <f t="shared" ref="AP184:AP185" si="123">IF(AL184&gt;0,AH184,0)</f>
        <v>0</v>
      </c>
      <c r="AQ184" s="2"/>
      <c r="AR184" s="2"/>
      <c r="AS184" s="23">
        <f t="shared" si="101"/>
        <v>0</v>
      </c>
      <c r="AT184" s="23">
        <f t="shared" si="102"/>
        <v>0</v>
      </c>
      <c r="AU184" s="23">
        <f t="shared" si="103"/>
        <v>0</v>
      </c>
      <c r="AV184" s="23">
        <f t="shared" si="104"/>
        <v>0</v>
      </c>
      <c r="AW184" s="23">
        <f t="shared" si="105"/>
        <v>0</v>
      </c>
      <c r="AX184" s="23">
        <f t="shared" si="106"/>
        <v>0</v>
      </c>
      <c r="AY184" s="23">
        <f t="shared" si="107"/>
        <v>0</v>
      </c>
      <c r="AZ184" s="23">
        <f t="shared" si="108"/>
        <v>0</v>
      </c>
      <c r="BA184" s="33">
        <f t="shared" ref="BA184:BA185" si="124">IF(SUM(AS184:AZ184)&gt;0,AH184,0)</f>
        <v>0</v>
      </c>
      <c r="BB184" s="23">
        <f t="shared" si="109"/>
        <v>0</v>
      </c>
      <c r="BC184" s="23">
        <f t="shared" si="110"/>
        <v>0</v>
      </c>
      <c r="BD184" s="23">
        <f t="shared" si="111"/>
        <v>0</v>
      </c>
      <c r="BE184" s="23">
        <f t="shared" si="112"/>
        <v>0</v>
      </c>
      <c r="BF184" s="23">
        <f t="shared" si="113"/>
        <v>0</v>
      </c>
      <c r="BG184" s="23">
        <f t="shared" si="114"/>
        <v>0</v>
      </c>
      <c r="BH184" s="23">
        <f t="shared" si="115"/>
        <v>0</v>
      </c>
      <c r="BI184" s="1">
        <f t="shared" si="120"/>
        <v>0</v>
      </c>
      <c r="BJ184" s="1">
        <f t="shared" ref="BJ184:BJ185" si="125">IF(SUM(BB184:BH184)&gt;0,AH184,0)</f>
        <v>0</v>
      </c>
    </row>
    <row r="185" spans="13:70" ht="25.5" customHeight="1">
      <c r="M185" s="7">
        <v>7</v>
      </c>
      <c r="N185" s="62"/>
      <c r="O185" s="68"/>
      <c r="P185" s="77" t="s">
        <v>64</v>
      </c>
      <c r="Q185" s="75"/>
      <c r="R185" s="71" t="s">
        <v>87</v>
      </c>
      <c r="S185" s="63"/>
      <c r="T185" s="71" t="s">
        <v>87</v>
      </c>
      <c r="U185" s="64"/>
      <c r="V185" s="70"/>
      <c r="W185" s="303"/>
      <c r="X185" s="304"/>
      <c r="Y185" s="304"/>
      <c r="Z185" s="304"/>
      <c r="AA185" s="304"/>
      <c r="AB185" s="304"/>
      <c r="AC185" s="304"/>
      <c r="AD185" s="304"/>
      <c r="AE185" s="304"/>
      <c r="AF185" s="304"/>
      <c r="AG185" s="305"/>
      <c r="AH185" s="65"/>
      <c r="AI185" s="11"/>
      <c r="AJ185" s="27"/>
      <c r="AK185" s="28">
        <f t="shared" si="98"/>
        <v>0</v>
      </c>
      <c r="AL185" s="28">
        <f t="shared" si="99"/>
        <v>0</v>
      </c>
      <c r="AM185" s="28" t="e">
        <f t="shared" si="100"/>
        <v>#DIV/0!</v>
      </c>
      <c r="AN185" s="28" t="e">
        <f t="shared" si="116"/>
        <v>#DIV/0!</v>
      </c>
      <c r="AO185" s="32">
        <f t="shared" si="122"/>
        <v>0</v>
      </c>
      <c r="AP185" s="32">
        <f t="shared" si="123"/>
        <v>0</v>
      </c>
      <c r="AQ185" s="2"/>
      <c r="AR185" s="2"/>
      <c r="AS185" s="23">
        <f t="shared" si="101"/>
        <v>0</v>
      </c>
      <c r="AT185" s="23">
        <f t="shared" si="102"/>
        <v>0</v>
      </c>
      <c r="AU185" s="23">
        <f t="shared" si="103"/>
        <v>0</v>
      </c>
      <c r="AV185" s="23">
        <f t="shared" si="104"/>
        <v>0</v>
      </c>
      <c r="AW185" s="23">
        <f t="shared" si="105"/>
        <v>0</v>
      </c>
      <c r="AX185" s="23">
        <f t="shared" si="106"/>
        <v>0</v>
      </c>
      <c r="AY185" s="23">
        <f t="shared" si="107"/>
        <v>0</v>
      </c>
      <c r="AZ185" s="23">
        <f t="shared" si="108"/>
        <v>0</v>
      </c>
      <c r="BA185" s="33">
        <f t="shared" si="124"/>
        <v>0</v>
      </c>
      <c r="BB185" s="23">
        <f t="shared" si="109"/>
        <v>0</v>
      </c>
      <c r="BC185" s="23">
        <f t="shared" si="110"/>
        <v>0</v>
      </c>
      <c r="BD185" s="23">
        <f t="shared" si="111"/>
        <v>0</v>
      </c>
      <c r="BE185" s="23">
        <f t="shared" si="112"/>
        <v>0</v>
      </c>
      <c r="BF185" s="23">
        <f t="shared" si="113"/>
        <v>0</v>
      </c>
      <c r="BG185" s="23">
        <f t="shared" si="114"/>
        <v>0</v>
      </c>
      <c r="BH185" s="23">
        <f t="shared" si="115"/>
        <v>0</v>
      </c>
      <c r="BI185" s="1">
        <f t="shared" si="120"/>
        <v>0</v>
      </c>
      <c r="BJ185" s="1">
        <f t="shared" si="125"/>
        <v>0</v>
      </c>
    </row>
    <row r="186" spans="13:70" ht="25.5" customHeight="1">
      <c r="M186" s="7">
        <v>8</v>
      </c>
      <c r="N186" s="62"/>
      <c r="O186" s="68"/>
      <c r="P186" s="77" t="s">
        <v>64</v>
      </c>
      <c r="Q186" s="75"/>
      <c r="R186" s="71" t="s">
        <v>87</v>
      </c>
      <c r="S186" s="63"/>
      <c r="T186" s="71" t="s">
        <v>87</v>
      </c>
      <c r="U186" s="64"/>
      <c r="V186" s="70"/>
      <c r="W186" s="303"/>
      <c r="X186" s="304"/>
      <c r="Y186" s="304"/>
      <c r="Z186" s="304"/>
      <c r="AA186" s="304"/>
      <c r="AB186" s="304"/>
      <c r="AC186" s="304"/>
      <c r="AD186" s="304"/>
      <c r="AE186" s="304"/>
      <c r="AF186" s="304"/>
      <c r="AG186" s="305"/>
      <c r="AH186" s="65"/>
      <c r="AI186" s="11"/>
      <c r="AJ186" s="27"/>
      <c r="AK186" s="28">
        <f t="shared" si="98"/>
        <v>0</v>
      </c>
      <c r="AL186" s="28">
        <f t="shared" si="99"/>
        <v>0</v>
      </c>
      <c r="AM186" s="28" t="e">
        <f t="shared" si="100"/>
        <v>#DIV/0!</v>
      </c>
      <c r="AN186" s="28" t="e">
        <f t="shared" si="116"/>
        <v>#DIV/0!</v>
      </c>
      <c r="AO186" s="32">
        <f t="shared" si="117"/>
        <v>0</v>
      </c>
      <c r="AP186" s="32">
        <f t="shared" si="118"/>
        <v>0</v>
      </c>
      <c r="AQ186" s="2"/>
      <c r="AR186" s="2"/>
      <c r="AS186" s="23">
        <f t="shared" si="101"/>
        <v>0</v>
      </c>
      <c r="AT186" s="23">
        <f t="shared" si="102"/>
        <v>0</v>
      </c>
      <c r="AU186" s="23">
        <f t="shared" si="103"/>
        <v>0</v>
      </c>
      <c r="AV186" s="23">
        <f t="shared" si="104"/>
        <v>0</v>
      </c>
      <c r="AW186" s="23">
        <f t="shared" si="105"/>
        <v>0</v>
      </c>
      <c r="AX186" s="23">
        <f t="shared" si="106"/>
        <v>0</v>
      </c>
      <c r="AY186" s="23">
        <f t="shared" si="107"/>
        <v>0</v>
      </c>
      <c r="AZ186" s="23">
        <f t="shared" si="108"/>
        <v>0</v>
      </c>
      <c r="BA186" s="33">
        <f t="shared" si="119"/>
        <v>0</v>
      </c>
      <c r="BB186" s="23">
        <f t="shared" si="109"/>
        <v>0</v>
      </c>
      <c r="BC186" s="23">
        <f t="shared" si="110"/>
        <v>0</v>
      </c>
      <c r="BD186" s="23">
        <f t="shared" si="111"/>
        <v>0</v>
      </c>
      <c r="BE186" s="23">
        <f t="shared" si="112"/>
        <v>0</v>
      </c>
      <c r="BF186" s="23">
        <f t="shared" si="113"/>
        <v>0</v>
      </c>
      <c r="BG186" s="23">
        <f t="shared" si="114"/>
        <v>0</v>
      </c>
      <c r="BH186" s="23">
        <f t="shared" si="115"/>
        <v>0</v>
      </c>
      <c r="BI186" s="1">
        <f t="shared" si="120"/>
        <v>0</v>
      </c>
      <c r="BJ186" s="1">
        <f t="shared" si="121"/>
        <v>0</v>
      </c>
    </row>
    <row r="187" spans="13:70" ht="25.5" customHeight="1">
      <c r="M187" s="7">
        <v>9</v>
      </c>
      <c r="N187" s="62"/>
      <c r="O187" s="68"/>
      <c r="P187" s="77" t="s">
        <v>64</v>
      </c>
      <c r="Q187" s="75"/>
      <c r="R187" s="71" t="s">
        <v>87</v>
      </c>
      <c r="S187" s="63"/>
      <c r="T187" s="71" t="s">
        <v>87</v>
      </c>
      <c r="U187" s="64"/>
      <c r="V187" s="70"/>
      <c r="W187" s="303"/>
      <c r="X187" s="304"/>
      <c r="Y187" s="304"/>
      <c r="Z187" s="304"/>
      <c r="AA187" s="304"/>
      <c r="AB187" s="304"/>
      <c r="AC187" s="304"/>
      <c r="AD187" s="304"/>
      <c r="AE187" s="304"/>
      <c r="AF187" s="304"/>
      <c r="AG187" s="305"/>
      <c r="AH187" s="65"/>
      <c r="AI187" s="11"/>
      <c r="AJ187" s="27"/>
      <c r="AK187" s="28">
        <f t="shared" si="98"/>
        <v>0</v>
      </c>
      <c r="AL187" s="28">
        <f t="shared" si="99"/>
        <v>0</v>
      </c>
      <c r="AM187" s="28" t="e">
        <f t="shared" si="100"/>
        <v>#DIV/0!</v>
      </c>
      <c r="AN187" s="28" t="e">
        <f t="shared" si="116"/>
        <v>#DIV/0!</v>
      </c>
      <c r="AO187" s="32">
        <f t="shared" si="117"/>
        <v>0</v>
      </c>
      <c r="AP187" s="32">
        <f t="shared" si="118"/>
        <v>0</v>
      </c>
      <c r="AQ187" s="2"/>
      <c r="AR187" s="2"/>
      <c r="AS187" s="23">
        <f t="shared" si="101"/>
        <v>0</v>
      </c>
      <c r="AT187" s="23">
        <f t="shared" si="102"/>
        <v>0</v>
      </c>
      <c r="AU187" s="23">
        <f t="shared" si="103"/>
        <v>0</v>
      </c>
      <c r="AV187" s="23">
        <f t="shared" si="104"/>
        <v>0</v>
      </c>
      <c r="AW187" s="23">
        <f t="shared" si="105"/>
        <v>0</v>
      </c>
      <c r="AX187" s="23">
        <f t="shared" si="106"/>
        <v>0</v>
      </c>
      <c r="AY187" s="23">
        <f t="shared" si="107"/>
        <v>0</v>
      </c>
      <c r="AZ187" s="23">
        <f t="shared" si="108"/>
        <v>0</v>
      </c>
      <c r="BA187" s="33">
        <f t="shared" si="119"/>
        <v>0</v>
      </c>
      <c r="BB187" s="23">
        <f t="shared" si="109"/>
        <v>0</v>
      </c>
      <c r="BC187" s="23">
        <f t="shared" si="110"/>
        <v>0</v>
      </c>
      <c r="BD187" s="23">
        <f t="shared" si="111"/>
        <v>0</v>
      </c>
      <c r="BE187" s="23">
        <f t="shared" si="112"/>
        <v>0</v>
      </c>
      <c r="BF187" s="23">
        <f t="shared" si="113"/>
        <v>0</v>
      </c>
      <c r="BG187" s="23">
        <f t="shared" si="114"/>
        <v>0</v>
      </c>
      <c r="BH187" s="23">
        <f t="shared" si="115"/>
        <v>0</v>
      </c>
      <c r="BI187" s="1">
        <f t="shared" si="120"/>
        <v>0</v>
      </c>
      <c r="BJ187" s="1">
        <f t="shared" si="121"/>
        <v>0</v>
      </c>
    </row>
    <row r="188" spans="13:70" ht="25.5" customHeight="1">
      <c r="M188" s="7">
        <v>10</v>
      </c>
      <c r="N188" s="62"/>
      <c r="O188" s="68"/>
      <c r="P188" s="77" t="s">
        <v>64</v>
      </c>
      <c r="Q188" s="75"/>
      <c r="R188" s="71" t="s">
        <v>87</v>
      </c>
      <c r="S188" s="63"/>
      <c r="T188" s="71" t="s">
        <v>87</v>
      </c>
      <c r="U188" s="64"/>
      <c r="V188" s="70"/>
      <c r="W188" s="303"/>
      <c r="X188" s="304"/>
      <c r="Y188" s="304"/>
      <c r="Z188" s="304"/>
      <c r="AA188" s="304"/>
      <c r="AB188" s="304"/>
      <c r="AC188" s="304"/>
      <c r="AD188" s="304"/>
      <c r="AE188" s="304"/>
      <c r="AF188" s="304"/>
      <c r="AG188" s="305"/>
      <c r="AH188" s="65"/>
      <c r="AI188" s="11"/>
      <c r="AJ188" s="27"/>
      <c r="AK188" s="28">
        <f t="shared" si="98"/>
        <v>0</v>
      </c>
      <c r="AL188" s="28">
        <f t="shared" si="99"/>
        <v>0</v>
      </c>
      <c r="AM188" s="28" t="e">
        <f t="shared" si="100"/>
        <v>#DIV/0!</v>
      </c>
      <c r="AN188" s="28" t="e">
        <f t="shared" si="116"/>
        <v>#DIV/0!</v>
      </c>
      <c r="AO188" s="32">
        <f t="shared" si="117"/>
        <v>0</v>
      </c>
      <c r="AP188" s="32">
        <f t="shared" si="118"/>
        <v>0</v>
      </c>
      <c r="AQ188" s="2"/>
      <c r="AR188" s="2"/>
      <c r="AS188" s="23">
        <f t="shared" si="101"/>
        <v>0</v>
      </c>
      <c r="AT188" s="23">
        <f t="shared" si="102"/>
        <v>0</v>
      </c>
      <c r="AU188" s="23">
        <f t="shared" si="103"/>
        <v>0</v>
      </c>
      <c r="AV188" s="23">
        <f t="shared" si="104"/>
        <v>0</v>
      </c>
      <c r="AW188" s="23">
        <f t="shared" si="105"/>
        <v>0</v>
      </c>
      <c r="AX188" s="23">
        <f t="shared" si="106"/>
        <v>0</v>
      </c>
      <c r="AY188" s="23">
        <f t="shared" si="107"/>
        <v>0</v>
      </c>
      <c r="AZ188" s="23">
        <f t="shared" si="108"/>
        <v>0</v>
      </c>
      <c r="BA188" s="33">
        <f t="shared" si="119"/>
        <v>0</v>
      </c>
      <c r="BB188" s="23">
        <f t="shared" si="109"/>
        <v>0</v>
      </c>
      <c r="BC188" s="23">
        <f t="shared" si="110"/>
        <v>0</v>
      </c>
      <c r="BD188" s="23">
        <f t="shared" si="111"/>
        <v>0</v>
      </c>
      <c r="BE188" s="23">
        <f t="shared" si="112"/>
        <v>0</v>
      </c>
      <c r="BF188" s="23">
        <f t="shared" si="113"/>
        <v>0</v>
      </c>
      <c r="BG188" s="23">
        <f t="shared" si="114"/>
        <v>0</v>
      </c>
      <c r="BH188" s="23">
        <f t="shared" si="115"/>
        <v>0</v>
      </c>
      <c r="BI188" s="1">
        <f t="shared" si="120"/>
        <v>0</v>
      </c>
      <c r="BJ188" s="1">
        <f t="shared" si="121"/>
        <v>0</v>
      </c>
    </row>
    <row r="189" spans="13:70" ht="25.5" customHeight="1">
      <c r="M189" s="7">
        <v>11</v>
      </c>
      <c r="N189" s="62"/>
      <c r="O189" s="68"/>
      <c r="P189" s="77" t="s">
        <v>64</v>
      </c>
      <c r="Q189" s="75"/>
      <c r="R189" s="71" t="s">
        <v>87</v>
      </c>
      <c r="S189" s="63"/>
      <c r="T189" s="71" t="s">
        <v>87</v>
      </c>
      <c r="U189" s="64"/>
      <c r="V189" s="70"/>
      <c r="W189" s="303"/>
      <c r="X189" s="304"/>
      <c r="Y189" s="304"/>
      <c r="Z189" s="304"/>
      <c r="AA189" s="304"/>
      <c r="AB189" s="304"/>
      <c r="AC189" s="304"/>
      <c r="AD189" s="304"/>
      <c r="AE189" s="304"/>
      <c r="AF189" s="304"/>
      <c r="AG189" s="305"/>
      <c r="AH189" s="65"/>
      <c r="AI189" s="11"/>
      <c r="AJ189" s="27"/>
      <c r="AK189" s="28">
        <f t="shared" si="98"/>
        <v>0</v>
      </c>
      <c r="AL189" s="28">
        <f t="shared" si="99"/>
        <v>0</v>
      </c>
      <c r="AM189" s="28" t="e">
        <f t="shared" si="100"/>
        <v>#DIV/0!</v>
      </c>
      <c r="AN189" s="28" t="e">
        <f t="shared" si="116"/>
        <v>#DIV/0!</v>
      </c>
      <c r="AO189" s="32">
        <f t="shared" si="117"/>
        <v>0</v>
      </c>
      <c r="AP189" s="32">
        <f t="shared" si="118"/>
        <v>0</v>
      </c>
      <c r="AQ189" s="2"/>
      <c r="AR189" s="2"/>
      <c r="AS189" s="23">
        <f t="shared" si="101"/>
        <v>0</v>
      </c>
      <c r="AT189" s="23">
        <f t="shared" si="102"/>
        <v>0</v>
      </c>
      <c r="AU189" s="23">
        <f t="shared" si="103"/>
        <v>0</v>
      </c>
      <c r="AV189" s="23">
        <f t="shared" si="104"/>
        <v>0</v>
      </c>
      <c r="AW189" s="23">
        <f t="shared" si="105"/>
        <v>0</v>
      </c>
      <c r="AX189" s="23">
        <f t="shared" si="106"/>
        <v>0</v>
      </c>
      <c r="AY189" s="23">
        <f t="shared" si="107"/>
        <v>0</v>
      </c>
      <c r="AZ189" s="23">
        <f t="shared" si="108"/>
        <v>0</v>
      </c>
      <c r="BA189" s="33">
        <f t="shared" si="119"/>
        <v>0</v>
      </c>
      <c r="BB189" s="23">
        <f t="shared" si="109"/>
        <v>0</v>
      </c>
      <c r="BC189" s="23">
        <f t="shared" si="110"/>
        <v>0</v>
      </c>
      <c r="BD189" s="23">
        <f t="shared" si="111"/>
        <v>0</v>
      </c>
      <c r="BE189" s="23">
        <f t="shared" si="112"/>
        <v>0</v>
      </c>
      <c r="BF189" s="23">
        <f t="shared" si="113"/>
        <v>0</v>
      </c>
      <c r="BG189" s="23">
        <f t="shared" si="114"/>
        <v>0</v>
      </c>
      <c r="BH189" s="23">
        <f t="shared" si="115"/>
        <v>0</v>
      </c>
      <c r="BI189" s="1">
        <f t="shared" si="120"/>
        <v>0</v>
      </c>
      <c r="BJ189" s="1">
        <f t="shared" si="121"/>
        <v>0</v>
      </c>
    </row>
    <row r="190" spans="13:70" ht="25.5" customHeight="1">
      <c r="M190" s="7">
        <v>12</v>
      </c>
      <c r="N190" s="62"/>
      <c r="O190" s="68"/>
      <c r="P190" s="77" t="s">
        <v>64</v>
      </c>
      <c r="Q190" s="75"/>
      <c r="R190" s="71" t="s">
        <v>87</v>
      </c>
      <c r="S190" s="63"/>
      <c r="T190" s="71" t="s">
        <v>87</v>
      </c>
      <c r="U190" s="64"/>
      <c r="V190" s="70"/>
      <c r="W190" s="303"/>
      <c r="X190" s="304"/>
      <c r="Y190" s="304"/>
      <c r="Z190" s="304"/>
      <c r="AA190" s="304"/>
      <c r="AB190" s="304"/>
      <c r="AC190" s="304"/>
      <c r="AD190" s="304"/>
      <c r="AE190" s="304"/>
      <c r="AF190" s="304"/>
      <c r="AG190" s="305"/>
      <c r="AH190" s="65"/>
      <c r="AI190" s="11"/>
      <c r="AJ190" s="27"/>
      <c r="AK190" s="28">
        <f t="shared" si="98"/>
        <v>0</v>
      </c>
      <c r="AL190" s="28">
        <f t="shared" si="99"/>
        <v>0</v>
      </c>
      <c r="AM190" s="28" t="e">
        <f t="shared" si="100"/>
        <v>#DIV/0!</v>
      </c>
      <c r="AN190" s="28" t="e">
        <f t="shared" si="116"/>
        <v>#DIV/0!</v>
      </c>
      <c r="AO190" s="32">
        <f t="shared" ref="AO190:AO198" si="126">IF(AK190&gt;0,AH190,0)</f>
        <v>0</v>
      </c>
      <c r="AP190" s="32">
        <f t="shared" ref="AP190:AP198" si="127">IF(AL190&gt;0,AH190,0)</f>
        <v>0</v>
      </c>
      <c r="AQ190" s="2"/>
      <c r="AR190" s="2"/>
      <c r="AS190" s="23">
        <f t="shared" si="101"/>
        <v>0</v>
      </c>
      <c r="AT190" s="23">
        <f t="shared" si="102"/>
        <v>0</v>
      </c>
      <c r="AU190" s="23">
        <f t="shared" si="103"/>
        <v>0</v>
      </c>
      <c r="AV190" s="23">
        <f t="shared" si="104"/>
        <v>0</v>
      </c>
      <c r="AW190" s="23">
        <f t="shared" si="105"/>
        <v>0</v>
      </c>
      <c r="AX190" s="23">
        <f t="shared" si="106"/>
        <v>0</v>
      </c>
      <c r="AY190" s="23">
        <f t="shared" si="107"/>
        <v>0</v>
      </c>
      <c r="AZ190" s="23">
        <f t="shared" si="108"/>
        <v>0</v>
      </c>
      <c r="BA190" s="33">
        <f t="shared" ref="BA190:BA198" si="128">IF(SUM(AS190:AZ190)&gt;0,AH190,0)</f>
        <v>0</v>
      </c>
      <c r="BB190" s="23">
        <f t="shared" si="109"/>
        <v>0</v>
      </c>
      <c r="BC190" s="23">
        <f t="shared" si="110"/>
        <v>0</v>
      </c>
      <c r="BD190" s="23">
        <f t="shared" si="111"/>
        <v>0</v>
      </c>
      <c r="BE190" s="23">
        <f t="shared" si="112"/>
        <v>0</v>
      </c>
      <c r="BF190" s="23">
        <f t="shared" si="113"/>
        <v>0</v>
      </c>
      <c r="BG190" s="23">
        <f t="shared" si="114"/>
        <v>0</v>
      </c>
      <c r="BH190" s="23">
        <f t="shared" si="115"/>
        <v>0</v>
      </c>
      <c r="BI190" s="1">
        <f t="shared" si="120"/>
        <v>0</v>
      </c>
      <c r="BJ190" s="1">
        <f t="shared" ref="BJ190:BJ198" si="129">IF(SUM(BB190:BH190)&gt;0,AH190,0)</f>
        <v>0</v>
      </c>
    </row>
    <row r="191" spans="13:70" ht="25.5" customHeight="1">
      <c r="M191" s="7">
        <v>13</v>
      </c>
      <c r="N191" s="62"/>
      <c r="O191" s="68"/>
      <c r="P191" s="77" t="s">
        <v>64</v>
      </c>
      <c r="Q191" s="75"/>
      <c r="R191" s="71" t="s">
        <v>87</v>
      </c>
      <c r="S191" s="63"/>
      <c r="T191" s="71" t="s">
        <v>87</v>
      </c>
      <c r="U191" s="64"/>
      <c r="V191" s="70"/>
      <c r="W191" s="303"/>
      <c r="X191" s="304"/>
      <c r="Y191" s="304"/>
      <c r="Z191" s="304"/>
      <c r="AA191" s="304"/>
      <c r="AB191" s="304"/>
      <c r="AC191" s="304"/>
      <c r="AD191" s="304"/>
      <c r="AE191" s="304"/>
      <c r="AF191" s="304"/>
      <c r="AG191" s="305"/>
      <c r="AH191" s="65"/>
      <c r="AI191" s="11"/>
      <c r="AJ191" s="27"/>
      <c r="AK191" s="28">
        <f t="shared" si="98"/>
        <v>0</v>
      </c>
      <c r="AL191" s="28">
        <f t="shared" si="99"/>
        <v>0</v>
      </c>
      <c r="AM191" s="28" t="e">
        <f t="shared" si="100"/>
        <v>#DIV/0!</v>
      </c>
      <c r="AN191" s="28" t="e">
        <f t="shared" si="116"/>
        <v>#DIV/0!</v>
      </c>
      <c r="AO191" s="32">
        <f t="shared" si="126"/>
        <v>0</v>
      </c>
      <c r="AP191" s="32">
        <f t="shared" si="127"/>
        <v>0</v>
      </c>
      <c r="AQ191" s="2"/>
      <c r="AR191" s="2"/>
      <c r="AS191" s="23">
        <f t="shared" si="101"/>
        <v>0</v>
      </c>
      <c r="AT191" s="23">
        <f t="shared" si="102"/>
        <v>0</v>
      </c>
      <c r="AU191" s="23">
        <f t="shared" si="103"/>
        <v>0</v>
      </c>
      <c r="AV191" s="23">
        <f t="shared" si="104"/>
        <v>0</v>
      </c>
      <c r="AW191" s="23">
        <f t="shared" si="105"/>
        <v>0</v>
      </c>
      <c r="AX191" s="23">
        <f t="shared" si="106"/>
        <v>0</v>
      </c>
      <c r="AY191" s="23">
        <f t="shared" si="107"/>
        <v>0</v>
      </c>
      <c r="AZ191" s="23">
        <f t="shared" si="108"/>
        <v>0</v>
      </c>
      <c r="BA191" s="33">
        <f t="shared" si="128"/>
        <v>0</v>
      </c>
      <c r="BB191" s="23">
        <f t="shared" si="109"/>
        <v>0</v>
      </c>
      <c r="BC191" s="23">
        <f t="shared" si="110"/>
        <v>0</v>
      </c>
      <c r="BD191" s="23">
        <f t="shared" si="111"/>
        <v>0</v>
      </c>
      <c r="BE191" s="23">
        <f t="shared" si="112"/>
        <v>0</v>
      </c>
      <c r="BF191" s="23">
        <f t="shared" si="113"/>
        <v>0</v>
      </c>
      <c r="BG191" s="23">
        <f t="shared" si="114"/>
        <v>0</v>
      </c>
      <c r="BH191" s="23">
        <f t="shared" si="115"/>
        <v>0</v>
      </c>
      <c r="BI191" s="1">
        <f t="shared" si="120"/>
        <v>0</v>
      </c>
      <c r="BJ191" s="1">
        <f t="shared" si="129"/>
        <v>0</v>
      </c>
    </row>
    <row r="192" spans="13:70" ht="25.5" customHeight="1">
      <c r="M192" s="7">
        <v>14</v>
      </c>
      <c r="N192" s="62"/>
      <c r="O192" s="68"/>
      <c r="P192" s="77" t="s">
        <v>64</v>
      </c>
      <c r="Q192" s="75"/>
      <c r="R192" s="71" t="s">
        <v>87</v>
      </c>
      <c r="S192" s="63"/>
      <c r="T192" s="71" t="s">
        <v>87</v>
      </c>
      <c r="U192" s="64"/>
      <c r="V192" s="70"/>
      <c r="W192" s="303"/>
      <c r="X192" s="304"/>
      <c r="Y192" s="304"/>
      <c r="Z192" s="304"/>
      <c r="AA192" s="304"/>
      <c r="AB192" s="304"/>
      <c r="AC192" s="304"/>
      <c r="AD192" s="304"/>
      <c r="AE192" s="304"/>
      <c r="AF192" s="304"/>
      <c r="AG192" s="305"/>
      <c r="AH192" s="65"/>
      <c r="AI192" s="11"/>
      <c r="AJ192" s="27"/>
      <c r="AK192" s="28">
        <f t="shared" si="98"/>
        <v>0</v>
      </c>
      <c r="AL192" s="28">
        <f t="shared" si="99"/>
        <v>0</v>
      </c>
      <c r="AM192" s="28" t="e">
        <f t="shared" si="100"/>
        <v>#DIV/0!</v>
      </c>
      <c r="AN192" s="28" t="e">
        <f t="shared" si="116"/>
        <v>#DIV/0!</v>
      </c>
      <c r="AO192" s="32">
        <f t="shared" si="126"/>
        <v>0</v>
      </c>
      <c r="AP192" s="32">
        <f t="shared" si="127"/>
        <v>0</v>
      </c>
      <c r="AQ192" s="2"/>
      <c r="AR192" s="2"/>
      <c r="AS192" s="23">
        <f t="shared" si="101"/>
        <v>0</v>
      </c>
      <c r="AT192" s="23">
        <f t="shared" si="102"/>
        <v>0</v>
      </c>
      <c r="AU192" s="23">
        <f t="shared" si="103"/>
        <v>0</v>
      </c>
      <c r="AV192" s="23">
        <f t="shared" si="104"/>
        <v>0</v>
      </c>
      <c r="AW192" s="23">
        <f t="shared" si="105"/>
        <v>0</v>
      </c>
      <c r="AX192" s="23">
        <f t="shared" si="106"/>
        <v>0</v>
      </c>
      <c r="AY192" s="23">
        <f t="shared" si="107"/>
        <v>0</v>
      </c>
      <c r="AZ192" s="23">
        <f t="shared" si="108"/>
        <v>0</v>
      </c>
      <c r="BA192" s="33">
        <f t="shared" si="128"/>
        <v>0</v>
      </c>
      <c r="BB192" s="23">
        <f t="shared" si="109"/>
        <v>0</v>
      </c>
      <c r="BC192" s="23">
        <f t="shared" si="110"/>
        <v>0</v>
      </c>
      <c r="BD192" s="23">
        <f t="shared" si="111"/>
        <v>0</v>
      </c>
      <c r="BE192" s="23">
        <f t="shared" si="112"/>
        <v>0</v>
      </c>
      <c r="BF192" s="23">
        <f t="shared" si="113"/>
        <v>0</v>
      </c>
      <c r="BG192" s="23">
        <f t="shared" si="114"/>
        <v>0</v>
      </c>
      <c r="BH192" s="23">
        <f t="shared" si="115"/>
        <v>0</v>
      </c>
      <c r="BI192" s="1">
        <f t="shared" si="120"/>
        <v>0</v>
      </c>
      <c r="BJ192" s="1">
        <f t="shared" si="129"/>
        <v>0</v>
      </c>
    </row>
    <row r="193" spans="2:62" ht="25.5" customHeight="1">
      <c r="M193" s="7">
        <v>15</v>
      </c>
      <c r="N193" s="62"/>
      <c r="O193" s="68"/>
      <c r="P193" s="77" t="s">
        <v>64</v>
      </c>
      <c r="Q193" s="75"/>
      <c r="R193" s="71" t="s">
        <v>87</v>
      </c>
      <c r="S193" s="63"/>
      <c r="T193" s="71" t="s">
        <v>87</v>
      </c>
      <c r="U193" s="64"/>
      <c r="V193" s="70"/>
      <c r="W193" s="303"/>
      <c r="X193" s="304"/>
      <c r="Y193" s="304"/>
      <c r="Z193" s="304"/>
      <c r="AA193" s="304"/>
      <c r="AB193" s="304"/>
      <c r="AC193" s="304"/>
      <c r="AD193" s="304"/>
      <c r="AE193" s="304"/>
      <c r="AF193" s="304"/>
      <c r="AG193" s="305"/>
      <c r="AH193" s="65"/>
      <c r="AI193" s="11"/>
      <c r="AJ193" s="27"/>
      <c r="AK193" s="28">
        <f t="shared" si="98"/>
        <v>0</v>
      </c>
      <c r="AL193" s="28">
        <f t="shared" si="99"/>
        <v>0</v>
      </c>
      <c r="AM193" s="28" t="e">
        <f t="shared" si="100"/>
        <v>#DIV/0!</v>
      </c>
      <c r="AN193" s="28" t="e">
        <f t="shared" si="116"/>
        <v>#DIV/0!</v>
      </c>
      <c r="AO193" s="32">
        <f t="shared" si="126"/>
        <v>0</v>
      </c>
      <c r="AP193" s="32">
        <f t="shared" si="127"/>
        <v>0</v>
      </c>
      <c r="AQ193" s="2"/>
      <c r="AR193" s="2"/>
      <c r="AS193" s="23">
        <f t="shared" si="101"/>
        <v>0</v>
      </c>
      <c r="AT193" s="23">
        <f t="shared" si="102"/>
        <v>0</v>
      </c>
      <c r="AU193" s="23">
        <f t="shared" si="103"/>
        <v>0</v>
      </c>
      <c r="AV193" s="23">
        <f t="shared" si="104"/>
        <v>0</v>
      </c>
      <c r="AW193" s="23">
        <f t="shared" si="105"/>
        <v>0</v>
      </c>
      <c r="AX193" s="23">
        <f t="shared" si="106"/>
        <v>0</v>
      </c>
      <c r="AY193" s="23">
        <f t="shared" si="107"/>
        <v>0</v>
      </c>
      <c r="AZ193" s="23">
        <f t="shared" si="108"/>
        <v>0</v>
      </c>
      <c r="BA193" s="33">
        <f t="shared" si="128"/>
        <v>0</v>
      </c>
      <c r="BB193" s="23">
        <f t="shared" si="109"/>
        <v>0</v>
      </c>
      <c r="BC193" s="23">
        <f t="shared" si="110"/>
        <v>0</v>
      </c>
      <c r="BD193" s="23">
        <f t="shared" si="111"/>
        <v>0</v>
      </c>
      <c r="BE193" s="23">
        <f t="shared" si="112"/>
        <v>0</v>
      </c>
      <c r="BF193" s="23">
        <f t="shared" si="113"/>
        <v>0</v>
      </c>
      <c r="BG193" s="23">
        <f t="shared" si="114"/>
        <v>0</v>
      </c>
      <c r="BH193" s="23">
        <f t="shared" si="115"/>
        <v>0</v>
      </c>
      <c r="BI193" s="1">
        <f t="shared" si="120"/>
        <v>0</v>
      </c>
      <c r="BJ193" s="1">
        <f t="shared" si="129"/>
        <v>0</v>
      </c>
    </row>
    <row r="194" spans="2:62" ht="25.5" customHeight="1">
      <c r="M194" s="7">
        <v>16</v>
      </c>
      <c r="N194" s="62"/>
      <c r="O194" s="68"/>
      <c r="P194" s="77" t="s">
        <v>64</v>
      </c>
      <c r="Q194" s="75"/>
      <c r="R194" s="71" t="s">
        <v>87</v>
      </c>
      <c r="S194" s="63"/>
      <c r="T194" s="71" t="s">
        <v>87</v>
      </c>
      <c r="U194" s="64"/>
      <c r="V194" s="70"/>
      <c r="W194" s="303"/>
      <c r="X194" s="304"/>
      <c r="Y194" s="304"/>
      <c r="Z194" s="304"/>
      <c r="AA194" s="304"/>
      <c r="AB194" s="304"/>
      <c r="AC194" s="304"/>
      <c r="AD194" s="304"/>
      <c r="AE194" s="304"/>
      <c r="AF194" s="304"/>
      <c r="AG194" s="305"/>
      <c r="AH194" s="65"/>
      <c r="AI194" s="11"/>
      <c r="AJ194" s="27"/>
      <c r="AK194" s="28">
        <f t="shared" si="98"/>
        <v>0</v>
      </c>
      <c r="AL194" s="28">
        <f t="shared" si="99"/>
        <v>0</v>
      </c>
      <c r="AM194" s="28" t="e">
        <f t="shared" si="100"/>
        <v>#DIV/0!</v>
      </c>
      <c r="AN194" s="28" t="e">
        <f t="shared" si="116"/>
        <v>#DIV/0!</v>
      </c>
      <c r="AO194" s="32">
        <f t="shared" si="126"/>
        <v>0</v>
      </c>
      <c r="AP194" s="32">
        <f t="shared" si="127"/>
        <v>0</v>
      </c>
      <c r="AQ194" s="2"/>
      <c r="AR194" s="2"/>
      <c r="AS194" s="23">
        <f t="shared" si="101"/>
        <v>0</v>
      </c>
      <c r="AT194" s="23">
        <f t="shared" si="102"/>
        <v>0</v>
      </c>
      <c r="AU194" s="23">
        <f t="shared" si="103"/>
        <v>0</v>
      </c>
      <c r="AV194" s="23">
        <f t="shared" si="104"/>
        <v>0</v>
      </c>
      <c r="AW194" s="23">
        <f t="shared" si="105"/>
        <v>0</v>
      </c>
      <c r="AX194" s="23">
        <f t="shared" si="106"/>
        <v>0</v>
      </c>
      <c r="AY194" s="23">
        <f t="shared" si="107"/>
        <v>0</v>
      </c>
      <c r="AZ194" s="23">
        <f t="shared" si="108"/>
        <v>0</v>
      </c>
      <c r="BA194" s="33">
        <f t="shared" si="128"/>
        <v>0</v>
      </c>
      <c r="BB194" s="23">
        <f t="shared" si="109"/>
        <v>0</v>
      </c>
      <c r="BC194" s="23">
        <f t="shared" si="110"/>
        <v>0</v>
      </c>
      <c r="BD194" s="23">
        <f t="shared" si="111"/>
        <v>0</v>
      </c>
      <c r="BE194" s="23">
        <f t="shared" si="112"/>
        <v>0</v>
      </c>
      <c r="BF194" s="23">
        <f t="shared" si="113"/>
        <v>0</v>
      </c>
      <c r="BG194" s="23">
        <f t="shared" si="114"/>
        <v>0</v>
      </c>
      <c r="BH194" s="23">
        <f t="shared" si="115"/>
        <v>0</v>
      </c>
      <c r="BI194" s="1">
        <f t="shared" si="120"/>
        <v>0</v>
      </c>
      <c r="BJ194" s="1">
        <f t="shared" si="129"/>
        <v>0</v>
      </c>
    </row>
    <row r="195" spans="2:62" ht="25.5" customHeight="1">
      <c r="M195" s="7">
        <v>17</v>
      </c>
      <c r="N195" s="62"/>
      <c r="O195" s="68"/>
      <c r="P195" s="77" t="s">
        <v>64</v>
      </c>
      <c r="Q195" s="75"/>
      <c r="R195" s="71" t="s">
        <v>87</v>
      </c>
      <c r="S195" s="63"/>
      <c r="T195" s="71" t="s">
        <v>87</v>
      </c>
      <c r="U195" s="64"/>
      <c r="V195" s="70"/>
      <c r="W195" s="303"/>
      <c r="X195" s="304"/>
      <c r="Y195" s="304"/>
      <c r="Z195" s="304"/>
      <c r="AA195" s="304"/>
      <c r="AB195" s="304"/>
      <c r="AC195" s="304"/>
      <c r="AD195" s="304"/>
      <c r="AE195" s="304"/>
      <c r="AF195" s="304"/>
      <c r="AG195" s="305"/>
      <c r="AH195" s="65"/>
      <c r="AI195" s="11"/>
      <c r="AJ195" s="27"/>
      <c r="AK195" s="28">
        <f t="shared" si="98"/>
        <v>0</v>
      </c>
      <c r="AL195" s="28">
        <f t="shared" si="99"/>
        <v>0</v>
      </c>
      <c r="AM195" s="28" t="e">
        <f t="shared" si="100"/>
        <v>#DIV/0!</v>
      </c>
      <c r="AN195" s="28" t="e">
        <f t="shared" si="116"/>
        <v>#DIV/0!</v>
      </c>
      <c r="AO195" s="32">
        <f t="shared" si="126"/>
        <v>0</v>
      </c>
      <c r="AP195" s="32">
        <f t="shared" si="127"/>
        <v>0</v>
      </c>
      <c r="AQ195" s="2"/>
      <c r="AR195" s="2"/>
      <c r="AS195" s="23">
        <f t="shared" si="101"/>
        <v>0</v>
      </c>
      <c r="AT195" s="23">
        <f t="shared" si="102"/>
        <v>0</v>
      </c>
      <c r="AU195" s="23">
        <f t="shared" si="103"/>
        <v>0</v>
      </c>
      <c r="AV195" s="23">
        <f t="shared" si="104"/>
        <v>0</v>
      </c>
      <c r="AW195" s="23">
        <f t="shared" si="105"/>
        <v>0</v>
      </c>
      <c r="AX195" s="23">
        <f t="shared" si="106"/>
        <v>0</v>
      </c>
      <c r="AY195" s="23">
        <f t="shared" si="107"/>
        <v>0</v>
      </c>
      <c r="AZ195" s="23">
        <f t="shared" si="108"/>
        <v>0</v>
      </c>
      <c r="BA195" s="33">
        <f t="shared" si="128"/>
        <v>0</v>
      </c>
      <c r="BB195" s="23">
        <f t="shared" si="109"/>
        <v>0</v>
      </c>
      <c r="BC195" s="23">
        <f t="shared" si="110"/>
        <v>0</v>
      </c>
      <c r="BD195" s="23">
        <f t="shared" si="111"/>
        <v>0</v>
      </c>
      <c r="BE195" s="23">
        <f t="shared" si="112"/>
        <v>0</v>
      </c>
      <c r="BF195" s="23">
        <f t="shared" si="113"/>
        <v>0</v>
      </c>
      <c r="BG195" s="23">
        <f t="shared" si="114"/>
        <v>0</v>
      </c>
      <c r="BH195" s="23">
        <f t="shared" si="115"/>
        <v>0</v>
      </c>
      <c r="BI195" s="1">
        <f t="shared" si="120"/>
        <v>0</v>
      </c>
      <c r="BJ195" s="1">
        <f t="shared" si="129"/>
        <v>0</v>
      </c>
    </row>
    <row r="196" spans="2:62" ht="25.5" customHeight="1">
      <c r="M196" s="7">
        <v>18</v>
      </c>
      <c r="N196" s="62"/>
      <c r="O196" s="68"/>
      <c r="P196" s="77" t="s">
        <v>64</v>
      </c>
      <c r="Q196" s="75"/>
      <c r="R196" s="71" t="s">
        <v>87</v>
      </c>
      <c r="S196" s="63"/>
      <c r="T196" s="71" t="s">
        <v>87</v>
      </c>
      <c r="U196" s="64"/>
      <c r="V196" s="70"/>
      <c r="W196" s="303"/>
      <c r="X196" s="304"/>
      <c r="Y196" s="304"/>
      <c r="Z196" s="304"/>
      <c r="AA196" s="304"/>
      <c r="AB196" s="304"/>
      <c r="AC196" s="304"/>
      <c r="AD196" s="304"/>
      <c r="AE196" s="304"/>
      <c r="AF196" s="304"/>
      <c r="AG196" s="305"/>
      <c r="AH196" s="65"/>
      <c r="AI196" s="11"/>
      <c r="AJ196" s="27"/>
      <c r="AK196" s="28">
        <f t="shared" si="98"/>
        <v>0</v>
      </c>
      <c r="AL196" s="28">
        <f t="shared" si="99"/>
        <v>0</v>
      </c>
      <c r="AM196" s="28" t="e">
        <f t="shared" si="100"/>
        <v>#DIV/0!</v>
      </c>
      <c r="AN196" s="28" t="e">
        <f t="shared" si="116"/>
        <v>#DIV/0!</v>
      </c>
      <c r="AO196" s="32">
        <f t="shared" si="126"/>
        <v>0</v>
      </c>
      <c r="AP196" s="32">
        <f t="shared" si="127"/>
        <v>0</v>
      </c>
      <c r="AQ196" s="2"/>
      <c r="AR196" s="2"/>
      <c r="AS196" s="23">
        <f t="shared" si="101"/>
        <v>0</v>
      </c>
      <c r="AT196" s="23">
        <f t="shared" si="102"/>
        <v>0</v>
      </c>
      <c r="AU196" s="23">
        <f t="shared" si="103"/>
        <v>0</v>
      </c>
      <c r="AV196" s="23">
        <f t="shared" si="104"/>
        <v>0</v>
      </c>
      <c r="AW196" s="23">
        <f t="shared" si="105"/>
        <v>0</v>
      </c>
      <c r="AX196" s="23">
        <f t="shared" si="106"/>
        <v>0</v>
      </c>
      <c r="AY196" s="23">
        <f t="shared" si="107"/>
        <v>0</v>
      </c>
      <c r="AZ196" s="23">
        <f t="shared" si="108"/>
        <v>0</v>
      </c>
      <c r="BA196" s="33">
        <f t="shared" si="128"/>
        <v>0</v>
      </c>
      <c r="BB196" s="23">
        <f t="shared" si="109"/>
        <v>0</v>
      </c>
      <c r="BC196" s="23">
        <f t="shared" si="110"/>
        <v>0</v>
      </c>
      <c r="BD196" s="23">
        <f t="shared" si="111"/>
        <v>0</v>
      </c>
      <c r="BE196" s="23">
        <f t="shared" si="112"/>
        <v>0</v>
      </c>
      <c r="BF196" s="23">
        <f t="shared" si="113"/>
        <v>0</v>
      </c>
      <c r="BG196" s="23">
        <f t="shared" si="114"/>
        <v>0</v>
      </c>
      <c r="BH196" s="23">
        <f t="shared" si="115"/>
        <v>0</v>
      </c>
      <c r="BI196" s="1">
        <f t="shared" si="120"/>
        <v>0</v>
      </c>
      <c r="BJ196" s="1">
        <f t="shared" si="129"/>
        <v>0</v>
      </c>
    </row>
    <row r="197" spans="2:62" ht="25.5" customHeight="1">
      <c r="M197" s="7">
        <v>19</v>
      </c>
      <c r="N197" s="62"/>
      <c r="O197" s="68"/>
      <c r="P197" s="77" t="s">
        <v>64</v>
      </c>
      <c r="Q197" s="75"/>
      <c r="R197" s="71" t="s">
        <v>87</v>
      </c>
      <c r="S197" s="63"/>
      <c r="T197" s="71" t="s">
        <v>87</v>
      </c>
      <c r="U197" s="64"/>
      <c r="V197" s="70"/>
      <c r="W197" s="303"/>
      <c r="X197" s="304"/>
      <c r="Y197" s="304"/>
      <c r="Z197" s="304"/>
      <c r="AA197" s="304"/>
      <c r="AB197" s="304"/>
      <c r="AC197" s="304"/>
      <c r="AD197" s="304"/>
      <c r="AE197" s="304"/>
      <c r="AF197" s="304"/>
      <c r="AG197" s="305"/>
      <c r="AH197" s="65"/>
      <c r="AI197" s="11"/>
      <c r="AJ197" s="27"/>
      <c r="AK197" s="28">
        <f t="shared" si="98"/>
        <v>0</v>
      </c>
      <c r="AL197" s="28">
        <f t="shared" si="99"/>
        <v>0</v>
      </c>
      <c r="AM197" s="28" t="e">
        <f t="shared" si="100"/>
        <v>#DIV/0!</v>
      </c>
      <c r="AN197" s="28" t="e">
        <f t="shared" si="116"/>
        <v>#DIV/0!</v>
      </c>
      <c r="AO197" s="32">
        <f t="shared" si="126"/>
        <v>0</v>
      </c>
      <c r="AP197" s="32">
        <f t="shared" si="127"/>
        <v>0</v>
      </c>
      <c r="AQ197" s="2"/>
      <c r="AR197" s="2"/>
      <c r="AS197" s="23">
        <f t="shared" si="101"/>
        <v>0</v>
      </c>
      <c r="AT197" s="23">
        <f t="shared" si="102"/>
        <v>0</v>
      </c>
      <c r="AU197" s="23">
        <f t="shared" si="103"/>
        <v>0</v>
      </c>
      <c r="AV197" s="23">
        <f t="shared" si="104"/>
        <v>0</v>
      </c>
      <c r="AW197" s="23">
        <f t="shared" si="105"/>
        <v>0</v>
      </c>
      <c r="AX197" s="23">
        <f t="shared" si="106"/>
        <v>0</v>
      </c>
      <c r="AY197" s="23">
        <f t="shared" si="107"/>
        <v>0</v>
      </c>
      <c r="AZ197" s="23">
        <f t="shared" si="108"/>
        <v>0</v>
      </c>
      <c r="BA197" s="33">
        <f t="shared" si="128"/>
        <v>0</v>
      </c>
      <c r="BB197" s="23">
        <f t="shared" si="109"/>
        <v>0</v>
      </c>
      <c r="BC197" s="23">
        <f t="shared" si="110"/>
        <v>0</v>
      </c>
      <c r="BD197" s="23">
        <f t="shared" si="111"/>
        <v>0</v>
      </c>
      <c r="BE197" s="23">
        <f t="shared" si="112"/>
        <v>0</v>
      </c>
      <c r="BF197" s="23">
        <f t="shared" si="113"/>
        <v>0</v>
      </c>
      <c r="BG197" s="23">
        <f t="shared" si="114"/>
        <v>0</v>
      </c>
      <c r="BH197" s="23">
        <f t="shared" si="115"/>
        <v>0</v>
      </c>
      <c r="BI197" s="1">
        <f t="shared" si="120"/>
        <v>0</v>
      </c>
      <c r="BJ197" s="1">
        <f t="shared" si="129"/>
        <v>0</v>
      </c>
    </row>
    <row r="198" spans="2:62" ht="25.5" customHeight="1">
      <c r="M198" s="7">
        <v>20</v>
      </c>
      <c r="N198" s="62"/>
      <c r="O198" s="68"/>
      <c r="P198" s="77" t="s">
        <v>64</v>
      </c>
      <c r="Q198" s="75"/>
      <c r="R198" s="71" t="s">
        <v>87</v>
      </c>
      <c r="S198" s="63"/>
      <c r="T198" s="71" t="s">
        <v>87</v>
      </c>
      <c r="U198" s="64"/>
      <c r="V198" s="70"/>
      <c r="W198" s="306"/>
      <c r="X198" s="307"/>
      <c r="Y198" s="307"/>
      <c r="Z198" s="307"/>
      <c r="AA198" s="307"/>
      <c r="AB198" s="307"/>
      <c r="AC198" s="307"/>
      <c r="AD198" s="307"/>
      <c r="AE198" s="307"/>
      <c r="AF198" s="307"/>
      <c r="AG198" s="308"/>
      <c r="AH198" s="65"/>
      <c r="AI198" s="11"/>
      <c r="AJ198" s="27"/>
      <c r="AK198" s="28">
        <f t="shared" si="98"/>
        <v>0</v>
      </c>
      <c r="AL198" s="28">
        <f t="shared" si="99"/>
        <v>0</v>
      </c>
      <c r="AM198" s="28" t="e">
        <f t="shared" si="100"/>
        <v>#DIV/0!</v>
      </c>
      <c r="AN198" s="28" t="e">
        <f t="shared" si="116"/>
        <v>#DIV/0!</v>
      </c>
      <c r="AO198" s="32">
        <f t="shared" si="126"/>
        <v>0</v>
      </c>
      <c r="AP198" s="32">
        <f t="shared" si="127"/>
        <v>0</v>
      </c>
      <c r="AQ198" s="2"/>
      <c r="AR198" s="2"/>
      <c r="AS198" s="23">
        <f t="shared" si="101"/>
        <v>0</v>
      </c>
      <c r="AT198" s="23">
        <f t="shared" si="102"/>
        <v>0</v>
      </c>
      <c r="AU198" s="23">
        <f t="shared" si="103"/>
        <v>0</v>
      </c>
      <c r="AV198" s="23">
        <f t="shared" si="104"/>
        <v>0</v>
      </c>
      <c r="AW198" s="23">
        <f t="shared" si="105"/>
        <v>0</v>
      </c>
      <c r="AX198" s="23">
        <f t="shared" si="106"/>
        <v>0</v>
      </c>
      <c r="AY198" s="23">
        <f t="shared" si="107"/>
        <v>0</v>
      </c>
      <c r="AZ198" s="23">
        <f t="shared" si="108"/>
        <v>0</v>
      </c>
      <c r="BA198" s="33">
        <f t="shared" si="128"/>
        <v>0</v>
      </c>
      <c r="BB198" s="23">
        <f t="shared" si="109"/>
        <v>0</v>
      </c>
      <c r="BC198" s="23">
        <f t="shared" si="110"/>
        <v>0</v>
      </c>
      <c r="BD198" s="23">
        <f t="shared" si="111"/>
        <v>0</v>
      </c>
      <c r="BE198" s="23">
        <f t="shared" si="112"/>
        <v>0</v>
      </c>
      <c r="BF198" s="23">
        <f t="shared" si="113"/>
        <v>0</v>
      </c>
      <c r="BG198" s="23">
        <f t="shared" si="114"/>
        <v>0</v>
      </c>
      <c r="BH198" s="23">
        <f t="shared" si="115"/>
        <v>0</v>
      </c>
      <c r="BI198" s="1">
        <f t="shared" si="120"/>
        <v>0</v>
      </c>
      <c r="BJ198" s="1">
        <f t="shared" si="129"/>
        <v>0</v>
      </c>
    </row>
    <row r="199" spans="2:62" ht="18.75">
      <c r="M199" s="8"/>
      <c r="N199" s="18"/>
      <c r="O199" s="18"/>
      <c r="P199" s="18"/>
      <c r="Q199" s="18"/>
      <c r="R199" s="18"/>
      <c r="S199" s="8"/>
      <c r="T199" s="8"/>
      <c r="U199" s="8"/>
      <c r="V199" s="9"/>
      <c r="W199" s="10"/>
      <c r="X199" s="10"/>
      <c r="Y199" s="10"/>
      <c r="Z199" s="10"/>
      <c r="AA199" s="10"/>
      <c r="AB199" s="10"/>
      <c r="AC199" s="10"/>
      <c r="AD199" s="10"/>
      <c r="AE199" s="10"/>
      <c r="AF199" s="10"/>
      <c r="AG199" s="10"/>
      <c r="AH199" s="10"/>
      <c r="AI199" s="10"/>
      <c r="AJ199" s="12"/>
      <c r="AK199" s="12"/>
      <c r="AL199" s="12"/>
      <c r="AM199" s="12"/>
      <c r="AN199" s="12"/>
    </row>
    <row r="200" spans="2:62">
      <c r="B200" s="109">
        <v>43191</v>
      </c>
      <c r="G200" s="1" t="s">
        <v>222</v>
      </c>
      <c r="I200" s="1" t="s">
        <v>238</v>
      </c>
    </row>
    <row r="201" spans="2:62">
      <c r="B201" s="109">
        <v>43221</v>
      </c>
      <c r="G201" s="1" t="s">
        <v>223</v>
      </c>
      <c r="I201" s="1" t="s">
        <v>237</v>
      </c>
      <c r="N201" s="1" t="s">
        <v>222</v>
      </c>
      <c r="Q201" s="72"/>
      <c r="S201" s="72">
        <v>43556</v>
      </c>
      <c r="U201" s="1" t="s">
        <v>74</v>
      </c>
      <c r="V201" s="1" t="s">
        <v>10</v>
      </c>
    </row>
    <row r="202" spans="2:62">
      <c r="B202" s="109">
        <v>43252</v>
      </c>
      <c r="G202" s="1" t="s">
        <v>224</v>
      </c>
      <c r="I202" s="1" t="s">
        <v>249</v>
      </c>
      <c r="M202" s="2"/>
      <c r="N202" s="1" t="s">
        <v>223</v>
      </c>
      <c r="O202" s="2"/>
      <c r="P202" s="2"/>
      <c r="R202" s="2"/>
      <c r="S202" s="72">
        <v>43586</v>
      </c>
      <c r="U202" s="2" t="s">
        <v>75</v>
      </c>
      <c r="V202" s="2" t="s">
        <v>11</v>
      </c>
      <c r="W202" s="2"/>
      <c r="X202" s="2"/>
      <c r="Y202" s="2"/>
      <c r="Z202" s="2"/>
      <c r="AA202" s="2"/>
      <c r="AB202" s="2"/>
      <c r="AC202" s="2"/>
      <c r="AD202" s="2"/>
      <c r="AH202" s="276"/>
      <c r="AI202" s="276"/>
      <c r="AJ202" s="276"/>
      <c r="AK202" s="276"/>
      <c r="AL202" s="276"/>
      <c r="AM202" s="276"/>
      <c r="AN202" s="276"/>
      <c r="AO202" s="276"/>
      <c r="AP202" s="276"/>
      <c r="AQ202" s="276"/>
    </row>
    <row r="203" spans="2:62">
      <c r="B203" s="109">
        <v>43282</v>
      </c>
      <c r="G203" s="1" t="s">
        <v>225</v>
      </c>
      <c r="M203" s="2"/>
      <c r="N203" s="1" t="s">
        <v>224</v>
      </c>
      <c r="O203" s="2"/>
      <c r="P203" s="2"/>
      <c r="R203" s="2"/>
      <c r="S203" s="72">
        <v>43617</v>
      </c>
      <c r="U203" s="2" t="s">
        <v>76</v>
      </c>
      <c r="V203" s="2" t="s">
        <v>12</v>
      </c>
      <c r="W203" s="2"/>
      <c r="X203" s="2"/>
      <c r="Y203" s="2"/>
      <c r="Z203" s="2"/>
      <c r="AA203" s="2"/>
      <c r="AB203" s="2"/>
      <c r="AC203" s="2"/>
      <c r="AD203" s="2"/>
    </row>
    <row r="204" spans="2:62">
      <c r="B204" s="109">
        <v>43313</v>
      </c>
      <c r="G204" s="1" t="s">
        <v>226</v>
      </c>
      <c r="M204" s="2"/>
      <c r="N204" s="1" t="s">
        <v>225</v>
      </c>
      <c r="O204" s="2"/>
      <c r="P204" s="2"/>
      <c r="R204" s="2"/>
      <c r="S204" s="72">
        <v>43647</v>
      </c>
      <c r="U204" s="2" t="s">
        <v>89</v>
      </c>
      <c r="V204" s="2" t="s">
        <v>13</v>
      </c>
      <c r="W204" s="2"/>
      <c r="X204" s="2"/>
      <c r="Y204" s="2"/>
      <c r="Z204" s="2"/>
      <c r="AA204" s="2"/>
      <c r="AB204" s="2"/>
      <c r="AC204" s="2"/>
      <c r="AD204" s="2"/>
    </row>
    <row r="205" spans="2:62">
      <c r="B205" s="109">
        <v>43344</v>
      </c>
      <c r="G205" s="1" t="s">
        <v>227</v>
      </c>
      <c r="M205" s="2"/>
      <c r="N205" s="1" t="s">
        <v>226</v>
      </c>
      <c r="O205" s="2"/>
      <c r="P205" s="2"/>
      <c r="R205" s="2"/>
      <c r="S205" s="72">
        <v>43678</v>
      </c>
      <c r="U205" s="2" t="s">
        <v>211</v>
      </c>
      <c r="V205" s="6" t="s">
        <v>1</v>
      </c>
      <c r="W205" s="6"/>
      <c r="X205" s="6"/>
      <c r="Y205" s="6"/>
      <c r="Z205" s="6"/>
      <c r="AA205" s="6"/>
      <c r="AB205" s="6"/>
      <c r="AC205" s="6"/>
      <c r="AD205" s="6"/>
    </row>
    <row r="206" spans="2:62">
      <c r="B206" s="109">
        <v>43374</v>
      </c>
      <c r="G206" s="1" t="s">
        <v>228</v>
      </c>
      <c r="M206" s="2"/>
      <c r="N206" s="1" t="s">
        <v>227</v>
      </c>
      <c r="O206" s="2"/>
      <c r="P206" s="2"/>
      <c r="R206" s="2"/>
      <c r="S206" s="72">
        <v>43709</v>
      </c>
      <c r="U206" s="2"/>
      <c r="V206" s="6" t="s">
        <v>2</v>
      </c>
      <c r="W206" s="6"/>
      <c r="X206" s="6"/>
      <c r="Y206" s="6"/>
      <c r="Z206" s="6"/>
      <c r="AA206" s="6"/>
      <c r="AB206" s="6"/>
      <c r="AC206" s="6"/>
      <c r="AD206" s="6"/>
    </row>
    <row r="207" spans="2:62">
      <c r="B207" s="109">
        <v>43405</v>
      </c>
      <c r="G207" s="1" t="s">
        <v>229</v>
      </c>
      <c r="M207" s="2"/>
      <c r="N207" s="1" t="s">
        <v>228</v>
      </c>
      <c r="O207" s="2"/>
      <c r="P207" s="2"/>
      <c r="R207" s="2"/>
      <c r="S207" s="72">
        <v>43739</v>
      </c>
      <c r="U207" s="2"/>
      <c r="V207" s="6" t="s">
        <v>3</v>
      </c>
      <c r="W207" s="6"/>
      <c r="X207" s="6"/>
      <c r="Y207" s="6"/>
      <c r="Z207" s="6"/>
      <c r="AA207" s="6"/>
      <c r="AB207" s="6"/>
      <c r="AC207" s="6"/>
      <c r="AD207" s="6"/>
    </row>
    <row r="208" spans="2:62">
      <c r="B208" s="109">
        <v>43435</v>
      </c>
      <c r="G208" s="1" t="s">
        <v>230</v>
      </c>
      <c r="M208" s="2"/>
      <c r="N208" s="1" t="s">
        <v>229</v>
      </c>
      <c r="O208" s="2"/>
      <c r="P208" s="2"/>
      <c r="R208" s="2"/>
      <c r="S208" s="72">
        <v>43770</v>
      </c>
      <c r="U208" s="2"/>
      <c r="V208" s="6" t="s">
        <v>4</v>
      </c>
      <c r="W208" s="6"/>
      <c r="X208" s="6"/>
      <c r="Y208" s="6"/>
      <c r="Z208" s="6"/>
      <c r="AA208" s="6"/>
      <c r="AB208" s="6"/>
      <c r="AC208" s="6"/>
      <c r="AD208" s="6"/>
    </row>
    <row r="209" spans="2:30">
      <c r="B209" s="109">
        <v>43466</v>
      </c>
      <c r="G209" s="1" t="s">
        <v>231</v>
      </c>
      <c r="N209" s="1" t="s">
        <v>230</v>
      </c>
      <c r="S209" s="72">
        <v>43800</v>
      </c>
      <c r="V209" s="6" t="s">
        <v>5</v>
      </c>
      <c r="W209" s="6"/>
      <c r="X209" s="6"/>
      <c r="Y209" s="6"/>
      <c r="Z209" s="6"/>
      <c r="AA209" s="6"/>
      <c r="AB209" s="6"/>
      <c r="AC209" s="6"/>
      <c r="AD209" s="6"/>
    </row>
    <row r="210" spans="2:30">
      <c r="B210" s="109">
        <v>43497</v>
      </c>
      <c r="G210" s="1" t="s">
        <v>232</v>
      </c>
      <c r="N210" s="1" t="s">
        <v>231</v>
      </c>
      <c r="S210" s="72">
        <v>43831</v>
      </c>
      <c r="V210" s="6" t="s">
        <v>6</v>
      </c>
      <c r="W210" s="6"/>
      <c r="X210" s="6"/>
      <c r="Y210" s="6"/>
      <c r="Z210" s="6"/>
      <c r="AA210" s="6"/>
      <c r="AB210" s="6"/>
      <c r="AC210" s="6"/>
      <c r="AD210" s="6"/>
    </row>
    <row r="211" spans="2:30">
      <c r="B211" s="109">
        <v>43525</v>
      </c>
      <c r="G211" s="1" t="s">
        <v>233</v>
      </c>
      <c r="N211" s="1" t="s">
        <v>232</v>
      </c>
      <c r="S211" s="72">
        <v>43862</v>
      </c>
      <c r="V211" s="6" t="s">
        <v>7</v>
      </c>
      <c r="W211" s="6"/>
      <c r="X211" s="6"/>
      <c r="Y211" s="6"/>
      <c r="Z211" s="6"/>
      <c r="AA211" s="6"/>
      <c r="AB211" s="6"/>
      <c r="AC211" s="6"/>
      <c r="AD211" s="6"/>
    </row>
    <row r="212" spans="2:30">
      <c r="B212" s="109">
        <v>43556</v>
      </c>
      <c r="G212" s="1" t="s">
        <v>213</v>
      </c>
      <c r="N212" s="1" t="s">
        <v>233</v>
      </c>
      <c r="S212" s="72">
        <v>43891</v>
      </c>
    </row>
    <row r="213" spans="2:30">
      <c r="B213" s="109">
        <v>43586</v>
      </c>
      <c r="G213" s="1" t="s">
        <v>214</v>
      </c>
    </row>
    <row r="214" spans="2:30">
      <c r="B214" s="109">
        <v>43617</v>
      </c>
      <c r="G214" s="1" t="s">
        <v>215</v>
      </c>
    </row>
    <row r="215" spans="2:30">
      <c r="B215" s="109">
        <v>43647</v>
      </c>
      <c r="G215" s="1" t="s">
        <v>216</v>
      </c>
    </row>
    <row r="216" spans="2:30">
      <c r="B216" s="109">
        <v>43678</v>
      </c>
      <c r="G216" s="1" t="s">
        <v>217</v>
      </c>
    </row>
    <row r="217" spans="2:30">
      <c r="B217" s="109">
        <v>43709</v>
      </c>
      <c r="G217" s="1" t="s">
        <v>218</v>
      </c>
    </row>
    <row r="218" spans="2:30">
      <c r="G218" s="1" t="s">
        <v>219</v>
      </c>
    </row>
    <row r="219" spans="2:30">
      <c r="G219" s="1" t="s">
        <v>220</v>
      </c>
    </row>
    <row r="220" spans="2:30">
      <c r="G220" s="1" t="s">
        <v>221</v>
      </c>
    </row>
    <row r="221" spans="2:30">
      <c r="G221" s="1" t="s">
        <v>239</v>
      </c>
    </row>
    <row r="222" spans="2:30">
      <c r="G222" s="1" t="s">
        <v>240</v>
      </c>
    </row>
    <row r="223" spans="2:30">
      <c r="G223" s="1" t="s">
        <v>241</v>
      </c>
    </row>
  </sheetData>
  <sheetProtection algorithmName="SHA-512" hashValue="vXtTUc2BKOdzKXmBleviLw1SSoAJov0c7uPf+ZH/KPLkCqJnUQtVM2HbQ1Hy9M3XnhmXhMT5lA5HrqH+7dF2Xg==" saltValue="X5T5yO1cFI9rbj+zTwwJQA==" spinCount="100000" sheet="1" objects="1" scenarios="1" formatCells="0"/>
  <mergeCells count="180">
    <mergeCell ref="G72:H72"/>
    <mergeCell ref="I133:K134"/>
    <mergeCell ref="A1:AG1"/>
    <mergeCell ref="B131:D132"/>
    <mergeCell ref="E131:H132"/>
    <mergeCell ref="A125:K126"/>
    <mergeCell ref="A127:A128"/>
    <mergeCell ref="E88:H89"/>
    <mergeCell ref="A86:K87"/>
    <mergeCell ref="A88:A89"/>
    <mergeCell ref="B92:D93"/>
    <mergeCell ref="E92:H93"/>
    <mergeCell ref="I92:K93"/>
    <mergeCell ref="A94:A95"/>
    <mergeCell ref="B94:D95"/>
    <mergeCell ref="E94:H95"/>
    <mergeCell ref="I94:K95"/>
    <mergeCell ref="A119:K119"/>
    <mergeCell ref="B88:D89"/>
    <mergeCell ref="I88:K89"/>
    <mergeCell ref="A90:A91"/>
    <mergeCell ref="B90:D91"/>
    <mergeCell ref="E96:H97"/>
    <mergeCell ref="I90:K91"/>
    <mergeCell ref="A92:A93"/>
    <mergeCell ref="B96:D97"/>
    <mergeCell ref="C76:D76"/>
    <mergeCell ref="E76:F76"/>
    <mergeCell ref="A74:K74"/>
    <mergeCell ref="J75:K75"/>
    <mergeCell ref="E75:F75"/>
    <mergeCell ref="G76:H76"/>
    <mergeCell ref="A75:B75"/>
    <mergeCell ref="I135:K136"/>
    <mergeCell ref="B127:D128"/>
    <mergeCell ref="E127:H128"/>
    <mergeCell ref="I127:K128"/>
    <mergeCell ref="A129:A130"/>
    <mergeCell ref="B129:D130"/>
    <mergeCell ref="E129:H130"/>
    <mergeCell ref="I129:K130"/>
    <mergeCell ref="A133:A134"/>
    <mergeCell ref="B133:D134"/>
    <mergeCell ref="E133:H134"/>
    <mergeCell ref="A131:A132"/>
    <mergeCell ref="A135:A136"/>
    <mergeCell ref="B135:D136"/>
    <mergeCell ref="E135:H136"/>
    <mergeCell ref="I131:K132"/>
    <mergeCell ref="B120:E121"/>
    <mergeCell ref="B122:E123"/>
    <mergeCell ref="A120:A121"/>
    <mergeCell ref="A122:A123"/>
    <mergeCell ref="G70:H70"/>
    <mergeCell ref="C67:D67"/>
    <mergeCell ref="A70:B70"/>
    <mergeCell ref="A69:B69"/>
    <mergeCell ref="A72:B72"/>
    <mergeCell ref="A73:B73"/>
    <mergeCell ref="C72:D72"/>
    <mergeCell ref="G75:H75"/>
    <mergeCell ref="C70:D70"/>
    <mergeCell ref="E70:F70"/>
    <mergeCell ref="C69:D69"/>
    <mergeCell ref="E69:F69"/>
    <mergeCell ref="G69:H69"/>
    <mergeCell ref="B81:E82"/>
    <mergeCell ref="B83:E84"/>
    <mergeCell ref="C73:D73"/>
    <mergeCell ref="E73:F73"/>
    <mergeCell ref="A76:B76"/>
    <mergeCell ref="E90:H91"/>
    <mergeCell ref="A96:A97"/>
    <mergeCell ref="AH202:AQ202"/>
    <mergeCell ref="B15:E16"/>
    <mergeCell ref="B17:E18"/>
    <mergeCell ref="B20:E21"/>
    <mergeCell ref="G20:K21"/>
    <mergeCell ref="B22:E23"/>
    <mergeCell ref="G22:K23"/>
    <mergeCell ref="B24:E25"/>
    <mergeCell ref="M147:AH147"/>
    <mergeCell ref="M116:AH116"/>
    <mergeCell ref="M65:AH65"/>
    <mergeCell ref="D36:E36"/>
    <mergeCell ref="AP15:AS15"/>
    <mergeCell ref="G24:K25"/>
    <mergeCell ref="B26:E27"/>
    <mergeCell ref="G26:K27"/>
    <mergeCell ref="W179:AG198"/>
    <mergeCell ref="A68:K68"/>
    <mergeCell ref="J76:K76"/>
    <mergeCell ref="E72:F72"/>
    <mergeCell ref="A66:B66"/>
    <mergeCell ref="I96:K97"/>
    <mergeCell ref="A80:K80"/>
    <mergeCell ref="C45:I46"/>
    <mergeCell ref="M178:AH178"/>
    <mergeCell ref="G33:K34"/>
    <mergeCell ref="G35:K36"/>
    <mergeCell ref="J67:K67"/>
    <mergeCell ref="A65:K65"/>
    <mergeCell ref="I63:K64"/>
    <mergeCell ref="A63:H64"/>
    <mergeCell ref="B49:E50"/>
    <mergeCell ref="B51:E52"/>
    <mergeCell ref="B39:I40"/>
    <mergeCell ref="E41:I42"/>
    <mergeCell ref="A71:K71"/>
    <mergeCell ref="J72:K72"/>
    <mergeCell ref="A77:K78"/>
    <mergeCell ref="J69:K69"/>
    <mergeCell ref="J70:K70"/>
    <mergeCell ref="J73:K73"/>
    <mergeCell ref="B47:B48"/>
    <mergeCell ref="A56:K56"/>
    <mergeCell ref="G66:H66"/>
    <mergeCell ref="C75:D75"/>
    <mergeCell ref="G73:H73"/>
    <mergeCell ref="C47:D48"/>
    <mergeCell ref="B45:B46"/>
    <mergeCell ref="A4:AH4"/>
    <mergeCell ref="AB8:AF8"/>
    <mergeCell ref="AB9:AE9"/>
    <mergeCell ref="Y5:AA5"/>
    <mergeCell ref="Y6:AA6"/>
    <mergeCell ref="Y7:AA7"/>
    <mergeCell ref="Y8:AA8"/>
    <mergeCell ref="Y9:AA9"/>
    <mergeCell ref="AP16:AS16"/>
    <mergeCell ref="G10:K10"/>
    <mergeCell ref="B10:E10"/>
    <mergeCell ref="S11:T12"/>
    <mergeCell ref="B11:E11"/>
    <mergeCell ref="M13:N13"/>
    <mergeCell ref="P13:R13"/>
    <mergeCell ref="S13:T13"/>
    <mergeCell ref="AB6:AF6"/>
    <mergeCell ref="AB7:AF7"/>
    <mergeCell ref="V11:V12"/>
    <mergeCell ref="D6:D8"/>
    <mergeCell ref="Z11:Z13"/>
    <mergeCell ref="B6:C8"/>
    <mergeCell ref="E6:K8"/>
    <mergeCell ref="AC5:AE5"/>
    <mergeCell ref="E66:F66"/>
    <mergeCell ref="A67:B67"/>
    <mergeCell ref="E67:F67"/>
    <mergeCell ref="G67:H67"/>
    <mergeCell ref="C66:D66"/>
    <mergeCell ref="J66:K66"/>
    <mergeCell ref="B30:E31"/>
    <mergeCell ref="G30:K31"/>
    <mergeCell ref="C41:D42"/>
    <mergeCell ref="B41:B42"/>
    <mergeCell ref="C43:D44"/>
    <mergeCell ref="B28:E29"/>
    <mergeCell ref="G28:K29"/>
    <mergeCell ref="E43:E44"/>
    <mergeCell ref="F43:I44"/>
    <mergeCell ref="E47:E48"/>
    <mergeCell ref="F47:I48"/>
    <mergeCell ref="BR12:BR13"/>
    <mergeCell ref="BQ12:BQ14"/>
    <mergeCell ref="A2:AH2"/>
    <mergeCell ref="B43:B44"/>
    <mergeCell ref="G11:K11"/>
    <mergeCell ref="M14:AH14"/>
    <mergeCell ref="E12:K12"/>
    <mergeCell ref="AH11:AH12"/>
    <mergeCell ref="M11:N12"/>
    <mergeCell ref="AE11:AG11"/>
    <mergeCell ref="X11:X13"/>
    <mergeCell ref="Y11:Y13"/>
    <mergeCell ref="W11:W13"/>
    <mergeCell ref="O11:R11"/>
    <mergeCell ref="O12:R12"/>
    <mergeCell ref="AC11:AC12"/>
    <mergeCell ref="A14:K14"/>
    <mergeCell ref="U11:U12"/>
  </mergeCells>
  <phoneticPr fontId="1"/>
  <conditionalFormatting sqref="AC5 AB6:AB9">
    <cfRule type="containsBlanks" dxfId="46" priority="21">
      <formula>LEN(TRIM(AB5))=0</formula>
    </cfRule>
  </conditionalFormatting>
  <conditionalFormatting sqref="N15:O64 Q15:Q64 S15:S64 U15:AA64 AH15:AH64">
    <cfRule type="containsBlanks" dxfId="45" priority="16">
      <formula>LEN(TRIM(N15))=0</formula>
    </cfRule>
  </conditionalFormatting>
  <conditionalFormatting sqref="N66:O115 N117:O146 N148:O177 N179:O198 Q179:Q198 S179:S198 U179:V198 Q148:Q177 S148:S177 U148:AA177 AH179:AH198 AH148:AH177 AH117:AH146 V117:AA146 S117:S146 Q117:Q146 Q66:Q115 S66:S115 U66:AA115 AH66:AH115">
    <cfRule type="containsBlanks" dxfId="44" priority="15">
      <formula>LEN(TRIM(N66))=0</formula>
    </cfRule>
  </conditionalFormatting>
  <dataValidations count="5">
    <dataValidation type="list" allowBlank="1" showInputMessage="1" showErrorMessage="1" sqref="V179:V199">
      <formula1>$V$201:$V$211</formula1>
    </dataValidation>
    <dataValidation type="list" allowBlank="1" showInputMessage="1" showErrorMessage="1" sqref="S199:T199">
      <formula1>"12月,11月,10月,9月,8月,7月,6月,5月,4月,3月,2月,1月"</formula1>
    </dataValidation>
    <dataValidation type="list" allowBlank="1" showInputMessage="1" showErrorMessage="1" sqref="S66:S115 S15:S64 S117:S146 S179:S198 S148:S177">
      <formula1>"12,11,10,9,8,7,6,5,4,3,2,1"</formula1>
    </dataValidation>
    <dataValidation type="list" allowBlank="1" showInputMessage="1" showErrorMessage="1" sqref="V15:V64 V66:V115">
      <formula1>$V$201:$V$204</formula1>
    </dataValidation>
    <dataValidation type="list" allowBlank="1" showInputMessage="1" showErrorMessage="1" sqref="V117:V146 V148:V177">
      <formula1>$V$205:$V$211</formula1>
    </dataValidation>
  </dataValidations>
  <printOptions horizontalCentered="1"/>
  <pageMargins left="0.11811023622047245" right="0.11811023622047245" top="0.15748031496062992" bottom="0.19685039370078741" header="0" footer="0"/>
  <pageSetup paperSize="9" scale="33" fitToHeight="0" orientation="landscape" cellComments="asDisplayed" r:id="rId1"/>
  <rowBreaks count="1" manualBreakCount="1">
    <brk id="55" min="2" max="3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pageSetUpPr fitToPage="1"/>
  </sheetPr>
  <dimension ref="A1:AS121"/>
  <sheetViews>
    <sheetView view="pageBreakPreview" topLeftCell="A13" zoomScaleNormal="100" zoomScaleSheetLayoutView="100" workbookViewId="0">
      <selection activeCell="U52" sqref="U52:AM53"/>
    </sheetView>
  </sheetViews>
  <sheetFormatPr defaultRowHeight="13.5"/>
  <cols>
    <col min="1" max="39" width="2.25" style="56" customWidth="1"/>
    <col min="40" max="16384" width="9" style="56"/>
  </cols>
  <sheetData>
    <row r="1" spans="1:45" ht="30" customHeight="1">
      <c r="A1" s="469" t="s">
        <v>271</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row>
    <row r="2" spans="1:45" ht="37.5" customHeight="1">
      <c r="A2" s="81"/>
      <c r="B2" s="81"/>
      <c r="C2" s="81"/>
      <c r="D2" s="81"/>
      <c r="E2" s="81"/>
      <c r="F2" s="81"/>
      <c r="G2" s="416" t="s">
        <v>270</v>
      </c>
      <c r="H2" s="416"/>
      <c r="I2" s="416"/>
      <c r="J2" s="417" t="s">
        <v>274</v>
      </c>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S2" s="114" t="s">
        <v>302</v>
      </c>
    </row>
    <row r="3" spans="1:45" ht="37.5" customHeight="1">
      <c r="A3" s="120"/>
      <c r="B3" s="120"/>
      <c r="C3" s="120"/>
      <c r="D3" s="120"/>
      <c r="E3" s="120"/>
      <c r="F3" s="120"/>
      <c r="G3" s="115"/>
      <c r="H3" s="115"/>
      <c r="I3" s="115"/>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S3" s="114" t="s">
        <v>303</v>
      </c>
    </row>
    <row r="4" spans="1:45" ht="20.25" customHeight="1">
      <c r="A4" s="490" t="s">
        <v>294</v>
      </c>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row>
    <row r="5" spans="1:45" ht="15" customHeight="1">
      <c r="A5" s="125"/>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row>
    <row r="6" spans="1:45" ht="15" customHeight="1">
      <c r="A6" s="120"/>
      <c r="B6" s="120"/>
      <c r="C6" s="493" t="s">
        <v>67</v>
      </c>
      <c r="D6" s="493"/>
      <c r="E6" s="493"/>
      <c r="F6" s="493"/>
      <c r="G6" s="493"/>
      <c r="H6" s="493"/>
      <c r="I6" s="493"/>
      <c r="J6" s="493"/>
      <c r="K6" s="470" t="s">
        <v>292</v>
      </c>
      <c r="L6" s="437"/>
      <c r="M6" s="437"/>
      <c r="N6" s="437"/>
      <c r="O6" s="437"/>
      <c r="P6" s="496"/>
      <c r="Q6" s="496"/>
      <c r="R6" s="496"/>
      <c r="S6" s="496"/>
      <c r="T6" s="496"/>
      <c r="U6" s="496"/>
      <c r="V6" s="496"/>
      <c r="W6" s="496"/>
      <c r="X6" s="496"/>
      <c r="Y6" s="496"/>
      <c r="Z6" s="496"/>
      <c r="AA6" s="496"/>
      <c r="AB6" s="496"/>
      <c r="AC6" s="496"/>
      <c r="AD6" s="496"/>
      <c r="AE6" s="494" t="s">
        <v>293</v>
      </c>
      <c r="AF6" s="494"/>
      <c r="AG6" s="495"/>
      <c r="AH6" s="121"/>
      <c r="AI6" s="121"/>
      <c r="AJ6" s="121"/>
      <c r="AK6" s="121"/>
      <c r="AL6" s="121"/>
      <c r="AM6" s="121"/>
      <c r="AR6" s="1"/>
    </row>
    <row r="7" spans="1:45" ht="19.5" customHeight="1">
      <c r="A7" s="120"/>
      <c r="C7" s="493" t="s">
        <v>0</v>
      </c>
      <c r="D7" s="493"/>
      <c r="E7" s="493"/>
      <c r="F7" s="493"/>
      <c r="G7" s="493"/>
      <c r="H7" s="493"/>
      <c r="I7" s="493"/>
      <c r="J7" s="493"/>
      <c r="K7" s="497"/>
      <c r="L7" s="496"/>
      <c r="M7" s="496"/>
      <c r="N7" s="496"/>
      <c r="O7" s="496"/>
      <c r="P7" s="496"/>
      <c r="Q7" s="496"/>
      <c r="R7" s="496"/>
      <c r="S7" s="496"/>
      <c r="T7" s="496"/>
      <c r="U7" s="496"/>
      <c r="V7" s="496"/>
      <c r="W7" s="496"/>
      <c r="X7" s="496"/>
      <c r="Y7" s="496"/>
      <c r="Z7" s="496"/>
      <c r="AA7" s="496"/>
      <c r="AB7" s="496"/>
      <c r="AC7" s="496"/>
      <c r="AD7" s="496"/>
      <c r="AE7" s="496"/>
      <c r="AF7" s="496"/>
      <c r="AG7" s="498"/>
      <c r="AH7" s="122"/>
      <c r="AI7" s="122"/>
      <c r="AJ7" s="122"/>
      <c r="AK7" s="122"/>
      <c r="AL7" s="122"/>
      <c r="AM7" s="122"/>
      <c r="AR7" s="2"/>
    </row>
    <row r="8" spans="1:45" ht="19.5" customHeight="1">
      <c r="A8" s="120"/>
      <c r="C8" s="493" t="s">
        <v>69</v>
      </c>
      <c r="D8" s="493"/>
      <c r="E8" s="493"/>
      <c r="F8" s="493"/>
      <c r="G8" s="493"/>
      <c r="H8" s="493"/>
      <c r="I8" s="493"/>
      <c r="J8" s="493"/>
      <c r="K8" s="499"/>
      <c r="L8" s="500"/>
      <c r="M8" s="500"/>
      <c r="N8" s="500"/>
      <c r="O8" s="500"/>
      <c r="P8" s="500"/>
      <c r="Q8" s="500"/>
      <c r="R8" s="500"/>
      <c r="S8" s="500"/>
      <c r="T8" s="500"/>
      <c r="U8" s="500"/>
      <c r="V8" s="500"/>
      <c r="W8" s="500"/>
      <c r="X8" s="500"/>
      <c r="Y8" s="500"/>
      <c r="Z8" s="500"/>
      <c r="AA8" s="500"/>
      <c r="AB8" s="500"/>
      <c r="AC8" s="500"/>
      <c r="AD8" s="500"/>
      <c r="AE8" s="500"/>
      <c r="AF8" s="500"/>
      <c r="AG8" s="501"/>
      <c r="AH8" s="122"/>
      <c r="AI8" s="122"/>
      <c r="AJ8" s="122"/>
      <c r="AK8" s="122"/>
      <c r="AL8" s="122"/>
      <c r="AM8" s="122"/>
      <c r="AR8" s="2"/>
    </row>
    <row r="9" spans="1:45" ht="19.5" customHeight="1">
      <c r="A9" s="120"/>
      <c r="C9" s="493" t="s">
        <v>70</v>
      </c>
      <c r="D9" s="493"/>
      <c r="E9" s="493"/>
      <c r="F9" s="493"/>
      <c r="G9" s="493"/>
      <c r="H9" s="493"/>
      <c r="I9" s="493"/>
      <c r="J9" s="493"/>
      <c r="K9" s="497"/>
      <c r="L9" s="496"/>
      <c r="M9" s="496"/>
      <c r="N9" s="496"/>
      <c r="O9" s="496"/>
      <c r="P9" s="496"/>
      <c r="Q9" s="496"/>
      <c r="R9" s="496"/>
      <c r="S9" s="496"/>
      <c r="T9" s="496"/>
      <c r="U9" s="496"/>
      <c r="V9" s="496"/>
      <c r="W9" s="496"/>
      <c r="X9" s="496"/>
      <c r="Y9" s="496"/>
      <c r="Z9" s="496"/>
      <c r="AA9" s="496"/>
      <c r="AB9" s="496"/>
      <c r="AC9" s="496"/>
      <c r="AD9" s="496"/>
      <c r="AE9" s="496"/>
      <c r="AF9" s="496"/>
      <c r="AG9" s="498"/>
      <c r="AH9" s="122"/>
      <c r="AI9" s="122"/>
      <c r="AJ9" s="122"/>
      <c r="AK9" s="122"/>
      <c r="AL9" s="122"/>
      <c r="AM9" s="122"/>
      <c r="AR9" s="2"/>
    </row>
    <row r="10" spans="1:45" ht="19.5" customHeight="1">
      <c r="A10" s="120"/>
      <c r="C10" s="493" t="s">
        <v>262</v>
      </c>
      <c r="D10" s="493"/>
      <c r="E10" s="493"/>
      <c r="F10" s="493"/>
      <c r="G10" s="493"/>
      <c r="H10" s="493"/>
      <c r="I10" s="493"/>
      <c r="J10" s="493"/>
      <c r="K10" s="502"/>
      <c r="L10" s="503"/>
      <c r="M10" s="503"/>
      <c r="N10" s="503"/>
      <c r="O10" s="503"/>
      <c r="P10" s="503"/>
      <c r="Q10" s="503"/>
      <c r="R10" s="503"/>
      <c r="S10" s="503"/>
      <c r="T10" s="503"/>
      <c r="U10" s="503"/>
      <c r="V10" s="503"/>
      <c r="W10" s="503"/>
      <c r="X10" s="503"/>
      <c r="Y10" s="503"/>
      <c r="Z10" s="503"/>
      <c r="AA10" s="503"/>
      <c r="AB10" s="503"/>
      <c r="AC10" s="503"/>
      <c r="AD10" s="503"/>
      <c r="AE10" s="123"/>
      <c r="AF10" s="123"/>
      <c r="AG10" s="124"/>
      <c r="AH10" s="122"/>
      <c r="AI10" s="122"/>
      <c r="AJ10" s="122"/>
      <c r="AK10" s="122"/>
      <c r="AL10" s="122"/>
      <c r="AM10" s="122"/>
      <c r="AR10" s="2"/>
    </row>
    <row r="11" spans="1:45" ht="19.5" customHeight="1">
      <c r="A11" s="120"/>
      <c r="AG11" s="122"/>
      <c r="AH11" s="122"/>
      <c r="AI11" s="122"/>
      <c r="AJ11" s="122"/>
      <c r="AK11" s="122"/>
      <c r="AL11" s="122"/>
      <c r="AM11" s="122"/>
    </row>
    <row r="12" spans="1:45" ht="25.5" customHeight="1">
      <c r="A12" s="120"/>
      <c r="C12" s="493" t="s">
        <v>317</v>
      </c>
      <c r="D12" s="493"/>
      <c r="E12" s="493"/>
      <c r="F12" s="493"/>
      <c r="G12" s="493"/>
      <c r="H12" s="493"/>
      <c r="I12" s="493"/>
      <c r="J12" s="493"/>
      <c r="K12" s="493"/>
      <c r="L12" s="493"/>
      <c r="AG12" s="122"/>
      <c r="AH12" s="122"/>
      <c r="AI12" s="122"/>
      <c r="AJ12" s="122"/>
      <c r="AK12" s="122"/>
      <c r="AL12" s="122"/>
      <c r="AM12" s="122"/>
    </row>
    <row r="13" spans="1:45" ht="33" customHeight="1">
      <c r="A13" s="120"/>
      <c r="C13" s="541"/>
      <c r="D13" s="541"/>
      <c r="E13" s="541"/>
      <c r="F13" s="541"/>
      <c r="G13" s="541"/>
      <c r="H13" s="541"/>
      <c r="I13" s="541"/>
      <c r="J13" s="541"/>
      <c r="K13" s="541"/>
      <c r="L13" s="541"/>
      <c r="AG13" s="122"/>
      <c r="AH13" s="122"/>
      <c r="AI13" s="122"/>
      <c r="AJ13" s="122"/>
      <c r="AK13" s="122"/>
      <c r="AL13" s="122"/>
      <c r="AM13" s="122"/>
    </row>
    <row r="14" spans="1:45" ht="33" customHeight="1">
      <c r="A14" s="120"/>
      <c r="C14" s="542" t="str">
        <f>IF(OR(C13="",ISNUMBER(C13)),"","↑ＮＧ！数字以外の文字が入力されています。")</f>
        <v/>
      </c>
      <c r="D14" s="542"/>
      <c r="E14" s="542"/>
      <c r="F14" s="542"/>
      <c r="G14" s="542"/>
      <c r="H14" s="542"/>
      <c r="I14" s="542"/>
      <c r="J14" s="542"/>
      <c r="K14" s="542"/>
      <c r="L14" s="542"/>
      <c r="M14" s="542"/>
      <c r="N14" s="542"/>
      <c r="O14" s="542"/>
      <c r="P14" s="542"/>
      <c r="Q14" s="542"/>
      <c r="R14" s="542"/>
      <c r="S14" s="542"/>
      <c r="T14" s="542"/>
      <c r="U14" s="542"/>
      <c r="V14" s="542"/>
      <c r="AG14" s="122"/>
      <c r="AH14" s="122"/>
      <c r="AI14" s="122"/>
      <c r="AJ14" s="122"/>
      <c r="AK14" s="122"/>
      <c r="AL14" s="122"/>
      <c r="AM14" s="122"/>
    </row>
    <row r="15" spans="1:45" ht="22.5" customHeight="1">
      <c r="A15" s="120"/>
      <c r="B15" s="120"/>
      <c r="C15" s="120"/>
      <c r="D15" s="120"/>
      <c r="E15" s="120"/>
      <c r="F15" s="120"/>
      <c r="G15" s="115"/>
      <c r="H15" s="115"/>
      <c r="I15" s="115"/>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row>
    <row r="16" spans="1:45" ht="20.25" customHeight="1">
      <c r="A16" s="490" t="s">
        <v>295</v>
      </c>
      <c r="B16" s="490"/>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row>
    <row r="17" spans="1:39" ht="15" customHeight="1">
      <c r="A17" s="120"/>
      <c r="B17" s="120"/>
      <c r="C17" s="120"/>
      <c r="D17" s="120"/>
      <c r="E17" s="120"/>
      <c r="F17" s="120"/>
      <c r="G17" s="115"/>
      <c r="H17" s="115"/>
      <c r="I17" s="115"/>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row>
    <row r="18" spans="1:39" ht="22.5" customHeight="1">
      <c r="A18" s="120"/>
      <c r="B18" s="120"/>
      <c r="C18" s="493" t="s">
        <v>296</v>
      </c>
      <c r="D18" s="493"/>
      <c r="E18" s="493"/>
      <c r="F18" s="493"/>
      <c r="G18" s="493"/>
      <c r="H18" s="493"/>
      <c r="I18" s="493"/>
      <c r="J18" s="493"/>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22.5" customHeight="1">
      <c r="A19" s="120"/>
      <c r="B19" s="120"/>
      <c r="C19" s="504"/>
      <c r="D19" s="504"/>
      <c r="E19" s="504"/>
      <c r="F19" s="504"/>
      <c r="G19" s="504"/>
      <c r="H19" s="504"/>
      <c r="I19" s="504"/>
      <c r="J19" s="504"/>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22.5" customHeight="1">
      <c r="A20" s="120"/>
      <c r="B20" s="120"/>
      <c r="C20" s="504"/>
      <c r="D20" s="504"/>
      <c r="E20" s="504"/>
      <c r="F20" s="504"/>
      <c r="G20" s="504"/>
      <c r="H20" s="504"/>
      <c r="I20" s="504"/>
      <c r="J20" s="504"/>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22.5" customHeight="1">
      <c r="A21" s="120"/>
      <c r="B21" s="120"/>
      <c r="C21" s="120"/>
      <c r="D21" s="120"/>
      <c r="E21" s="120"/>
      <c r="F21" s="120"/>
      <c r="G21" s="115"/>
      <c r="H21" s="115"/>
      <c r="I21" s="115"/>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20.25" customHeight="1">
      <c r="A22" s="490" t="s">
        <v>308</v>
      </c>
      <c r="B22" s="490"/>
      <c r="C22" s="490"/>
      <c r="D22" s="490"/>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0"/>
      <c r="AF22" s="490"/>
      <c r="AG22" s="490"/>
      <c r="AH22" s="490"/>
      <c r="AI22" s="490"/>
      <c r="AJ22" s="490"/>
      <c r="AK22" s="490"/>
      <c r="AL22" s="490"/>
      <c r="AM22" s="490"/>
    </row>
    <row r="23" spans="1:39" ht="15" customHeight="1">
      <c r="A23" s="120"/>
      <c r="B23" s="120"/>
      <c r="C23" s="120"/>
      <c r="D23" s="120"/>
      <c r="E23" s="120"/>
      <c r="F23" s="120"/>
      <c r="G23" s="115"/>
      <c r="H23" s="115"/>
      <c r="I23" s="115"/>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48" customHeight="1" thickBot="1">
      <c r="A24" s="120"/>
      <c r="B24" s="120"/>
      <c r="C24" s="505" t="s">
        <v>297</v>
      </c>
      <c r="D24" s="506"/>
      <c r="E24" s="506"/>
      <c r="F24" s="506"/>
      <c r="G24" s="506"/>
      <c r="H24" s="506"/>
      <c r="I24" s="506"/>
      <c r="J24" s="506"/>
      <c r="K24" s="506"/>
      <c r="L24" s="506"/>
      <c r="M24" s="506"/>
      <c r="N24" s="506"/>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31.5" customHeight="1" thickTop="1">
      <c r="A25" s="120"/>
      <c r="B25" s="120"/>
      <c r="C25" s="507"/>
      <c r="D25" s="507"/>
      <c r="E25" s="507"/>
      <c r="F25" s="507"/>
      <c r="G25" s="507"/>
      <c r="H25" s="507"/>
      <c r="I25" s="507"/>
      <c r="J25" s="507"/>
      <c r="K25" s="507"/>
      <c r="L25" s="507"/>
      <c r="M25" s="507"/>
      <c r="N25" s="507"/>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22.5" customHeight="1">
      <c r="A26" s="120"/>
      <c r="B26" s="120"/>
      <c r="C26" s="414" t="str">
        <f>IF(OR(C25="",ISNUMBER(C25)),"","　　　↑ＮＧ！数字以外の文字が入力されています。")</f>
        <v/>
      </c>
      <c r="D26" s="414"/>
      <c r="E26" s="414"/>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122"/>
      <c r="AH26" s="122"/>
      <c r="AI26" s="122"/>
      <c r="AJ26" s="122"/>
      <c r="AK26" s="122"/>
      <c r="AL26" s="122"/>
      <c r="AM26" s="122"/>
    </row>
    <row r="27" spans="1:39" ht="32.25" customHeight="1">
      <c r="A27" s="120"/>
      <c r="B27" s="120"/>
      <c r="C27" s="508" t="s">
        <v>298</v>
      </c>
      <c r="D27" s="493"/>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3"/>
      <c r="AE27" s="122"/>
      <c r="AF27" s="122"/>
      <c r="AG27" s="122"/>
      <c r="AH27" s="122"/>
      <c r="AI27" s="122"/>
      <c r="AJ27" s="122"/>
      <c r="AK27" s="122"/>
      <c r="AL27" s="122"/>
      <c r="AM27" s="122"/>
    </row>
    <row r="28" spans="1:39" ht="28.5" customHeight="1">
      <c r="A28" s="120"/>
      <c r="B28" s="120"/>
      <c r="C28" s="509"/>
      <c r="D28" s="509"/>
      <c r="E28" s="509"/>
      <c r="F28" s="493" t="s">
        <v>299</v>
      </c>
      <c r="G28" s="493"/>
      <c r="H28" s="493"/>
      <c r="I28" s="493"/>
      <c r="J28" s="493"/>
      <c r="K28" s="493"/>
      <c r="L28" s="493"/>
      <c r="M28" s="493"/>
      <c r="N28" s="493" t="s">
        <v>300</v>
      </c>
      <c r="O28" s="493"/>
      <c r="P28" s="493"/>
      <c r="Q28" s="493"/>
      <c r="R28" s="493"/>
      <c r="S28" s="493"/>
      <c r="T28" s="493"/>
      <c r="U28" s="493"/>
      <c r="V28" s="493"/>
      <c r="W28" s="493" t="s">
        <v>301</v>
      </c>
      <c r="X28" s="493"/>
      <c r="Y28" s="493"/>
      <c r="Z28" s="493"/>
      <c r="AA28" s="493"/>
      <c r="AB28" s="493"/>
      <c r="AC28" s="493"/>
      <c r="AD28" s="493"/>
      <c r="AE28" s="122"/>
      <c r="AF28" s="122"/>
      <c r="AG28" s="122"/>
      <c r="AH28" s="122"/>
      <c r="AI28" s="122"/>
      <c r="AJ28" s="122"/>
      <c r="AK28" s="122"/>
      <c r="AL28" s="122"/>
      <c r="AM28" s="122"/>
    </row>
    <row r="29" spans="1:39" ht="28.5" customHeight="1">
      <c r="A29" s="120"/>
      <c r="B29" s="120"/>
      <c r="C29" s="510" t="s">
        <v>58</v>
      </c>
      <c r="D29" s="510"/>
      <c r="E29" s="510"/>
      <c r="F29" s="511" t="s">
        <v>304</v>
      </c>
      <c r="G29" s="511"/>
      <c r="H29" s="511"/>
      <c r="I29" s="511"/>
      <c r="J29" s="511"/>
      <c r="K29" s="511"/>
      <c r="L29" s="511"/>
      <c r="M29" s="511"/>
      <c r="N29" s="512"/>
      <c r="O29" s="512"/>
      <c r="P29" s="512"/>
      <c r="Q29" s="512"/>
      <c r="R29" s="512"/>
      <c r="S29" s="512"/>
      <c r="T29" s="512"/>
      <c r="U29" s="512"/>
      <c r="V29" s="512"/>
      <c r="W29" s="513"/>
      <c r="X29" s="513"/>
      <c r="Y29" s="513"/>
      <c r="Z29" s="513"/>
      <c r="AA29" s="513"/>
      <c r="AB29" s="513"/>
      <c r="AC29" s="513"/>
      <c r="AD29" s="513"/>
      <c r="AE29" s="122"/>
      <c r="AF29" s="122"/>
      <c r="AG29" s="122"/>
      <c r="AH29" s="122"/>
      <c r="AI29" s="122"/>
      <c r="AJ29" s="122"/>
      <c r="AK29" s="122"/>
      <c r="AL29" s="122"/>
      <c r="AM29" s="122"/>
    </row>
    <row r="30" spans="1:39" ht="28.5" customHeight="1">
      <c r="A30" s="120"/>
      <c r="B30" s="120"/>
      <c r="C30" s="510" t="s">
        <v>58</v>
      </c>
      <c r="D30" s="510"/>
      <c r="E30" s="510"/>
      <c r="F30" s="511" t="s">
        <v>305</v>
      </c>
      <c r="G30" s="511"/>
      <c r="H30" s="511"/>
      <c r="I30" s="511"/>
      <c r="J30" s="511"/>
      <c r="K30" s="511"/>
      <c r="L30" s="511"/>
      <c r="M30" s="511"/>
      <c r="N30" s="512"/>
      <c r="O30" s="512"/>
      <c r="P30" s="512"/>
      <c r="Q30" s="512"/>
      <c r="R30" s="512"/>
      <c r="S30" s="512"/>
      <c r="T30" s="512"/>
      <c r="U30" s="512"/>
      <c r="V30" s="512"/>
      <c r="W30" s="513"/>
      <c r="X30" s="513"/>
      <c r="Y30" s="513"/>
      <c r="Z30" s="513"/>
      <c r="AA30" s="513"/>
      <c r="AB30" s="513"/>
      <c r="AC30" s="513"/>
      <c r="AD30" s="513"/>
      <c r="AE30" s="122"/>
      <c r="AF30" s="122"/>
      <c r="AG30" s="122"/>
      <c r="AH30" s="122"/>
      <c r="AI30" s="122"/>
      <c r="AJ30" s="122"/>
      <c r="AK30" s="122"/>
      <c r="AL30" s="122"/>
      <c r="AM30" s="122"/>
    </row>
    <row r="31" spans="1:39" ht="28.5" customHeight="1">
      <c r="A31" s="120"/>
      <c r="B31" s="120"/>
      <c r="C31" s="510" t="s">
        <v>58</v>
      </c>
      <c r="D31" s="510"/>
      <c r="E31" s="510"/>
      <c r="F31" s="511" t="s">
        <v>306</v>
      </c>
      <c r="G31" s="511"/>
      <c r="H31" s="511"/>
      <c r="I31" s="511"/>
      <c r="J31" s="511"/>
      <c r="K31" s="511"/>
      <c r="L31" s="511"/>
      <c r="M31" s="511"/>
      <c r="N31" s="512"/>
      <c r="O31" s="512"/>
      <c r="P31" s="512"/>
      <c r="Q31" s="512"/>
      <c r="R31" s="512"/>
      <c r="S31" s="512"/>
      <c r="T31" s="512"/>
      <c r="U31" s="512"/>
      <c r="V31" s="512"/>
      <c r="W31" s="513"/>
      <c r="X31" s="513"/>
      <c r="Y31" s="513"/>
      <c r="Z31" s="513"/>
      <c r="AA31" s="513"/>
      <c r="AB31" s="513"/>
      <c r="AC31" s="513"/>
      <c r="AD31" s="513"/>
      <c r="AE31" s="122"/>
      <c r="AF31" s="122"/>
      <c r="AG31" s="122"/>
      <c r="AH31" s="122"/>
      <c r="AI31" s="122"/>
      <c r="AJ31" s="122"/>
      <c r="AK31" s="122"/>
      <c r="AL31" s="122"/>
      <c r="AM31" s="122"/>
    </row>
    <row r="32" spans="1:39" ht="28.5" customHeight="1">
      <c r="A32" s="120"/>
      <c r="B32" s="120"/>
      <c r="C32" s="510" t="s">
        <v>58</v>
      </c>
      <c r="D32" s="510"/>
      <c r="E32" s="510"/>
      <c r="F32" s="511" t="s">
        <v>307</v>
      </c>
      <c r="G32" s="511"/>
      <c r="H32" s="511"/>
      <c r="I32" s="511"/>
      <c r="J32" s="511"/>
      <c r="K32" s="511"/>
      <c r="L32" s="511"/>
      <c r="M32" s="511"/>
      <c r="N32" s="512"/>
      <c r="O32" s="512"/>
      <c r="P32" s="512"/>
      <c r="Q32" s="512"/>
      <c r="R32" s="512"/>
      <c r="S32" s="512"/>
      <c r="T32" s="512"/>
      <c r="U32" s="512"/>
      <c r="V32" s="512"/>
      <c r="W32" s="513"/>
      <c r="X32" s="513"/>
      <c r="Y32" s="513"/>
      <c r="Z32" s="513"/>
      <c r="AA32" s="513"/>
      <c r="AB32" s="513"/>
      <c r="AC32" s="513"/>
      <c r="AD32" s="513"/>
      <c r="AE32" s="122"/>
      <c r="AF32" s="122"/>
      <c r="AG32" s="122"/>
      <c r="AH32" s="122"/>
      <c r="AI32" s="122"/>
      <c r="AJ32" s="122"/>
      <c r="AK32" s="122"/>
      <c r="AL32" s="122"/>
      <c r="AM32" s="122"/>
    </row>
    <row r="33" spans="1:39" ht="22.5" customHeight="1">
      <c r="A33" s="120"/>
      <c r="B33" s="120"/>
      <c r="C33" s="120"/>
      <c r="D33" s="120"/>
      <c r="E33" s="120"/>
      <c r="F33" s="120"/>
      <c r="G33" s="115"/>
      <c r="H33" s="115"/>
      <c r="I33" s="115"/>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22.5" customHeight="1">
      <c r="A34" s="490" t="s">
        <v>309</v>
      </c>
      <c r="B34" s="490"/>
      <c r="C34" s="490"/>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0"/>
      <c r="AH34" s="490"/>
      <c r="AI34" s="490"/>
      <c r="AJ34" s="490"/>
      <c r="AK34" s="490"/>
      <c r="AL34" s="490"/>
      <c r="AM34" s="490"/>
    </row>
    <row r="35" spans="1:39" ht="22.5" customHeight="1">
      <c r="A35" s="120"/>
      <c r="B35" s="120"/>
      <c r="C35" s="120"/>
      <c r="D35" s="120"/>
      <c r="E35" s="120"/>
      <c r="F35" s="120"/>
      <c r="G35" s="115"/>
      <c r="H35" s="115"/>
      <c r="I35" s="115"/>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22.5" customHeight="1">
      <c r="A36" s="120"/>
      <c r="B36" s="120"/>
      <c r="C36" s="514" t="s">
        <v>313</v>
      </c>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row>
    <row r="37" spans="1:39" ht="15" customHeight="1">
      <c r="A37" s="120"/>
      <c r="B37" s="120"/>
      <c r="C37" s="120"/>
      <c r="D37" s="120"/>
      <c r="E37" s="120"/>
      <c r="F37" s="120"/>
      <c r="G37" s="115"/>
      <c r="H37" s="115"/>
      <c r="I37" s="115"/>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20.25" customHeight="1" thickBot="1">
      <c r="A38" s="120"/>
      <c r="B38" s="120"/>
      <c r="C38" s="120"/>
      <c r="D38" s="120"/>
      <c r="E38" s="515" t="s">
        <v>310</v>
      </c>
      <c r="F38" s="516"/>
      <c r="G38" s="516"/>
      <c r="H38" s="516"/>
      <c r="I38" s="516"/>
      <c r="J38" s="516"/>
      <c r="K38" s="516"/>
      <c r="L38" s="517"/>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25.5" customHeight="1" thickBot="1">
      <c r="A39" s="120"/>
      <c r="B39" s="120"/>
      <c r="C39" s="120"/>
      <c r="D39" s="120"/>
      <c r="E39" s="520"/>
      <c r="F39" s="521"/>
      <c r="G39" s="521"/>
      <c r="H39" s="521"/>
      <c r="I39" s="521"/>
      <c r="J39" s="521"/>
      <c r="K39" s="521"/>
      <c r="L39" s="5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22.5" customHeight="1" thickBot="1">
      <c r="A40" s="120"/>
      <c r="B40" s="120"/>
      <c r="C40" s="120"/>
      <c r="D40" s="120"/>
      <c r="E40" s="518" t="s">
        <v>311</v>
      </c>
      <c r="F40" s="418"/>
      <c r="G40" s="418"/>
      <c r="H40" s="418"/>
      <c r="I40" s="418"/>
      <c r="J40" s="418"/>
      <c r="K40" s="418"/>
      <c r="L40" s="519"/>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25.5" customHeight="1" thickBot="1">
      <c r="A41" s="120"/>
      <c r="B41" s="120"/>
      <c r="C41" s="120"/>
      <c r="D41" s="120"/>
      <c r="E41" s="520"/>
      <c r="F41" s="521"/>
      <c r="G41" s="521"/>
      <c r="H41" s="521"/>
      <c r="I41" s="521"/>
      <c r="J41" s="521"/>
      <c r="K41" s="521"/>
      <c r="L41" s="5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22.5" customHeight="1" thickBot="1">
      <c r="A42" s="120"/>
      <c r="B42" s="120"/>
      <c r="C42" s="120"/>
      <c r="D42" s="120"/>
      <c r="E42" s="518" t="s">
        <v>312</v>
      </c>
      <c r="F42" s="418"/>
      <c r="G42" s="418"/>
      <c r="H42" s="418"/>
      <c r="I42" s="418"/>
      <c r="J42" s="418"/>
      <c r="K42" s="418"/>
      <c r="L42" s="519"/>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25.5" customHeight="1" thickBot="1">
      <c r="A43" s="120"/>
      <c r="B43" s="120"/>
      <c r="C43" s="120"/>
      <c r="D43" s="120"/>
      <c r="E43" s="523">
        <f>ROUNDDOWN(E39,-3)+ROUNDDOWN(E41,-3)</f>
        <v>0</v>
      </c>
      <c r="F43" s="524"/>
      <c r="G43" s="524"/>
      <c r="H43" s="524"/>
      <c r="I43" s="524"/>
      <c r="J43" s="524"/>
      <c r="K43" s="524"/>
      <c r="L43" s="525"/>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20.25" customHeight="1">
      <c r="A44" s="120"/>
      <c r="B44" s="120"/>
      <c r="C44" s="120"/>
      <c r="D44" s="120"/>
      <c r="E44" s="414" t="str">
        <f>IF(AND(OR(E39="",ISNUMBER(E39)),OR(E41="",ISNUMBER(E41))),"","　　　↑ＮＧ！【国】【市】どちらか、もしくは両方に数字以外の文字が入力されています。")</f>
        <v/>
      </c>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122"/>
    </row>
    <row r="45" spans="1:39" ht="22.5" customHeight="1">
      <c r="A45" s="120"/>
      <c r="B45" s="120"/>
      <c r="C45" s="514" t="s">
        <v>314</v>
      </c>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14"/>
    </row>
    <row r="46" spans="1:39" ht="15" customHeight="1">
      <c r="A46" s="471"/>
      <c r="B46" s="472"/>
      <c r="C46" s="472"/>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3"/>
    </row>
    <row r="47" spans="1:39" ht="47.25" customHeight="1">
      <c r="A47" s="419" t="s">
        <v>264</v>
      </c>
      <c r="B47" s="420"/>
      <c r="C47" s="420"/>
      <c r="D47" s="420"/>
      <c r="E47" s="420"/>
      <c r="F47" s="420"/>
      <c r="G47" s="420"/>
      <c r="H47" s="420"/>
      <c r="I47" s="420"/>
      <c r="J47" s="420"/>
      <c r="K47" s="420"/>
      <c r="L47" s="420"/>
      <c r="M47" s="420"/>
      <c r="N47" s="420"/>
      <c r="O47" s="420"/>
      <c r="P47" s="420"/>
      <c r="Q47" s="420"/>
      <c r="R47" s="420"/>
      <c r="S47" s="420"/>
      <c r="T47" s="421"/>
      <c r="U47" s="474">
        <f>賃金改善確認表!G35</f>
        <v>0</v>
      </c>
      <c r="V47" s="475"/>
      <c r="W47" s="475"/>
      <c r="X47" s="475"/>
      <c r="Y47" s="475"/>
      <c r="Z47" s="475"/>
      <c r="AA47" s="475"/>
      <c r="AB47" s="475"/>
      <c r="AC47" s="475"/>
      <c r="AD47" s="475"/>
      <c r="AE47" s="475"/>
      <c r="AF47" s="475"/>
      <c r="AG47" s="475"/>
      <c r="AH47" s="475"/>
      <c r="AI47" s="475"/>
      <c r="AJ47" s="475"/>
      <c r="AK47" s="475"/>
      <c r="AL47" s="475"/>
      <c r="AM47" s="476"/>
    </row>
    <row r="48" spans="1:39" ht="30" customHeight="1">
      <c r="A48" s="428" t="s">
        <v>279</v>
      </c>
      <c r="B48" s="429"/>
      <c r="C48" s="429"/>
      <c r="D48" s="429"/>
      <c r="E48" s="429"/>
      <c r="F48" s="429"/>
      <c r="G48" s="429"/>
      <c r="H48" s="429"/>
      <c r="I48" s="429"/>
      <c r="J48" s="429"/>
      <c r="K48" s="429"/>
      <c r="L48" s="429"/>
      <c r="M48" s="429"/>
      <c r="N48" s="429"/>
      <c r="O48" s="429"/>
      <c r="P48" s="429"/>
      <c r="Q48" s="429"/>
      <c r="R48" s="429"/>
      <c r="S48" s="429"/>
      <c r="T48" s="430"/>
      <c r="U48" s="454" t="s">
        <v>58</v>
      </c>
      <c r="V48" s="455"/>
      <c r="W48" s="462" t="s">
        <v>57</v>
      </c>
      <c r="X48" s="463"/>
      <c r="Y48" s="463"/>
      <c r="Z48" s="463"/>
      <c r="AA48" s="463"/>
      <c r="AB48" s="463"/>
      <c r="AC48" s="463"/>
      <c r="AD48" s="463"/>
      <c r="AE48" s="463"/>
      <c r="AF48" s="463"/>
      <c r="AG48" s="463"/>
      <c r="AH48" s="463"/>
      <c r="AI48" s="463"/>
      <c r="AJ48" s="463"/>
      <c r="AK48" s="463"/>
      <c r="AL48" s="463"/>
      <c r="AM48" s="467"/>
    </row>
    <row r="49" spans="1:39" ht="30" customHeight="1">
      <c r="A49" s="431"/>
      <c r="B49" s="432"/>
      <c r="C49" s="432"/>
      <c r="D49" s="432"/>
      <c r="E49" s="432"/>
      <c r="F49" s="432"/>
      <c r="G49" s="432"/>
      <c r="H49" s="432"/>
      <c r="I49" s="432"/>
      <c r="J49" s="432"/>
      <c r="K49" s="432"/>
      <c r="L49" s="432"/>
      <c r="M49" s="432"/>
      <c r="N49" s="432"/>
      <c r="O49" s="432"/>
      <c r="P49" s="432"/>
      <c r="Q49" s="432"/>
      <c r="R49" s="432"/>
      <c r="S49" s="432"/>
      <c r="T49" s="433"/>
      <c r="U49" s="454" t="s">
        <v>58</v>
      </c>
      <c r="V49" s="455"/>
      <c r="W49" s="462" t="s">
        <v>59</v>
      </c>
      <c r="X49" s="463"/>
      <c r="Y49" s="463"/>
      <c r="Z49" s="420" t="s">
        <v>203</v>
      </c>
      <c r="AA49" s="420"/>
      <c r="AB49" s="420"/>
      <c r="AC49" s="477"/>
      <c r="AD49" s="477"/>
      <c r="AE49" s="477"/>
      <c r="AF49" s="477"/>
      <c r="AG49" s="477"/>
      <c r="AH49" s="477"/>
      <c r="AI49" s="477"/>
      <c r="AJ49" s="477"/>
      <c r="AK49" s="477"/>
      <c r="AL49" s="477"/>
      <c r="AM49" s="478"/>
    </row>
    <row r="50" spans="1:39" ht="30" customHeight="1">
      <c r="A50" s="431"/>
      <c r="B50" s="432"/>
      <c r="C50" s="432"/>
      <c r="D50" s="432"/>
      <c r="E50" s="432"/>
      <c r="F50" s="432"/>
      <c r="G50" s="432"/>
      <c r="H50" s="432"/>
      <c r="I50" s="432"/>
      <c r="J50" s="432"/>
      <c r="K50" s="432"/>
      <c r="L50" s="432"/>
      <c r="M50" s="432"/>
      <c r="N50" s="432"/>
      <c r="O50" s="432"/>
      <c r="P50" s="432"/>
      <c r="Q50" s="432"/>
      <c r="R50" s="432"/>
      <c r="S50" s="432"/>
      <c r="T50" s="433"/>
      <c r="U50" s="454" t="s">
        <v>58</v>
      </c>
      <c r="V50" s="455"/>
      <c r="W50" s="479" t="s">
        <v>318</v>
      </c>
      <c r="X50" s="480"/>
      <c r="Y50" s="480"/>
      <c r="Z50" s="480"/>
      <c r="AA50" s="480"/>
      <c r="AB50" s="480"/>
      <c r="AC50" s="480"/>
      <c r="AD50" s="480"/>
      <c r="AE50" s="480"/>
      <c r="AF50" s="480"/>
      <c r="AG50" s="480"/>
      <c r="AH50" s="480"/>
      <c r="AI50" s="480"/>
      <c r="AJ50" s="480"/>
      <c r="AK50" s="480"/>
      <c r="AL50" s="480"/>
      <c r="AM50" s="481"/>
    </row>
    <row r="51" spans="1:39" ht="30" customHeight="1">
      <c r="A51" s="434"/>
      <c r="B51" s="435"/>
      <c r="C51" s="435"/>
      <c r="D51" s="435"/>
      <c r="E51" s="435"/>
      <c r="F51" s="435"/>
      <c r="G51" s="435"/>
      <c r="H51" s="435"/>
      <c r="I51" s="435"/>
      <c r="J51" s="435"/>
      <c r="K51" s="435"/>
      <c r="L51" s="435"/>
      <c r="M51" s="435"/>
      <c r="N51" s="435"/>
      <c r="O51" s="435"/>
      <c r="P51" s="435"/>
      <c r="Q51" s="435"/>
      <c r="R51" s="435"/>
      <c r="S51" s="435"/>
      <c r="T51" s="436"/>
      <c r="U51" s="484" t="s">
        <v>58</v>
      </c>
      <c r="V51" s="485"/>
      <c r="W51" s="486" t="s">
        <v>174</v>
      </c>
      <c r="X51" s="487"/>
      <c r="Y51" s="487"/>
      <c r="Z51" s="426" t="s">
        <v>203</v>
      </c>
      <c r="AA51" s="426"/>
      <c r="AB51" s="426"/>
      <c r="AC51" s="526"/>
      <c r="AD51" s="526"/>
      <c r="AE51" s="526"/>
      <c r="AF51" s="526"/>
      <c r="AG51" s="526"/>
      <c r="AH51" s="526"/>
      <c r="AI51" s="526"/>
      <c r="AJ51" s="526"/>
      <c r="AK51" s="526"/>
      <c r="AL51" s="526"/>
      <c r="AM51" s="527"/>
    </row>
    <row r="52" spans="1:39" ht="13.5" customHeight="1">
      <c r="A52" s="422" t="s">
        <v>272</v>
      </c>
      <c r="B52" s="423"/>
      <c r="C52" s="423"/>
      <c r="D52" s="423"/>
      <c r="E52" s="423"/>
      <c r="F52" s="423"/>
      <c r="G52" s="423"/>
      <c r="H52" s="423"/>
      <c r="I52" s="423"/>
      <c r="J52" s="423"/>
      <c r="K52" s="423"/>
      <c r="L52" s="423"/>
      <c r="M52" s="423"/>
      <c r="N52" s="423"/>
      <c r="O52" s="423"/>
      <c r="P52" s="423"/>
      <c r="Q52" s="423"/>
      <c r="R52" s="423"/>
      <c r="S52" s="423"/>
      <c r="T52" s="424"/>
      <c r="U52" s="528"/>
      <c r="V52" s="529"/>
      <c r="W52" s="529"/>
      <c r="X52" s="529"/>
      <c r="Y52" s="529"/>
      <c r="Z52" s="529"/>
      <c r="AA52" s="529"/>
      <c r="AB52" s="529"/>
      <c r="AC52" s="529"/>
      <c r="AD52" s="529"/>
      <c r="AE52" s="529"/>
      <c r="AF52" s="529"/>
      <c r="AG52" s="529"/>
      <c r="AH52" s="529"/>
      <c r="AI52" s="529"/>
      <c r="AJ52" s="529"/>
      <c r="AK52" s="529"/>
      <c r="AL52" s="529"/>
      <c r="AM52" s="530"/>
    </row>
    <row r="53" spans="1:39" ht="62.25" customHeight="1">
      <c r="A53" s="425"/>
      <c r="B53" s="426"/>
      <c r="C53" s="426"/>
      <c r="D53" s="426"/>
      <c r="E53" s="426"/>
      <c r="F53" s="426"/>
      <c r="G53" s="426"/>
      <c r="H53" s="426"/>
      <c r="I53" s="426"/>
      <c r="J53" s="426"/>
      <c r="K53" s="426"/>
      <c r="L53" s="426"/>
      <c r="M53" s="426"/>
      <c r="N53" s="426"/>
      <c r="O53" s="426"/>
      <c r="P53" s="426"/>
      <c r="Q53" s="426"/>
      <c r="R53" s="426"/>
      <c r="S53" s="426"/>
      <c r="T53" s="427"/>
      <c r="U53" s="531"/>
      <c r="V53" s="532"/>
      <c r="W53" s="532"/>
      <c r="X53" s="532"/>
      <c r="Y53" s="532"/>
      <c r="Z53" s="532"/>
      <c r="AA53" s="532"/>
      <c r="AB53" s="532"/>
      <c r="AC53" s="532"/>
      <c r="AD53" s="532"/>
      <c r="AE53" s="532"/>
      <c r="AF53" s="532"/>
      <c r="AG53" s="532"/>
      <c r="AH53" s="532"/>
      <c r="AI53" s="532"/>
      <c r="AJ53" s="532"/>
      <c r="AK53" s="532"/>
      <c r="AL53" s="532"/>
      <c r="AM53" s="533"/>
    </row>
    <row r="54" spans="1:39" ht="12" customHeight="1">
      <c r="A54" s="422" t="s">
        <v>22</v>
      </c>
      <c r="B54" s="423"/>
      <c r="C54" s="423"/>
      <c r="D54" s="423"/>
      <c r="E54" s="423"/>
      <c r="F54" s="423"/>
      <c r="G54" s="423"/>
      <c r="H54" s="423"/>
      <c r="I54" s="423"/>
      <c r="J54" s="423"/>
      <c r="K54" s="423"/>
      <c r="L54" s="423"/>
      <c r="M54" s="423"/>
      <c r="N54" s="423"/>
      <c r="O54" s="423"/>
      <c r="P54" s="423"/>
      <c r="Q54" s="423"/>
      <c r="R54" s="423"/>
      <c r="S54" s="423"/>
      <c r="T54" s="424"/>
      <c r="U54" s="543"/>
      <c r="V54" s="544"/>
      <c r="W54" s="544"/>
      <c r="X54" s="544"/>
      <c r="Y54" s="544"/>
      <c r="Z54" s="544"/>
      <c r="AA54" s="544"/>
      <c r="AB54" s="544"/>
      <c r="AC54" s="544"/>
      <c r="AD54" s="544"/>
      <c r="AE54" s="544"/>
      <c r="AF54" s="544"/>
      <c r="AG54" s="544"/>
      <c r="AH54" s="544"/>
      <c r="AI54" s="544"/>
      <c r="AJ54" s="544"/>
      <c r="AK54" s="544"/>
      <c r="AL54" s="544"/>
      <c r="AM54" s="545"/>
    </row>
    <row r="55" spans="1:39" ht="18.75" customHeight="1">
      <c r="A55" s="425"/>
      <c r="B55" s="426"/>
      <c r="C55" s="426"/>
      <c r="D55" s="426"/>
      <c r="E55" s="426"/>
      <c r="F55" s="426"/>
      <c r="G55" s="426"/>
      <c r="H55" s="426"/>
      <c r="I55" s="426"/>
      <c r="J55" s="426"/>
      <c r="K55" s="426"/>
      <c r="L55" s="426"/>
      <c r="M55" s="426"/>
      <c r="N55" s="426"/>
      <c r="O55" s="426"/>
      <c r="P55" s="426"/>
      <c r="Q55" s="426"/>
      <c r="R55" s="426"/>
      <c r="S55" s="426"/>
      <c r="T55" s="427"/>
      <c r="U55" s="546"/>
      <c r="V55" s="547"/>
      <c r="W55" s="547"/>
      <c r="X55" s="547"/>
      <c r="Y55" s="547"/>
      <c r="Z55" s="547"/>
      <c r="AA55" s="547"/>
      <c r="AB55" s="547"/>
      <c r="AC55" s="547"/>
      <c r="AD55" s="547"/>
      <c r="AE55" s="547"/>
      <c r="AF55" s="547"/>
      <c r="AG55" s="547"/>
      <c r="AH55" s="547"/>
      <c r="AI55" s="547"/>
      <c r="AJ55" s="547"/>
      <c r="AK55" s="547"/>
      <c r="AL55" s="547"/>
      <c r="AM55" s="548"/>
    </row>
    <row r="56" spans="1:39" ht="18.75" customHeight="1">
      <c r="A56" s="115"/>
      <c r="B56" s="115"/>
      <c r="C56" s="115"/>
      <c r="D56" s="115"/>
      <c r="E56" s="115"/>
      <c r="F56" s="115"/>
      <c r="G56" s="115"/>
      <c r="H56" s="115"/>
      <c r="I56" s="115"/>
      <c r="J56" s="115"/>
      <c r="K56" s="115"/>
      <c r="L56" s="115"/>
      <c r="M56" s="115"/>
      <c r="N56" s="115"/>
      <c r="O56" s="115"/>
      <c r="P56" s="115"/>
      <c r="Q56" s="115"/>
      <c r="R56" s="115"/>
      <c r="S56" s="115"/>
      <c r="T56" s="115"/>
      <c r="U56" s="126"/>
      <c r="V56" s="126"/>
      <c r="W56" s="126"/>
      <c r="X56" s="126"/>
      <c r="Y56" s="126"/>
      <c r="Z56" s="126"/>
      <c r="AA56" s="126"/>
      <c r="AB56" s="126"/>
      <c r="AC56" s="126"/>
      <c r="AD56" s="126"/>
      <c r="AE56" s="126"/>
      <c r="AF56" s="126"/>
      <c r="AG56" s="126"/>
      <c r="AH56" s="126"/>
      <c r="AI56" s="126"/>
      <c r="AJ56" s="126"/>
      <c r="AK56" s="126"/>
      <c r="AL56" s="126"/>
      <c r="AM56" s="126"/>
    </row>
    <row r="57" spans="1:39" ht="24" customHeight="1">
      <c r="B57" s="127"/>
      <c r="C57" s="549" t="s">
        <v>315</v>
      </c>
      <c r="D57" s="549"/>
      <c r="E57" s="549"/>
      <c r="F57" s="549"/>
      <c r="G57" s="549"/>
      <c r="H57" s="549"/>
      <c r="I57" s="549"/>
      <c r="J57" s="549"/>
      <c r="K57" s="549"/>
      <c r="L57" s="549"/>
      <c r="M57" s="549"/>
      <c r="N57" s="549"/>
      <c r="O57" s="549"/>
      <c r="P57" s="549"/>
      <c r="Q57" s="549"/>
      <c r="R57" s="549"/>
      <c r="S57" s="549"/>
      <c r="T57" s="549"/>
      <c r="U57" s="549"/>
      <c r="V57" s="549"/>
      <c r="W57" s="549"/>
      <c r="X57" s="549"/>
      <c r="Y57" s="549"/>
      <c r="Z57" s="549"/>
      <c r="AA57" s="549"/>
      <c r="AB57" s="549"/>
      <c r="AC57" s="549"/>
      <c r="AD57" s="549"/>
      <c r="AE57" s="549"/>
      <c r="AF57" s="549"/>
      <c r="AG57" s="549"/>
      <c r="AH57" s="549"/>
      <c r="AI57" s="549"/>
      <c r="AJ57" s="549"/>
      <c r="AK57" s="549"/>
      <c r="AL57" s="549"/>
      <c r="AM57" s="549"/>
    </row>
    <row r="58" spans="1:39" ht="15" customHeight="1">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row>
    <row r="59" spans="1:39" ht="40.5" customHeight="1">
      <c r="A59" s="488" t="s">
        <v>269</v>
      </c>
      <c r="B59" s="489"/>
      <c r="C59" s="489"/>
      <c r="D59" s="489"/>
      <c r="E59" s="489"/>
      <c r="F59" s="489"/>
      <c r="G59" s="489"/>
      <c r="H59" s="489"/>
      <c r="I59" s="489"/>
      <c r="J59" s="489"/>
      <c r="K59" s="489"/>
      <c r="L59" s="489"/>
      <c r="M59" s="489"/>
      <c r="N59" s="489"/>
      <c r="O59" s="489"/>
      <c r="P59" s="489"/>
      <c r="Q59" s="489"/>
      <c r="R59" s="489"/>
      <c r="S59" s="489"/>
      <c r="T59" s="489"/>
      <c r="U59" s="489"/>
      <c r="V59" s="489"/>
      <c r="W59" s="489"/>
      <c r="X59" s="489"/>
      <c r="Y59" s="489"/>
      <c r="Z59" s="489"/>
      <c r="AA59" s="489"/>
      <c r="AB59" s="489"/>
      <c r="AC59" s="489"/>
      <c r="AD59" s="489"/>
      <c r="AE59" s="489"/>
      <c r="AF59" s="489"/>
      <c r="AG59" s="489"/>
      <c r="AH59" s="489"/>
      <c r="AI59" s="489"/>
      <c r="AJ59" s="489"/>
      <c r="AK59" s="489"/>
      <c r="AL59" s="489"/>
      <c r="AM59" s="489"/>
    </row>
    <row r="60" spans="1:39" ht="36.75" customHeight="1">
      <c r="A60" s="482" t="s">
        <v>128</v>
      </c>
      <c r="B60" s="482"/>
      <c r="C60" s="482"/>
      <c r="D60" s="482"/>
      <c r="E60" s="482"/>
      <c r="F60" s="482"/>
      <c r="G60" s="482"/>
      <c r="H60" s="482"/>
      <c r="I60" s="482"/>
      <c r="J60" s="482"/>
      <c r="K60" s="482"/>
      <c r="L60" s="482"/>
      <c r="M60" s="482"/>
      <c r="N60" s="482"/>
      <c r="O60" s="482"/>
      <c r="P60" s="482"/>
      <c r="Q60" s="482"/>
      <c r="R60" s="482"/>
      <c r="S60" s="482"/>
      <c r="T60" s="482"/>
      <c r="U60" s="482"/>
      <c r="V60" s="482"/>
      <c r="W60" s="482"/>
      <c r="X60" s="482"/>
      <c r="Y60" s="483"/>
      <c r="Z60" s="491" t="s">
        <v>273</v>
      </c>
      <c r="AA60" s="491"/>
      <c r="AB60" s="491"/>
      <c r="AC60" s="491"/>
      <c r="AD60" s="491"/>
      <c r="AE60" s="491"/>
      <c r="AF60" s="491"/>
      <c r="AG60" s="491"/>
      <c r="AH60" s="491"/>
      <c r="AI60" s="534" t="str">
        <f>IF(第４号様式の１!U43=0,"",第４号様式の１!U43)</f>
        <v/>
      </c>
      <c r="AJ60" s="534"/>
      <c r="AK60" s="534"/>
      <c r="AL60" s="534"/>
      <c r="AM60" s="534"/>
    </row>
    <row r="61" spans="1:39" ht="30" customHeight="1">
      <c r="A61" s="422" t="s">
        <v>148</v>
      </c>
      <c r="B61" s="423"/>
      <c r="C61" s="423"/>
      <c r="D61" s="423"/>
      <c r="E61" s="423"/>
      <c r="F61" s="423"/>
      <c r="G61" s="423"/>
      <c r="H61" s="423"/>
      <c r="I61" s="423"/>
      <c r="J61" s="423"/>
      <c r="K61" s="423"/>
      <c r="L61" s="423"/>
      <c r="M61" s="423"/>
      <c r="N61" s="423"/>
      <c r="O61" s="423"/>
      <c r="P61" s="423"/>
      <c r="Q61" s="423"/>
      <c r="R61" s="423"/>
      <c r="S61" s="423"/>
      <c r="T61" s="424"/>
      <c r="U61" s="454" t="s">
        <v>58</v>
      </c>
      <c r="V61" s="455"/>
      <c r="W61" s="462" t="s">
        <v>57</v>
      </c>
      <c r="X61" s="463"/>
      <c r="Y61" s="463"/>
      <c r="Z61" s="463"/>
      <c r="AA61" s="463"/>
      <c r="AB61" s="463"/>
      <c r="AC61" s="463"/>
      <c r="AD61" s="463"/>
      <c r="AE61" s="463"/>
      <c r="AF61" s="463"/>
      <c r="AG61" s="463"/>
      <c r="AH61" s="463"/>
      <c r="AI61" s="463"/>
      <c r="AJ61" s="463"/>
      <c r="AK61" s="463"/>
      <c r="AL61" s="463"/>
      <c r="AM61" s="467"/>
    </row>
    <row r="62" spans="1:39" ht="30" customHeight="1">
      <c r="A62" s="464"/>
      <c r="B62" s="416"/>
      <c r="C62" s="416"/>
      <c r="D62" s="416"/>
      <c r="E62" s="416"/>
      <c r="F62" s="416"/>
      <c r="G62" s="416"/>
      <c r="H62" s="416"/>
      <c r="I62" s="416"/>
      <c r="J62" s="416"/>
      <c r="K62" s="416"/>
      <c r="L62" s="416"/>
      <c r="M62" s="416"/>
      <c r="N62" s="416"/>
      <c r="O62" s="416"/>
      <c r="P62" s="416"/>
      <c r="Q62" s="416"/>
      <c r="R62" s="416"/>
      <c r="S62" s="416"/>
      <c r="T62" s="465"/>
      <c r="U62" s="454" t="s">
        <v>58</v>
      </c>
      <c r="V62" s="455"/>
      <c r="W62" s="462" t="s">
        <v>59</v>
      </c>
      <c r="X62" s="463"/>
      <c r="Y62" s="463"/>
      <c r="Z62" s="420" t="s">
        <v>203</v>
      </c>
      <c r="AA62" s="420"/>
      <c r="AB62" s="420"/>
      <c r="AC62" s="452"/>
      <c r="AD62" s="452"/>
      <c r="AE62" s="452"/>
      <c r="AF62" s="452"/>
      <c r="AG62" s="452"/>
      <c r="AH62" s="452"/>
      <c r="AI62" s="452"/>
      <c r="AJ62" s="452"/>
      <c r="AK62" s="452"/>
      <c r="AL62" s="452"/>
      <c r="AM62" s="453"/>
    </row>
    <row r="63" spans="1:39" ht="30" customHeight="1">
      <c r="A63" s="464"/>
      <c r="B63" s="416"/>
      <c r="C63" s="416"/>
      <c r="D63" s="416"/>
      <c r="E63" s="416"/>
      <c r="F63" s="416"/>
      <c r="G63" s="416"/>
      <c r="H63" s="416"/>
      <c r="I63" s="416"/>
      <c r="J63" s="416"/>
      <c r="K63" s="416"/>
      <c r="L63" s="416"/>
      <c r="M63" s="416"/>
      <c r="N63" s="416"/>
      <c r="O63" s="416"/>
      <c r="P63" s="416"/>
      <c r="Q63" s="416"/>
      <c r="R63" s="416"/>
      <c r="S63" s="416"/>
      <c r="T63" s="465"/>
      <c r="U63" s="454" t="s">
        <v>58</v>
      </c>
      <c r="V63" s="455"/>
      <c r="W63" s="456" t="s">
        <v>291</v>
      </c>
      <c r="X63" s="457"/>
      <c r="Y63" s="457"/>
      <c r="Z63" s="457"/>
      <c r="AA63" s="457"/>
      <c r="AB63" s="457"/>
      <c r="AC63" s="457"/>
      <c r="AD63" s="457"/>
      <c r="AE63" s="457"/>
      <c r="AF63" s="457"/>
      <c r="AG63" s="457"/>
      <c r="AH63" s="457"/>
      <c r="AI63" s="457"/>
      <c r="AJ63" s="457"/>
      <c r="AK63" s="457"/>
      <c r="AL63" s="457"/>
      <c r="AM63" s="458"/>
    </row>
    <row r="64" spans="1:39" ht="30" customHeight="1">
      <c r="A64" s="425"/>
      <c r="B64" s="426"/>
      <c r="C64" s="426"/>
      <c r="D64" s="426"/>
      <c r="E64" s="426"/>
      <c r="F64" s="426"/>
      <c r="G64" s="426"/>
      <c r="H64" s="426"/>
      <c r="I64" s="426"/>
      <c r="J64" s="426"/>
      <c r="K64" s="426"/>
      <c r="L64" s="426"/>
      <c r="M64" s="426"/>
      <c r="N64" s="426"/>
      <c r="O64" s="426"/>
      <c r="P64" s="426"/>
      <c r="Q64" s="426"/>
      <c r="R64" s="426"/>
      <c r="S64" s="426"/>
      <c r="T64" s="427"/>
      <c r="U64" s="454" t="s">
        <v>58</v>
      </c>
      <c r="V64" s="455"/>
      <c r="W64" s="459" t="s">
        <v>174</v>
      </c>
      <c r="X64" s="459"/>
      <c r="Y64" s="459"/>
      <c r="Z64" s="426" t="s">
        <v>203</v>
      </c>
      <c r="AA64" s="426"/>
      <c r="AB64" s="426"/>
      <c r="AC64" s="460"/>
      <c r="AD64" s="460"/>
      <c r="AE64" s="460"/>
      <c r="AF64" s="460"/>
      <c r="AG64" s="460"/>
      <c r="AH64" s="460"/>
      <c r="AI64" s="460"/>
      <c r="AJ64" s="460"/>
      <c r="AK64" s="460"/>
      <c r="AL64" s="460"/>
      <c r="AM64" s="461"/>
    </row>
    <row r="65" spans="1:39" ht="28.5" customHeight="1">
      <c r="A65" s="419" t="s">
        <v>267</v>
      </c>
      <c r="B65" s="420"/>
      <c r="C65" s="420"/>
      <c r="D65" s="420"/>
      <c r="E65" s="420"/>
      <c r="F65" s="420"/>
      <c r="G65" s="420"/>
      <c r="H65" s="420"/>
      <c r="I65" s="420"/>
      <c r="J65" s="420"/>
      <c r="K65" s="420"/>
      <c r="L65" s="420"/>
      <c r="M65" s="420"/>
      <c r="N65" s="420"/>
      <c r="O65" s="420"/>
      <c r="P65" s="420"/>
      <c r="Q65" s="420"/>
      <c r="R65" s="420"/>
      <c r="S65" s="420"/>
      <c r="T65" s="421"/>
      <c r="U65" s="466" t="s">
        <v>268</v>
      </c>
      <c r="V65" s="438"/>
      <c r="W65" s="439"/>
      <c r="X65" s="439"/>
      <c r="Y65" s="82" t="s">
        <v>64</v>
      </c>
      <c r="Z65" s="439"/>
      <c r="AA65" s="439"/>
      <c r="AB65" s="82" t="s">
        <v>106</v>
      </c>
      <c r="AC65" s="80"/>
      <c r="AD65" s="437" t="s">
        <v>107</v>
      </c>
      <c r="AE65" s="437"/>
      <c r="AF65" s="438" t="s">
        <v>268</v>
      </c>
      <c r="AG65" s="438"/>
      <c r="AH65" s="439"/>
      <c r="AI65" s="439"/>
      <c r="AJ65" s="82" t="s">
        <v>64</v>
      </c>
      <c r="AK65" s="439"/>
      <c r="AL65" s="439"/>
      <c r="AM65" s="82" t="s">
        <v>106</v>
      </c>
    </row>
    <row r="66" spans="1:39" ht="11.25" customHeight="1">
      <c r="A66" s="428" t="s">
        <v>280</v>
      </c>
      <c r="B66" s="429"/>
      <c r="C66" s="429"/>
      <c r="D66" s="429"/>
      <c r="E66" s="429"/>
      <c r="F66" s="429"/>
      <c r="G66" s="429"/>
      <c r="H66" s="429"/>
      <c r="I66" s="429"/>
      <c r="J66" s="429"/>
      <c r="K66" s="429"/>
      <c r="L66" s="429"/>
      <c r="M66" s="429"/>
      <c r="N66" s="429"/>
      <c r="O66" s="429"/>
      <c r="P66" s="429"/>
      <c r="Q66" s="429"/>
      <c r="R66" s="429"/>
      <c r="S66" s="429"/>
      <c r="T66" s="430"/>
      <c r="U66" s="446"/>
      <c r="V66" s="447"/>
      <c r="W66" s="447"/>
      <c r="X66" s="447"/>
      <c r="Y66" s="447"/>
      <c r="Z66" s="447"/>
      <c r="AA66" s="447"/>
      <c r="AB66" s="447"/>
      <c r="AC66" s="447"/>
      <c r="AD66" s="447"/>
      <c r="AE66" s="447"/>
      <c r="AF66" s="447"/>
      <c r="AG66" s="447"/>
      <c r="AH66" s="447"/>
      <c r="AI66" s="447"/>
      <c r="AJ66" s="447"/>
      <c r="AK66" s="447"/>
      <c r="AL66" s="447"/>
      <c r="AM66" s="448"/>
    </row>
    <row r="67" spans="1:39" ht="13.5" customHeight="1">
      <c r="A67" s="431"/>
      <c r="B67" s="432"/>
      <c r="C67" s="432"/>
      <c r="D67" s="432"/>
      <c r="E67" s="432"/>
      <c r="F67" s="432"/>
      <c r="G67" s="432"/>
      <c r="H67" s="432"/>
      <c r="I67" s="432"/>
      <c r="J67" s="432"/>
      <c r="K67" s="432"/>
      <c r="L67" s="432"/>
      <c r="M67" s="432"/>
      <c r="N67" s="432"/>
      <c r="O67" s="432"/>
      <c r="P67" s="432"/>
      <c r="Q67" s="432"/>
      <c r="R67" s="432"/>
      <c r="S67" s="432"/>
      <c r="T67" s="433"/>
      <c r="U67" s="446"/>
      <c r="V67" s="447"/>
      <c r="W67" s="447"/>
      <c r="X67" s="447"/>
      <c r="Y67" s="447"/>
      <c r="Z67" s="447"/>
      <c r="AA67" s="447"/>
      <c r="AB67" s="447"/>
      <c r="AC67" s="447"/>
      <c r="AD67" s="447"/>
      <c r="AE67" s="447"/>
      <c r="AF67" s="447"/>
      <c r="AG67" s="447"/>
      <c r="AH67" s="447"/>
      <c r="AI67" s="447"/>
      <c r="AJ67" s="447"/>
      <c r="AK67" s="447"/>
      <c r="AL67" s="447"/>
      <c r="AM67" s="448"/>
    </row>
    <row r="68" spans="1:39" ht="13.5" customHeight="1">
      <c r="A68" s="431"/>
      <c r="B68" s="432"/>
      <c r="C68" s="432"/>
      <c r="D68" s="432"/>
      <c r="E68" s="432"/>
      <c r="F68" s="432"/>
      <c r="G68" s="432"/>
      <c r="H68" s="432"/>
      <c r="I68" s="432"/>
      <c r="J68" s="432"/>
      <c r="K68" s="432"/>
      <c r="L68" s="432"/>
      <c r="M68" s="432"/>
      <c r="N68" s="432"/>
      <c r="O68" s="432"/>
      <c r="P68" s="432"/>
      <c r="Q68" s="432"/>
      <c r="R68" s="432"/>
      <c r="S68" s="432"/>
      <c r="T68" s="433"/>
      <c r="U68" s="446"/>
      <c r="V68" s="447"/>
      <c r="W68" s="447"/>
      <c r="X68" s="447"/>
      <c r="Y68" s="447"/>
      <c r="Z68" s="447"/>
      <c r="AA68" s="447"/>
      <c r="AB68" s="447"/>
      <c r="AC68" s="447"/>
      <c r="AD68" s="447"/>
      <c r="AE68" s="447"/>
      <c r="AF68" s="447"/>
      <c r="AG68" s="447"/>
      <c r="AH68" s="447"/>
      <c r="AI68" s="447"/>
      <c r="AJ68" s="447"/>
      <c r="AK68" s="447"/>
      <c r="AL68" s="447"/>
      <c r="AM68" s="448"/>
    </row>
    <row r="69" spans="1:39" ht="13.5" customHeight="1">
      <c r="A69" s="431"/>
      <c r="B69" s="432"/>
      <c r="C69" s="432"/>
      <c r="D69" s="432"/>
      <c r="E69" s="432"/>
      <c r="F69" s="432"/>
      <c r="G69" s="432"/>
      <c r="H69" s="432"/>
      <c r="I69" s="432"/>
      <c r="J69" s="432"/>
      <c r="K69" s="432"/>
      <c r="L69" s="432"/>
      <c r="M69" s="432"/>
      <c r="N69" s="432"/>
      <c r="O69" s="432"/>
      <c r="P69" s="432"/>
      <c r="Q69" s="432"/>
      <c r="R69" s="432"/>
      <c r="S69" s="432"/>
      <c r="T69" s="433"/>
      <c r="U69" s="446"/>
      <c r="V69" s="447"/>
      <c r="W69" s="447"/>
      <c r="X69" s="447"/>
      <c r="Y69" s="447"/>
      <c r="Z69" s="447"/>
      <c r="AA69" s="447"/>
      <c r="AB69" s="447"/>
      <c r="AC69" s="447"/>
      <c r="AD69" s="447"/>
      <c r="AE69" s="447"/>
      <c r="AF69" s="447"/>
      <c r="AG69" s="447"/>
      <c r="AH69" s="447"/>
      <c r="AI69" s="447"/>
      <c r="AJ69" s="447"/>
      <c r="AK69" s="447"/>
      <c r="AL69" s="447"/>
      <c r="AM69" s="448"/>
    </row>
    <row r="70" spans="1:39" ht="36" customHeight="1">
      <c r="A70" s="434"/>
      <c r="B70" s="435"/>
      <c r="C70" s="435"/>
      <c r="D70" s="435"/>
      <c r="E70" s="435"/>
      <c r="F70" s="435"/>
      <c r="G70" s="435"/>
      <c r="H70" s="435"/>
      <c r="I70" s="435"/>
      <c r="J70" s="435"/>
      <c r="K70" s="435"/>
      <c r="L70" s="435"/>
      <c r="M70" s="435"/>
      <c r="N70" s="435"/>
      <c r="O70" s="435"/>
      <c r="P70" s="435"/>
      <c r="Q70" s="435"/>
      <c r="R70" s="435"/>
      <c r="S70" s="435"/>
      <c r="T70" s="436"/>
      <c r="U70" s="449"/>
      <c r="V70" s="450"/>
      <c r="W70" s="450"/>
      <c r="X70" s="450"/>
      <c r="Y70" s="450"/>
      <c r="Z70" s="450"/>
      <c r="AA70" s="450"/>
      <c r="AB70" s="450"/>
      <c r="AC70" s="450"/>
      <c r="AD70" s="450"/>
      <c r="AE70" s="450"/>
      <c r="AF70" s="450"/>
      <c r="AG70" s="450"/>
      <c r="AH70" s="450"/>
      <c r="AI70" s="450"/>
      <c r="AJ70" s="450"/>
      <c r="AK70" s="450"/>
      <c r="AL70" s="450"/>
      <c r="AM70" s="451"/>
    </row>
    <row r="74" spans="1:39" ht="36" customHeight="1">
      <c r="A74" s="482" t="s">
        <v>158</v>
      </c>
      <c r="B74" s="482"/>
      <c r="C74" s="482"/>
      <c r="D74" s="482"/>
      <c r="E74" s="482"/>
      <c r="F74" s="482"/>
      <c r="G74" s="482"/>
      <c r="H74" s="482"/>
      <c r="I74" s="482"/>
      <c r="J74" s="482"/>
      <c r="K74" s="482"/>
      <c r="L74" s="482"/>
      <c r="M74" s="482"/>
      <c r="N74" s="482"/>
      <c r="O74" s="482"/>
      <c r="P74" s="482"/>
      <c r="Q74" s="482"/>
      <c r="R74" s="482"/>
      <c r="S74" s="482"/>
      <c r="T74" s="482"/>
      <c r="U74" s="482"/>
      <c r="V74" s="482"/>
      <c r="W74" s="482"/>
      <c r="X74" s="482"/>
      <c r="Y74" s="483"/>
      <c r="Z74" s="491" t="s">
        <v>273</v>
      </c>
      <c r="AA74" s="491"/>
      <c r="AB74" s="491"/>
      <c r="AC74" s="491"/>
      <c r="AD74" s="491"/>
      <c r="AE74" s="491"/>
      <c r="AF74" s="491"/>
      <c r="AG74" s="491"/>
      <c r="AH74" s="491"/>
      <c r="AI74" s="492" t="str">
        <f>IF(第４号様式の１!U79=0,"",第４号様式の１!U79)</f>
        <v/>
      </c>
      <c r="AJ74" s="492"/>
      <c r="AK74" s="492"/>
      <c r="AL74" s="492"/>
      <c r="AM74" s="492"/>
    </row>
    <row r="75" spans="1:39" ht="30" customHeight="1">
      <c r="A75" s="422" t="s">
        <v>148</v>
      </c>
      <c r="B75" s="423"/>
      <c r="C75" s="423"/>
      <c r="D75" s="423"/>
      <c r="E75" s="423"/>
      <c r="F75" s="423"/>
      <c r="G75" s="423"/>
      <c r="H75" s="423"/>
      <c r="I75" s="423"/>
      <c r="J75" s="423"/>
      <c r="K75" s="423"/>
      <c r="L75" s="423"/>
      <c r="M75" s="423"/>
      <c r="N75" s="423"/>
      <c r="O75" s="423"/>
      <c r="P75" s="423"/>
      <c r="Q75" s="423"/>
      <c r="R75" s="423"/>
      <c r="S75" s="423"/>
      <c r="T75" s="424"/>
      <c r="U75" s="454" t="s">
        <v>58</v>
      </c>
      <c r="V75" s="455"/>
      <c r="W75" s="463" t="s">
        <v>57</v>
      </c>
      <c r="X75" s="463"/>
      <c r="Y75" s="463"/>
      <c r="Z75" s="463"/>
      <c r="AA75" s="463"/>
      <c r="AB75" s="463"/>
      <c r="AC75" s="463"/>
      <c r="AD75" s="463"/>
      <c r="AE75" s="463"/>
      <c r="AF75" s="463"/>
      <c r="AG75" s="463"/>
      <c r="AH75" s="463"/>
      <c r="AI75" s="463"/>
      <c r="AJ75" s="463"/>
      <c r="AK75" s="463"/>
      <c r="AL75" s="463"/>
      <c r="AM75" s="467"/>
    </row>
    <row r="76" spans="1:39" ht="30" customHeight="1">
      <c r="A76" s="464"/>
      <c r="B76" s="416"/>
      <c r="C76" s="416"/>
      <c r="D76" s="416"/>
      <c r="E76" s="416"/>
      <c r="F76" s="416"/>
      <c r="G76" s="416"/>
      <c r="H76" s="416"/>
      <c r="I76" s="416"/>
      <c r="J76" s="416"/>
      <c r="K76" s="416"/>
      <c r="L76" s="416"/>
      <c r="M76" s="416"/>
      <c r="N76" s="416"/>
      <c r="O76" s="416"/>
      <c r="P76" s="416"/>
      <c r="Q76" s="416"/>
      <c r="R76" s="416"/>
      <c r="S76" s="416"/>
      <c r="T76" s="465"/>
      <c r="U76" s="454" t="s">
        <v>58</v>
      </c>
      <c r="V76" s="455"/>
      <c r="W76" s="463" t="s">
        <v>59</v>
      </c>
      <c r="X76" s="463"/>
      <c r="Y76" s="463"/>
      <c r="Z76" s="420" t="s">
        <v>203</v>
      </c>
      <c r="AA76" s="420"/>
      <c r="AB76" s="420"/>
      <c r="AC76" s="452"/>
      <c r="AD76" s="452"/>
      <c r="AE76" s="452"/>
      <c r="AF76" s="452"/>
      <c r="AG76" s="452"/>
      <c r="AH76" s="452"/>
      <c r="AI76" s="452"/>
      <c r="AJ76" s="452"/>
      <c r="AK76" s="452"/>
      <c r="AL76" s="452"/>
      <c r="AM76" s="453"/>
    </row>
    <row r="77" spans="1:39" ht="30" customHeight="1">
      <c r="A77" s="464"/>
      <c r="B77" s="416"/>
      <c r="C77" s="416"/>
      <c r="D77" s="416"/>
      <c r="E77" s="416"/>
      <c r="F77" s="416"/>
      <c r="G77" s="416"/>
      <c r="H77" s="416"/>
      <c r="I77" s="416"/>
      <c r="J77" s="416"/>
      <c r="K77" s="416"/>
      <c r="L77" s="416"/>
      <c r="M77" s="416"/>
      <c r="N77" s="416"/>
      <c r="O77" s="416"/>
      <c r="P77" s="416"/>
      <c r="Q77" s="416"/>
      <c r="R77" s="416"/>
      <c r="S77" s="416"/>
      <c r="T77" s="465"/>
      <c r="U77" s="454" t="s">
        <v>58</v>
      </c>
      <c r="V77" s="455"/>
      <c r="W77" s="457" t="s">
        <v>124</v>
      </c>
      <c r="X77" s="457"/>
      <c r="Y77" s="457"/>
      <c r="Z77" s="457"/>
      <c r="AA77" s="457"/>
      <c r="AB77" s="457"/>
      <c r="AC77" s="457"/>
      <c r="AD77" s="457"/>
      <c r="AE77" s="457"/>
      <c r="AF77" s="457"/>
      <c r="AG77" s="457"/>
      <c r="AH77" s="457"/>
      <c r="AI77" s="457"/>
      <c r="AJ77" s="457"/>
      <c r="AK77" s="457"/>
      <c r="AL77" s="457"/>
      <c r="AM77" s="458"/>
    </row>
    <row r="78" spans="1:39" ht="30" customHeight="1">
      <c r="A78" s="425"/>
      <c r="B78" s="426"/>
      <c r="C78" s="426"/>
      <c r="D78" s="426"/>
      <c r="E78" s="426"/>
      <c r="F78" s="426"/>
      <c r="G78" s="426"/>
      <c r="H78" s="426"/>
      <c r="I78" s="426"/>
      <c r="J78" s="426"/>
      <c r="K78" s="426"/>
      <c r="L78" s="426"/>
      <c r="M78" s="426"/>
      <c r="N78" s="426"/>
      <c r="O78" s="426"/>
      <c r="P78" s="426"/>
      <c r="Q78" s="426"/>
      <c r="R78" s="426"/>
      <c r="S78" s="426"/>
      <c r="T78" s="427"/>
      <c r="U78" s="454" t="s">
        <v>58</v>
      </c>
      <c r="V78" s="455"/>
      <c r="W78" s="459" t="s">
        <v>174</v>
      </c>
      <c r="X78" s="459"/>
      <c r="Y78" s="459"/>
      <c r="Z78" s="426" t="s">
        <v>203</v>
      </c>
      <c r="AA78" s="426"/>
      <c r="AB78" s="426"/>
      <c r="AC78" s="460"/>
      <c r="AD78" s="460"/>
      <c r="AE78" s="460"/>
      <c r="AF78" s="460"/>
      <c r="AG78" s="460"/>
      <c r="AH78" s="460"/>
      <c r="AI78" s="460"/>
      <c r="AJ78" s="460"/>
      <c r="AK78" s="460"/>
      <c r="AL78" s="460"/>
      <c r="AM78" s="461"/>
    </row>
    <row r="79" spans="1:39" ht="24" customHeight="1">
      <c r="A79" s="419" t="s">
        <v>267</v>
      </c>
      <c r="B79" s="420"/>
      <c r="C79" s="420"/>
      <c r="D79" s="420"/>
      <c r="E79" s="420"/>
      <c r="F79" s="420"/>
      <c r="G79" s="420"/>
      <c r="H79" s="420"/>
      <c r="I79" s="420"/>
      <c r="J79" s="420"/>
      <c r="K79" s="420"/>
      <c r="L79" s="420"/>
      <c r="M79" s="420"/>
      <c r="N79" s="420"/>
      <c r="O79" s="420"/>
      <c r="P79" s="420"/>
      <c r="Q79" s="420"/>
      <c r="R79" s="420"/>
      <c r="S79" s="420"/>
      <c r="T79" s="421"/>
      <c r="U79" s="470" t="s">
        <v>263</v>
      </c>
      <c r="V79" s="437"/>
      <c r="W79" s="439"/>
      <c r="X79" s="439"/>
      <c r="Y79" s="80" t="s">
        <v>64</v>
      </c>
      <c r="Z79" s="439"/>
      <c r="AA79" s="439"/>
      <c r="AB79" s="80" t="s">
        <v>106</v>
      </c>
      <c r="AC79" s="80"/>
      <c r="AD79" s="437" t="s">
        <v>25</v>
      </c>
      <c r="AE79" s="437"/>
      <c r="AF79" s="437" t="s">
        <v>263</v>
      </c>
      <c r="AG79" s="437"/>
      <c r="AH79" s="439"/>
      <c r="AI79" s="439"/>
      <c r="AJ79" s="80" t="s">
        <v>64</v>
      </c>
      <c r="AK79" s="439"/>
      <c r="AL79" s="439"/>
      <c r="AM79" s="80" t="s">
        <v>106</v>
      </c>
    </row>
    <row r="80" spans="1:39" ht="13.5" customHeight="1">
      <c r="A80" s="428" t="s">
        <v>280</v>
      </c>
      <c r="B80" s="429"/>
      <c r="C80" s="429"/>
      <c r="D80" s="429"/>
      <c r="E80" s="429"/>
      <c r="F80" s="429"/>
      <c r="G80" s="429"/>
      <c r="H80" s="429"/>
      <c r="I80" s="429"/>
      <c r="J80" s="429"/>
      <c r="K80" s="429"/>
      <c r="L80" s="429"/>
      <c r="M80" s="429"/>
      <c r="N80" s="429"/>
      <c r="O80" s="429"/>
      <c r="P80" s="429"/>
      <c r="Q80" s="429"/>
      <c r="R80" s="429"/>
      <c r="S80" s="429"/>
      <c r="T80" s="430"/>
      <c r="U80" s="446"/>
      <c r="V80" s="447"/>
      <c r="W80" s="447"/>
      <c r="X80" s="447"/>
      <c r="Y80" s="447"/>
      <c r="Z80" s="447"/>
      <c r="AA80" s="447"/>
      <c r="AB80" s="447"/>
      <c r="AC80" s="447"/>
      <c r="AD80" s="447"/>
      <c r="AE80" s="447"/>
      <c r="AF80" s="447"/>
      <c r="AG80" s="447"/>
      <c r="AH80" s="447"/>
      <c r="AI80" s="447"/>
      <c r="AJ80" s="447"/>
      <c r="AK80" s="447"/>
      <c r="AL80" s="447"/>
      <c r="AM80" s="448"/>
    </row>
    <row r="81" spans="1:39" ht="13.5" customHeight="1">
      <c r="A81" s="431"/>
      <c r="B81" s="432"/>
      <c r="C81" s="432"/>
      <c r="D81" s="432"/>
      <c r="E81" s="432"/>
      <c r="F81" s="432"/>
      <c r="G81" s="432"/>
      <c r="H81" s="432"/>
      <c r="I81" s="432"/>
      <c r="J81" s="432"/>
      <c r="K81" s="432"/>
      <c r="L81" s="432"/>
      <c r="M81" s="432"/>
      <c r="N81" s="432"/>
      <c r="O81" s="432"/>
      <c r="P81" s="432"/>
      <c r="Q81" s="432"/>
      <c r="R81" s="432"/>
      <c r="S81" s="432"/>
      <c r="T81" s="433"/>
      <c r="U81" s="446"/>
      <c r="V81" s="447"/>
      <c r="W81" s="447"/>
      <c r="X81" s="447"/>
      <c r="Y81" s="447"/>
      <c r="Z81" s="447"/>
      <c r="AA81" s="447"/>
      <c r="AB81" s="447"/>
      <c r="AC81" s="447"/>
      <c r="AD81" s="447"/>
      <c r="AE81" s="447"/>
      <c r="AF81" s="447"/>
      <c r="AG81" s="447"/>
      <c r="AH81" s="447"/>
      <c r="AI81" s="447"/>
      <c r="AJ81" s="447"/>
      <c r="AK81" s="447"/>
      <c r="AL81" s="447"/>
      <c r="AM81" s="448"/>
    </row>
    <row r="82" spans="1:39" ht="13.5" customHeight="1">
      <c r="A82" s="431"/>
      <c r="B82" s="432"/>
      <c r="C82" s="432"/>
      <c r="D82" s="432"/>
      <c r="E82" s="432"/>
      <c r="F82" s="432"/>
      <c r="G82" s="432"/>
      <c r="H82" s="432"/>
      <c r="I82" s="432"/>
      <c r="J82" s="432"/>
      <c r="K82" s="432"/>
      <c r="L82" s="432"/>
      <c r="M82" s="432"/>
      <c r="N82" s="432"/>
      <c r="O82" s="432"/>
      <c r="P82" s="432"/>
      <c r="Q82" s="432"/>
      <c r="R82" s="432"/>
      <c r="S82" s="432"/>
      <c r="T82" s="433"/>
      <c r="U82" s="446"/>
      <c r="V82" s="447"/>
      <c r="W82" s="447"/>
      <c r="X82" s="447"/>
      <c r="Y82" s="447"/>
      <c r="Z82" s="447"/>
      <c r="AA82" s="447"/>
      <c r="AB82" s="447"/>
      <c r="AC82" s="447"/>
      <c r="AD82" s="447"/>
      <c r="AE82" s="447"/>
      <c r="AF82" s="447"/>
      <c r="AG82" s="447"/>
      <c r="AH82" s="447"/>
      <c r="AI82" s="447"/>
      <c r="AJ82" s="447"/>
      <c r="AK82" s="447"/>
      <c r="AL82" s="447"/>
      <c r="AM82" s="448"/>
    </row>
    <row r="83" spans="1:39" ht="13.5" customHeight="1">
      <c r="A83" s="431"/>
      <c r="B83" s="432"/>
      <c r="C83" s="432"/>
      <c r="D83" s="432"/>
      <c r="E83" s="432"/>
      <c r="F83" s="432"/>
      <c r="G83" s="432"/>
      <c r="H83" s="432"/>
      <c r="I83" s="432"/>
      <c r="J83" s="432"/>
      <c r="K83" s="432"/>
      <c r="L83" s="432"/>
      <c r="M83" s="432"/>
      <c r="N83" s="432"/>
      <c r="O83" s="432"/>
      <c r="P83" s="432"/>
      <c r="Q83" s="432"/>
      <c r="R83" s="432"/>
      <c r="S83" s="432"/>
      <c r="T83" s="433"/>
      <c r="U83" s="446"/>
      <c r="V83" s="447"/>
      <c r="W83" s="447"/>
      <c r="X83" s="447"/>
      <c r="Y83" s="447"/>
      <c r="Z83" s="447"/>
      <c r="AA83" s="447"/>
      <c r="AB83" s="447"/>
      <c r="AC83" s="447"/>
      <c r="AD83" s="447"/>
      <c r="AE83" s="447"/>
      <c r="AF83" s="447"/>
      <c r="AG83" s="447"/>
      <c r="AH83" s="447"/>
      <c r="AI83" s="447"/>
      <c r="AJ83" s="447"/>
      <c r="AK83" s="447"/>
      <c r="AL83" s="447"/>
      <c r="AM83" s="448"/>
    </row>
    <row r="84" spans="1:39" ht="39.75" customHeight="1">
      <c r="A84" s="434"/>
      <c r="B84" s="435"/>
      <c r="C84" s="435"/>
      <c r="D84" s="435"/>
      <c r="E84" s="435"/>
      <c r="F84" s="435"/>
      <c r="G84" s="435"/>
      <c r="H84" s="435"/>
      <c r="I84" s="435"/>
      <c r="J84" s="435"/>
      <c r="K84" s="435"/>
      <c r="L84" s="435"/>
      <c r="M84" s="435"/>
      <c r="N84" s="435"/>
      <c r="O84" s="435"/>
      <c r="P84" s="435"/>
      <c r="Q84" s="435"/>
      <c r="R84" s="435"/>
      <c r="S84" s="435"/>
      <c r="T84" s="436"/>
      <c r="U84" s="449"/>
      <c r="V84" s="450"/>
      <c r="W84" s="450"/>
      <c r="X84" s="450"/>
      <c r="Y84" s="450"/>
      <c r="Z84" s="450"/>
      <c r="AA84" s="450"/>
      <c r="AB84" s="450"/>
      <c r="AC84" s="450"/>
      <c r="AD84" s="450"/>
      <c r="AE84" s="450"/>
      <c r="AF84" s="450"/>
      <c r="AG84" s="450"/>
      <c r="AH84" s="450"/>
      <c r="AI84" s="450"/>
      <c r="AJ84" s="450"/>
      <c r="AK84" s="450"/>
      <c r="AL84" s="450"/>
      <c r="AM84" s="451"/>
    </row>
    <row r="85" spans="1:39" s="59" customFormat="1" ht="13.5" customHeight="1">
      <c r="A85" s="418"/>
      <c r="B85" s="418"/>
      <c r="C85" s="418"/>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418"/>
    </row>
    <row r="86" spans="1:39" ht="30" customHeight="1">
      <c r="A86" s="468" t="s">
        <v>266</v>
      </c>
      <c r="B86" s="468"/>
      <c r="C86" s="468"/>
      <c r="D86" s="468"/>
      <c r="E86" s="468"/>
      <c r="F86" s="468"/>
      <c r="G86" s="468"/>
      <c r="H86" s="468"/>
      <c r="I86" s="468"/>
      <c r="J86" s="468"/>
      <c r="K86" s="468"/>
      <c r="L86" s="468"/>
      <c r="M86" s="468"/>
      <c r="N86" s="468"/>
      <c r="O86" s="468"/>
      <c r="P86" s="468"/>
      <c r="Q86" s="468"/>
      <c r="R86" s="468"/>
      <c r="S86" s="468"/>
      <c r="T86" s="468"/>
      <c r="U86" s="468"/>
      <c r="V86" s="468"/>
      <c r="W86" s="468"/>
      <c r="X86" s="468"/>
      <c r="Y86" s="468"/>
      <c r="Z86" s="468"/>
      <c r="AA86" s="468"/>
      <c r="AB86" s="468"/>
      <c r="AC86" s="468"/>
      <c r="AD86" s="468"/>
      <c r="AE86" s="468"/>
      <c r="AF86" s="468"/>
      <c r="AG86" s="468"/>
      <c r="AH86" s="468"/>
      <c r="AI86" s="468"/>
      <c r="AJ86" s="468"/>
      <c r="AK86" s="468"/>
      <c r="AL86" s="468"/>
      <c r="AM86" s="468"/>
    </row>
    <row r="87" spans="1:39" ht="34.5" customHeight="1">
      <c r="A87" s="482" t="s">
        <v>171</v>
      </c>
      <c r="B87" s="482"/>
      <c r="C87" s="482"/>
      <c r="D87" s="482"/>
      <c r="E87" s="482"/>
      <c r="F87" s="482"/>
      <c r="G87" s="482"/>
      <c r="H87" s="482"/>
      <c r="I87" s="482"/>
      <c r="J87" s="482"/>
      <c r="K87" s="482"/>
      <c r="L87" s="482"/>
      <c r="M87" s="482"/>
      <c r="N87" s="482"/>
      <c r="O87" s="482"/>
      <c r="P87" s="482"/>
      <c r="Q87" s="482"/>
      <c r="R87" s="482"/>
      <c r="S87" s="482"/>
      <c r="T87" s="482"/>
      <c r="U87" s="482"/>
      <c r="V87" s="482"/>
      <c r="W87" s="482"/>
      <c r="X87" s="482"/>
      <c r="Y87" s="483"/>
      <c r="Z87" s="491" t="s">
        <v>273</v>
      </c>
      <c r="AA87" s="491"/>
      <c r="AB87" s="491"/>
      <c r="AC87" s="491"/>
      <c r="AD87" s="491"/>
      <c r="AE87" s="491"/>
      <c r="AF87" s="491"/>
      <c r="AG87" s="491"/>
      <c r="AH87" s="491"/>
      <c r="AI87" s="492" t="str">
        <f>IF(第４号様式の１!U123=0,"",第４号様式の１!U123)</f>
        <v/>
      </c>
      <c r="AJ87" s="492"/>
      <c r="AK87" s="492"/>
      <c r="AL87" s="492"/>
      <c r="AM87" s="492"/>
    </row>
    <row r="88" spans="1:39" ht="30" customHeight="1">
      <c r="A88" s="464" t="s">
        <v>148</v>
      </c>
      <c r="B88" s="416"/>
      <c r="C88" s="416"/>
      <c r="D88" s="416"/>
      <c r="E88" s="416"/>
      <c r="F88" s="416"/>
      <c r="G88" s="416"/>
      <c r="H88" s="416"/>
      <c r="I88" s="416"/>
      <c r="J88" s="416"/>
      <c r="K88" s="416"/>
      <c r="L88" s="416"/>
      <c r="M88" s="416"/>
      <c r="N88" s="416"/>
      <c r="O88" s="416"/>
      <c r="P88" s="416"/>
      <c r="Q88" s="416"/>
      <c r="R88" s="416"/>
      <c r="S88" s="416"/>
      <c r="T88" s="465"/>
      <c r="U88" s="454" t="s">
        <v>58</v>
      </c>
      <c r="V88" s="455"/>
      <c r="W88" s="462" t="s">
        <v>57</v>
      </c>
      <c r="X88" s="463"/>
      <c r="Y88" s="463"/>
      <c r="Z88" s="463"/>
      <c r="AA88" s="463"/>
      <c r="AB88" s="463"/>
      <c r="AC88" s="463"/>
      <c r="AD88" s="463"/>
      <c r="AE88" s="463"/>
      <c r="AF88" s="463"/>
      <c r="AG88" s="463"/>
      <c r="AH88" s="463"/>
      <c r="AI88" s="463"/>
      <c r="AJ88" s="463"/>
      <c r="AK88" s="463"/>
      <c r="AL88" s="463"/>
      <c r="AM88" s="467"/>
    </row>
    <row r="89" spans="1:39" ht="30" customHeight="1">
      <c r="A89" s="464"/>
      <c r="B89" s="416"/>
      <c r="C89" s="416"/>
      <c r="D89" s="416"/>
      <c r="E89" s="416"/>
      <c r="F89" s="416"/>
      <c r="G89" s="416"/>
      <c r="H89" s="416"/>
      <c r="I89" s="416"/>
      <c r="J89" s="416"/>
      <c r="K89" s="416"/>
      <c r="L89" s="416"/>
      <c r="M89" s="416"/>
      <c r="N89" s="416"/>
      <c r="O89" s="416"/>
      <c r="P89" s="416"/>
      <c r="Q89" s="416"/>
      <c r="R89" s="416"/>
      <c r="S89" s="416"/>
      <c r="T89" s="465"/>
      <c r="U89" s="454" t="s">
        <v>58</v>
      </c>
      <c r="V89" s="455"/>
      <c r="W89" s="462" t="s">
        <v>59</v>
      </c>
      <c r="X89" s="463"/>
      <c r="Y89" s="463"/>
      <c r="Z89" s="420" t="s">
        <v>203</v>
      </c>
      <c r="AA89" s="420"/>
      <c r="AB89" s="420"/>
      <c r="AC89" s="452"/>
      <c r="AD89" s="452"/>
      <c r="AE89" s="452"/>
      <c r="AF89" s="452"/>
      <c r="AG89" s="452"/>
      <c r="AH89" s="452"/>
      <c r="AI89" s="452"/>
      <c r="AJ89" s="452"/>
      <c r="AK89" s="452"/>
      <c r="AL89" s="452"/>
      <c r="AM89" s="453"/>
    </row>
    <row r="90" spans="1:39" ht="30" customHeight="1">
      <c r="A90" s="464"/>
      <c r="B90" s="416"/>
      <c r="C90" s="416"/>
      <c r="D90" s="416"/>
      <c r="E90" s="416"/>
      <c r="F90" s="416"/>
      <c r="G90" s="416"/>
      <c r="H90" s="416"/>
      <c r="I90" s="416"/>
      <c r="J90" s="416"/>
      <c r="K90" s="416"/>
      <c r="L90" s="416"/>
      <c r="M90" s="416"/>
      <c r="N90" s="416"/>
      <c r="O90" s="416"/>
      <c r="P90" s="416"/>
      <c r="Q90" s="416"/>
      <c r="R90" s="416"/>
      <c r="S90" s="416"/>
      <c r="T90" s="465"/>
      <c r="U90" s="454" t="s">
        <v>58</v>
      </c>
      <c r="V90" s="455"/>
      <c r="W90" s="456" t="s">
        <v>124</v>
      </c>
      <c r="X90" s="457"/>
      <c r="Y90" s="457"/>
      <c r="Z90" s="457"/>
      <c r="AA90" s="457"/>
      <c r="AB90" s="457"/>
      <c r="AC90" s="457"/>
      <c r="AD90" s="457"/>
      <c r="AE90" s="457"/>
      <c r="AF90" s="457"/>
      <c r="AG90" s="457"/>
      <c r="AH90" s="457"/>
      <c r="AI90" s="457"/>
      <c r="AJ90" s="457"/>
      <c r="AK90" s="457"/>
      <c r="AL90" s="457"/>
      <c r="AM90" s="458"/>
    </row>
    <row r="91" spans="1:39" ht="30" customHeight="1">
      <c r="A91" s="425"/>
      <c r="B91" s="426"/>
      <c r="C91" s="426"/>
      <c r="D91" s="426"/>
      <c r="E91" s="426"/>
      <c r="F91" s="426"/>
      <c r="G91" s="426"/>
      <c r="H91" s="426"/>
      <c r="I91" s="426"/>
      <c r="J91" s="426"/>
      <c r="K91" s="426"/>
      <c r="L91" s="426"/>
      <c r="M91" s="426"/>
      <c r="N91" s="426"/>
      <c r="O91" s="426"/>
      <c r="P91" s="426"/>
      <c r="Q91" s="426"/>
      <c r="R91" s="426"/>
      <c r="S91" s="426"/>
      <c r="T91" s="427"/>
      <c r="U91" s="454" t="s">
        <v>58</v>
      </c>
      <c r="V91" s="455"/>
      <c r="W91" s="459" t="s">
        <v>174</v>
      </c>
      <c r="X91" s="459"/>
      <c r="Y91" s="459"/>
      <c r="Z91" s="426" t="s">
        <v>203</v>
      </c>
      <c r="AA91" s="426"/>
      <c r="AB91" s="426"/>
      <c r="AC91" s="460"/>
      <c r="AD91" s="460"/>
      <c r="AE91" s="460"/>
      <c r="AF91" s="460"/>
      <c r="AG91" s="460"/>
      <c r="AH91" s="460"/>
      <c r="AI91" s="460"/>
      <c r="AJ91" s="460"/>
      <c r="AK91" s="460"/>
      <c r="AL91" s="460"/>
      <c r="AM91" s="461"/>
    </row>
    <row r="92" spans="1:39" ht="28.5" customHeight="1">
      <c r="A92" s="419" t="s">
        <v>267</v>
      </c>
      <c r="B92" s="420"/>
      <c r="C92" s="420"/>
      <c r="D92" s="420"/>
      <c r="E92" s="420"/>
      <c r="F92" s="420"/>
      <c r="G92" s="420"/>
      <c r="H92" s="420"/>
      <c r="I92" s="420"/>
      <c r="J92" s="420"/>
      <c r="K92" s="420"/>
      <c r="L92" s="420"/>
      <c r="M92" s="420"/>
      <c r="N92" s="420"/>
      <c r="O92" s="420"/>
      <c r="P92" s="420"/>
      <c r="Q92" s="420"/>
      <c r="R92" s="420"/>
      <c r="S92" s="420"/>
      <c r="T92" s="421"/>
      <c r="U92" s="466" t="s">
        <v>263</v>
      </c>
      <c r="V92" s="438"/>
      <c r="W92" s="439"/>
      <c r="X92" s="439"/>
      <c r="Y92" s="82" t="s">
        <v>64</v>
      </c>
      <c r="Z92" s="439"/>
      <c r="AA92" s="439"/>
      <c r="AB92" s="82" t="s">
        <v>106</v>
      </c>
      <c r="AC92" s="80"/>
      <c r="AD92" s="437" t="s">
        <v>25</v>
      </c>
      <c r="AE92" s="437"/>
      <c r="AF92" s="438" t="s">
        <v>263</v>
      </c>
      <c r="AG92" s="438"/>
      <c r="AH92" s="439"/>
      <c r="AI92" s="439"/>
      <c r="AJ92" s="82" t="s">
        <v>64</v>
      </c>
      <c r="AK92" s="439"/>
      <c r="AL92" s="439"/>
      <c r="AM92" s="82" t="s">
        <v>106</v>
      </c>
    </row>
    <row r="93" spans="1:39" ht="13.5" customHeight="1">
      <c r="A93" s="428" t="s">
        <v>280</v>
      </c>
      <c r="B93" s="429"/>
      <c r="C93" s="429"/>
      <c r="D93" s="429"/>
      <c r="E93" s="429"/>
      <c r="F93" s="429"/>
      <c r="G93" s="429"/>
      <c r="H93" s="429"/>
      <c r="I93" s="429"/>
      <c r="J93" s="429"/>
      <c r="K93" s="429"/>
      <c r="L93" s="429"/>
      <c r="M93" s="429"/>
      <c r="N93" s="429"/>
      <c r="O93" s="429"/>
      <c r="P93" s="429"/>
      <c r="Q93" s="429"/>
      <c r="R93" s="429"/>
      <c r="S93" s="429"/>
      <c r="T93" s="430"/>
      <c r="U93" s="440"/>
      <c r="V93" s="441"/>
      <c r="W93" s="441"/>
      <c r="X93" s="441"/>
      <c r="Y93" s="441"/>
      <c r="Z93" s="441"/>
      <c r="AA93" s="441"/>
      <c r="AB93" s="441"/>
      <c r="AC93" s="441"/>
      <c r="AD93" s="441"/>
      <c r="AE93" s="441"/>
      <c r="AF93" s="441"/>
      <c r="AG93" s="441"/>
      <c r="AH93" s="441"/>
      <c r="AI93" s="441"/>
      <c r="AJ93" s="441"/>
      <c r="AK93" s="441"/>
      <c r="AL93" s="441"/>
      <c r="AM93" s="442"/>
    </row>
    <row r="94" spans="1:39" ht="13.5" customHeight="1">
      <c r="A94" s="431"/>
      <c r="B94" s="432"/>
      <c r="C94" s="432"/>
      <c r="D94" s="432"/>
      <c r="E94" s="432"/>
      <c r="F94" s="432"/>
      <c r="G94" s="432"/>
      <c r="H94" s="432"/>
      <c r="I94" s="432"/>
      <c r="J94" s="432"/>
      <c r="K94" s="432"/>
      <c r="L94" s="432"/>
      <c r="M94" s="432"/>
      <c r="N94" s="432"/>
      <c r="O94" s="432"/>
      <c r="P94" s="432"/>
      <c r="Q94" s="432"/>
      <c r="R94" s="432"/>
      <c r="S94" s="432"/>
      <c r="T94" s="433"/>
      <c r="U94" s="440"/>
      <c r="V94" s="441"/>
      <c r="W94" s="441"/>
      <c r="X94" s="441"/>
      <c r="Y94" s="441"/>
      <c r="Z94" s="441"/>
      <c r="AA94" s="441"/>
      <c r="AB94" s="441"/>
      <c r="AC94" s="441"/>
      <c r="AD94" s="441"/>
      <c r="AE94" s="441"/>
      <c r="AF94" s="441"/>
      <c r="AG94" s="441"/>
      <c r="AH94" s="441"/>
      <c r="AI94" s="441"/>
      <c r="AJ94" s="441"/>
      <c r="AK94" s="441"/>
      <c r="AL94" s="441"/>
      <c r="AM94" s="442"/>
    </row>
    <row r="95" spans="1:39" ht="13.5" customHeight="1">
      <c r="A95" s="431"/>
      <c r="B95" s="432"/>
      <c r="C95" s="432"/>
      <c r="D95" s="432"/>
      <c r="E95" s="432"/>
      <c r="F95" s="432"/>
      <c r="G95" s="432"/>
      <c r="H95" s="432"/>
      <c r="I95" s="432"/>
      <c r="J95" s="432"/>
      <c r="K95" s="432"/>
      <c r="L95" s="432"/>
      <c r="M95" s="432"/>
      <c r="N95" s="432"/>
      <c r="O95" s="432"/>
      <c r="P95" s="432"/>
      <c r="Q95" s="432"/>
      <c r="R95" s="432"/>
      <c r="S95" s="432"/>
      <c r="T95" s="433"/>
      <c r="U95" s="440"/>
      <c r="V95" s="441"/>
      <c r="W95" s="441"/>
      <c r="X95" s="441"/>
      <c r="Y95" s="441"/>
      <c r="Z95" s="441"/>
      <c r="AA95" s="441"/>
      <c r="AB95" s="441"/>
      <c r="AC95" s="441"/>
      <c r="AD95" s="441"/>
      <c r="AE95" s="441"/>
      <c r="AF95" s="441"/>
      <c r="AG95" s="441"/>
      <c r="AH95" s="441"/>
      <c r="AI95" s="441"/>
      <c r="AJ95" s="441"/>
      <c r="AK95" s="441"/>
      <c r="AL95" s="441"/>
      <c r="AM95" s="442"/>
    </row>
    <row r="96" spans="1:39" ht="13.5" customHeight="1">
      <c r="A96" s="431"/>
      <c r="B96" s="432"/>
      <c r="C96" s="432"/>
      <c r="D96" s="432"/>
      <c r="E96" s="432"/>
      <c r="F96" s="432"/>
      <c r="G96" s="432"/>
      <c r="H96" s="432"/>
      <c r="I96" s="432"/>
      <c r="J96" s="432"/>
      <c r="K96" s="432"/>
      <c r="L96" s="432"/>
      <c r="M96" s="432"/>
      <c r="N96" s="432"/>
      <c r="O96" s="432"/>
      <c r="P96" s="432"/>
      <c r="Q96" s="432"/>
      <c r="R96" s="432"/>
      <c r="S96" s="432"/>
      <c r="T96" s="433"/>
      <c r="U96" s="440"/>
      <c r="V96" s="441"/>
      <c r="W96" s="441"/>
      <c r="X96" s="441"/>
      <c r="Y96" s="441"/>
      <c r="Z96" s="441"/>
      <c r="AA96" s="441"/>
      <c r="AB96" s="441"/>
      <c r="AC96" s="441"/>
      <c r="AD96" s="441"/>
      <c r="AE96" s="441"/>
      <c r="AF96" s="441"/>
      <c r="AG96" s="441"/>
      <c r="AH96" s="441"/>
      <c r="AI96" s="441"/>
      <c r="AJ96" s="441"/>
      <c r="AK96" s="441"/>
      <c r="AL96" s="441"/>
      <c r="AM96" s="442"/>
    </row>
    <row r="97" spans="1:39" ht="33.75" customHeight="1">
      <c r="A97" s="434"/>
      <c r="B97" s="435"/>
      <c r="C97" s="435"/>
      <c r="D97" s="435"/>
      <c r="E97" s="435"/>
      <c r="F97" s="435"/>
      <c r="G97" s="435"/>
      <c r="H97" s="435"/>
      <c r="I97" s="435"/>
      <c r="J97" s="435"/>
      <c r="K97" s="435"/>
      <c r="L97" s="435"/>
      <c r="M97" s="435"/>
      <c r="N97" s="435"/>
      <c r="O97" s="435"/>
      <c r="P97" s="435"/>
      <c r="Q97" s="435"/>
      <c r="R97" s="435"/>
      <c r="S97" s="435"/>
      <c r="T97" s="436"/>
      <c r="U97" s="443"/>
      <c r="V97" s="444"/>
      <c r="W97" s="444"/>
      <c r="X97" s="444"/>
      <c r="Y97" s="444"/>
      <c r="Z97" s="444"/>
      <c r="AA97" s="444"/>
      <c r="AB97" s="444"/>
      <c r="AC97" s="444"/>
      <c r="AD97" s="444"/>
      <c r="AE97" s="444"/>
      <c r="AF97" s="444"/>
      <c r="AG97" s="444"/>
      <c r="AH97" s="444"/>
      <c r="AI97" s="444"/>
      <c r="AJ97" s="444"/>
      <c r="AK97" s="444"/>
      <c r="AL97" s="444"/>
      <c r="AM97" s="445"/>
    </row>
    <row r="98" spans="1:39" ht="9" customHeight="1">
      <c r="A98" s="418"/>
      <c r="B98" s="418"/>
      <c r="C98" s="418"/>
      <c r="D98" s="418"/>
      <c r="E98" s="418"/>
      <c r="F98" s="418"/>
      <c r="G98" s="418"/>
      <c r="H98" s="418"/>
      <c r="I98" s="418"/>
      <c r="J98" s="418"/>
      <c r="K98" s="418"/>
      <c r="L98" s="418"/>
      <c r="M98" s="418"/>
      <c r="N98" s="418"/>
      <c r="O98" s="418"/>
      <c r="P98" s="418"/>
      <c r="Q98" s="418"/>
      <c r="R98" s="418"/>
      <c r="S98" s="418"/>
      <c r="T98" s="418"/>
      <c r="U98" s="418"/>
      <c r="V98" s="418"/>
      <c r="W98" s="418"/>
      <c r="X98" s="418"/>
      <c r="Y98" s="418"/>
      <c r="Z98" s="418"/>
      <c r="AA98" s="418"/>
      <c r="AB98" s="418"/>
      <c r="AC98" s="418"/>
      <c r="AD98" s="418"/>
      <c r="AE98" s="418"/>
      <c r="AF98" s="418"/>
      <c r="AG98" s="418"/>
      <c r="AH98" s="418"/>
      <c r="AI98" s="418"/>
      <c r="AJ98" s="418"/>
      <c r="AK98" s="418"/>
      <c r="AL98" s="418"/>
      <c r="AM98" s="418"/>
    </row>
    <row r="99" spans="1:39" ht="41.25" customHeight="1">
      <c r="A99" s="482" t="s">
        <v>182</v>
      </c>
      <c r="B99" s="482"/>
      <c r="C99" s="482"/>
      <c r="D99" s="482"/>
      <c r="E99" s="482"/>
      <c r="F99" s="482"/>
      <c r="G99" s="482"/>
      <c r="H99" s="482"/>
      <c r="I99" s="482"/>
      <c r="J99" s="482"/>
      <c r="K99" s="482"/>
      <c r="L99" s="482"/>
      <c r="M99" s="482"/>
      <c r="N99" s="482"/>
      <c r="O99" s="482"/>
      <c r="P99" s="482"/>
      <c r="Q99" s="482"/>
      <c r="R99" s="482"/>
      <c r="S99" s="482"/>
      <c r="T99" s="482"/>
      <c r="U99" s="482"/>
      <c r="V99" s="482"/>
      <c r="W99" s="482"/>
      <c r="X99" s="482"/>
      <c r="Y99" s="83"/>
      <c r="Z99" s="491" t="s">
        <v>273</v>
      </c>
      <c r="AA99" s="491"/>
      <c r="AB99" s="491"/>
      <c r="AC99" s="491"/>
      <c r="AD99" s="491"/>
      <c r="AE99" s="491"/>
      <c r="AF99" s="491"/>
      <c r="AG99" s="491"/>
      <c r="AH99" s="491"/>
      <c r="AI99" s="492" t="str">
        <f>IF(第４号様式の１!U173=0,"",第４号様式の１!U173)</f>
        <v/>
      </c>
      <c r="AJ99" s="492"/>
      <c r="AK99" s="492"/>
      <c r="AL99" s="492"/>
      <c r="AM99" s="492"/>
    </row>
    <row r="100" spans="1:39" ht="30" customHeight="1">
      <c r="A100" s="422" t="s">
        <v>148</v>
      </c>
      <c r="B100" s="423"/>
      <c r="C100" s="423"/>
      <c r="D100" s="423"/>
      <c r="E100" s="423"/>
      <c r="F100" s="423"/>
      <c r="G100" s="423"/>
      <c r="H100" s="423"/>
      <c r="I100" s="423"/>
      <c r="J100" s="423"/>
      <c r="K100" s="423"/>
      <c r="L100" s="423"/>
      <c r="M100" s="423"/>
      <c r="N100" s="423"/>
      <c r="O100" s="423"/>
      <c r="P100" s="423"/>
      <c r="Q100" s="423"/>
      <c r="R100" s="423"/>
      <c r="S100" s="423"/>
      <c r="T100" s="424"/>
      <c r="U100" s="454" t="s">
        <v>58</v>
      </c>
      <c r="V100" s="455"/>
      <c r="W100" s="462" t="s">
        <v>57</v>
      </c>
      <c r="X100" s="463"/>
      <c r="Y100" s="463"/>
      <c r="Z100" s="463"/>
      <c r="AA100" s="463"/>
      <c r="AB100" s="463"/>
      <c r="AC100" s="463"/>
      <c r="AD100" s="463"/>
      <c r="AE100" s="463"/>
      <c r="AF100" s="463"/>
      <c r="AG100" s="463"/>
      <c r="AH100" s="463"/>
      <c r="AI100" s="463"/>
      <c r="AJ100" s="463"/>
      <c r="AK100" s="463"/>
      <c r="AL100" s="463"/>
      <c r="AM100" s="467"/>
    </row>
    <row r="101" spans="1:39" ht="30" customHeight="1">
      <c r="A101" s="464"/>
      <c r="B101" s="416"/>
      <c r="C101" s="416"/>
      <c r="D101" s="416"/>
      <c r="E101" s="416"/>
      <c r="F101" s="416"/>
      <c r="G101" s="416"/>
      <c r="H101" s="416"/>
      <c r="I101" s="416"/>
      <c r="J101" s="416"/>
      <c r="K101" s="416"/>
      <c r="L101" s="416"/>
      <c r="M101" s="416"/>
      <c r="N101" s="416"/>
      <c r="O101" s="416"/>
      <c r="P101" s="416"/>
      <c r="Q101" s="416"/>
      <c r="R101" s="416"/>
      <c r="S101" s="416"/>
      <c r="T101" s="465"/>
      <c r="U101" s="454" t="s">
        <v>58</v>
      </c>
      <c r="V101" s="455"/>
      <c r="W101" s="462" t="s">
        <v>59</v>
      </c>
      <c r="X101" s="463"/>
      <c r="Y101" s="463"/>
      <c r="Z101" s="420" t="s">
        <v>203</v>
      </c>
      <c r="AA101" s="420"/>
      <c r="AB101" s="420"/>
      <c r="AC101" s="452"/>
      <c r="AD101" s="452"/>
      <c r="AE101" s="452"/>
      <c r="AF101" s="452"/>
      <c r="AG101" s="452"/>
      <c r="AH101" s="452"/>
      <c r="AI101" s="452"/>
      <c r="AJ101" s="452"/>
      <c r="AK101" s="452"/>
      <c r="AL101" s="452"/>
      <c r="AM101" s="453"/>
    </row>
    <row r="102" spans="1:39" ht="30" customHeight="1">
      <c r="A102" s="464"/>
      <c r="B102" s="416"/>
      <c r="C102" s="416"/>
      <c r="D102" s="416"/>
      <c r="E102" s="416"/>
      <c r="F102" s="416"/>
      <c r="G102" s="416"/>
      <c r="H102" s="416"/>
      <c r="I102" s="416"/>
      <c r="J102" s="416"/>
      <c r="K102" s="416"/>
      <c r="L102" s="416"/>
      <c r="M102" s="416"/>
      <c r="N102" s="416"/>
      <c r="O102" s="416"/>
      <c r="P102" s="416"/>
      <c r="Q102" s="416"/>
      <c r="R102" s="416"/>
      <c r="S102" s="416"/>
      <c r="T102" s="465"/>
      <c r="U102" s="454" t="s">
        <v>58</v>
      </c>
      <c r="V102" s="455"/>
      <c r="W102" s="456" t="s">
        <v>124</v>
      </c>
      <c r="X102" s="457"/>
      <c r="Y102" s="457"/>
      <c r="Z102" s="457"/>
      <c r="AA102" s="457"/>
      <c r="AB102" s="457"/>
      <c r="AC102" s="457"/>
      <c r="AD102" s="457"/>
      <c r="AE102" s="457"/>
      <c r="AF102" s="457"/>
      <c r="AG102" s="457"/>
      <c r="AH102" s="457"/>
      <c r="AI102" s="457"/>
      <c r="AJ102" s="457"/>
      <c r="AK102" s="457"/>
      <c r="AL102" s="457"/>
      <c r="AM102" s="458"/>
    </row>
    <row r="103" spans="1:39" ht="30" customHeight="1">
      <c r="A103" s="425"/>
      <c r="B103" s="426"/>
      <c r="C103" s="426"/>
      <c r="D103" s="426"/>
      <c r="E103" s="426"/>
      <c r="F103" s="426"/>
      <c r="G103" s="426"/>
      <c r="H103" s="426"/>
      <c r="I103" s="426"/>
      <c r="J103" s="426"/>
      <c r="K103" s="426"/>
      <c r="L103" s="426"/>
      <c r="M103" s="426"/>
      <c r="N103" s="426"/>
      <c r="O103" s="426"/>
      <c r="P103" s="426"/>
      <c r="Q103" s="426"/>
      <c r="R103" s="426"/>
      <c r="S103" s="426"/>
      <c r="T103" s="427"/>
      <c r="U103" s="454" t="s">
        <v>58</v>
      </c>
      <c r="V103" s="455"/>
      <c r="W103" s="459" t="s">
        <v>174</v>
      </c>
      <c r="X103" s="459"/>
      <c r="Y103" s="459"/>
      <c r="Z103" s="426" t="s">
        <v>203</v>
      </c>
      <c r="AA103" s="426"/>
      <c r="AB103" s="426"/>
      <c r="AC103" s="460"/>
      <c r="AD103" s="460"/>
      <c r="AE103" s="460"/>
      <c r="AF103" s="460"/>
      <c r="AG103" s="460"/>
      <c r="AH103" s="460"/>
      <c r="AI103" s="460"/>
      <c r="AJ103" s="460"/>
      <c r="AK103" s="460"/>
      <c r="AL103" s="460"/>
      <c r="AM103" s="461"/>
    </row>
    <row r="104" spans="1:39" ht="24" customHeight="1">
      <c r="A104" s="419" t="s">
        <v>267</v>
      </c>
      <c r="B104" s="420"/>
      <c r="C104" s="420"/>
      <c r="D104" s="420"/>
      <c r="E104" s="420"/>
      <c r="F104" s="420"/>
      <c r="G104" s="420"/>
      <c r="H104" s="420"/>
      <c r="I104" s="420"/>
      <c r="J104" s="420"/>
      <c r="K104" s="420"/>
      <c r="L104" s="420"/>
      <c r="M104" s="420"/>
      <c r="N104" s="420"/>
      <c r="O104" s="420"/>
      <c r="P104" s="420"/>
      <c r="Q104" s="420"/>
      <c r="R104" s="420"/>
      <c r="S104" s="420"/>
      <c r="T104" s="421"/>
      <c r="U104" s="466" t="s">
        <v>263</v>
      </c>
      <c r="V104" s="438"/>
      <c r="W104" s="439"/>
      <c r="X104" s="439"/>
      <c r="Y104" s="82" t="s">
        <v>64</v>
      </c>
      <c r="Z104" s="439"/>
      <c r="AA104" s="439"/>
      <c r="AB104" s="82" t="s">
        <v>106</v>
      </c>
      <c r="AC104" s="80"/>
      <c r="AD104" s="437" t="s">
        <v>25</v>
      </c>
      <c r="AE104" s="437"/>
      <c r="AF104" s="438" t="s">
        <v>263</v>
      </c>
      <c r="AG104" s="438"/>
      <c r="AH104" s="439"/>
      <c r="AI104" s="439"/>
      <c r="AJ104" s="82" t="s">
        <v>64</v>
      </c>
      <c r="AK104" s="439"/>
      <c r="AL104" s="439"/>
      <c r="AM104" s="82" t="s">
        <v>106</v>
      </c>
    </row>
    <row r="105" spans="1:39" ht="13.5" customHeight="1">
      <c r="A105" s="428" t="s">
        <v>280</v>
      </c>
      <c r="B105" s="429"/>
      <c r="C105" s="429"/>
      <c r="D105" s="429"/>
      <c r="E105" s="429"/>
      <c r="F105" s="429"/>
      <c r="G105" s="429"/>
      <c r="H105" s="429"/>
      <c r="I105" s="429"/>
      <c r="J105" s="429"/>
      <c r="K105" s="429"/>
      <c r="L105" s="429"/>
      <c r="M105" s="429"/>
      <c r="N105" s="429"/>
      <c r="O105" s="429"/>
      <c r="P105" s="429"/>
      <c r="Q105" s="429"/>
      <c r="R105" s="429"/>
      <c r="S105" s="429"/>
      <c r="T105" s="430"/>
      <c r="U105" s="440"/>
      <c r="V105" s="441"/>
      <c r="W105" s="441"/>
      <c r="X105" s="441"/>
      <c r="Y105" s="441"/>
      <c r="Z105" s="441"/>
      <c r="AA105" s="441"/>
      <c r="AB105" s="441"/>
      <c r="AC105" s="441"/>
      <c r="AD105" s="441"/>
      <c r="AE105" s="441"/>
      <c r="AF105" s="441"/>
      <c r="AG105" s="441"/>
      <c r="AH105" s="441"/>
      <c r="AI105" s="441"/>
      <c r="AJ105" s="441"/>
      <c r="AK105" s="441"/>
      <c r="AL105" s="441"/>
      <c r="AM105" s="442"/>
    </row>
    <row r="106" spans="1:39" ht="13.5" customHeight="1">
      <c r="A106" s="431"/>
      <c r="B106" s="432"/>
      <c r="C106" s="432"/>
      <c r="D106" s="432"/>
      <c r="E106" s="432"/>
      <c r="F106" s="432"/>
      <c r="G106" s="432"/>
      <c r="H106" s="432"/>
      <c r="I106" s="432"/>
      <c r="J106" s="432"/>
      <c r="K106" s="432"/>
      <c r="L106" s="432"/>
      <c r="M106" s="432"/>
      <c r="N106" s="432"/>
      <c r="O106" s="432"/>
      <c r="P106" s="432"/>
      <c r="Q106" s="432"/>
      <c r="R106" s="432"/>
      <c r="S106" s="432"/>
      <c r="T106" s="433"/>
      <c r="U106" s="440"/>
      <c r="V106" s="441"/>
      <c r="W106" s="441"/>
      <c r="X106" s="441"/>
      <c r="Y106" s="441"/>
      <c r="Z106" s="441"/>
      <c r="AA106" s="441"/>
      <c r="AB106" s="441"/>
      <c r="AC106" s="441"/>
      <c r="AD106" s="441"/>
      <c r="AE106" s="441"/>
      <c r="AF106" s="441"/>
      <c r="AG106" s="441"/>
      <c r="AH106" s="441"/>
      <c r="AI106" s="441"/>
      <c r="AJ106" s="441"/>
      <c r="AK106" s="441"/>
      <c r="AL106" s="441"/>
      <c r="AM106" s="442"/>
    </row>
    <row r="107" spans="1:39" ht="13.5" customHeight="1">
      <c r="A107" s="431"/>
      <c r="B107" s="432"/>
      <c r="C107" s="432"/>
      <c r="D107" s="432"/>
      <c r="E107" s="432"/>
      <c r="F107" s="432"/>
      <c r="G107" s="432"/>
      <c r="H107" s="432"/>
      <c r="I107" s="432"/>
      <c r="J107" s="432"/>
      <c r="K107" s="432"/>
      <c r="L107" s="432"/>
      <c r="M107" s="432"/>
      <c r="N107" s="432"/>
      <c r="O107" s="432"/>
      <c r="P107" s="432"/>
      <c r="Q107" s="432"/>
      <c r="R107" s="432"/>
      <c r="S107" s="432"/>
      <c r="T107" s="433"/>
      <c r="U107" s="440"/>
      <c r="V107" s="441"/>
      <c r="W107" s="441"/>
      <c r="X107" s="441"/>
      <c r="Y107" s="441"/>
      <c r="Z107" s="441"/>
      <c r="AA107" s="441"/>
      <c r="AB107" s="441"/>
      <c r="AC107" s="441"/>
      <c r="AD107" s="441"/>
      <c r="AE107" s="441"/>
      <c r="AF107" s="441"/>
      <c r="AG107" s="441"/>
      <c r="AH107" s="441"/>
      <c r="AI107" s="441"/>
      <c r="AJ107" s="441"/>
      <c r="AK107" s="441"/>
      <c r="AL107" s="441"/>
      <c r="AM107" s="442"/>
    </row>
    <row r="108" spans="1:39" ht="13.5" customHeight="1">
      <c r="A108" s="431"/>
      <c r="B108" s="432"/>
      <c r="C108" s="432"/>
      <c r="D108" s="432"/>
      <c r="E108" s="432"/>
      <c r="F108" s="432"/>
      <c r="G108" s="432"/>
      <c r="H108" s="432"/>
      <c r="I108" s="432"/>
      <c r="J108" s="432"/>
      <c r="K108" s="432"/>
      <c r="L108" s="432"/>
      <c r="M108" s="432"/>
      <c r="N108" s="432"/>
      <c r="O108" s="432"/>
      <c r="P108" s="432"/>
      <c r="Q108" s="432"/>
      <c r="R108" s="432"/>
      <c r="S108" s="432"/>
      <c r="T108" s="433"/>
      <c r="U108" s="440"/>
      <c r="V108" s="441"/>
      <c r="W108" s="441"/>
      <c r="X108" s="441"/>
      <c r="Y108" s="441"/>
      <c r="Z108" s="441"/>
      <c r="AA108" s="441"/>
      <c r="AB108" s="441"/>
      <c r="AC108" s="441"/>
      <c r="AD108" s="441"/>
      <c r="AE108" s="441"/>
      <c r="AF108" s="441"/>
      <c r="AG108" s="441"/>
      <c r="AH108" s="441"/>
      <c r="AI108" s="441"/>
      <c r="AJ108" s="441"/>
      <c r="AK108" s="441"/>
      <c r="AL108" s="441"/>
      <c r="AM108" s="442"/>
    </row>
    <row r="109" spans="1:39" ht="37.5" customHeight="1">
      <c r="A109" s="434"/>
      <c r="B109" s="435"/>
      <c r="C109" s="435"/>
      <c r="D109" s="435"/>
      <c r="E109" s="435"/>
      <c r="F109" s="435"/>
      <c r="G109" s="435"/>
      <c r="H109" s="435"/>
      <c r="I109" s="435"/>
      <c r="J109" s="435"/>
      <c r="K109" s="435"/>
      <c r="L109" s="435"/>
      <c r="M109" s="435"/>
      <c r="N109" s="435"/>
      <c r="O109" s="435"/>
      <c r="P109" s="435"/>
      <c r="Q109" s="435"/>
      <c r="R109" s="435"/>
      <c r="S109" s="435"/>
      <c r="T109" s="436"/>
      <c r="U109" s="443"/>
      <c r="V109" s="444"/>
      <c r="W109" s="444"/>
      <c r="X109" s="444"/>
      <c r="Y109" s="444"/>
      <c r="Z109" s="444"/>
      <c r="AA109" s="444"/>
      <c r="AB109" s="444"/>
      <c r="AC109" s="444"/>
      <c r="AD109" s="444"/>
      <c r="AE109" s="444"/>
      <c r="AF109" s="444"/>
      <c r="AG109" s="444"/>
      <c r="AH109" s="444"/>
      <c r="AI109" s="444"/>
      <c r="AJ109" s="444"/>
      <c r="AK109" s="444"/>
      <c r="AL109" s="444"/>
      <c r="AM109" s="445"/>
    </row>
    <row r="110" spans="1:39" ht="15" customHeight="1">
      <c r="A110" s="117"/>
      <c r="B110" s="117"/>
      <c r="C110" s="117"/>
      <c r="D110" s="117"/>
      <c r="E110" s="117"/>
      <c r="F110" s="117"/>
      <c r="G110" s="117"/>
      <c r="H110" s="117"/>
      <c r="I110" s="117"/>
      <c r="J110" s="117"/>
      <c r="K110" s="117"/>
      <c r="L110" s="117"/>
      <c r="M110" s="117"/>
      <c r="N110" s="117"/>
      <c r="O110" s="117"/>
      <c r="P110" s="117"/>
      <c r="Q110" s="117"/>
      <c r="R110" s="117"/>
      <c r="S110" s="117"/>
      <c r="T110" s="117"/>
      <c r="U110" s="118"/>
      <c r="V110" s="118"/>
      <c r="W110" s="118"/>
      <c r="X110" s="118"/>
      <c r="Y110" s="118"/>
      <c r="Z110" s="118"/>
      <c r="AA110" s="118"/>
      <c r="AB110" s="118"/>
      <c r="AC110" s="118"/>
      <c r="AD110" s="118"/>
      <c r="AE110" s="118"/>
      <c r="AF110" s="118"/>
      <c r="AG110" s="118"/>
      <c r="AH110" s="118"/>
      <c r="AI110" s="118"/>
      <c r="AJ110" s="118"/>
      <c r="AK110" s="118"/>
      <c r="AL110" s="118"/>
      <c r="AM110" s="118"/>
    </row>
    <row r="111" spans="1:39" ht="18.75">
      <c r="A111" s="490" t="s">
        <v>316</v>
      </c>
      <c r="B111" s="490"/>
      <c r="C111" s="490"/>
      <c r="D111" s="490"/>
      <c r="E111" s="490"/>
      <c r="F111" s="490"/>
      <c r="G111" s="490"/>
      <c r="H111" s="490"/>
      <c r="I111" s="490"/>
      <c r="J111" s="490"/>
      <c r="K111" s="490"/>
      <c r="L111" s="490"/>
      <c r="M111" s="490"/>
      <c r="N111" s="490"/>
      <c r="O111" s="490"/>
      <c r="P111" s="490"/>
      <c r="Q111" s="490"/>
      <c r="R111" s="490"/>
      <c r="S111" s="490"/>
      <c r="T111" s="490"/>
      <c r="U111" s="490"/>
      <c r="V111" s="490"/>
      <c r="W111" s="490"/>
      <c r="X111" s="490"/>
      <c r="Y111" s="490"/>
      <c r="Z111" s="490"/>
      <c r="AA111" s="490"/>
      <c r="AB111" s="490"/>
      <c r="AC111" s="490"/>
      <c r="AD111" s="490"/>
      <c r="AE111" s="490"/>
      <c r="AF111" s="490"/>
      <c r="AG111" s="490"/>
      <c r="AH111" s="490"/>
      <c r="AI111" s="490"/>
      <c r="AJ111" s="490"/>
      <c r="AK111" s="490"/>
      <c r="AL111" s="490"/>
      <c r="AM111" s="490"/>
    </row>
    <row r="113" spans="1:39" ht="32.25" customHeight="1" thickBot="1">
      <c r="A113" s="120"/>
      <c r="B113" s="120"/>
      <c r="E113" s="412" t="s">
        <v>319</v>
      </c>
      <c r="F113" s="412"/>
      <c r="G113" s="412"/>
      <c r="H113" s="406"/>
      <c r="I113" s="407"/>
      <c r="J113" s="407"/>
      <c r="K113" s="407"/>
      <c r="L113" s="407"/>
      <c r="M113" s="407"/>
      <c r="N113" s="407"/>
      <c r="O113" s="407"/>
      <c r="P113" s="407"/>
      <c r="Q113" s="407"/>
      <c r="R113" s="407"/>
      <c r="S113" s="408"/>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31.5" customHeight="1" thickTop="1">
      <c r="A114" s="120"/>
      <c r="B114" s="120"/>
      <c r="E114" s="413" t="s">
        <v>320</v>
      </c>
      <c r="F114" s="413"/>
      <c r="G114" s="413"/>
      <c r="H114" s="409"/>
      <c r="I114" s="410"/>
      <c r="J114" s="410"/>
      <c r="K114" s="410"/>
      <c r="L114" s="410"/>
      <c r="M114" s="410"/>
      <c r="N114" s="410"/>
      <c r="O114" s="410"/>
      <c r="P114" s="410"/>
      <c r="Q114" s="410"/>
      <c r="R114" s="410"/>
      <c r="S114" s="411"/>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22.5" customHeight="1">
      <c r="A115" s="120"/>
      <c r="B115" s="120"/>
      <c r="C115" s="120"/>
      <c r="D115" s="120"/>
      <c r="E115" s="120"/>
      <c r="F115" s="120"/>
      <c r="G115" s="115"/>
      <c r="H115" s="415" t="str">
        <f>IF(OR(H114="",ISNUMBER(H114)),"","　　　↑ＮＧ！数字以外の文字が入力されています。")</f>
        <v/>
      </c>
      <c r="I115" s="415"/>
      <c r="J115" s="415"/>
      <c r="K115" s="415"/>
      <c r="L115" s="415"/>
      <c r="M115" s="415"/>
      <c r="N115" s="415"/>
      <c r="O115" s="415"/>
      <c r="P115" s="415"/>
      <c r="Q115" s="415"/>
      <c r="R115" s="415"/>
      <c r="S115" s="415"/>
      <c r="T115" s="415"/>
      <c r="U115" s="415"/>
      <c r="V115" s="415"/>
      <c r="W115" s="415"/>
      <c r="X115" s="415"/>
      <c r="Y115" s="415"/>
      <c r="Z115" s="415"/>
      <c r="AA115" s="415"/>
      <c r="AB115" s="415"/>
      <c r="AC115" s="415"/>
      <c r="AD115" s="415"/>
      <c r="AE115" s="415"/>
      <c r="AF115" s="415"/>
      <c r="AG115" s="415"/>
      <c r="AH115" s="415"/>
      <c r="AI115" s="415"/>
      <c r="AJ115" s="122"/>
      <c r="AK115" s="122"/>
      <c r="AL115" s="122"/>
      <c r="AM115" s="122"/>
    </row>
    <row r="116" spans="1:39" ht="32.25" customHeight="1">
      <c r="A116" s="120"/>
      <c r="B116" s="120"/>
      <c r="C116" s="508" t="s">
        <v>332</v>
      </c>
      <c r="D116" s="493"/>
      <c r="E116" s="493"/>
      <c r="F116" s="493"/>
      <c r="G116" s="493"/>
      <c r="H116" s="493"/>
      <c r="I116" s="493"/>
      <c r="J116" s="493"/>
      <c r="K116" s="493"/>
      <c r="L116" s="493"/>
      <c r="M116" s="493"/>
      <c r="N116" s="493"/>
      <c r="O116" s="493"/>
      <c r="P116" s="493"/>
      <c r="Q116" s="493"/>
      <c r="R116" s="493"/>
      <c r="S116" s="493"/>
      <c r="T116" s="493"/>
      <c r="U116" s="493"/>
      <c r="V116" s="493"/>
      <c r="W116" s="493"/>
      <c r="X116" s="493"/>
      <c r="Y116" s="493"/>
      <c r="Z116" s="493"/>
      <c r="AA116" s="493"/>
      <c r="AB116" s="493"/>
      <c r="AC116" s="493"/>
      <c r="AD116" s="493"/>
      <c r="AE116" s="122"/>
      <c r="AF116" s="122"/>
      <c r="AG116" s="122"/>
      <c r="AH116" s="122"/>
      <c r="AI116" s="122"/>
      <c r="AJ116" s="122"/>
      <c r="AK116" s="122"/>
      <c r="AL116" s="122"/>
      <c r="AM116" s="122"/>
    </row>
    <row r="117" spans="1:39" ht="28.5" customHeight="1">
      <c r="A117" s="120"/>
      <c r="B117" s="120"/>
      <c r="C117" s="509"/>
      <c r="D117" s="509"/>
      <c r="E117" s="509"/>
      <c r="F117" s="493" t="s">
        <v>299</v>
      </c>
      <c r="G117" s="493"/>
      <c r="H117" s="493"/>
      <c r="I117" s="493"/>
      <c r="J117" s="493"/>
      <c r="K117" s="493"/>
      <c r="L117" s="493"/>
      <c r="M117" s="493"/>
      <c r="N117" s="493" t="s">
        <v>300</v>
      </c>
      <c r="O117" s="493"/>
      <c r="P117" s="493"/>
      <c r="Q117" s="493"/>
      <c r="R117" s="493"/>
      <c r="S117" s="493"/>
      <c r="T117" s="493"/>
      <c r="U117" s="493"/>
      <c r="V117" s="493"/>
      <c r="W117" s="493" t="s">
        <v>301</v>
      </c>
      <c r="X117" s="493"/>
      <c r="Y117" s="493"/>
      <c r="Z117" s="493"/>
      <c r="AA117" s="493"/>
      <c r="AB117" s="493"/>
      <c r="AC117" s="493"/>
      <c r="AD117" s="493"/>
      <c r="AE117" s="122"/>
      <c r="AF117" s="122"/>
      <c r="AG117" s="122"/>
      <c r="AH117" s="122"/>
      <c r="AI117" s="122"/>
      <c r="AJ117" s="122"/>
      <c r="AK117" s="122"/>
      <c r="AL117" s="122"/>
      <c r="AM117" s="122"/>
    </row>
    <row r="118" spans="1:39" ht="28.5" customHeight="1">
      <c r="A118" s="120"/>
      <c r="B118" s="120"/>
      <c r="C118" s="510" t="s">
        <v>58</v>
      </c>
      <c r="D118" s="510"/>
      <c r="E118" s="510"/>
      <c r="F118" s="511" t="s">
        <v>304</v>
      </c>
      <c r="G118" s="511"/>
      <c r="H118" s="511"/>
      <c r="I118" s="511"/>
      <c r="J118" s="511"/>
      <c r="K118" s="511"/>
      <c r="L118" s="511"/>
      <c r="M118" s="511"/>
      <c r="N118" s="512"/>
      <c r="O118" s="512"/>
      <c r="P118" s="512"/>
      <c r="Q118" s="512"/>
      <c r="R118" s="512"/>
      <c r="S118" s="512"/>
      <c r="T118" s="512"/>
      <c r="U118" s="512"/>
      <c r="V118" s="512"/>
      <c r="W118" s="513"/>
      <c r="X118" s="513"/>
      <c r="Y118" s="513"/>
      <c r="Z118" s="513"/>
      <c r="AA118" s="513"/>
      <c r="AB118" s="513"/>
      <c r="AC118" s="513"/>
      <c r="AD118" s="513"/>
      <c r="AE118" s="122"/>
      <c r="AF118" s="122"/>
      <c r="AG118" s="122"/>
      <c r="AH118" s="122"/>
      <c r="AI118" s="122"/>
      <c r="AJ118" s="122"/>
      <c r="AK118" s="122"/>
      <c r="AL118" s="122"/>
      <c r="AM118" s="122"/>
    </row>
    <row r="119" spans="1:39" ht="28.5" customHeight="1">
      <c r="A119" s="120"/>
      <c r="B119" s="120"/>
      <c r="C119" s="510" t="s">
        <v>58</v>
      </c>
      <c r="D119" s="510"/>
      <c r="E119" s="510"/>
      <c r="F119" s="511" t="s">
        <v>305</v>
      </c>
      <c r="G119" s="511"/>
      <c r="H119" s="511"/>
      <c r="I119" s="511"/>
      <c r="J119" s="511"/>
      <c r="K119" s="511"/>
      <c r="L119" s="511"/>
      <c r="M119" s="511"/>
      <c r="N119" s="512"/>
      <c r="O119" s="512"/>
      <c r="P119" s="512"/>
      <c r="Q119" s="512"/>
      <c r="R119" s="512"/>
      <c r="S119" s="512"/>
      <c r="T119" s="512"/>
      <c r="U119" s="512"/>
      <c r="V119" s="512"/>
      <c r="W119" s="513"/>
      <c r="X119" s="513"/>
      <c r="Y119" s="513"/>
      <c r="Z119" s="513"/>
      <c r="AA119" s="513"/>
      <c r="AB119" s="513"/>
      <c r="AC119" s="513"/>
      <c r="AD119" s="513"/>
      <c r="AE119" s="122"/>
      <c r="AF119" s="122"/>
      <c r="AG119" s="122"/>
      <c r="AH119" s="122"/>
      <c r="AI119" s="122"/>
      <c r="AJ119" s="122"/>
      <c r="AK119" s="122"/>
      <c r="AL119" s="122"/>
      <c r="AM119" s="122"/>
    </row>
    <row r="120" spans="1:39" ht="28.5" customHeight="1">
      <c r="A120" s="120"/>
      <c r="B120" s="120"/>
      <c r="C120" s="510" t="s">
        <v>58</v>
      </c>
      <c r="D120" s="510"/>
      <c r="E120" s="510"/>
      <c r="F120" s="511" t="s">
        <v>306</v>
      </c>
      <c r="G120" s="511"/>
      <c r="H120" s="511"/>
      <c r="I120" s="511"/>
      <c r="J120" s="511"/>
      <c r="K120" s="511"/>
      <c r="L120" s="511"/>
      <c r="M120" s="511"/>
      <c r="N120" s="512"/>
      <c r="O120" s="512"/>
      <c r="P120" s="512"/>
      <c r="Q120" s="512"/>
      <c r="R120" s="512"/>
      <c r="S120" s="512"/>
      <c r="T120" s="512"/>
      <c r="U120" s="512"/>
      <c r="V120" s="512"/>
      <c r="W120" s="513"/>
      <c r="X120" s="513"/>
      <c r="Y120" s="513"/>
      <c r="Z120" s="513"/>
      <c r="AA120" s="513"/>
      <c r="AB120" s="513"/>
      <c r="AC120" s="513"/>
      <c r="AD120" s="513"/>
      <c r="AE120" s="122"/>
      <c r="AF120" s="122"/>
      <c r="AG120" s="122"/>
      <c r="AH120" s="122"/>
      <c r="AI120" s="122"/>
      <c r="AJ120" s="122"/>
      <c r="AK120" s="122"/>
      <c r="AL120" s="122"/>
      <c r="AM120" s="122"/>
    </row>
    <row r="121" spans="1:39" ht="28.5" customHeight="1">
      <c r="A121" s="120"/>
      <c r="B121" s="120"/>
      <c r="C121" s="510" t="s">
        <v>58</v>
      </c>
      <c r="D121" s="510"/>
      <c r="E121" s="510"/>
      <c r="F121" s="511" t="s">
        <v>307</v>
      </c>
      <c r="G121" s="511"/>
      <c r="H121" s="511"/>
      <c r="I121" s="511"/>
      <c r="J121" s="511"/>
      <c r="K121" s="511"/>
      <c r="L121" s="511"/>
      <c r="M121" s="511"/>
      <c r="N121" s="535"/>
      <c r="O121" s="536"/>
      <c r="P121" s="536"/>
      <c r="Q121" s="536"/>
      <c r="R121" s="536"/>
      <c r="S121" s="536"/>
      <c r="T121" s="536"/>
      <c r="U121" s="536"/>
      <c r="V121" s="537"/>
      <c r="W121" s="538"/>
      <c r="X121" s="539"/>
      <c r="Y121" s="539"/>
      <c r="Z121" s="539"/>
      <c r="AA121" s="539"/>
      <c r="AB121" s="539"/>
      <c r="AC121" s="539"/>
      <c r="AD121" s="540"/>
      <c r="AE121" s="122"/>
      <c r="AF121" s="122"/>
      <c r="AG121" s="122"/>
      <c r="AH121" s="122"/>
      <c r="AI121" s="122"/>
      <c r="AJ121" s="122"/>
      <c r="AK121" s="122"/>
      <c r="AL121" s="122"/>
      <c r="AM121" s="122"/>
    </row>
  </sheetData>
  <sheetProtection algorithmName="SHA-512" hashValue="TxR8rVE0PbzKmjr6oi9lVfYQ2NbfsEa/QIC052c6AlAAOFnrOFlkmxEwnrDNJDXOomNx8a7/vYgtnovxji2oWA==" saltValue="yGYZUErz+HrSvA/+s6VtjQ==" spinCount="100000" sheet="1" objects="1" scenarios="1" formatCells="0"/>
  <protectedRanges>
    <protectedRange sqref="U52 AC62 AC64 W65 Z65 AH65 AK65 U66 AC76 AC78 W79 Z79 AH79 AK79 U80 AC89 AC91 W92 Z92 AH92 AK92 U93 AC101 AC103 W104 Z104 AH104 AK104 U105 U54" name="範囲1"/>
    <protectedRange sqref="W63 W77 W90 W102" name="範囲2"/>
  </protectedRanges>
  <mergeCells count="213">
    <mergeCell ref="C121:E121"/>
    <mergeCell ref="F121:M121"/>
    <mergeCell ref="N121:V121"/>
    <mergeCell ref="W121:AD121"/>
    <mergeCell ref="C12:L12"/>
    <mergeCell ref="C13:L13"/>
    <mergeCell ref="C14:V14"/>
    <mergeCell ref="C118:E118"/>
    <mergeCell ref="F118:M118"/>
    <mergeCell ref="N118:V118"/>
    <mergeCell ref="W118:AD118"/>
    <mergeCell ref="C119:E119"/>
    <mergeCell ref="F119:M119"/>
    <mergeCell ref="N119:V119"/>
    <mergeCell ref="W119:AD119"/>
    <mergeCell ref="C120:E120"/>
    <mergeCell ref="F120:M120"/>
    <mergeCell ref="N120:V120"/>
    <mergeCell ref="W120:AD120"/>
    <mergeCell ref="A54:T55"/>
    <mergeCell ref="U54:AM55"/>
    <mergeCell ref="C57:AM57"/>
    <mergeCell ref="A111:AM111"/>
    <mergeCell ref="C116:AD116"/>
    <mergeCell ref="C117:E117"/>
    <mergeCell ref="F117:M117"/>
    <mergeCell ref="N117:V117"/>
    <mergeCell ref="W117:AD117"/>
    <mergeCell ref="A34:AM34"/>
    <mergeCell ref="C36:AM36"/>
    <mergeCell ref="E38:L38"/>
    <mergeCell ref="E40:L40"/>
    <mergeCell ref="E39:L39"/>
    <mergeCell ref="E41:L41"/>
    <mergeCell ref="E42:L42"/>
    <mergeCell ref="E43:L43"/>
    <mergeCell ref="C45:AM45"/>
    <mergeCell ref="U77:V77"/>
    <mergeCell ref="U66:AM70"/>
    <mergeCell ref="U65:V65"/>
    <mergeCell ref="U48:V48"/>
    <mergeCell ref="Z51:AB51"/>
    <mergeCell ref="AC51:AM51"/>
    <mergeCell ref="U52:AM53"/>
    <mergeCell ref="W48:AM48"/>
    <mergeCell ref="U49:V49"/>
    <mergeCell ref="Z60:AH60"/>
    <mergeCell ref="AI60:AM60"/>
    <mergeCell ref="C31:E31"/>
    <mergeCell ref="C32:E32"/>
    <mergeCell ref="F28:M28"/>
    <mergeCell ref="N28:V28"/>
    <mergeCell ref="W28:AD28"/>
    <mergeCell ref="F29:M29"/>
    <mergeCell ref="N29:V29"/>
    <mergeCell ref="W29:AD29"/>
    <mergeCell ref="F30:M30"/>
    <mergeCell ref="N30:V30"/>
    <mergeCell ref="W30:AD30"/>
    <mergeCell ref="F31:M31"/>
    <mergeCell ref="N31:V31"/>
    <mergeCell ref="W31:AD31"/>
    <mergeCell ref="F32:M32"/>
    <mergeCell ref="N32:V32"/>
    <mergeCell ref="W32:AD32"/>
    <mergeCell ref="C18:J18"/>
    <mergeCell ref="C19:J20"/>
    <mergeCell ref="A22:AM22"/>
    <mergeCell ref="C24:N24"/>
    <mergeCell ref="C25:N25"/>
    <mergeCell ref="C27:AD27"/>
    <mergeCell ref="C28:E28"/>
    <mergeCell ref="C29:E29"/>
    <mergeCell ref="C30:E30"/>
    <mergeCell ref="A16:AM16"/>
    <mergeCell ref="C6:J6"/>
    <mergeCell ref="C7:J7"/>
    <mergeCell ref="C8:J8"/>
    <mergeCell ref="C9:J9"/>
    <mergeCell ref="K6:O6"/>
    <mergeCell ref="AE6:AG6"/>
    <mergeCell ref="P6:AD6"/>
    <mergeCell ref="K7:AG7"/>
    <mergeCell ref="K8:AG8"/>
    <mergeCell ref="K9:AG9"/>
    <mergeCell ref="K10:AD10"/>
    <mergeCell ref="C10:J10"/>
    <mergeCell ref="A4:AM4"/>
    <mergeCell ref="Z74:AH74"/>
    <mergeCell ref="AI74:AM74"/>
    <mergeCell ref="Z87:AH87"/>
    <mergeCell ref="AI87:AM87"/>
    <mergeCell ref="Z99:AH99"/>
    <mergeCell ref="AI99:AM99"/>
    <mergeCell ref="A74:Y74"/>
    <mergeCell ref="A87:Y87"/>
    <mergeCell ref="A99:X99"/>
    <mergeCell ref="A88:T91"/>
    <mergeCell ref="U88:V88"/>
    <mergeCell ref="W88:AM88"/>
    <mergeCell ref="U89:V89"/>
    <mergeCell ref="W89:Y89"/>
    <mergeCell ref="Z89:AB89"/>
    <mergeCell ref="A92:T92"/>
    <mergeCell ref="U92:V92"/>
    <mergeCell ref="U75:V75"/>
    <mergeCell ref="W75:AM75"/>
    <mergeCell ref="U76:V76"/>
    <mergeCell ref="W76:Y76"/>
    <mergeCell ref="Z76:AB76"/>
    <mergeCell ref="AC76:AM76"/>
    <mergeCell ref="A60:Y60"/>
    <mergeCell ref="AK65:AL65"/>
    <mergeCell ref="AD65:AE65"/>
    <mergeCell ref="AF65:AG65"/>
    <mergeCell ref="AH65:AI65"/>
    <mergeCell ref="U51:V51"/>
    <mergeCell ref="W51:Y51"/>
    <mergeCell ref="W63:AM63"/>
    <mergeCell ref="U64:V64"/>
    <mergeCell ref="W64:Y64"/>
    <mergeCell ref="Z64:AB64"/>
    <mergeCell ref="AC64:AM64"/>
    <mergeCell ref="A59:AM59"/>
    <mergeCell ref="W61:AM61"/>
    <mergeCell ref="U62:V62"/>
    <mergeCell ref="AC62:AM62"/>
    <mergeCell ref="U63:V63"/>
    <mergeCell ref="W62:Y62"/>
    <mergeCell ref="Z62:AB62"/>
    <mergeCell ref="A1:AM1"/>
    <mergeCell ref="A61:T64"/>
    <mergeCell ref="A65:T65"/>
    <mergeCell ref="A66:T70"/>
    <mergeCell ref="A75:T78"/>
    <mergeCell ref="A79:T79"/>
    <mergeCell ref="U79:V79"/>
    <mergeCell ref="AD79:AE79"/>
    <mergeCell ref="AF79:AG79"/>
    <mergeCell ref="AH79:AI79"/>
    <mergeCell ref="AK79:AL79"/>
    <mergeCell ref="A46:AM46"/>
    <mergeCell ref="U47:AM47"/>
    <mergeCell ref="W77:AM77"/>
    <mergeCell ref="U78:V78"/>
    <mergeCell ref="W78:Y78"/>
    <mergeCell ref="Z78:AB78"/>
    <mergeCell ref="AC78:AM78"/>
    <mergeCell ref="U61:V61"/>
    <mergeCell ref="W49:Y49"/>
    <mergeCell ref="Z49:AB49"/>
    <mergeCell ref="AC49:AM49"/>
    <mergeCell ref="U50:V50"/>
    <mergeCell ref="W50:AM50"/>
    <mergeCell ref="W79:X79"/>
    <mergeCell ref="Z79:AA79"/>
    <mergeCell ref="Z92:AA92"/>
    <mergeCell ref="W65:X65"/>
    <mergeCell ref="Z65:AA65"/>
    <mergeCell ref="W90:AM90"/>
    <mergeCell ref="U91:V91"/>
    <mergeCell ref="W91:Y91"/>
    <mergeCell ref="Z91:AB91"/>
    <mergeCell ref="AC91:AM91"/>
    <mergeCell ref="A86:AM86"/>
    <mergeCell ref="W92:X92"/>
    <mergeCell ref="A105:T109"/>
    <mergeCell ref="U105:AM109"/>
    <mergeCell ref="AC101:AM101"/>
    <mergeCell ref="U102:V102"/>
    <mergeCell ref="W102:AM102"/>
    <mergeCell ref="U103:V103"/>
    <mergeCell ref="W103:Y103"/>
    <mergeCell ref="Z103:AB103"/>
    <mergeCell ref="AC103:AM103"/>
    <mergeCell ref="U101:V101"/>
    <mergeCell ref="W101:Y101"/>
    <mergeCell ref="Z101:AB101"/>
    <mergeCell ref="W104:X104"/>
    <mergeCell ref="Z104:AA104"/>
    <mergeCell ref="A100:T103"/>
    <mergeCell ref="A104:T104"/>
    <mergeCell ref="U104:V104"/>
    <mergeCell ref="AD104:AE104"/>
    <mergeCell ref="AF104:AG104"/>
    <mergeCell ref="AH104:AI104"/>
    <mergeCell ref="AK104:AL104"/>
    <mergeCell ref="U100:V100"/>
    <mergeCell ref="W100:AM100"/>
    <mergeCell ref="H113:S113"/>
    <mergeCell ref="H114:S114"/>
    <mergeCell ref="E113:G113"/>
    <mergeCell ref="E114:G114"/>
    <mergeCell ref="C26:AF26"/>
    <mergeCell ref="E44:AL44"/>
    <mergeCell ref="H115:AI115"/>
    <mergeCell ref="G2:I2"/>
    <mergeCell ref="J2:AM2"/>
    <mergeCell ref="A98:AM98"/>
    <mergeCell ref="A47:T47"/>
    <mergeCell ref="A52:T53"/>
    <mergeCell ref="A48:T51"/>
    <mergeCell ref="A85:AM85"/>
    <mergeCell ref="AD92:AE92"/>
    <mergeCell ref="AF92:AG92"/>
    <mergeCell ref="AH92:AI92"/>
    <mergeCell ref="AK92:AL92"/>
    <mergeCell ref="A93:T97"/>
    <mergeCell ref="U93:AM97"/>
    <mergeCell ref="A80:T84"/>
    <mergeCell ref="U80:AM84"/>
    <mergeCell ref="AC89:AM89"/>
    <mergeCell ref="U90:V90"/>
  </mergeCells>
  <phoneticPr fontId="1"/>
  <conditionalFormatting sqref="C29:E32">
    <cfRule type="expression" dxfId="43" priority="38">
      <formula>$C$25&lt;&gt;0</formula>
    </cfRule>
  </conditionalFormatting>
  <conditionalFormatting sqref="N30:AD30">
    <cfRule type="expression" dxfId="42" priority="36">
      <formula>$C$30="☑"</formula>
    </cfRule>
  </conditionalFormatting>
  <conditionalFormatting sqref="N31:AD31">
    <cfRule type="expression" dxfId="41" priority="35">
      <formula>$C$31="☑"</formula>
    </cfRule>
  </conditionalFormatting>
  <conditionalFormatting sqref="N29:AD29">
    <cfRule type="expression" dxfId="40" priority="37">
      <formula>$C$29="☑"</formula>
    </cfRule>
  </conditionalFormatting>
  <conditionalFormatting sqref="N32:AD32">
    <cfRule type="expression" dxfId="39" priority="34">
      <formula>$C$32="☑"</formula>
    </cfRule>
  </conditionalFormatting>
  <conditionalFormatting sqref="U48:V51">
    <cfRule type="expression" dxfId="38" priority="33">
      <formula>$U$47&lt;&gt;0</formula>
    </cfRule>
  </conditionalFormatting>
  <conditionalFormatting sqref="AC49:AM49">
    <cfRule type="expression" dxfId="37" priority="32">
      <formula>$U$49="☑"</formula>
    </cfRule>
  </conditionalFormatting>
  <conditionalFormatting sqref="AC51:AM51">
    <cfRule type="expression" dxfId="36" priority="31">
      <formula>$U$51="☑"</formula>
    </cfRule>
  </conditionalFormatting>
  <conditionalFormatting sqref="U52:AM55">
    <cfRule type="expression" dxfId="35" priority="30">
      <formula>$U$47&lt;&gt;0</formula>
    </cfRule>
  </conditionalFormatting>
  <conditionalFormatting sqref="AC62:AM62">
    <cfRule type="expression" dxfId="34" priority="27">
      <formula>$U$62="☑"</formula>
    </cfRule>
  </conditionalFormatting>
  <conditionalFormatting sqref="AC64:AM64">
    <cfRule type="expression" dxfId="33" priority="26">
      <formula>$U$64="☑"</formula>
    </cfRule>
  </conditionalFormatting>
  <conditionalFormatting sqref="AC76:AM76">
    <cfRule type="expression" dxfId="32" priority="23">
      <formula>$U$76="☑"</formula>
    </cfRule>
  </conditionalFormatting>
  <conditionalFormatting sqref="AC78:AM78">
    <cfRule type="expression" dxfId="31" priority="22">
      <formula>$U$78="☑"</formula>
    </cfRule>
  </conditionalFormatting>
  <conditionalFormatting sqref="AC89:AM89">
    <cfRule type="expression" dxfId="30" priority="19">
      <formula>$U$89="☑"</formula>
    </cfRule>
  </conditionalFormatting>
  <conditionalFormatting sqref="AC91:AM91">
    <cfRule type="expression" dxfId="29" priority="18">
      <formula>$U$91="☑"</formula>
    </cfRule>
  </conditionalFormatting>
  <conditionalFormatting sqref="AC101:AM101">
    <cfRule type="expression" dxfId="28" priority="15">
      <formula>$U$101="☑"</formula>
    </cfRule>
  </conditionalFormatting>
  <conditionalFormatting sqref="AC103:AM103">
    <cfRule type="expression" dxfId="27" priority="14">
      <formula>$U$103="☑"</formula>
    </cfRule>
  </conditionalFormatting>
  <conditionalFormatting sqref="N119:AD119">
    <cfRule type="expression" dxfId="26" priority="6">
      <formula>$C$119="☑"</formula>
    </cfRule>
    <cfRule type="expression" dxfId="25" priority="11">
      <formula>$C$30="☑"</formula>
    </cfRule>
  </conditionalFormatting>
  <conditionalFormatting sqref="N120:AD120">
    <cfRule type="expression" dxfId="24" priority="5">
      <formula>$C$120="☑"</formula>
    </cfRule>
    <cfRule type="expression" dxfId="23" priority="10">
      <formula>$C$31="☑"</formula>
    </cfRule>
  </conditionalFormatting>
  <conditionalFormatting sqref="N118:AD118">
    <cfRule type="expression" dxfId="22" priority="7">
      <formula>$C$118="☑"</formula>
    </cfRule>
    <cfRule type="expression" dxfId="21" priority="12">
      <formula>$C$29="☑"</formula>
    </cfRule>
  </conditionalFormatting>
  <conditionalFormatting sqref="N121:AD121">
    <cfRule type="expression" dxfId="20" priority="4">
      <formula>$C$121="☑"</formula>
    </cfRule>
    <cfRule type="expression" dxfId="19" priority="9">
      <formula>$C$32="☑"</formula>
    </cfRule>
  </conditionalFormatting>
  <conditionalFormatting sqref="C118:E121">
    <cfRule type="expression" dxfId="18" priority="39">
      <formula>$H$114&lt;&gt;0</formula>
    </cfRule>
    <cfRule type="expression" dxfId="17" priority="40">
      <formula>$C$25&lt;&gt;0</formula>
    </cfRule>
  </conditionalFormatting>
  <conditionalFormatting sqref="C14:V14">
    <cfRule type="expression" dxfId="16" priority="3">
      <formula>$C$14&lt;&gt;""</formula>
    </cfRule>
  </conditionalFormatting>
  <conditionalFormatting sqref="E44:AL44">
    <cfRule type="expression" dxfId="15" priority="2">
      <formula>$E$44&lt;&gt;""</formula>
    </cfRule>
  </conditionalFormatting>
  <conditionalFormatting sqref="H115:AI115">
    <cfRule type="expression" dxfId="14" priority="1">
      <formula>$H$115&lt;&gt;""</formula>
    </cfRule>
  </conditionalFormatting>
  <dataValidations count="2">
    <dataValidation type="list" allowBlank="1" showInputMessage="1" showErrorMessage="1" sqref="C29:E32 U48:V51 U61:V64 U75:V78 U88:V91 U100:V103 C118:E121">
      <formula1>$AS$2:$AS$3</formula1>
    </dataValidation>
    <dataValidation type="list" allowBlank="1" showInputMessage="1" showErrorMessage="1" sqref="K7:AG7">
      <formula1>"認定こども園,幼稚園,保育所,小規模保育事業（Ａ型）,小規模保育事業（Ｂ型）,小規模保育事業（Ｃ型）,家庭的保育事業,事業所内保育事業"</formula1>
    </dataValidation>
  </dataValidations>
  <pageMargins left="0.70866141732283472" right="0.70866141732283472" top="0.15748031496062992" bottom="0.15748031496062992" header="0" footer="0"/>
  <pageSetup paperSize="9" fitToHeight="0" orientation="portrait" r:id="rId1"/>
  <rowBreaks count="1" manualBreakCount="1">
    <brk id="73" max="38" man="1"/>
  </rowBreaks>
  <drawing r:id="rId2"/>
  <extLst>
    <ext xmlns:x14="http://schemas.microsoft.com/office/spreadsheetml/2009/9/main" uri="{78C0D931-6437-407d-A8EE-F0AAD7539E65}">
      <x14:conditionalFormattings>
        <x14:conditionalFormatting xmlns:xm="http://schemas.microsoft.com/office/excel/2006/main">
          <x14:cfRule type="expression" priority="28" id="{22599A5A-3EB8-45C2-967D-810FFA0C120F}">
            <xm:f>第４号様式の１!$U$43&gt;0</xm:f>
            <x14:dxf>
              <fill>
                <patternFill>
                  <bgColor rgb="FFF4B084"/>
                </patternFill>
              </fill>
            </x14:dxf>
          </x14:cfRule>
          <xm:sqref>U61:V64</xm:sqref>
        </x14:conditionalFormatting>
        <x14:conditionalFormatting xmlns:xm="http://schemas.microsoft.com/office/excel/2006/main">
          <x14:cfRule type="expression" priority="25" id="{7C9BD55A-9D0D-4CE3-8811-C406E07903E5}">
            <xm:f>第４号様式の１!$U$43&lt;&gt;0</xm:f>
            <x14:dxf>
              <fill>
                <patternFill>
                  <bgColor rgb="FFF4B084"/>
                </patternFill>
              </fill>
            </x14:dxf>
          </x14:cfRule>
          <xm:sqref>W65:X65 Z65:AA65 AH65:AI65 AK65:AL65 U66:AM70</xm:sqref>
        </x14:conditionalFormatting>
        <x14:conditionalFormatting xmlns:xm="http://schemas.microsoft.com/office/excel/2006/main">
          <x14:cfRule type="expression" priority="24" id="{889202E1-E0D5-4603-8FCA-14048D120581}">
            <xm:f>第４号様式の１!$U$79&lt;&gt;0</xm:f>
            <x14:dxf>
              <fill>
                <patternFill>
                  <bgColor rgb="FFF4B084"/>
                </patternFill>
              </fill>
            </x14:dxf>
          </x14:cfRule>
          <xm:sqref>U75:V78</xm:sqref>
        </x14:conditionalFormatting>
        <x14:conditionalFormatting xmlns:xm="http://schemas.microsoft.com/office/excel/2006/main">
          <x14:cfRule type="expression" priority="21" id="{852303A5-274E-463C-8E2E-CCFB83198B74}">
            <xm:f>第４号様式の１!$U$79&lt;&gt;0</xm:f>
            <x14:dxf>
              <fill>
                <patternFill>
                  <bgColor rgb="FFF4B084"/>
                </patternFill>
              </fill>
            </x14:dxf>
          </x14:cfRule>
          <xm:sqref>W79:X79 Z79:AA79 AH79:AI79 AK79:AL79 U80:AM84</xm:sqref>
        </x14:conditionalFormatting>
        <x14:conditionalFormatting xmlns:xm="http://schemas.microsoft.com/office/excel/2006/main">
          <x14:cfRule type="expression" priority="20" id="{ADA422AB-E2D4-4DEB-9C13-CFE36EE45BAF}">
            <xm:f>第４号様式の１!$U$123&lt;&gt;0</xm:f>
            <x14:dxf>
              <fill>
                <patternFill>
                  <bgColor rgb="FFF4B084"/>
                </patternFill>
              </fill>
            </x14:dxf>
          </x14:cfRule>
          <xm:sqref>U88:V91</xm:sqref>
        </x14:conditionalFormatting>
        <x14:conditionalFormatting xmlns:xm="http://schemas.microsoft.com/office/excel/2006/main">
          <x14:cfRule type="expression" priority="17" id="{0BC91D06-F1E1-49DF-BB1E-223294368061}">
            <xm:f>第４号様式の１!$U$123&lt;&gt;0</xm:f>
            <x14:dxf>
              <fill>
                <patternFill>
                  <bgColor rgb="FFF4B084"/>
                </patternFill>
              </fill>
            </x14:dxf>
          </x14:cfRule>
          <xm:sqref>W92:X92 Z92:AA92 AH92:AI92 AK92:AL92 U93:AM97</xm:sqref>
        </x14:conditionalFormatting>
        <x14:conditionalFormatting xmlns:xm="http://schemas.microsoft.com/office/excel/2006/main">
          <x14:cfRule type="expression" priority="16" id="{82C06A63-CAC0-41B0-B1D6-0309F3428753}">
            <xm:f>第４号様式の１!$U$173&lt;&gt;0</xm:f>
            <x14:dxf>
              <fill>
                <patternFill>
                  <bgColor rgb="FFF4B084"/>
                </patternFill>
              </fill>
            </x14:dxf>
          </x14:cfRule>
          <xm:sqref>U100:V103 Z104:AA104 W104:X104 AH104:AI104 AK104:AL104 U105:AM109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賃金改善確認表!$U$201:$U$205</xm:f>
          </x14:formula1>
          <xm:sqref>C19:J20</xm:sqref>
        </x14:dataValidation>
        <x14:dataValidation type="list" allowBlank="1" showInputMessage="1" showErrorMessage="1">
          <x14:formula1>
            <xm:f>賃金改善確認表!$B$200:$B$217</xm:f>
          </x14:formula1>
          <xm:sqref>W29:AD32 W118:AD121</xm:sqref>
        </x14:dataValidation>
        <x14:dataValidation type="list" allowBlank="1" showInputMessage="1" showErrorMessage="1">
          <x14:formula1>
            <xm:f>賃金改善確認表!$S$201:$S$212</xm:f>
          </x14:formula1>
          <xm:sqref>U54:AM55</xm:sqref>
        </x14:dataValidation>
        <x14:dataValidation type="list" allowBlank="1" showInputMessage="1" showErrorMessage="1">
          <x14:formula1>
            <xm:f>賃金改善確認表!$I$200:$I$202</xm:f>
          </x14:formula1>
          <xm:sqref>H113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
  <sheetViews>
    <sheetView view="pageBreakPreview" topLeftCell="A13" zoomScaleNormal="100" zoomScaleSheetLayoutView="100" workbookViewId="0">
      <selection activeCell="K26" sqref="K26:R27"/>
    </sheetView>
  </sheetViews>
  <sheetFormatPr defaultRowHeight="13.5"/>
  <cols>
    <col min="1" max="47" width="2.25" style="56" customWidth="1"/>
    <col min="48" max="16384" width="9" style="56"/>
  </cols>
  <sheetData>
    <row r="1" spans="1:39">
      <c r="A1" s="56" t="s">
        <v>183</v>
      </c>
      <c r="AL1" s="611" t="s">
        <v>290</v>
      </c>
      <c r="AM1" s="611"/>
    </row>
    <row r="2" spans="1:39">
      <c r="A2" s="612" t="s">
        <v>243</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row>
    <row r="3" spans="1:39">
      <c r="A3" s="612"/>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row>
    <row r="4" spans="1:39" ht="13.5" customHeight="1">
      <c r="A4" s="57"/>
      <c r="B4" s="57"/>
      <c r="C4" s="57"/>
      <c r="D4" s="57"/>
      <c r="E4" s="57"/>
      <c r="F4" s="57"/>
      <c r="G4" s="57"/>
      <c r="H4" s="57"/>
      <c r="I4" s="57"/>
      <c r="J4" s="57"/>
      <c r="K4" s="57"/>
      <c r="L4" s="57"/>
      <c r="M4" s="57"/>
      <c r="N4" s="57"/>
      <c r="O4" s="57"/>
      <c r="P4" s="57"/>
      <c r="Q4" s="57"/>
      <c r="R4" s="57"/>
      <c r="AC4" s="613">
        <f ca="1">TODAY()</f>
        <v>43741</v>
      </c>
      <c r="AD4" s="613"/>
      <c r="AE4" s="613"/>
      <c r="AF4" s="613"/>
      <c r="AG4" s="613"/>
      <c r="AH4" s="613"/>
      <c r="AI4" s="613"/>
      <c r="AJ4" s="613"/>
      <c r="AK4" s="613"/>
      <c r="AL4" s="613"/>
      <c r="AM4" s="613"/>
    </row>
    <row r="5" spans="1:39" ht="13.5" customHeight="1" thickBot="1">
      <c r="A5" s="56" t="s">
        <v>93</v>
      </c>
      <c r="B5" s="57"/>
      <c r="C5" s="57"/>
      <c r="D5" s="57"/>
      <c r="E5" s="57"/>
      <c r="F5" s="57"/>
      <c r="G5" s="57"/>
      <c r="H5" s="57"/>
      <c r="I5" s="57"/>
      <c r="J5" s="57"/>
      <c r="K5" s="57"/>
      <c r="L5" s="57"/>
      <c r="M5" s="57"/>
      <c r="N5" s="57"/>
      <c r="O5" s="57"/>
      <c r="P5" s="57"/>
      <c r="Q5" s="57"/>
      <c r="R5" s="57"/>
    </row>
    <row r="6" spans="1:39">
      <c r="S6" s="616" t="s">
        <v>67</v>
      </c>
      <c r="T6" s="617"/>
      <c r="U6" s="617"/>
      <c r="V6" s="617"/>
      <c r="W6" s="617"/>
      <c r="X6" s="617"/>
      <c r="Y6" s="618"/>
      <c r="Z6" s="622" t="s">
        <v>94</v>
      </c>
      <c r="AA6" s="614"/>
      <c r="AB6" s="614"/>
      <c r="AC6" s="614"/>
      <c r="AD6" s="632">
        <f>IF(賃金改善確認表!AC5="","",賃金改善確認表!AC5)</f>
        <v>0</v>
      </c>
      <c r="AE6" s="632"/>
      <c r="AF6" s="632"/>
      <c r="AG6" s="632"/>
      <c r="AH6" s="632"/>
      <c r="AI6" s="632"/>
      <c r="AJ6" s="632"/>
      <c r="AK6" s="632"/>
      <c r="AL6" s="614" t="s">
        <v>65</v>
      </c>
      <c r="AM6" s="615"/>
    </row>
    <row r="7" spans="1:39">
      <c r="S7" s="619" t="s">
        <v>0</v>
      </c>
      <c r="T7" s="620"/>
      <c r="U7" s="620"/>
      <c r="V7" s="620"/>
      <c r="W7" s="620"/>
      <c r="X7" s="620"/>
      <c r="Y7" s="621"/>
      <c r="Z7" s="623">
        <f>IF(賃金改善確認表!AB6="","",賃金改善確認表!AB6)</f>
        <v>0</v>
      </c>
      <c r="AA7" s="624"/>
      <c r="AB7" s="624"/>
      <c r="AC7" s="624"/>
      <c r="AD7" s="624"/>
      <c r="AE7" s="624"/>
      <c r="AF7" s="624"/>
      <c r="AG7" s="624"/>
      <c r="AH7" s="624"/>
      <c r="AI7" s="624"/>
      <c r="AJ7" s="624"/>
      <c r="AK7" s="624"/>
      <c r="AL7" s="624"/>
      <c r="AM7" s="625"/>
    </row>
    <row r="8" spans="1:39">
      <c r="S8" s="619" t="s">
        <v>69</v>
      </c>
      <c r="T8" s="620"/>
      <c r="U8" s="620"/>
      <c r="V8" s="620"/>
      <c r="W8" s="620"/>
      <c r="X8" s="620"/>
      <c r="Y8" s="621"/>
      <c r="Z8" s="626">
        <f>IF(賃金改善確認表!AB7="","",賃金改善確認表!AB7)</f>
        <v>0</v>
      </c>
      <c r="AA8" s="627"/>
      <c r="AB8" s="627"/>
      <c r="AC8" s="627"/>
      <c r="AD8" s="627"/>
      <c r="AE8" s="627"/>
      <c r="AF8" s="627"/>
      <c r="AG8" s="627"/>
      <c r="AH8" s="627"/>
      <c r="AI8" s="627"/>
      <c r="AJ8" s="627"/>
      <c r="AK8" s="627"/>
      <c r="AL8" s="627"/>
      <c r="AM8" s="628"/>
    </row>
    <row r="9" spans="1:39" ht="27" customHeight="1">
      <c r="S9" s="619" t="s">
        <v>70</v>
      </c>
      <c r="T9" s="620"/>
      <c r="U9" s="620"/>
      <c r="V9" s="620"/>
      <c r="W9" s="620"/>
      <c r="X9" s="620"/>
      <c r="Y9" s="621"/>
      <c r="Z9" s="629">
        <f>IF(賃金改善確認表!AB8="","",賃金改善確認表!AB8)</f>
        <v>0</v>
      </c>
      <c r="AA9" s="630"/>
      <c r="AB9" s="630"/>
      <c r="AC9" s="630"/>
      <c r="AD9" s="630"/>
      <c r="AE9" s="630"/>
      <c r="AF9" s="630"/>
      <c r="AG9" s="630"/>
      <c r="AH9" s="630"/>
      <c r="AI9" s="630"/>
      <c r="AJ9" s="630"/>
      <c r="AK9" s="630"/>
      <c r="AL9" s="630"/>
      <c r="AM9" s="631"/>
    </row>
    <row r="10" spans="1:39" ht="18" thickBot="1">
      <c r="S10" s="606" t="s">
        <v>71</v>
      </c>
      <c r="T10" s="607"/>
      <c r="U10" s="607"/>
      <c r="V10" s="607"/>
      <c r="W10" s="607"/>
      <c r="X10" s="607"/>
      <c r="Y10" s="608"/>
      <c r="Z10" s="609">
        <f>IF(賃金改善確認表!AB9="","",賃金改善確認表!AB9)</f>
        <v>0</v>
      </c>
      <c r="AA10" s="610"/>
      <c r="AB10" s="610"/>
      <c r="AC10" s="610"/>
      <c r="AD10" s="610"/>
      <c r="AE10" s="610"/>
      <c r="AF10" s="610"/>
      <c r="AG10" s="610"/>
      <c r="AH10" s="610"/>
      <c r="AI10" s="610"/>
      <c r="AJ10" s="610"/>
      <c r="AK10" s="610"/>
      <c r="AL10" s="604" t="s">
        <v>95</v>
      </c>
      <c r="AM10" s="605"/>
    </row>
    <row r="12" spans="1:39">
      <c r="A12" s="554" t="s">
        <v>8</v>
      </c>
      <c r="B12" s="555"/>
      <c r="C12" s="554" t="s">
        <v>184</v>
      </c>
      <c r="D12" s="555"/>
      <c r="E12" s="555"/>
      <c r="F12" s="555"/>
      <c r="G12" s="554" t="s">
        <v>185</v>
      </c>
      <c r="H12" s="555"/>
      <c r="I12" s="555"/>
      <c r="J12" s="555"/>
      <c r="K12" s="554" t="s">
        <v>186</v>
      </c>
      <c r="L12" s="555"/>
      <c r="M12" s="555"/>
      <c r="N12" s="555"/>
      <c r="O12" s="555"/>
      <c r="P12" s="555"/>
      <c r="Q12" s="555"/>
      <c r="R12" s="591"/>
      <c r="S12" s="594" t="s">
        <v>187</v>
      </c>
      <c r="T12" s="594"/>
      <c r="U12" s="594"/>
      <c r="V12" s="594"/>
      <c r="W12" s="594"/>
      <c r="X12" s="594"/>
      <c r="Y12" s="595"/>
      <c r="Z12" s="598" t="s">
        <v>188</v>
      </c>
      <c r="AA12" s="598"/>
      <c r="AB12" s="598"/>
      <c r="AC12" s="598"/>
      <c r="AD12" s="598"/>
      <c r="AE12" s="598"/>
      <c r="AF12" s="599"/>
      <c r="AG12" s="602" t="s">
        <v>189</v>
      </c>
      <c r="AH12" s="555"/>
      <c r="AI12" s="555"/>
      <c r="AJ12" s="555"/>
      <c r="AK12" s="555"/>
      <c r="AL12" s="555"/>
      <c r="AM12" s="591"/>
    </row>
    <row r="13" spans="1:39">
      <c r="A13" s="589"/>
      <c r="B13" s="590"/>
      <c r="C13" s="589"/>
      <c r="D13" s="590"/>
      <c r="E13" s="590"/>
      <c r="F13" s="590"/>
      <c r="G13" s="589"/>
      <c r="H13" s="590"/>
      <c r="I13" s="590"/>
      <c r="J13" s="590"/>
      <c r="K13" s="589"/>
      <c r="L13" s="590"/>
      <c r="M13" s="590"/>
      <c r="N13" s="590"/>
      <c r="O13" s="590"/>
      <c r="P13" s="590"/>
      <c r="Q13" s="590"/>
      <c r="R13" s="592"/>
      <c r="S13" s="596"/>
      <c r="T13" s="596"/>
      <c r="U13" s="596"/>
      <c r="V13" s="596"/>
      <c r="W13" s="596"/>
      <c r="X13" s="596"/>
      <c r="Y13" s="597"/>
      <c r="Z13" s="600"/>
      <c r="AA13" s="600"/>
      <c r="AB13" s="600"/>
      <c r="AC13" s="600"/>
      <c r="AD13" s="600"/>
      <c r="AE13" s="600"/>
      <c r="AF13" s="601"/>
      <c r="AG13" s="590"/>
      <c r="AH13" s="590"/>
      <c r="AI13" s="590"/>
      <c r="AJ13" s="590"/>
      <c r="AK13" s="590"/>
      <c r="AL13" s="590"/>
      <c r="AM13" s="592"/>
    </row>
    <row r="14" spans="1:39">
      <c r="A14" s="589"/>
      <c r="B14" s="590"/>
      <c r="C14" s="589"/>
      <c r="D14" s="590"/>
      <c r="E14" s="590"/>
      <c r="F14" s="590"/>
      <c r="G14" s="589"/>
      <c r="H14" s="590"/>
      <c r="I14" s="590"/>
      <c r="J14" s="590"/>
      <c r="K14" s="589"/>
      <c r="L14" s="590"/>
      <c r="M14" s="590"/>
      <c r="N14" s="590"/>
      <c r="O14" s="590"/>
      <c r="P14" s="590"/>
      <c r="Q14" s="590"/>
      <c r="R14" s="592"/>
      <c r="S14" s="596"/>
      <c r="T14" s="596"/>
      <c r="U14" s="596"/>
      <c r="V14" s="596"/>
      <c r="W14" s="596"/>
      <c r="X14" s="596"/>
      <c r="Y14" s="597"/>
      <c r="Z14" s="600"/>
      <c r="AA14" s="600"/>
      <c r="AB14" s="600"/>
      <c r="AC14" s="600"/>
      <c r="AD14" s="600"/>
      <c r="AE14" s="600"/>
      <c r="AF14" s="601"/>
      <c r="AG14" s="590"/>
      <c r="AH14" s="590"/>
      <c r="AI14" s="590"/>
      <c r="AJ14" s="590"/>
      <c r="AK14" s="590"/>
      <c r="AL14" s="590"/>
      <c r="AM14" s="592"/>
    </row>
    <row r="15" spans="1:39">
      <c r="A15" s="556"/>
      <c r="B15" s="557"/>
      <c r="C15" s="556"/>
      <c r="D15" s="557"/>
      <c r="E15" s="557"/>
      <c r="F15" s="557"/>
      <c r="G15" s="556"/>
      <c r="H15" s="557"/>
      <c r="I15" s="557"/>
      <c r="J15" s="557"/>
      <c r="K15" s="556"/>
      <c r="L15" s="557"/>
      <c r="M15" s="557"/>
      <c r="N15" s="557"/>
      <c r="O15" s="557"/>
      <c r="P15" s="557"/>
      <c r="Q15" s="557"/>
      <c r="R15" s="593"/>
      <c r="S15" s="603" t="s">
        <v>190</v>
      </c>
      <c r="T15" s="587"/>
      <c r="U15" s="587"/>
      <c r="V15" s="587"/>
      <c r="W15" s="587"/>
      <c r="X15" s="587"/>
      <c r="Y15" s="588"/>
      <c r="Z15" s="587" t="s">
        <v>191</v>
      </c>
      <c r="AA15" s="587"/>
      <c r="AB15" s="587"/>
      <c r="AC15" s="587"/>
      <c r="AD15" s="587"/>
      <c r="AE15" s="587"/>
      <c r="AF15" s="588"/>
      <c r="AG15" s="557"/>
      <c r="AH15" s="557"/>
      <c r="AI15" s="557"/>
      <c r="AJ15" s="557"/>
      <c r="AK15" s="557"/>
      <c r="AL15" s="557"/>
      <c r="AM15" s="593"/>
    </row>
    <row r="16" spans="1:39">
      <c r="A16" s="515">
        <v>1</v>
      </c>
      <c r="B16" s="516"/>
      <c r="C16" s="566"/>
      <c r="D16" s="567"/>
      <c r="E16" s="567"/>
      <c r="F16" s="567"/>
      <c r="G16" s="568"/>
      <c r="H16" s="569"/>
      <c r="I16" s="569"/>
      <c r="J16" s="569"/>
      <c r="K16" s="568"/>
      <c r="L16" s="569"/>
      <c r="M16" s="569"/>
      <c r="N16" s="569"/>
      <c r="O16" s="569"/>
      <c r="P16" s="569"/>
      <c r="Q16" s="569"/>
      <c r="R16" s="570"/>
      <c r="S16" s="574"/>
      <c r="T16" s="574"/>
      <c r="U16" s="574"/>
      <c r="V16" s="574"/>
      <c r="W16" s="574"/>
      <c r="X16" s="574"/>
      <c r="Y16" s="575"/>
      <c r="Z16" s="574"/>
      <c r="AA16" s="574"/>
      <c r="AB16" s="574"/>
      <c r="AC16" s="574"/>
      <c r="AD16" s="574"/>
      <c r="AE16" s="574"/>
      <c r="AF16" s="575"/>
      <c r="AG16" s="558">
        <f>S16-Z16</f>
        <v>0</v>
      </c>
      <c r="AH16" s="558"/>
      <c r="AI16" s="558"/>
      <c r="AJ16" s="558"/>
      <c r="AK16" s="558"/>
      <c r="AL16" s="558"/>
      <c r="AM16" s="559"/>
    </row>
    <row r="17" spans="1:39">
      <c r="A17" s="518"/>
      <c r="B17" s="418"/>
      <c r="C17" s="578"/>
      <c r="D17" s="579"/>
      <c r="E17" s="579"/>
      <c r="F17" s="579"/>
      <c r="G17" s="580"/>
      <c r="H17" s="581"/>
      <c r="I17" s="581"/>
      <c r="J17" s="581"/>
      <c r="K17" s="580"/>
      <c r="L17" s="581"/>
      <c r="M17" s="581"/>
      <c r="N17" s="581"/>
      <c r="O17" s="581"/>
      <c r="P17" s="581"/>
      <c r="Q17" s="581"/>
      <c r="R17" s="582"/>
      <c r="S17" s="583"/>
      <c r="T17" s="583"/>
      <c r="U17" s="583"/>
      <c r="V17" s="583"/>
      <c r="W17" s="583"/>
      <c r="X17" s="583"/>
      <c r="Y17" s="584"/>
      <c r="Z17" s="583"/>
      <c r="AA17" s="583"/>
      <c r="AB17" s="583"/>
      <c r="AC17" s="583"/>
      <c r="AD17" s="583"/>
      <c r="AE17" s="583"/>
      <c r="AF17" s="584"/>
      <c r="AG17" s="564"/>
      <c r="AH17" s="564"/>
      <c r="AI17" s="564"/>
      <c r="AJ17" s="564"/>
      <c r="AK17" s="564"/>
      <c r="AL17" s="564"/>
      <c r="AM17" s="565"/>
    </row>
    <row r="18" spans="1:39">
      <c r="A18" s="515">
        <v>2</v>
      </c>
      <c r="B18" s="516"/>
      <c r="C18" s="566"/>
      <c r="D18" s="567"/>
      <c r="E18" s="567"/>
      <c r="F18" s="585"/>
      <c r="G18" s="568"/>
      <c r="H18" s="569"/>
      <c r="I18" s="569"/>
      <c r="J18" s="569"/>
      <c r="K18" s="568"/>
      <c r="L18" s="569"/>
      <c r="M18" s="569"/>
      <c r="N18" s="569"/>
      <c r="O18" s="569"/>
      <c r="P18" s="569"/>
      <c r="Q18" s="569"/>
      <c r="R18" s="570"/>
      <c r="S18" s="574"/>
      <c r="T18" s="574"/>
      <c r="U18" s="574"/>
      <c r="V18" s="574"/>
      <c r="W18" s="574"/>
      <c r="X18" s="574"/>
      <c r="Y18" s="575"/>
      <c r="Z18" s="574"/>
      <c r="AA18" s="574"/>
      <c r="AB18" s="574"/>
      <c r="AC18" s="574"/>
      <c r="AD18" s="574"/>
      <c r="AE18" s="574"/>
      <c r="AF18" s="575"/>
      <c r="AG18" s="558">
        <f t="shared" ref="AG18" si="0">S18-Z18</f>
        <v>0</v>
      </c>
      <c r="AH18" s="558"/>
      <c r="AI18" s="558"/>
      <c r="AJ18" s="558"/>
      <c r="AK18" s="558"/>
      <c r="AL18" s="558"/>
      <c r="AM18" s="559"/>
    </row>
    <row r="19" spans="1:39">
      <c r="A19" s="518"/>
      <c r="B19" s="418"/>
      <c r="C19" s="484"/>
      <c r="D19" s="485"/>
      <c r="E19" s="485"/>
      <c r="F19" s="586"/>
      <c r="G19" s="580"/>
      <c r="H19" s="581"/>
      <c r="I19" s="581"/>
      <c r="J19" s="581"/>
      <c r="K19" s="580"/>
      <c r="L19" s="581"/>
      <c r="M19" s="581"/>
      <c r="N19" s="581"/>
      <c r="O19" s="581"/>
      <c r="P19" s="581"/>
      <c r="Q19" s="581"/>
      <c r="R19" s="582"/>
      <c r="S19" s="583"/>
      <c r="T19" s="583"/>
      <c r="U19" s="583"/>
      <c r="V19" s="583"/>
      <c r="W19" s="583"/>
      <c r="X19" s="583"/>
      <c r="Y19" s="584"/>
      <c r="Z19" s="583"/>
      <c r="AA19" s="583"/>
      <c r="AB19" s="583"/>
      <c r="AC19" s="583"/>
      <c r="AD19" s="583"/>
      <c r="AE19" s="583"/>
      <c r="AF19" s="584"/>
      <c r="AG19" s="564"/>
      <c r="AH19" s="564"/>
      <c r="AI19" s="564"/>
      <c r="AJ19" s="564"/>
      <c r="AK19" s="564"/>
      <c r="AL19" s="564"/>
      <c r="AM19" s="565"/>
    </row>
    <row r="20" spans="1:39">
      <c r="A20" s="515">
        <v>3</v>
      </c>
      <c r="B20" s="516"/>
      <c r="C20" s="566"/>
      <c r="D20" s="567"/>
      <c r="E20" s="567"/>
      <c r="F20" s="585"/>
      <c r="G20" s="568"/>
      <c r="H20" s="569"/>
      <c r="I20" s="569"/>
      <c r="J20" s="569"/>
      <c r="K20" s="568"/>
      <c r="L20" s="569"/>
      <c r="M20" s="569"/>
      <c r="N20" s="569"/>
      <c r="O20" s="569"/>
      <c r="P20" s="569"/>
      <c r="Q20" s="569"/>
      <c r="R20" s="570"/>
      <c r="S20" s="574"/>
      <c r="T20" s="574"/>
      <c r="U20" s="574"/>
      <c r="V20" s="574"/>
      <c r="W20" s="574"/>
      <c r="X20" s="574"/>
      <c r="Y20" s="575"/>
      <c r="Z20" s="574"/>
      <c r="AA20" s="574"/>
      <c r="AB20" s="574"/>
      <c r="AC20" s="574"/>
      <c r="AD20" s="574"/>
      <c r="AE20" s="574"/>
      <c r="AF20" s="575"/>
      <c r="AG20" s="558">
        <f t="shared" ref="AG20" si="1">S20-Z20</f>
        <v>0</v>
      </c>
      <c r="AH20" s="558"/>
      <c r="AI20" s="558"/>
      <c r="AJ20" s="558"/>
      <c r="AK20" s="558"/>
      <c r="AL20" s="558"/>
      <c r="AM20" s="559"/>
    </row>
    <row r="21" spans="1:39">
      <c r="A21" s="518"/>
      <c r="B21" s="418"/>
      <c r="C21" s="484"/>
      <c r="D21" s="485"/>
      <c r="E21" s="485"/>
      <c r="F21" s="586"/>
      <c r="G21" s="580"/>
      <c r="H21" s="581"/>
      <c r="I21" s="581"/>
      <c r="J21" s="581"/>
      <c r="K21" s="580"/>
      <c r="L21" s="581"/>
      <c r="M21" s="581"/>
      <c r="N21" s="581"/>
      <c r="O21" s="581"/>
      <c r="P21" s="581"/>
      <c r="Q21" s="581"/>
      <c r="R21" s="582"/>
      <c r="S21" s="583"/>
      <c r="T21" s="583"/>
      <c r="U21" s="583"/>
      <c r="V21" s="583"/>
      <c r="W21" s="583"/>
      <c r="X21" s="583"/>
      <c r="Y21" s="584"/>
      <c r="Z21" s="583"/>
      <c r="AA21" s="583"/>
      <c r="AB21" s="583"/>
      <c r="AC21" s="583"/>
      <c r="AD21" s="583"/>
      <c r="AE21" s="583"/>
      <c r="AF21" s="584"/>
      <c r="AG21" s="564"/>
      <c r="AH21" s="564"/>
      <c r="AI21" s="564"/>
      <c r="AJ21" s="564"/>
      <c r="AK21" s="564"/>
      <c r="AL21" s="564"/>
      <c r="AM21" s="565"/>
    </row>
    <row r="22" spans="1:39">
      <c r="A22" s="515">
        <v>4</v>
      </c>
      <c r="B22" s="516"/>
      <c r="C22" s="566"/>
      <c r="D22" s="567"/>
      <c r="E22" s="567"/>
      <c r="F22" s="585"/>
      <c r="G22" s="568"/>
      <c r="H22" s="569"/>
      <c r="I22" s="569"/>
      <c r="J22" s="569"/>
      <c r="K22" s="568"/>
      <c r="L22" s="569"/>
      <c r="M22" s="569"/>
      <c r="N22" s="569"/>
      <c r="O22" s="569"/>
      <c r="P22" s="569"/>
      <c r="Q22" s="569"/>
      <c r="R22" s="570"/>
      <c r="S22" s="574"/>
      <c r="T22" s="574"/>
      <c r="U22" s="574"/>
      <c r="V22" s="574"/>
      <c r="W22" s="574"/>
      <c r="X22" s="574"/>
      <c r="Y22" s="575"/>
      <c r="Z22" s="574"/>
      <c r="AA22" s="574"/>
      <c r="AB22" s="574"/>
      <c r="AC22" s="574"/>
      <c r="AD22" s="574"/>
      <c r="AE22" s="574"/>
      <c r="AF22" s="575"/>
      <c r="AG22" s="558">
        <f t="shared" ref="AG22" si="2">S22-Z22</f>
        <v>0</v>
      </c>
      <c r="AH22" s="558"/>
      <c r="AI22" s="558"/>
      <c r="AJ22" s="558"/>
      <c r="AK22" s="558"/>
      <c r="AL22" s="558"/>
      <c r="AM22" s="559"/>
    </row>
    <row r="23" spans="1:39">
      <c r="A23" s="518"/>
      <c r="B23" s="418"/>
      <c r="C23" s="484"/>
      <c r="D23" s="485"/>
      <c r="E23" s="485"/>
      <c r="F23" s="586"/>
      <c r="G23" s="580"/>
      <c r="H23" s="581"/>
      <c r="I23" s="581"/>
      <c r="J23" s="581"/>
      <c r="K23" s="580"/>
      <c r="L23" s="581"/>
      <c r="M23" s="581"/>
      <c r="N23" s="581"/>
      <c r="O23" s="581"/>
      <c r="P23" s="581"/>
      <c r="Q23" s="581"/>
      <c r="R23" s="582"/>
      <c r="S23" s="583"/>
      <c r="T23" s="583"/>
      <c r="U23" s="583"/>
      <c r="V23" s="583"/>
      <c r="W23" s="583"/>
      <c r="X23" s="583"/>
      <c r="Y23" s="584"/>
      <c r="Z23" s="583"/>
      <c r="AA23" s="583"/>
      <c r="AB23" s="583"/>
      <c r="AC23" s="583"/>
      <c r="AD23" s="583"/>
      <c r="AE23" s="583"/>
      <c r="AF23" s="584"/>
      <c r="AG23" s="564"/>
      <c r="AH23" s="564"/>
      <c r="AI23" s="564"/>
      <c r="AJ23" s="564"/>
      <c r="AK23" s="564"/>
      <c r="AL23" s="564"/>
      <c r="AM23" s="565"/>
    </row>
    <row r="24" spans="1:39">
      <c r="A24" s="515">
        <v>5</v>
      </c>
      <c r="B24" s="516"/>
      <c r="C24" s="566"/>
      <c r="D24" s="567"/>
      <c r="E24" s="567"/>
      <c r="F24" s="585"/>
      <c r="G24" s="568"/>
      <c r="H24" s="569"/>
      <c r="I24" s="569"/>
      <c r="J24" s="569"/>
      <c r="K24" s="568"/>
      <c r="L24" s="569"/>
      <c r="M24" s="569"/>
      <c r="N24" s="569"/>
      <c r="O24" s="569"/>
      <c r="P24" s="569"/>
      <c r="Q24" s="569"/>
      <c r="R24" s="570"/>
      <c r="S24" s="574"/>
      <c r="T24" s="574"/>
      <c r="U24" s="574"/>
      <c r="V24" s="574"/>
      <c r="W24" s="574"/>
      <c r="X24" s="574"/>
      <c r="Y24" s="575"/>
      <c r="Z24" s="574"/>
      <c r="AA24" s="574"/>
      <c r="AB24" s="574"/>
      <c r="AC24" s="574"/>
      <c r="AD24" s="574"/>
      <c r="AE24" s="574"/>
      <c r="AF24" s="575"/>
      <c r="AG24" s="558">
        <f t="shared" ref="AG24" si="3">S24-Z24</f>
        <v>0</v>
      </c>
      <c r="AH24" s="558"/>
      <c r="AI24" s="558"/>
      <c r="AJ24" s="558"/>
      <c r="AK24" s="558"/>
      <c r="AL24" s="558"/>
      <c r="AM24" s="559"/>
    </row>
    <row r="25" spans="1:39">
      <c r="A25" s="518"/>
      <c r="B25" s="418"/>
      <c r="C25" s="484"/>
      <c r="D25" s="485"/>
      <c r="E25" s="485"/>
      <c r="F25" s="586"/>
      <c r="G25" s="580"/>
      <c r="H25" s="581"/>
      <c r="I25" s="581"/>
      <c r="J25" s="581"/>
      <c r="K25" s="580"/>
      <c r="L25" s="581"/>
      <c r="M25" s="581"/>
      <c r="N25" s="581"/>
      <c r="O25" s="581"/>
      <c r="P25" s="581"/>
      <c r="Q25" s="581"/>
      <c r="R25" s="582"/>
      <c r="S25" s="583"/>
      <c r="T25" s="583"/>
      <c r="U25" s="583"/>
      <c r="V25" s="583"/>
      <c r="W25" s="583"/>
      <c r="X25" s="583"/>
      <c r="Y25" s="584"/>
      <c r="Z25" s="583"/>
      <c r="AA25" s="583"/>
      <c r="AB25" s="583"/>
      <c r="AC25" s="583"/>
      <c r="AD25" s="583"/>
      <c r="AE25" s="583"/>
      <c r="AF25" s="584"/>
      <c r="AG25" s="564"/>
      <c r="AH25" s="564"/>
      <c r="AI25" s="564"/>
      <c r="AJ25" s="564"/>
      <c r="AK25" s="564"/>
      <c r="AL25" s="564"/>
      <c r="AM25" s="565"/>
    </row>
    <row r="26" spans="1:39">
      <c r="A26" s="515">
        <v>6</v>
      </c>
      <c r="B26" s="516"/>
      <c r="C26" s="566"/>
      <c r="D26" s="567"/>
      <c r="E26" s="567"/>
      <c r="F26" s="585"/>
      <c r="G26" s="568"/>
      <c r="H26" s="569"/>
      <c r="I26" s="569"/>
      <c r="J26" s="569"/>
      <c r="K26" s="568"/>
      <c r="L26" s="569"/>
      <c r="M26" s="569"/>
      <c r="N26" s="569"/>
      <c r="O26" s="569"/>
      <c r="P26" s="569"/>
      <c r="Q26" s="569"/>
      <c r="R26" s="570"/>
      <c r="S26" s="574"/>
      <c r="T26" s="574"/>
      <c r="U26" s="574"/>
      <c r="V26" s="574"/>
      <c r="W26" s="574"/>
      <c r="X26" s="574"/>
      <c r="Y26" s="575"/>
      <c r="Z26" s="574"/>
      <c r="AA26" s="574"/>
      <c r="AB26" s="574"/>
      <c r="AC26" s="574"/>
      <c r="AD26" s="574"/>
      <c r="AE26" s="574"/>
      <c r="AF26" s="575"/>
      <c r="AG26" s="558">
        <f t="shared" ref="AG26" si="4">S26-Z26</f>
        <v>0</v>
      </c>
      <c r="AH26" s="558"/>
      <c r="AI26" s="558"/>
      <c r="AJ26" s="558"/>
      <c r="AK26" s="558"/>
      <c r="AL26" s="558"/>
      <c r="AM26" s="559"/>
    </row>
    <row r="27" spans="1:39">
      <c r="A27" s="518"/>
      <c r="B27" s="418"/>
      <c r="C27" s="484"/>
      <c r="D27" s="485"/>
      <c r="E27" s="485"/>
      <c r="F27" s="586"/>
      <c r="G27" s="580"/>
      <c r="H27" s="581"/>
      <c r="I27" s="581"/>
      <c r="J27" s="581"/>
      <c r="K27" s="580"/>
      <c r="L27" s="581"/>
      <c r="M27" s="581"/>
      <c r="N27" s="581"/>
      <c r="O27" s="581"/>
      <c r="P27" s="581"/>
      <c r="Q27" s="581"/>
      <c r="R27" s="582"/>
      <c r="S27" s="583"/>
      <c r="T27" s="583"/>
      <c r="U27" s="583"/>
      <c r="V27" s="583"/>
      <c r="W27" s="583"/>
      <c r="X27" s="583"/>
      <c r="Y27" s="584"/>
      <c r="Z27" s="583"/>
      <c r="AA27" s="583"/>
      <c r="AB27" s="583"/>
      <c r="AC27" s="583"/>
      <c r="AD27" s="583"/>
      <c r="AE27" s="583"/>
      <c r="AF27" s="584"/>
      <c r="AG27" s="564"/>
      <c r="AH27" s="564"/>
      <c r="AI27" s="564"/>
      <c r="AJ27" s="564"/>
      <c r="AK27" s="564"/>
      <c r="AL27" s="564"/>
      <c r="AM27" s="565"/>
    </row>
    <row r="28" spans="1:39">
      <c r="A28" s="515">
        <v>7</v>
      </c>
      <c r="B28" s="516"/>
      <c r="C28" s="566"/>
      <c r="D28" s="567"/>
      <c r="E28" s="567"/>
      <c r="F28" s="567"/>
      <c r="G28" s="568"/>
      <c r="H28" s="569"/>
      <c r="I28" s="569"/>
      <c r="J28" s="569"/>
      <c r="K28" s="568"/>
      <c r="L28" s="569"/>
      <c r="M28" s="569"/>
      <c r="N28" s="569"/>
      <c r="O28" s="569"/>
      <c r="P28" s="569"/>
      <c r="Q28" s="569"/>
      <c r="R28" s="570"/>
      <c r="S28" s="574"/>
      <c r="T28" s="574"/>
      <c r="U28" s="574"/>
      <c r="V28" s="574"/>
      <c r="W28" s="574"/>
      <c r="X28" s="574"/>
      <c r="Y28" s="575"/>
      <c r="Z28" s="574"/>
      <c r="AA28" s="574"/>
      <c r="AB28" s="574"/>
      <c r="AC28" s="574"/>
      <c r="AD28" s="574"/>
      <c r="AE28" s="574"/>
      <c r="AF28" s="575"/>
      <c r="AG28" s="558">
        <f t="shared" ref="AG28" si="5">S28-Z28</f>
        <v>0</v>
      </c>
      <c r="AH28" s="558"/>
      <c r="AI28" s="558"/>
      <c r="AJ28" s="558"/>
      <c r="AK28" s="558"/>
      <c r="AL28" s="558"/>
      <c r="AM28" s="559"/>
    </row>
    <row r="29" spans="1:39">
      <c r="A29" s="518"/>
      <c r="B29" s="418"/>
      <c r="C29" s="484"/>
      <c r="D29" s="485"/>
      <c r="E29" s="485"/>
      <c r="F29" s="485"/>
      <c r="G29" s="580"/>
      <c r="H29" s="581"/>
      <c r="I29" s="581"/>
      <c r="J29" s="581"/>
      <c r="K29" s="571"/>
      <c r="L29" s="572"/>
      <c r="M29" s="572"/>
      <c r="N29" s="572"/>
      <c r="O29" s="572"/>
      <c r="P29" s="572"/>
      <c r="Q29" s="572"/>
      <c r="R29" s="573"/>
      <c r="S29" s="576"/>
      <c r="T29" s="576"/>
      <c r="U29" s="576"/>
      <c r="V29" s="576"/>
      <c r="W29" s="576"/>
      <c r="X29" s="576"/>
      <c r="Y29" s="577"/>
      <c r="Z29" s="576"/>
      <c r="AA29" s="576"/>
      <c r="AB29" s="576"/>
      <c r="AC29" s="576"/>
      <c r="AD29" s="576"/>
      <c r="AE29" s="576"/>
      <c r="AF29" s="577"/>
      <c r="AG29" s="564"/>
      <c r="AH29" s="564"/>
      <c r="AI29" s="564"/>
      <c r="AJ29" s="564"/>
      <c r="AK29" s="564"/>
      <c r="AL29" s="564"/>
      <c r="AM29" s="565"/>
    </row>
    <row r="30" spans="1:39">
      <c r="A30" s="515">
        <v>8</v>
      </c>
      <c r="B30" s="516"/>
      <c r="C30" s="566"/>
      <c r="D30" s="567"/>
      <c r="E30" s="567"/>
      <c r="F30" s="567"/>
      <c r="G30" s="568"/>
      <c r="H30" s="569"/>
      <c r="I30" s="569"/>
      <c r="J30" s="569"/>
      <c r="K30" s="568"/>
      <c r="L30" s="569"/>
      <c r="M30" s="569"/>
      <c r="N30" s="569"/>
      <c r="O30" s="569"/>
      <c r="P30" s="569"/>
      <c r="Q30" s="569"/>
      <c r="R30" s="570"/>
      <c r="S30" s="574"/>
      <c r="T30" s="574"/>
      <c r="U30" s="574"/>
      <c r="V30" s="574"/>
      <c r="W30" s="574"/>
      <c r="X30" s="574"/>
      <c r="Y30" s="575"/>
      <c r="Z30" s="574"/>
      <c r="AA30" s="574"/>
      <c r="AB30" s="574"/>
      <c r="AC30" s="574"/>
      <c r="AD30" s="574"/>
      <c r="AE30" s="574"/>
      <c r="AF30" s="575"/>
      <c r="AG30" s="558">
        <f t="shared" ref="AG30" si="6">S30-Z30</f>
        <v>0</v>
      </c>
      <c r="AH30" s="558"/>
      <c r="AI30" s="558"/>
      <c r="AJ30" s="558"/>
      <c r="AK30" s="558"/>
      <c r="AL30" s="558"/>
      <c r="AM30" s="559"/>
    </row>
    <row r="31" spans="1:39">
      <c r="A31" s="518"/>
      <c r="B31" s="418"/>
      <c r="C31" s="578"/>
      <c r="D31" s="579"/>
      <c r="E31" s="579"/>
      <c r="F31" s="579"/>
      <c r="G31" s="580"/>
      <c r="H31" s="581"/>
      <c r="I31" s="581"/>
      <c r="J31" s="581"/>
      <c r="K31" s="580"/>
      <c r="L31" s="581"/>
      <c r="M31" s="581"/>
      <c r="N31" s="581"/>
      <c r="O31" s="581"/>
      <c r="P31" s="581"/>
      <c r="Q31" s="581"/>
      <c r="R31" s="582"/>
      <c r="S31" s="583"/>
      <c r="T31" s="583"/>
      <c r="U31" s="583"/>
      <c r="V31" s="583"/>
      <c r="W31" s="583"/>
      <c r="X31" s="583"/>
      <c r="Y31" s="584"/>
      <c r="Z31" s="583"/>
      <c r="AA31" s="583"/>
      <c r="AB31" s="583"/>
      <c r="AC31" s="583"/>
      <c r="AD31" s="583"/>
      <c r="AE31" s="583"/>
      <c r="AF31" s="584"/>
      <c r="AG31" s="564"/>
      <c r="AH31" s="564"/>
      <c r="AI31" s="564"/>
      <c r="AJ31" s="564"/>
      <c r="AK31" s="564"/>
      <c r="AL31" s="564"/>
      <c r="AM31" s="565"/>
    </row>
    <row r="32" spans="1:39">
      <c r="A32" s="515">
        <v>9</v>
      </c>
      <c r="B32" s="516"/>
      <c r="C32" s="566"/>
      <c r="D32" s="567"/>
      <c r="E32" s="567"/>
      <c r="F32" s="567"/>
      <c r="G32" s="568"/>
      <c r="H32" s="569"/>
      <c r="I32" s="569"/>
      <c r="J32" s="569"/>
      <c r="K32" s="568"/>
      <c r="L32" s="569"/>
      <c r="M32" s="569"/>
      <c r="N32" s="569"/>
      <c r="O32" s="569"/>
      <c r="P32" s="569"/>
      <c r="Q32" s="569"/>
      <c r="R32" s="570"/>
      <c r="S32" s="574"/>
      <c r="T32" s="574"/>
      <c r="U32" s="574"/>
      <c r="V32" s="574"/>
      <c r="W32" s="574"/>
      <c r="X32" s="574"/>
      <c r="Y32" s="575"/>
      <c r="Z32" s="574"/>
      <c r="AA32" s="574"/>
      <c r="AB32" s="574"/>
      <c r="AC32" s="574"/>
      <c r="AD32" s="574"/>
      <c r="AE32" s="574"/>
      <c r="AF32" s="575"/>
      <c r="AG32" s="558">
        <f t="shared" ref="AG32" si="7">S32-Z32</f>
        <v>0</v>
      </c>
      <c r="AH32" s="558"/>
      <c r="AI32" s="558"/>
      <c r="AJ32" s="558"/>
      <c r="AK32" s="558"/>
      <c r="AL32" s="558"/>
      <c r="AM32" s="559"/>
    </row>
    <row r="33" spans="1:39">
      <c r="A33" s="518"/>
      <c r="B33" s="418"/>
      <c r="C33" s="578"/>
      <c r="D33" s="579"/>
      <c r="E33" s="579"/>
      <c r="F33" s="579"/>
      <c r="G33" s="580"/>
      <c r="H33" s="581"/>
      <c r="I33" s="581"/>
      <c r="J33" s="581"/>
      <c r="K33" s="580"/>
      <c r="L33" s="581"/>
      <c r="M33" s="581"/>
      <c r="N33" s="581"/>
      <c r="O33" s="581"/>
      <c r="P33" s="581"/>
      <c r="Q33" s="581"/>
      <c r="R33" s="582"/>
      <c r="S33" s="583"/>
      <c r="T33" s="583"/>
      <c r="U33" s="583"/>
      <c r="V33" s="583"/>
      <c r="W33" s="583"/>
      <c r="X33" s="583"/>
      <c r="Y33" s="584"/>
      <c r="Z33" s="583"/>
      <c r="AA33" s="583"/>
      <c r="AB33" s="583"/>
      <c r="AC33" s="583"/>
      <c r="AD33" s="583"/>
      <c r="AE33" s="583"/>
      <c r="AF33" s="584"/>
      <c r="AG33" s="564"/>
      <c r="AH33" s="564"/>
      <c r="AI33" s="564"/>
      <c r="AJ33" s="564"/>
      <c r="AK33" s="564"/>
      <c r="AL33" s="564"/>
      <c r="AM33" s="565"/>
    </row>
    <row r="34" spans="1:39">
      <c r="A34" s="515">
        <v>10</v>
      </c>
      <c r="B34" s="516"/>
      <c r="C34" s="566"/>
      <c r="D34" s="567"/>
      <c r="E34" s="567"/>
      <c r="F34" s="567"/>
      <c r="G34" s="568"/>
      <c r="H34" s="569"/>
      <c r="I34" s="569"/>
      <c r="J34" s="569"/>
      <c r="K34" s="568"/>
      <c r="L34" s="569"/>
      <c r="M34" s="569"/>
      <c r="N34" s="569"/>
      <c r="O34" s="569"/>
      <c r="P34" s="569"/>
      <c r="Q34" s="569"/>
      <c r="R34" s="570"/>
      <c r="S34" s="574"/>
      <c r="T34" s="574"/>
      <c r="U34" s="574"/>
      <c r="V34" s="574"/>
      <c r="W34" s="574"/>
      <c r="X34" s="574"/>
      <c r="Y34" s="575"/>
      <c r="Z34" s="574"/>
      <c r="AA34" s="574"/>
      <c r="AB34" s="574"/>
      <c r="AC34" s="574"/>
      <c r="AD34" s="574"/>
      <c r="AE34" s="574"/>
      <c r="AF34" s="575"/>
      <c r="AG34" s="558">
        <f t="shared" ref="AG34" si="8">S34-Z34</f>
        <v>0</v>
      </c>
      <c r="AH34" s="558"/>
      <c r="AI34" s="558"/>
      <c r="AJ34" s="558"/>
      <c r="AK34" s="558"/>
      <c r="AL34" s="558"/>
      <c r="AM34" s="559"/>
    </row>
    <row r="35" spans="1:39">
      <c r="A35" s="518"/>
      <c r="B35" s="418"/>
      <c r="C35" s="578"/>
      <c r="D35" s="579"/>
      <c r="E35" s="579"/>
      <c r="F35" s="579"/>
      <c r="G35" s="580"/>
      <c r="H35" s="581"/>
      <c r="I35" s="581"/>
      <c r="J35" s="581"/>
      <c r="K35" s="580"/>
      <c r="L35" s="581"/>
      <c r="M35" s="581"/>
      <c r="N35" s="581"/>
      <c r="O35" s="581"/>
      <c r="P35" s="581"/>
      <c r="Q35" s="581"/>
      <c r="R35" s="582"/>
      <c r="S35" s="583"/>
      <c r="T35" s="583"/>
      <c r="U35" s="583"/>
      <c r="V35" s="583"/>
      <c r="W35" s="583"/>
      <c r="X35" s="583"/>
      <c r="Y35" s="584"/>
      <c r="Z35" s="583"/>
      <c r="AA35" s="583"/>
      <c r="AB35" s="583"/>
      <c r="AC35" s="583"/>
      <c r="AD35" s="583"/>
      <c r="AE35" s="583"/>
      <c r="AF35" s="584"/>
      <c r="AG35" s="564"/>
      <c r="AH35" s="564"/>
      <c r="AI35" s="564"/>
      <c r="AJ35" s="564"/>
      <c r="AK35" s="564"/>
      <c r="AL35" s="564"/>
      <c r="AM35" s="565"/>
    </row>
    <row r="36" spans="1:39">
      <c r="A36" s="515">
        <v>11</v>
      </c>
      <c r="B36" s="516"/>
      <c r="C36" s="566"/>
      <c r="D36" s="567"/>
      <c r="E36" s="567"/>
      <c r="F36" s="567"/>
      <c r="G36" s="568"/>
      <c r="H36" s="569"/>
      <c r="I36" s="569"/>
      <c r="J36" s="569"/>
      <c r="K36" s="568"/>
      <c r="L36" s="569"/>
      <c r="M36" s="569"/>
      <c r="N36" s="569"/>
      <c r="O36" s="569"/>
      <c r="P36" s="569"/>
      <c r="Q36" s="569"/>
      <c r="R36" s="570"/>
      <c r="S36" s="574"/>
      <c r="T36" s="574"/>
      <c r="U36" s="574"/>
      <c r="V36" s="574"/>
      <c r="W36" s="574"/>
      <c r="X36" s="574"/>
      <c r="Y36" s="575"/>
      <c r="Z36" s="574"/>
      <c r="AA36" s="574"/>
      <c r="AB36" s="574"/>
      <c r="AC36" s="574"/>
      <c r="AD36" s="574"/>
      <c r="AE36" s="574"/>
      <c r="AF36" s="575"/>
      <c r="AG36" s="558">
        <f t="shared" ref="AG36" si="9">S36-Z36</f>
        <v>0</v>
      </c>
      <c r="AH36" s="558"/>
      <c r="AI36" s="558"/>
      <c r="AJ36" s="558"/>
      <c r="AK36" s="558"/>
      <c r="AL36" s="558"/>
      <c r="AM36" s="559"/>
    </row>
    <row r="37" spans="1:39">
      <c r="A37" s="518"/>
      <c r="B37" s="418"/>
      <c r="C37" s="578"/>
      <c r="D37" s="579"/>
      <c r="E37" s="579"/>
      <c r="F37" s="579"/>
      <c r="G37" s="580"/>
      <c r="H37" s="581"/>
      <c r="I37" s="581"/>
      <c r="J37" s="581"/>
      <c r="K37" s="580"/>
      <c r="L37" s="581"/>
      <c r="M37" s="581"/>
      <c r="N37" s="581"/>
      <c r="O37" s="581"/>
      <c r="P37" s="581"/>
      <c r="Q37" s="581"/>
      <c r="R37" s="582"/>
      <c r="S37" s="583"/>
      <c r="T37" s="583"/>
      <c r="U37" s="583"/>
      <c r="V37" s="583"/>
      <c r="W37" s="583"/>
      <c r="X37" s="583"/>
      <c r="Y37" s="584"/>
      <c r="Z37" s="583"/>
      <c r="AA37" s="583"/>
      <c r="AB37" s="583"/>
      <c r="AC37" s="583"/>
      <c r="AD37" s="583"/>
      <c r="AE37" s="583"/>
      <c r="AF37" s="584"/>
      <c r="AG37" s="564"/>
      <c r="AH37" s="564"/>
      <c r="AI37" s="564"/>
      <c r="AJ37" s="564"/>
      <c r="AK37" s="564"/>
      <c r="AL37" s="564"/>
      <c r="AM37" s="565"/>
    </row>
    <row r="38" spans="1:39">
      <c r="A38" s="515">
        <v>12</v>
      </c>
      <c r="B38" s="516"/>
      <c r="C38" s="566"/>
      <c r="D38" s="567"/>
      <c r="E38" s="567"/>
      <c r="F38" s="567"/>
      <c r="G38" s="568"/>
      <c r="H38" s="569"/>
      <c r="I38" s="569"/>
      <c r="J38" s="570"/>
      <c r="K38" s="568"/>
      <c r="L38" s="569"/>
      <c r="M38" s="569"/>
      <c r="N38" s="569"/>
      <c r="O38" s="569"/>
      <c r="P38" s="569"/>
      <c r="Q38" s="569"/>
      <c r="R38" s="570"/>
      <c r="S38" s="574"/>
      <c r="T38" s="574"/>
      <c r="U38" s="574"/>
      <c r="V38" s="574"/>
      <c r="W38" s="574"/>
      <c r="X38" s="574"/>
      <c r="Y38" s="575"/>
      <c r="Z38" s="574"/>
      <c r="AA38" s="574"/>
      <c r="AB38" s="574"/>
      <c r="AC38" s="574"/>
      <c r="AD38" s="574"/>
      <c r="AE38" s="574"/>
      <c r="AF38" s="575"/>
      <c r="AG38" s="558">
        <f t="shared" ref="AG38" si="10">S38-Z38</f>
        <v>0</v>
      </c>
      <c r="AH38" s="558"/>
      <c r="AI38" s="558"/>
      <c r="AJ38" s="558"/>
      <c r="AK38" s="558"/>
      <c r="AL38" s="558"/>
      <c r="AM38" s="559"/>
    </row>
    <row r="39" spans="1:39">
      <c r="A39" s="551"/>
      <c r="B39" s="552"/>
      <c r="C39" s="484"/>
      <c r="D39" s="485"/>
      <c r="E39" s="485"/>
      <c r="F39" s="485"/>
      <c r="G39" s="571"/>
      <c r="H39" s="572"/>
      <c r="I39" s="572"/>
      <c r="J39" s="573"/>
      <c r="K39" s="571"/>
      <c r="L39" s="572"/>
      <c r="M39" s="572"/>
      <c r="N39" s="572"/>
      <c r="O39" s="572"/>
      <c r="P39" s="572"/>
      <c r="Q39" s="572"/>
      <c r="R39" s="573"/>
      <c r="S39" s="576"/>
      <c r="T39" s="576"/>
      <c r="U39" s="576"/>
      <c r="V39" s="576"/>
      <c r="W39" s="576"/>
      <c r="X39" s="576"/>
      <c r="Y39" s="577"/>
      <c r="Z39" s="576"/>
      <c r="AA39" s="576"/>
      <c r="AB39" s="576"/>
      <c r="AC39" s="576"/>
      <c r="AD39" s="576"/>
      <c r="AE39" s="576"/>
      <c r="AF39" s="577"/>
      <c r="AG39" s="564"/>
      <c r="AH39" s="564"/>
      <c r="AI39" s="564"/>
      <c r="AJ39" s="564"/>
      <c r="AK39" s="564"/>
      <c r="AL39" s="564"/>
      <c r="AM39" s="565"/>
    </row>
    <row r="40" spans="1:39">
      <c r="K40" s="515" t="s">
        <v>9</v>
      </c>
      <c r="L40" s="516"/>
      <c r="M40" s="516"/>
      <c r="N40" s="516"/>
      <c r="O40" s="516"/>
      <c r="P40" s="516"/>
      <c r="Q40" s="516"/>
      <c r="R40" s="517"/>
      <c r="S40" s="554" t="s">
        <v>192</v>
      </c>
      <c r="T40" s="555"/>
      <c r="U40" s="558">
        <f>SUM(S16:Y39)</f>
        <v>0</v>
      </c>
      <c r="V40" s="558"/>
      <c r="W40" s="558"/>
      <c r="X40" s="558"/>
      <c r="Y40" s="559"/>
      <c r="Z40" s="554" t="s">
        <v>192</v>
      </c>
      <c r="AA40" s="555"/>
      <c r="AB40" s="558">
        <f>SUM(Z16:AF39)</f>
        <v>0</v>
      </c>
      <c r="AC40" s="558"/>
      <c r="AD40" s="558"/>
      <c r="AE40" s="558"/>
      <c r="AF40" s="559"/>
      <c r="AG40" s="562" t="str">
        <f>IF(SUM(AG16:AM39)=0,"0円",SUM(AG16:AM39))</f>
        <v>0円</v>
      </c>
      <c r="AH40" s="558"/>
      <c r="AI40" s="558"/>
      <c r="AJ40" s="558"/>
      <c r="AK40" s="558"/>
      <c r="AL40" s="558"/>
      <c r="AM40" s="559"/>
    </row>
    <row r="41" spans="1:39">
      <c r="K41" s="551"/>
      <c r="L41" s="552"/>
      <c r="M41" s="552"/>
      <c r="N41" s="552"/>
      <c r="O41" s="552"/>
      <c r="P41" s="552"/>
      <c r="Q41" s="552"/>
      <c r="R41" s="553"/>
      <c r="S41" s="556"/>
      <c r="T41" s="557"/>
      <c r="U41" s="560"/>
      <c r="V41" s="560"/>
      <c r="W41" s="560"/>
      <c r="X41" s="560"/>
      <c r="Y41" s="561"/>
      <c r="Z41" s="556"/>
      <c r="AA41" s="557"/>
      <c r="AB41" s="560"/>
      <c r="AC41" s="560"/>
      <c r="AD41" s="560"/>
      <c r="AE41" s="560"/>
      <c r="AF41" s="561"/>
      <c r="AG41" s="563"/>
      <c r="AH41" s="560"/>
      <c r="AI41" s="560"/>
      <c r="AJ41" s="560"/>
      <c r="AK41" s="560"/>
      <c r="AL41" s="560"/>
      <c r="AM41" s="561"/>
    </row>
    <row r="43" spans="1:39">
      <c r="A43" s="56" t="s">
        <v>193</v>
      </c>
      <c r="C43" s="56" t="s">
        <v>194</v>
      </c>
    </row>
    <row r="44" spans="1:39">
      <c r="A44" s="56" t="s">
        <v>195</v>
      </c>
      <c r="C44" s="56" t="s">
        <v>196</v>
      </c>
    </row>
    <row r="45" spans="1:39">
      <c r="A45" s="56" t="s">
        <v>197</v>
      </c>
      <c r="C45" s="56" t="s">
        <v>198</v>
      </c>
    </row>
    <row r="46" spans="1:39">
      <c r="A46" s="56" t="s">
        <v>199</v>
      </c>
      <c r="C46" s="550" t="s">
        <v>200</v>
      </c>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550"/>
      <c r="AD46" s="550"/>
      <c r="AE46" s="550"/>
      <c r="AF46" s="550"/>
      <c r="AG46" s="550"/>
      <c r="AH46" s="550"/>
      <c r="AI46" s="550"/>
      <c r="AJ46" s="550"/>
      <c r="AK46" s="550"/>
      <c r="AL46" s="550"/>
      <c r="AM46" s="550"/>
    </row>
    <row r="47" spans="1:39">
      <c r="C47" s="550"/>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0"/>
      <c r="AL47" s="550"/>
      <c r="AM47" s="550"/>
    </row>
    <row r="48" spans="1:39">
      <c r="A48" s="56" t="s">
        <v>201</v>
      </c>
      <c r="C48" s="56" t="s">
        <v>202</v>
      </c>
    </row>
  </sheetData>
  <sheetProtection algorithmName="SHA-512" hashValue="W14vwhES/4M5kqBWqhrHiCyo7bZuCLr110N92HewkEAhiQs575Pe7tUaq1gNcT60VEl37+N5c023OtJDbrEFFg==" saltValue="rFPrY3ou48U8VZTg3SxKww==" spinCount="100000" sheet="1" objects="1" scenarios="1" formatCells="0"/>
  <mergeCells count="116">
    <mergeCell ref="AL10:AM10"/>
    <mergeCell ref="S10:Y10"/>
    <mergeCell ref="Z10:AK10"/>
    <mergeCell ref="AL1:AM1"/>
    <mergeCell ref="A2:AM3"/>
    <mergeCell ref="AC4:AM4"/>
    <mergeCell ref="AL6:AM6"/>
    <mergeCell ref="S6:Y6"/>
    <mergeCell ref="S7:Y7"/>
    <mergeCell ref="S8:Y8"/>
    <mergeCell ref="S9:Y9"/>
    <mergeCell ref="Z6:AC6"/>
    <mergeCell ref="Z7:AM7"/>
    <mergeCell ref="Z8:AM8"/>
    <mergeCell ref="Z9:AM9"/>
    <mergeCell ref="AD6:AK6"/>
    <mergeCell ref="AG16:AM17"/>
    <mergeCell ref="A18:B19"/>
    <mergeCell ref="C18:F19"/>
    <mergeCell ref="G18:J19"/>
    <mergeCell ref="K18:R19"/>
    <mergeCell ref="S18:Y19"/>
    <mergeCell ref="Z18:AF19"/>
    <mergeCell ref="AG18:AM19"/>
    <mergeCell ref="Z15:AF15"/>
    <mergeCell ref="A16:B17"/>
    <mergeCell ref="C16:F17"/>
    <mergeCell ref="G16:J17"/>
    <mergeCell ref="K16:R17"/>
    <mergeCell ref="S16:Y17"/>
    <mergeCell ref="Z16:AF17"/>
    <mergeCell ref="A12:B15"/>
    <mergeCell ref="C12:F15"/>
    <mergeCell ref="G12:J15"/>
    <mergeCell ref="K12:R15"/>
    <mergeCell ref="S12:Y14"/>
    <mergeCell ref="Z12:AF14"/>
    <mergeCell ref="AG12:AM15"/>
    <mergeCell ref="S15:Y15"/>
    <mergeCell ref="AG20:AM21"/>
    <mergeCell ref="A22:B23"/>
    <mergeCell ref="C22:F23"/>
    <mergeCell ref="G22:J23"/>
    <mergeCell ref="K22:R23"/>
    <mergeCell ref="S22:Y23"/>
    <mergeCell ref="Z22:AF23"/>
    <mergeCell ref="AG22:AM23"/>
    <mergeCell ref="A20:B21"/>
    <mergeCell ref="C20:F21"/>
    <mergeCell ref="G20:J21"/>
    <mergeCell ref="K20:R21"/>
    <mergeCell ref="S20:Y21"/>
    <mergeCell ref="Z20:AF21"/>
    <mergeCell ref="AG24:AM25"/>
    <mergeCell ref="A26:B27"/>
    <mergeCell ref="C26:F27"/>
    <mergeCell ref="G26:J27"/>
    <mergeCell ref="K26:R27"/>
    <mergeCell ref="S26:Y27"/>
    <mergeCell ref="Z26:AF27"/>
    <mergeCell ref="AG26:AM27"/>
    <mergeCell ref="A24:B25"/>
    <mergeCell ref="C24:F25"/>
    <mergeCell ref="G24:J25"/>
    <mergeCell ref="K24:R25"/>
    <mergeCell ref="S24:Y25"/>
    <mergeCell ref="Z24:AF25"/>
    <mergeCell ref="AG28:AM29"/>
    <mergeCell ref="A30:B31"/>
    <mergeCell ref="C30:F31"/>
    <mergeCell ref="G30:J31"/>
    <mergeCell ref="K30:R31"/>
    <mergeCell ref="S30:Y31"/>
    <mergeCell ref="Z30:AF31"/>
    <mergeCell ref="AG30:AM31"/>
    <mergeCell ref="A28:B29"/>
    <mergeCell ref="C28:F29"/>
    <mergeCell ref="G28:J29"/>
    <mergeCell ref="K28:R29"/>
    <mergeCell ref="S28:Y29"/>
    <mergeCell ref="Z28:AF29"/>
    <mergeCell ref="AG32:AM33"/>
    <mergeCell ref="A34:B35"/>
    <mergeCell ref="C34:F35"/>
    <mergeCell ref="G34:J35"/>
    <mergeCell ref="K34:R35"/>
    <mergeCell ref="S34:Y35"/>
    <mergeCell ref="Z34:AF35"/>
    <mergeCell ref="AG34:AM35"/>
    <mergeCell ref="A32:B33"/>
    <mergeCell ref="C32:F33"/>
    <mergeCell ref="G32:J33"/>
    <mergeCell ref="K32:R33"/>
    <mergeCell ref="S32:Y33"/>
    <mergeCell ref="Z32:AF33"/>
    <mergeCell ref="C46:AM47"/>
    <mergeCell ref="K40:R41"/>
    <mergeCell ref="S40:T41"/>
    <mergeCell ref="U40:Y41"/>
    <mergeCell ref="Z40:AA41"/>
    <mergeCell ref="AB40:AF41"/>
    <mergeCell ref="AG40:AM41"/>
    <mergeCell ref="AG36:AM37"/>
    <mergeCell ref="A38:B39"/>
    <mergeCell ref="C38:F39"/>
    <mergeCell ref="G38:J39"/>
    <mergeCell ref="K38:R39"/>
    <mergeCell ref="S38:Y39"/>
    <mergeCell ref="Z38:AF39"/>
    <mergeCell ref="AG38:AM39"/>
    <mergeCell ref="A36:B37"/>
    <mergeCell ref="C36:F37"/>
    <mergeCell ref="G36:J37"/>
    <mergeCell ref="K36:R37"/>
    <mergeCell ref="S36:Y37"/>
    <mergeCell ref="Z36:AF37"/>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T211"/>
  <sheetViews>
    <sheetView view="pageBreakPreview" topLeftCell="A55" zoomScaleNormal="100" zoomScaleSheetLayoutView="100" workbookViewId="0">
      <selection activeCell="U69" sqref="U69:AM72"/>
    </sheetView>
  </sheetViews>
  <sheetFormatPr defaultRowHeight="13.5"/>
  <cols>
    <col min="1" max="39" width="2.25" style="56" customWidth="1"/>
    <col min="40" max="16384" width="9" style="56"/>
  </cols>
  <sheetData>
    <row r="1" spans="1:40">
      <c r="A1" s="84" t="s">
        <v>92</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716" t="s">
        <v>290</v>
      </c>
      <c r="AM1" s="716"/>
    </row>
    <row r="2" spans="1:40">
      <c r="A2" s="783" t="s">
        <v>242</v>
      </c>
      <c r="B2" s="783"/>
      <c r="C2" s="783"/>
      <c r="D2" s="783"/>
      <c r="E2" s="783"/>
      <c r="F2" s="783"/>
      <c r="G2" s="783"/>
      <c r="H2" s="783"/>
      <c r="I2" s="783"/>
      <c r="J2" s="783"/>
      <c r="K2" s="783"/>
      <c r="L2" s="783"/>
      <c r="M2" s="783"/>
      <c r="N2" s="783"/>
      <c r="O2" s="783"/>
      <c r="P2" s="783"/>
      <c r="Q2" s="783"/>
      <c r="R2" s="783"/>
      <c r="S2" s="783"/>
      <c r="T2" s="783"/>
      <c r="U2" s="783"/>
      <c r="V2" s="783"/>
      <c r="W2" s="783"/>
      <c r="X2" s="783"/>
      <c r="Y2" s="783"/>
      <c r="Z2" s="783"/>
      <c r="AA2" s="783"/>
      <c r="AB2" s="783"/>
      <c r="AC2" s="783"/>
      <c r="AD2" s="783"/>
      <c r="AE2" s="783"/>
      <c r="AF2" s="783"/>
      <c r="AG2" s="783"/>
      <c r="AH2" s="783"/>
      <c r="AI2" s="783"/>
      <c r="AJ2" s="783"/>
      <c r="AK2" s="783"/>
      <c r="AL2" s="783"/>
      <c r="AM2" s="783"/>
    </row>
    <row r="3" spans="1:40">
      <c r="A3" s="783"/>
      <c r="B3" s="783"/>
      <c r="C3" s="783"/>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3"/>
      <c r="AM3" s="783"/>
    </row>
    <row r="4" spans="1:40" ht="13.5" customHeight="1">
      <c r="A4" s="85"/>
      <c r="B4" s="85"/>
      <c r="C4" s="85"/>
      <c r="D4" s="85"/>
      <c r="E4" s="85"/>
      <c r="F4" s="85"/>
      <c r="G4" s="85"/>
      <c r="H4" s="85"/>
      <c r="I4" s="85"/>
      <c r="J4" s="85"/>
      <c r="K4" s="85"/>
      <c r="L4" s="85"/>
      <c r="M4" s="85"/>
      <c r="N4" s="85"/>
      <c r="O4" s="85"/>
      <c r="P4" s="85"/>
      <c r="Q4" s="85"/>
      <c r="R4" s="85"/>
      <c r="S4" s="84"/>
      <c r="T4" s="84"/>
      <c r="U4" s="84"/>
      <c r="V4" s="84"/>
      <c r="W4" s="84"/>
      <c r="X4" s="84"/>
      <c r="Y4" s="84"/>
      <c r="Z4" s="84"/>
      <c r="AA4" s="84"/>
      <c r="AB4" s="84"/>
      <c r="AC4" s="784">
        <f ca="1">TODAY()</f>
        <v>43741</v>
      </c>
      <c r="AD4" s="784"/>
      <c r="AE4" s="784"/>
      <c r="AF4" s="784"/>
      <c r="AG4" s="784"/>
      <c r="AH4" s="784"/>
      <c r="AI4" s="784"/>
      <c r="AJ4" s="784"/>
      <c r="AK4" s="784"/>
      <c r="AL4" s="784"/>
      <c r="AM4" s="784"/>
    </row>
    <row r="5" spans="1:40" ht="13.5" customHeight="1" thickBot="1">
      <c r="A5" s="84" t="s">
        <v>93</v>
      </c>
      <c r="B5" s="85"/>
      <c r="C5" s="85"/>
      <c r="D5" s="85"/>
      <c r="E5" s="85"/>
      <c r="F5" s="85"/>
      <c r="G5" s="85"/>
      <c r="H5" s="85"/>
      <c r="I5" s="85"/>
      <c r="J5" s="85"/>
      <c r="K5" s="85"/>
      <c r="L5" s="85"/>
      <c r="M5" s="85"/>
      <c r="N5" s="85"/>
      <c r="O5" s="85"/>
      <c r="P5" s="85"/>
      <c r="Q5" s="85"/>
      <c r="R5" s="85"/>
      <c r="S5" s="84"/>
      <c r="T5" s="84"/>
      <c r="U5" s="84"/>
      <c r="V5" s="84"/>
      <c r="W5" s="84"/>
      <c r="X5" s="84"/>
      <c r="Y5" s="84"/>
      <c r="Z5" s="84"/>
      <c r="AA5" s="84"/>
      <c r="AB5" s="84"/>
      <c r="AC5" s="84"/>
      <c r="AD5" s="84"/>
      <c r="AE5" s="84"/>
      <c r="AF5" s="84"/>
      <c r="AG5" s="84"/>
      <c r="AH5" s="84"/>
      <c r="AI5" s="84"/>
      <c r="AJ5" s="84"/>
      <c r="AK5" s="84"/>
      <c r="AL5" s="84"/>
      <c r="AM5" s="84"/>
    </row>
    <row r="6" spans="1:40">
      <c r="A6" s="84"/>
      <c r="B6" s="84"/>
      <c r="C6" s="84"/>
      <c r="D6" s="84"/>
      <c r="E6" s="84"/>
      <c r="F6" s="84"/>
      <c r="G6" s="84"/>
      <c r="H6" s="84"/>
      <c r="I6" s="84"/>
      <c r="J6" s="84"/>
      <c r="K6" s="84"/>
      <c r="L6" s="84"/>
      <c r="M6" s="84"/>
      <c r="N6" s="84"/>
      <c r="O6" s="84"/>
      <c r="P6" s="84"/>
      <c r="Q6" s="84"/>
      <c r="R6" s="84"/>
      <c r="S6" s="787" t="s">
        <v>67</v>
      </c>
      <c r="T6" s="788"/>
      <c r="U6" s="788"/>
      <c r="V6" s="788"/>
      <c r="W6" s="788"/>
      <c r="X6" s="788"/>
      <c r="Y6" s="800" t="s">
        <v>94</v>
      </c>
      <c r="Z6" s="785"/>
      <c r="AA6" s="785"/>
      <c r="AB6" s="785"/>
      <c r="AC6" s="785"/>
      <c r="AD6" s="799">
        <f>IF(賃金改善確認表!AC5="","",賃金改善確認表!AC5)</f>
        <v>0</v>
      </c>
      <c r="AE6" s="799"/>
      <c r="AF6" s="799"/>
      <c r="AG6" s="799"/>
      <c r="AH6" s="799"/>
      <c r="AI6" s="799"/>
      <c r="AJ6" s="799"/>
      <c r="AK6" s="799"/>
      <c r="AL6" s="785" t="s">
        <v>65</v>
      </c>
      <c r="AM6" s="786"/>
    </row>
    <row r="7" spans="1:40">
      <c r="A7" s="84"/>
      <c r="B7" s="84"/>
      <c r="C7" s="84"/>
      <c r="D7" s="84"/>
      <c r="E7" s="84"/>
      <c r="F7" s="84"/>
      <c r="G7" s="84"/>
      <c r="H7" s="84"/>
      <c r="I7" s="84"/>
      <c r="J7" s="84"/>
      <c r="K7" s="84"/>
      <c r="L7" s="84"/>
      <c r="M7" s="84"/>
      <c r="N7" s="84"/>
      <c r="O7" s="84"/>
      <c r="P7" s="84"/>
      <c r="Q7" s="84"/>
      <c r="R7" s="84"/>
      <c r="S7" s="789" t="s">
        <v>0</v>
      </c>
      <c r="T7" s="790"/>
      <c r="U7" s="790"/>
      <c r="V7" s="790"/>
      <c r="W7" s="790"/>
      <c r="X7" s="791"/>
      <c r="Y7" s="793">
        <f>IF(賃金改善確認表!AB6="","",賃金改善確認表!AB6)</f>
        <v>0</v>
      </c>
      <c r="Z7" s="794"/>
      <c r="AA7" s="794"/>
      <c r="AB7" s="794"/>
      <c r="AC7" s="794"/>
      <c r="AD7" s="794"/>
      <c r="AE7" s="794"/>
      <c r="AF7" s="794"/>
      <c r="AG7" s="794"/>
      <c r="AH7" s="794"/>
      <c r="AI7" s="794"/>
      <c r="AJ7" s="794"/>
      <c r="AK7" s="794"/>
      <c r="AL7" s="794"/>
      <c r="AM7" s="795"/>
    </row>
    <row r="8" spans="1:40">
      <c r="A8" s="84"/>
      <c r="B8" s="84"/>
      <c r="C8" s="84"/>
      <c r="D8" s="84"/>
      <c r="E8" s="84"/>
      <c r="F8" s="84"/>
      <c r="G8" s="84"/>
      <c r="H8" s="84"/>
      <c r="I8" s="84"/>
      <c r="J8" s="84"/>
      <c r="K8" s="84"/>
      <c r="L8" s="84"/>
      <c r="M8" s="84"/>
      <c r="N8" s="84"/>
      <c r="O8" s="84"/>
      <c r="P8" s="84"/>
      <c r="Q8" s="84"/>
      <c r="R8" s="84"/>
      <c r="S8" s="792" t="s">
        <v>69</v>
      </c>
      <c r="T8" s="653"/>
      <c r="U8" s="653"/>
      <c r="V8" s="653"/>
      <c r="W8" s="653"/>
      <c r="X8" s="653"/>
      <c r="Y8" s="796">
        <f>IF(賃金改善確認表!AB7="","",賃金改善確認表!AB7)</f>
        <v>0</v>
      </c>
      <c r="Z8" s="797"/>
      <c r="AA8" s="797"/>
      <c r="AB8" s="797"/>
      <c r="AC8" s="797"/>
      <c r="AD8" s="797"/>
      <c r="AE8" s="797"/>
      <c r="AF8" s="797"/>
      <c r="AG8" s="797"/>
      <c r="AH8" s="797"/>
      <c r="AI8" s="797"/>
      <c r="AJ8" s="797"/>
      <c r="AK8" s="797"/>
      <c r="AL8" s="797"/>
      <c r="AM8" s="798"/>
    </row>
    <row r="9" spans="1:40" ht="27" customHeight="1">
      <c r="A9" s="84"/>
      <c r="B9" s="84"/>
      <c r="C9" s="84"/>
      <c r="D9" s="84"/>
      <c r="E9" s="84"/>
      <c r="F9" s="84"/>
      <c r="G9" s="84"/>
      <c r="H9" s="84"/>
      <c r="I9" s="84"/>
      <c r="J9" s="84"/>
      <c r="K9" s="84"/>
      <c r="L9" s="84"/>
      <c r="M9" s="84"/>
      <c r="N9" s="84"/>
      <c r="O9" s="84"/>
      <c r="P9" s="84"/>
      <c r="Q9" s="84"/>
      <c r="R9" s="84"/>
      <c r="S9" s="789" t="s">
        <v>70</v>
      </c>
      <c r="T9" s="790"/>
      <c r="U9" s="790"/>
      <c r="V9" s="790"/>
      <c r="W9" s="790"/>
      <c r="X9" s="791"/>
      <c r="Y9" s="793">
        <f>IF(賃金改善確認表!AB8="","",賃金改善確認表!AB8)</f>
        <v>0</v>
      </c>
      <c r="Z9" s="794"/>
      <c r="AA9" s="794"/>
      <c r="AB9" s="794"/>
      <c r="AC9" s="794"/>
      <c r="AD9" s="794"/>
      <c r="AE9" s="794"/>
      <c r="AF9" s="794"/>
      <c r="AG9" s="794"/>
      <c r="AH9" s="794"/>
      <c r="AI9" s="794"/>
      <c r="AJ9" s="794"/>
      <c r="AK9" s="794"/>
      <c r="AL9" s="794"/>
      <c r="AM9" s="795"/>
    </row>
    <row r="10" spans="1:40" ht="14.25" customHeight="1" thickBot="1">
      <c r="A10" s="84"/>
      <c r="B10" s="84"/>
      <c r="C10" s="84"/>
      <c r="D10" s="84"/>
      <c r="E10" s="84"/>
      <c r="F10" s="84"/>
      <c r="G10" s="84"/>
      <c r="H10" s="84"/>
      <c r="I10" s="84"/>
      <c r="J10" s="84"/>
      <c r="K10" s="84"/>
      <c r="L10" s="84"/>
      <c r="M10" s="84"/>
      <c r="N10" s="84"/>
      <c r="O10" s="84"/>
      <c r="P10" s="84"/>
      <c r="Q10" s="84"/>
      <c r="R10" s="84"/>
      <c r="S10" s="779" t="s">
        <v>71</v>
      </c>
      <c r="T10" s="780"/>
      <c r="U10" s="780"/>
      <c r="V10" s="780"/>
      <c r="W10" s="780"/>
      <c r="X10" s="780"/>
      <c r="Y10" s="781">
        <f>IF(賃金改善確認表!AB9="","",賃金改善確認表!AB9)</f>
        <v>0</v>
      </c>
      <c r="Z10" s="782"/>
      <c r="AA10" s="782"/>
      <c r="AB10" s="782"/>
      <c r="AC10" s="782"/>
      <c r="AD10" s="782"/>
      <c r="AE10" s="782"/>
      <c r="AF10" s="782"/>
      <c r="AG10" s="782"/>
      <c r="AH10" s="782"/>
      <c r="AI10" s="782"/>
      <c r="AJ10" s="782"/>
      <c r="AK10" s="782"/>
      <c r="AL10" s="777" t="s">
        <v>95</v>
      </c>
      <c r="AM10" s="778"/>
    </row>
    <row r="11" spans="1:40" ht="8.25" customHeight="1">
      <c r="A11" s="84"/>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row>
    <row r="12" spans="1:40">
      <c r="A12" s="84" t="s">
        <v>96</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row>
    <row r="13" spans="1:40" ht="7.5" customHeight="1">
      <c r="A13" s="84"/>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row>
    <row r="14" spans="1:40">
      <c r="A14" s="84" t="s">
        <v>97</v>
      </c>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row>
    <row r="15" spans="1:40" ht="27" customHeight="1">
      <c r="A15" s="633" t="s">
        <v>98</v>
      </c>
      <c r="B15" s="668"/>
      <c r="C15" s="687" t="s">
        <v>99</v>
      </c>
      <c r="D15" s="666"/>
      <c r="E15" s="666"/>
      <c r="F15" s="666"/>
      <c r="G15" s="666"/>
      <c r="H15" s="666"/>
      <c r="I15" s="666"/>
      <c r="J15" s="666"/>
      <c r="K15" s="666"/>
      <c r="L15" s="666"/>
      <c r="M15" s="666"/>
      <c r="N15" s="666"/>
      <c r="O15" s="666"/>
      <c r="P15" s="666"/>
      <c r="Q15" s="772"/>
      <c r="R15" s="772"/>
      <c r="S15" s="772"/>
      <c r="T15" s="773"/>
      <c r="U15" s="774">
        <f>U16+U17</f>
        <v>0</v>
      </c>
      <c r="V15" s="775"/>
      <c r="W15" s="775"/>
      <c r="X15" s="775"/>
      <c r="Y15" s="775"/>
      <c r="Z15" s="775"/>
      <c r="AA15" s="775"/>
      <c r="AB15" s="775"/>
      <c r="AC15" s="775"/>
      <c r="AD15" s="775"/>
      <c r="AE15" s="775"/>
      <c r="AF15" s="775"/>
      <c r="AG15" s="775"/>
      <c r="AH15" s="775"/>
      <c r="AI15" s="775"/>
      <c r="AJ15" s="775"/>
      <c r="AK15" s="775"/>
      <c r="AL15" s="775"/>
      <c r="AM15" s="776"/>
      <c r="AN15" s="56" t="s">
        <v>100</v>
      </c>
    </row>
    <row r="16" spans="1:40" ht="27" customHeight="1">
      <c r="A16" s="663"/>
      <c r="B16" s="645"/>
      <c r="C16" s="86"/>
      <c r="D16" s="665" t="s">
        <v>101</v>
      </c>
      <c r="E16" s="666"/>
      <c r="F16" s="666"/>
      <c r="G16" s="666"/>
      <c r="H16" s="666"/>
      <c r="I16" s="666"/>
      <c r="J16" s="666"/>
      <c r="K16" s="666"/>
      <c r="L16" s="666"/>
      <c r="M16" s="666"/>
      <c r="N16" s="666"/>
      <c r="O16" s="666"/>
      <c r="P16" s="666"/>
      <c r="Q16" s="666"/>
      <c r="R16" s="666"/>
      <c r="S16" s="666"/>
      <c r="T16" s="667"/>
      <c r="U16" s="774">
        <f>賃金改善確認表!B22</f>
        <v>0</v>
      </c>
      <c r="V16" s="775"/>
      <c r="W16" s="775"/>
      <c r="X16" s="775"/>
      <c r="Y16" s="775"/>
      <c r="Z16" s="775"/>
      <c r="AA16" s="775"/>
      <c r="AB16" s="775"/>
      <c r="AC16" s="775"/>
      <c r="AD16" s="775"/>
      <c r="AE16" s="775"/>
      <c r="AF16" s="775"/>
      <c r="AG16" s="775"/>
      <c r="AH16" s="775"/>
      <c r="AI16" s="775"/>
      <c r="AJ16" s="775"/>
      <c r="AK16" s="775"/>
      <c r="AL16" s="775"/>
      <c r="AM16" s="776"/>
      <c r="AN16" s="56" t="s">
        <v>102</v>
      </c>
    </row>
    <row r="17" spans="1:46" ht="27" customHeight="1">
      <c r="A17" s="635"/>
      <c r="B17" s="648"/>
      <c r="C17" s="87"/>
      <c r="D17" s="665" t="s">
        <v>103</v>
      </c>
      <c r="E17" s="666"/>
      <c r="F17" s="666"/>
      <c r="G17" s="666"/>
      <c r="H17" s="666"/>
      <c r="I17" s="666"/>
      <c r="J17" s="666"/>
      <c r="K17" s="666"/>
      <c r="L17" s="666"/>
      <c r="M17" s="666"/>
      <c r="N17" s="666"/>
      <c r="O17" s="666"/>
      <c r="P17" s="666"/>
      <c r="Q17" s="666"/>
      <c r="R17" s="666"/>
      <c r="S17" s="666"/>
      <c r="T17" s="667"/>
      <c r="U17" s="774">
        <f>賃金改善確認表!B26</f>
        <v>0</v>
      </c>
      <c r="V17" s="775"/>
      <c r="W17" s="639"/>
      <c r="X17" s="639"/>
      <c r="Y17" s="775"/>
      <c r="Z17" s="775"/>
      <c r="AA17" s="775"/>
      <c r="AB17" s="775"/>
      <c r="AC17" s="775"/>
      <c r="AD17" s="775"/>
      <c r="AE17" s="775"/>
      <c r="AF17" s="775"/>
      <c r="AG17" s="775"/>
      <c r="AH17" s="775"/>
      <c r="AI17" s="775"/>
      <c r="AJ17" s="775"/>
      <c r="AK17" s="775"/>
      <c r="AL17" s="775"/>
      <c r="AM17" s="776"/>
      <c r="AN17" s="56" t="s">
        <v>102</v>
      </c>
    </row>
    <row r="18" spans="1:46" ht="27" customHeight="1">
      <c r="A18" s="705" t="s">
        <v>104</v>
      </c>
      <c r="B18" s="705"/>
      <c r="C18" s="766" t="s">
        <v>105</v>
      </c>
      <c r="D18" s="766"/>
      <c r="E18" s="766"/>
      <c r="F18" s="766"/>
      <c r="G18" s="766"/>
      <c r="H18" s="766"/>
      <c r="I18" s="766"/>
      <c r="J18" s="766"/>
      <c r="K18" s="766"/>
      <c r="L18" s="766"/>
      <c r="M18" s="766"/>
      <c r="N18" s="766"/>
      <c r="O18" s="766"/>
      <c r="P18" s="766"/>
      <c r="Q18" s="766"/>
      <c r="R18" s="766"/>
      <c r="S18" s="766"/>
      <c r="T18" s="766"/>
      <c r="U18" s="767" t="s">
        <v>263</v>
      </c>
      <c r="V18" s="765"/>
      <c r="W18" s="765">
        <v>30</v>
      </c>
      <c r="X18" s="765"/>
      <c r="Y18" s="143" t="s">
        <v>64</v>
      </c>
      <c r="Z18" s="765">
        <v>4</v>
      </c>
      <c r="AA18" s="765"/>
      <c r="AB18" s="143" t="s">
        <v>106</v>
      </c>
      <c r="AC18" s="143"/>
      <c r="AD18" s="143" t="s">
        <v>107</v>
      </c>
      <c r="AE18" s="765" t="s">
        <v>263</v>
      </c>
      <c r="AF18" s="765"/>
      <c r="AG18" s="765">
        <v>31</v>
      </c>
      <c r="AH18" s="765"/>
      <c r="AI18" s="143" t="s">
        <v>64</v>
      </c>
      <c r="AJ18" s="765">
        <v>3</v>
      </c>
      <c r="AK18" s="765"/>
      <c r="AL18" s="143" t="s">
        <v>106</v>
      </c>
      <c r="AM18" s="88"/>
    </row>
    <row r="19" spans="1:46">
      <c r="A19" s="633" t="s">
        <v>108</v>
      </c>
      <c r="B19" s="634"/>
      <c r="C19" s="687" t="s">
        <v>109</v>
      </c>
      <c r="D19" s="637"/>
      <c r="E19" s="637"/>
      <c r="F19" s="637"/>
      <c r="G19" s="637"/>
      <c r="H19" s="637"/>
      <c r="I19" s="637"/>
      <c r="J19" s="637"/>
      <c r="K19" s="637"/>
      <c r="L19" s="637"/>
      <c r="M19" s="637"/>
      <c r="N19" s="637"/>
      <c r="O19" s="637"/>
      <c r="P19" s="637"/>
      <c r="Q19" s="637"/>
      <c r="R19" s="637"/>
      <c r="S19" s="637"/>
      <c r="T19" s="669"/>
      <c r="U19" s="638">
        <f>ROUNDDOWN(U23-U24,-3)</f>
        <v>0</v>
      </c>
      <c r="V19" s="639"/>
      <c r="W19" s="702"/>
      <c r="X19" s="702"/>
      <c r="Y19" s="639"/>
      <c r="Z19" s="639"/>
      <c r="AA19" s="639"/>
      <c r="AB19" s="639"/>
      <c r="AC19" s="639"/>
      <c r="AD19" s="639"/>
      <c r="AE19" s="639"/>
      <c r="AF19" s="639"/>
      <c r="AG19" s="639"/>
      <c r="AH19" s="639"/>
      <c r="AI19" s="639"/>
      <c r="AJ19" s="639"/>
      <c r="AK19" s="639"/>
      <c r="AL19" s="639"/>
      <c r="AM19" s="640"/>
      <c r="AN19" s="56" t="s">
        <v>110</v>
      </c>
    </row>
    <row r="20" spans="1:46">
      <c r="A20" s="663"/>
      <c r="B20" s="664"/>
      <c r="C20" s="681" t="s">
        <v>111</v>
      </c>
      <c r="D20" s="682"/>
      <c r="E20" s="682"/>
      <c r="F20" s="682"/>
      <c r="G20" s="682"/>
      <c r="H20" s="682"/>
      <c r="I20" s="682"/>
      <c r="J20" s="682"/>
      <c r="K20" s="682"/>
      <c r="L20" s="682"/>
      <c r="M20" s="682"/>
      <c r="N20" s="682"/>
      <c r="O20" s="682"/>
      <c r="P20" s="682"/>
      <c r="Q20" s="682"/>
      <c r="R20" s="682"/>
      <c r="S20" s="682"/>
      <c r="T20" s="683"/>
      <c r="U20" s="714"/>
      <c r="V20" s="702"/>
      <c r="W20" s="702"/>
      <c r="X20" s="702"/>
      <c r="Y20" s="702"/>
      <c r="Z20" s="702"/>
      <c r="AA20" s="702"/>
      <c r="AB20" s="702"/>
      <c r="AC20" s="702"/>
      <c r="AD20" s="702"/>
      <c r="AE20" s="702"/>
      <c r="AF20" s="702"/>
      <c r="AG20" s="702"/>
      <c r="AH20" s="702"/>
      <c r="AI20" s="702"/>
      <c r="AJ20" s="702"/>
      <c r="AK20" s="702"/>
      <c r="AL20" s="702"/>
      <c r="AM20" s="715"/>
      <c r="AN20" s="759"/>
      <c r="AO20" s="760"/>
      <c r="AP20" s="760"/>
      <c r="AQ20" s="760"/>
      <c r="AR20" s="760"/>
      <c r="AS20" s="760"/>
      <c r="AT20" s="760"/>
    </row>
    <row r="21" spans="1:46">
      <c r="A21" s="663"/>
      <c r="B21" s="664"/>
      <c r="C21" s="681"/>
      <c r="D21" s="682"/>
      <c r="E21" s="682"/>
      <c r="F21" s="682"/>
      <c r="G21" s="682"/>
      <c r="H21" s="682"/>
      <c r="I21" s="682"/>
      <c r="J21" s="682"/>
      <c r="K21" s="682"/>
      <c r="L21" s="682"/>
      <c r="M21" s="682"/>
      <c r="N21" s="682"/>
      <c r="O21" s="682"/>
      <c r="P21" s="682"/>
      <c r="Q21" s="682"/>
      <c r="R21" s="682"/>
      <c r="S21" s="682"/>
      <c r="T21" s="683"/>
      <c r="U21" s="714"/>
      <c r="V21" s="702"/>
      <c r="W21" s="702"/>
      <c r="X21" s="702"/>
      <c r="Y21" s="702"/>
      <c r="Z21" s="702"/>
      <c r="AA21" s="702"/>
      <c r="AB21" s="702"/>
      <c r="AC21" s="702"/>
      <c r="AD21" s="702"/>
      <c r="AE21" s="702"/>
      <c r="AF21" s="702"/>
      <c r="AG21" s="702"/>
      <c r="AH21" s="702"/>
      <c r="AI21" s="702"/>
      <c r="AJ21" s="702"/>
      <c r="AK21" s="702"/>
      <c r="AL21" s="702"/>
      <c r="AM21" s="715"/>
      <c r="AN21" s="759"/>
      <c r="AO21" s="760"/>
      <c r="AP21" s="760"/>
      <c r="AQ21" s="760"/>
      <c r="AR21" s="760"/>
      <c r="AS21" s="760"/>
      <c r="AT21" s="760"/>
    </row>
    <row r="22" spans="1:46">
      <c r="A22" s="663"/>
      <c r="B22" s="664"/>
      <c r="C22" s="740" t="s">
        <v>112</v>
      </c>
      <c r="D22" s="741"/>
      <c r="E22" s="741"/>
      <c r="F22" s="741"/>
      <c r="G22" s="741"/>
      <c r="H22" s="741"/>
      <c r="I22" s="741"/>
      <c r="J22" s="741"/>
      <c r="K22" s="741"/>
      <c r="L22" s="741"/>
      <c r="M22" s="741"/>
      <c r="N22" s="741"/>
      <c r="O22" s="741"/>
      <c r="P22" s="741"/>
      <c r="Q22" s="688"/>
      <c r="R22" s="688"/>
      <c r="S22" s="688"/>
      <c r="T22" s="761"/>
      <c r="U22" s="714"/>
      <c r="V22" s="702"/>
      <c r="W22" s="702"/>
      <c r="X22" s="702"/>
      <c r="Y22" s="702"/>
      <c r="Z22" s="702"/>
      <c r="AA22" s="702"/>
      <c r="AB22" s="702"/>
      <c r="AC22" s="702"/>
      <c r="AD22" s="702"/>
      <c r="AE22" s="702"/>
      <c r="AF22" s="702"/>
      <c r="AG22" s="702"/>
      <c r="AH22" s="702"/>
      <c r="AI22" s="702"/>
      <c r="AJ22" s="702"/>
      <c r="AK22" s="702"/>
      <c r="AL22" s="702"/>
      <c r="AM22" s="715"/>
      <c r="AN22" s="759"/>
      <c r="AO22" s="760"/>
      <c r="AP22" s="760"/>
      <c r="AQ22" s="760"/>
      <c r="AR22" s="760"/>
      <c r="AS22" s="760"/>
      <c r="AT22" s="760"/>
    </row>
    <row r="23" spans="1:46">
      <c r="A23" s="663"/>
      <c r="B23" s="645"/>
      <c r="C23" s="89"/>
      <c r="D23" s="90" t="s">
        <v>113</v>
      </c>
      <c r="E23" s="709" t="s">
        <v>114</v>
      </c>
      <c r="F23" s="709"/>
      <c r="G23" s="709"/>
      <c r="H23" s="709"/>
      <c r="I23" s="709"/>
      <c r="J23" s="709"/>
      <c r="K23" s="709"/>
      <c r="L23" s="709"/>
      <c r="M23" s="709"/>
      <c r="N23" s="709"/>
      <c r="O23" s="709"/>
      <c r="P23" s="709"/>
      <c r="Q23" s="709"/>
      <c r="R23" s="709"/>
      <c r="S23" s="709"/>
      <c r="T23" s="710"/>
      <c r="U23" s="762">
        <f>U57+U93+U144+U194</f>
        <v>0</v>
      </c>
      <c r="V23" s="763"/>
      <c r="W23" s="763"/>
      <c r="X23" s="763"/>
      <c r="Y23" s="763"/>
      <c r="Z23" s="763"/>
      <c r="AA23" s="763"/>
      <c r="AB23" s="763"/>
      <c r="AC23" s="763"/>
      <c r="AD23" s="763"/>
      <c r="AE23" s="763"/>
      <c r="AF23" s="763"/>
      <c r="AG23" s="763"/>
      <c r="AH23" s="763"/>
      <c r="AI23" s="763"/>
      <c r="AJ23" s="763"/>
      <c r="AK23" s="763"/>
      <c r="AL23" s="763"/>
      <c r="AM23" s="764"/>
      <c r="AN23" s="56" t="s">
        <v>115</v>
      </c>
    </row>
    <row r="24" spans="1:46" ht="13.5" customHeight="1">
      <c r="A24" s="663"/>
      <c r="B24" s="664"/>
      <c r="C24" s="91"/>
      <c r="D24" s="92" t="s">
        <v>116</v>
      </c>
      <c r="E24" s="682" t="s">
        <v>117</v>
      </c>
      <c r="F24" s="682"/>
      <c r="G24" s="682"/>
      <c r="H24" s="682"/>
      <c r="I24" s="682"/>
      <c r="J24" s="682"/>
      <c r="K24" s="682"/>
      <c r="L24" s="682"/>
      <c r="M24" s="682"/>
      <c r="N24" s="682"/>
      <c r="O24" s="682"/>
      <c r="P24" s="682"/>
      <c r="Q24" s="682"/>
      <c r="R24" s="682"/>
      <c r="S24" s="682"/>
      <c r="T24" s="683"/>
      <c r="U24" s="714">
        <f>U58+U94+U145+U195</f>
        <v>0</v>
      </c>
      <c r="V24" s="702"/>
      <c r="W24" s="702"/>
      <c r="X24" s="702"/>
      <c r="Y24" s="702"/>
      <c r="Z24" s="702"/>
      <c r="AA24" s="702"/>
      <c r="AB24" s="702"/>
      <c r="AC24" s="702"/>
      <c r="AD24" s="702"/>
      <c r="AE24" s="702"/>
      <c r="AF24" s="702"/>
      <c r="AG24" s="702"/>
      <c r="AH24" s="702"/>
      <c r="AI24" s="702"/>
      <c r="AJ24" s="702"/>
      <c r="AK24" s="702"/>
      <c r="AL24" s="702"/>
      <c r="AM24" s="715"/>
      <c r="AN24" s="56" t="s">
        <v>115</v>
      </c>
    </row>
    <row r="25" spans="1:46" ht="13.5" customHeight="1">
      <c r="A25" s="663"/>
      <c r="B25" s="664"/>
      <c r="C25" s="91"/>
      <c r="D25" s="92"/>
      <c r="E25" s="682"/>
      <c r="F25" s="682"/>
      <c r="G25" s="682"/>
      <c r="H25" s="682"/>
      <c r="I25" s="682"/>
      <c r="J25" s="682"/>
      <c r="K25" s="682"/>
      <c r="L25" s="682"/>
      <c r="M25" s="682"/>
      <c r="N25" s="682"/>
      <c r="O25" s="682"/>
      <c r="P25" s="682"/>
      <c r="Q25" s="682"/>
      <c r="R25" s="682"/>
      <c r="S25" s="682"/>
      <c r="T25" s="683"/>
      <c r="U25" s="714"/>
      <c r="V25" s="702"/>
      <c r="W25" s="702"/>
      <c r="X25" s="702"/>
      <c r="Y25" s="702"/>
      <c r="Z25" s="702"/>
      <c r="AA25" s="702"/>
      <c r="AB25" s="702"/>
      <c r="AC25" s="702"/>
      <c r="AD25" s="702"/>
      <c r="AE25" s="702"/>
      <c r="AF25" s="702"/>
      <c r="AG25" s="702"/>
      <c r="AH25" s="702"/>
      <c r="AI25" s="702"/>
      <c r="AJ25" s="702"/>
      <c r="AK25" s="702"/>
      <c r="AL25" s="702"/>
      <c r="AM25" s="715"/>
    </row>
    <row r="26" spans="1:46">
      <c r="A26" s="663"/>
      <c r="B26" s="664"/>
      <c r="C26" s="93"/>
      <c r="D26" s="94"/>
      <c r="E26" s="685"/>
      <c r="F26" s="685"/>
      <c r="G26" s="685"/>
      <c r="H26" s="685"/>
      <c r="I26" s="685"/>
      <c r="J26" s="685"/>
      <c r="K26" s="685"/>
      <c r="L26" s="685"/>
      <c r="M26" s="685"/>
      <c r="N26" s="685"/>
      <c r="O26" s="685"/>
      <c r="P26" s="685"/>
      <c r="Q26" s="685"/>
      <c r="R26" s="685"/>
      <c r="S26" s="685"/>
      <c r="T26" s="686"/>
      <c r="U26" s="714"/>
      <c r="V26" s="702"/>
      <c r="W26" s="642"/>
      <c r="X26" s="642"/>
      <c r="Y26" s="642"/>
      <c r="Z26" s="642"/>
      <c r="AA26" s="642"/>
      <c r="AB26" s="642"/>
      <c r="AC26" s="642"/>
      <c r="AD26" s="642"/>
      <c r="AE26" s="642"/>
      <c r="AF26" s="642"/>
      <c r="AG26" s="642"/>
      <c r="AH26" s="642"/>
      <c r="AI26" s="642"/>
      <c r="AJ26" s="642"/>
      <c r="AK26" s="642"/>
      <c r="AL26" s="642"/>
      <c r="AM26" s="643"/>
    </row>
    <row r="27" spans="1:46" ht="27" customHeight="1">
      <c r="A27" s="635"/>
      <c r="B27" s="636"/>
      <c r="C27" s="665" t="s">
        <v>118</v>
      </c>
      <c r="D27" s="666"/>
      <c r="E27" s="666"/>
      <c r="F27" s="666"/>
      <c r="G27" s="666"/>
      <c r="H27" s="666"/>
      <c r="I27" s="666"/>
      <c r="J27" s="666"/>
      <c r="K27" s="666"/>
      <c r="L27" s="666"/>
      <c r="M27" s="666"/>
      <c r="N27" s="666"/>
      <c r="O27" s="666"/>
      <c r="P27" s="666"/>
      <c r="Q27" s="666"/>
      <c r="R27" s="666"/>
      <c r="S27" s="666"/>
      <c r="T27" s="666"/>
      <c r="U27" s="770" t="s">
        <v>205</v>
      </c>
      <c r="V27" s="771"/>
      <c r="W27" s="768">
        <f>賃金改善確認表!AP16</f>
        <v>0</v>
      </c>
      <c r="X27" s="768"/>
      <c r="Y27" s="768"/>
      <c r="Z27" s="768"/>
      <c r="AA27" s="768"/>
      <c r="AB27" s="768"/>
      <c r="AC27" s="768"/>
      <c r="AD27" s="768"/>
      <c r="AE27" s="768"/>
      <c r="AF27" s="768"/>
      <c r="AG27" s="768"/>
      <c r="AH27" s="768"/>
      <c r="AI27" s="768"/>
      <c r="AJ27" s="768"/>
      <c r="AK27" s="768"/>
      <c r="AL27" s="768"/>
      <c r="AM27" s="769"/>
    </row>
    <row r="28" spans="1:46">
      <c r="A28" s="633" t="s">
        <v>119</v>
      </c>
      <c r="B28" s="634"/>
      <c r="C28" s="679" t="s">
        <v>120</v>
      </c>
      <c r="D28" s="679"/>
      <c r="E28" s="679"/>
      <c r="F28" s="679"/>
      <c r="G28" s="679"/>
      <c r="H28" s="679"/>
      <c r="I28" s="679"/>
      <c r="J28" s="679"/>
      <c r="K28" s="679"/>
      <c r="L28" s="679"/>
      <c r="M28" s="679"/>
      <c r="N28" s="679"/>
      <c r="O28" s="679"/>
      <c r="P28" s="679"/>
      <c r="Q28" s="679"/>
      <c r="R28" s="679"/>
      <c r="S28" s="679"/>
      <c r="T28" s="680"/>
      <c r="U28" s="714">
        <f>IF(U15-U19&gt;0,U15-U19,0)</f>
        <v>0</v>
      </c>
      <c r="V28" s="702"/>
      <c r="W28" s="639"/>
      <c r="X28" s="639"/>
      <c r="Y28" s="639"/>
      <c r="Z28" s="639"/>
      <c r="AA28" s="639"/>
      <c r="AB28" s="639"/>
      <c r="AC28" s="639"/>
      <c r="AD28" s="639"/>
      <c r="AE28" s="639"/>
      <c r="AF28" s="639"/>
      <c r="AG28" s="639"/>
      <c r="AH28" s="639"/>
      <c r="AI28" s="639"/>
      <c r="AJ28" s="639"/>
      <c r="AK28" s="639"/>
      <c r="AL28" s="639"/>
      <c r="AM28" s="640"/>
    </row>
    <row r="29" spans="1:46">
      <c r="A29" s="663"/>
      <c r="B29" s="664"/>
      <c r="C29" s="682"/>
      <c r="D29" s="682"/>
      <c r="E29" s="682"/>
      <c r="F29" s="682"/>
      <c r="G29" s="682"/>
      <c r="H29" s="682"/>
      <c r="I29" s="682"/>
      <c r="J29" s="682"/>
      <c r="K29" s="682"/>
      <c r="L29" s="682"/>
      <c r="M29" s="682"/>
      <c r="N29" s="682"/>
      <c r="O29" s="682"/>
      <c r="P29" s="682"/>
      <c r="Q29" s="682"/>
      <c r="R29" s="682"/>
      <c r="S29" s="682"/>
      <c r="T29" s="683"/>
      <c r="U29" s="714"/>
      <c r="V29" s="702"/>
      <c r="W29" s="702"/>
      <c r="X29" s="702"/>
      <c r="Y29" s="702"/>
      <c r="Z29" s="702"/>
      <c r="AA29" s="702"/>
      <c r="AB29" s="702"/>
      <c r="AC29" s="702"/>
      <c r="AD29" s="702"/>
      <c r="AE29" s="702"/>
      <c r="AF29" s="702"/>
      <c r="AG29" s="702"/>
      <c r="AH29" s="702"/>
      <c r="AI29" s="702"/>
      <c r="AJ29" s="702"/>
      <c r="AK29" s="702"/>
      <c r="AL29" s="702"/>
      <c r="AM29" s="715"/>
    </row>
    <row r="30" spans="1:46">
      <c r="A30" s="663"/>
      <c r="B30" s="664"/>
      <c r="C30" s="703" t="s">
        <v>121</v>
      </c>
      <c r="D30" s="644"/>
      <c r="E30" s="644"/>
      <c r="F30" s="644"/>
      <c r="G30" s="644"/>
      <c r="H30" s="644"/>
      <c r="I30" s="644"/>
      <c r="J30" s="644"/>
      <c r="K30" s="644"/>
      <c r="L30" s="644"/>
      <c r="M30" s="644"/>
      <c r="N30" s="644"/>
      <c r="O30" s="644"/>
      <c r="P30" s="644"/>
      <c r="Q30" s="644"/>
      <c r="R30" s="644"/>
      <c r="S30" s="644"/>
      <c r="T30" s="704"/>
      <c r="U30" s="641"/>
      <c r="V30" s="642"/>
      <c r="W30" s="642"/>
      <c r="X30" s="642"/>
      <c r="Y30" s="642"/>
      <c r="Z30" s="642"/>
      <c r="AA30" s="642"/>
      <c r="AB30" s="642"/>
      <c r="AC30" s="642"/>
      <c r="AD30" s="642"/>
      <c r="AE30" s="642"/>
      <c r="AF30" s="642"/>
      <c r="AG30" s="642"/>
      <c r="AH30" s="642"/>
      <c r="AI30" s="642"/>
      <c r="AJ30" s="642"/>
      <c r="AK30" s="642"/>
      <c r="AL30" s="642"/>
      <c r="AM30" s="643"/>
    </row>
    <row r="31" spans="1:46">
      <c r="A31" s="663"/>
      <c r="B31" s="664"/>
      <c r="C31" s="637" t="s">
        <v>122</v>
      </c>
      <c r="D31" s="637"/>
      <c r="E31" s="637"/>
      <c r="F31" s="637"/>
      <c r="G31" s="637"/>
      <c r="H31" s="637"/>
      <c r="I31" s="637"/>
      <c r="J31" s="637"/>
      <c r="K31" s="637"/>
      <c r="L31" s="637"/>
      <c r="M31" s="637"/>
      <c r="N31" s="637"/>
      <c r="O31" s="637"/>
      <c r="P31" s="637"/>
      <c r="Q31" s="637"/>
      <c r="R31" s="637"/>
      <c r="S31" s="637"/>
      <c r="T31" s="669"/>
      <c r="U31" s="633" t="str">
        <f>賃金改善確認表!B41</f>
        <v>□</v>
      </c>
      <c r="V31" s="668"/>
      <c r="W31" s="637" t="s">
        <v>57</v>
      </c>
      <c r="X31" s="637"/>
      <c r="Y31" s="637"/>
      <c r="Z31" s="637"/>
      <c r="AA31" s="637"/>
      <c r="AB31" s="637"/>
      <c r="AC31" s="637"/>
      <c r="AD31" s="637"/>
      <c r="AE31" s="637"/>
      <c r="AF31" s="637"/>
      <c r="AG31" s="637"/>
      <c r="AH31" s="637"/>
      <c r="AI31" s="637"/>
      <c r="AJ31" s="637"/>
      <c r="AK31" s="637"/>
      <c r="AL31" s="637"/>
      <c r="AM31" s="669"/>
    </row>
    <row r="32" spans="1:46">
      <c r="A32" s="663"/>
      <c r="B32" s="664"/>
      <c r="C32" s="671" t="s">
        <v>123</v>
      </c>
      <c r="D32" s="671"/>
      <c r="E32" s="671"/>
      <c r="F32" s="671"/>
      <c r="G32" s="671"/>
      <c r="H32" s="671"/>
      <c r="I32" s="671"/>
      <c r="J32" s="671"/>
      <c r="K32" s="671"/>
      <c r="L32" s="671"/>
      <c r="M32" s="671"/>
      <c r="N32" s="671"/>
      <c r="O32" s="671"/>
      <c r="P32" s="671"/>
      <c r="Q32" s="671"/>
      <c r="R32" s="671"/>
      <c r="S32" s="671"/>
      <c r="T32" s="672"/>
      <c r="U32" s="663" t="str">
        <f>賃金改善確認表!B43</f>
        <v>□</v>
      </c>
      <c r="V32" s="645"/>
      <c r="W32" s="676" t="s">
        <v>59</v>
      </c>
      <c r="X32" s="676"/>
      <c r="Y32" s="676"/>
      <c r="Z32" s="645" t="s">
        <v>203</v>
      </c>
      <c r="AA32" s="645"/>
      <c r="AB32" s="645"/>
      <c r="AC32" s="646" t="str">
        <f>入力シート!AC49&amp;""</f>
        <v/>
      </c>
      <c r="AD32" s="646"/>
      <c r="AE32" s="646"/>
      <c r="AF32" s="646"/>
      <c r="AG32" s="646"/>
      <c r="AH32" s="646"/>
      <c r="AI32" s="646"/>
      <c r="AJ32" s="646"/>
      <c r="AK32" s="646"/>
      <c r="AL32" s="646"/>
      <c r="AM32" s="647"/>
    </row>
    <row r="33" spans="1:39">
      <c r="A33" s="663"/>
      <c r="B33" s="664"/>
      <c r="C33" s="671"/>
      <c r="D33" s="671"/>
      <c r="E33" s="671"/>
      <c r="F33" s="671"/>
      <c r="G33" s="671"/>
      <c r="H33" s="671"/>
      <c r="I33" s="671"/>
      <c r="J33" s="671"/>
      <c r="K33" s="671"/>
      <c r="L33" s="671"/>
      <c r="M33" s="671"/>
      <c r="N33" s="671"/>
      <c r="O33" s="671"/>
      <c r="P33" s="671"/>
      <c r="Q33" s="671"/>
      <c r="R33" s="671"/>
      <c r="S33" s="671"/>
      <c r="T33" s="672"/>
      <c r="U33" s="663" t="str">
        <f>賃金改善確認表!B45</f>
        <v>□</v>
      </c>
      <c r="V33" s="645"/>
      <c r="W33" s="661" t="str">
        <f>入力シート!W50</f>
        <v>賞与（一時金・その他（　　　　））</v>
      </c>
      <c r="X33" s="661"/>
      <c r="Y33" s="661"/>
      <c r="Z33" s="661"/>
      <c r="AA33" s="661"/>
      <c r="AB33" s="661"/>
      <c r="AC33" s="661"/>
      <c r="AD33" s="661"/>
      <c r="AE33" s="661"/>
      <c r="AF33" s="661"/>
      <c r="AG33" s="661"/>
      <c r="AH33" s="661"/>
      <c r="AI33" s="661"/>
      <c r="AJ33" s="661"/>
      <c r="AK33" s="661"/>
      <c r="AL33" s="661"/>
      <c r="AM33" s="662"/>
    </row>
    <row r="34" spans="1:39">
      <c r="A34" s="663"/>
      <c r="B34" s="664"/>
      <c r="C34" s="674"/>
      <c r="D34" s="674"/>
      <c r="E34" s="674"/>
      <c r="F34" s="674"/>
      <c r="G34" s="674"/>
      <c r="H34" s="674"/>
      <c r="I34" s="674"/>
      <c r="J34" s="674"/>
      <c r="K34" s="674"/>
      <c r="L34" s="674"/>
      <c r="M34" s="674"/>
      <c r="N34" s="674"/>
      <c r="O34" s="674"/>
      <c r="P34" s="674"/>
      <c r="Q34" s="674"/>
      <c r="R34" s="674"/>
      <c r="S34" s="674"/>
      <c r="T34" s="675"/>
      <c r="U34" s="635" t="str">
        <f>賃金改善確認表!B47</f>
        <v>□</v>
      </c>
      <c r="V34" s="648"/>
      <c r="W34" s="644" t="s">
        <v>174</v>
      </c>
      <c r="X34" s="644"/>
      <c r="Y34" s="644"/>
      <c r="Z34" s="648" t="s">
        <v>204</v>
      </c>
      <c r="AA34" s="648"/>
      <c r="AB34" s="648"/>
      <c r="AC34" s="649" t="str">
        <f>入力シート!AC51&amp;""</f>
        <v/>
      </c>
      <c r="AD34" s="649"/>
      <c r="AE34" s="649"/>
      <c r="AF34" s="649"/>
      <c r="AG34" s="649"/>
      <c r="AH34" s="649"/>
      <c r="AI34" s="649"/>
      <c r="AJ34" s="649"/>
      <c r="AK34" s="649"/>
      <c r="AL34" s="649"/>
      <c r="AM34" s="650"/>
    </row>
    <row r="35" spans="1:39">
      <c r="A35" s="663"/>
      <c r="B35" s="664"/>
      <c r="C35" s="750" t="s">
        <v>125</v>
      </c>
      <c r="D35" s="751"/>
      <c r="E35" s="751"/>
      <c r="F35" s="751"/>
      <c r="G35" s="751"/>
      <c r="H35" s="751"/>
      <c r="I35" s="751"/>
      <c r="J35" s="751"/>
      <c r="K35" s="751"/>
      <c r="L35" s="751"/>
      <c r="M35" s="751"/>
      <c r="N35" s="751"/>
      <c r="O35" s="751"/>
      <c r="P35" s="751"/>
      <c r="Q35" s="751"/>
      <c r="R35" s="751"/>
      <c r="S35" s="751"/>
      <c r="T35" s="752"/>
      <c r="U35" s="756" t="str">
        <f>入力シート!U52&amp;""</f>
        <v/>
      </c>
      <c r="V35" s="757"/>
      <c r="W35" s="757"/>
      <c r="X35" s="757"/>
      <c r="Y35" s="757"/>
      <c r="Z35" s="757"/>
      <c r="AA35" s="757"/>
      <c r="AB35" s="757"/>
      <c r="AC35" s="757"/>
      <c r="AD35" s="757"/>
      <c r="AE35" s="757"/>
      <c r="AF35" s="757"/>
      <c r="AG35" s="757"/>
      <c r="AH35" s="757"/>
      <c r="AI35" s="757"/>
      <c r="AJ35" s="757"/>
      <c r="AK35" s="757"/>
      <c r="AL35" s="757"/>
      <c r="AM35" s="758"/>
    </row>
    <row r="36" spans="1:39" ht="62.25" customHeight="1">
      <c r="A36" s="635"/>
      <c r="B36" s="636"/>
      <c r="C36" s="753"/>
      <c r="D36" s="754"/>
      <c r="E36" s="754"/>
      <c r="F36" s="754"/>
      <c r="G36" s="754"/>
      <c r="H36" s="754"/>
      <c r="I36" s="754"/>
      <c r="J36" s="754"/>
      <c r="K36" s="754"/>
      <c r="L36" s="754"/>
      <c r="M36" s="754"/>
      <c r="N36" s="754"/>
      <c r="O36" s="754"/>
      <c r="P36" s="754"/>
      <c r="Q36" s="754"/>
      <c r="R36" s="754"/>
      <c r="S36" s="754"/>
      <c r="T36" s="755"/>
      <c r="U36" s="673"/>
      <c r="V36" s="674"/>
      <c r="W36" s="674"/>
      <c r="X36" s="674"/>
      <c r="Y36" s="674"/>
      <c r="Z36" s="674"/>
      <c r="AA36" s="674"/>
      <c r="AB36" s="674"/>
      <c r="AC36" s="674"/>
      <c r="AD36" s="674"/>
      <c r="AE36" s="674"/>
      <c r="AF36" s="674"/>
      <c r="AG36" s="674"/>
      <c r="AH36" s="674"/>
      <c r="AI36" s="674"/>
      <c r="AJ36" s="674"/>
      <c r="AK36" s="674"/>
      <c r="AL36" s="674"/>
      <c r="AM36" s="675"/>
    </row>
    <row r="37" spans="1:39" ht="7.5" customHeight="1">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row>
    <row r="38" spans="1:39">
      <c r="A38" s="84" t="s">
        <v>126</v>
      </c>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row>
    <row r="39" spans="1:39">
      <c r="A39" s="84"/>
      <c r="B39" s="84"/>
      <c r="C39" s="84" t="s">
        <v>127</v>
      </c>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row>
    <row r="40" spans="1:39">
      <c r="A40" s="84" t="s">
        <v>128</v>
      </c>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row>
    <row r="41" spans="1:39">
      <c r="A41" s="705" t="s">
        <v>98</v>
      </c>
      <c r="B41" s="705"/>
      <c r="C41" s="687" t="s">
        <v>129</v>
      </c>
      <c r="D41" s="637"/>
      <c r="E41" s="637"/>
      <c r="F41" s="637"/>
      <c r="G41" s="637"/>
      <c r="H41" s="637"/>
      <c r="I41" s="637"/>
      <c r="J41" s="637"/>
      <c r="K41" s="637"/>
      <c r="L41" s="637"/>
      <c r="M41" s="637"/>
      <c r="N41" s="637"/>
      <c r="O41" s="637"/>
      <c r="P41" s="637"/>
      <c r="Q41" s="637"/>
      <c r="R41" s="637"/>
      <c r="S41" s="637"/>
      <c r="T41" s="669"/>
      <c r="U41" s="738">
        <f>U43+SUM(賃金改善確認表!AK179:AK198)</f>
        <v>0</v>
      </c>
      <c r="V41" s="738"/>
      <c r="W41" s="738"/>
      <c r="X41" s="738"/>
      <c r="Y41" s="738"/>
      <c r="Z41" s="738"/>
      <c r="AA41" s="738"/>
      <c r="AB41" s="738"/>
      <c r="AC41" s="738"/>
      <c r="AD41" s="738"/>
      <c r="AE41" s="738"/>
      <c r="AF41" s="738"/>
      <c r="AG41" s="738"/>
      <c r="AH41" s="738"/>
      <c r="AI41" s="738"/>
      <c r="AJ41" s="738"/>
      <c r="AK41" s="738"/>
      <c r="AL41" s="738"/>
      <c r="AM41" s="738"/>
    </row>
    <row r="42" spans="1:39">
      <c r="A42" s="705"/>
      <c r="B42" s="705"/>
      <c r="C42" s="743" t="s">
        <v>130</v>
      </c>
      <c r="D42" s="676"/>
      <c r="E42" s="676"/>
      <c r="F42" s="676"/>
      <c r="G42" s="676"/>
      <c r="H42" s="676"/>
      <c r="I42" s="676"/>
      <c r="J42" s="676"/>
      <c r="K42" s="676"/>
      <c r="L42" s="676"/>
      <c r="M42" s="676"/>
      <c r="N42" s="676"/>
      <c r="O42" s="676"/>
      <c r="P42" s="676"/>
      <c r="Q42" s="676"/>
      <c r="R42" s="676"/>
      <c r="S42" s="676"/>
      <c r="T42" s="677"/>
      <c r="U42" s="738"/>
      <c r="V42" s="738"/>
      <c r="W42" s="738"/>
      <c r="X42" s="738"/>
      <c r="Y42" s="738"/>
      <c r="Z42" s="738"/>
      <c r="AA42" s="738"/>
      <c r="AB42" s="738"/>
      <c r="AC42" s="738"/>
      <c r="AD42" s="738"/>
      <c r="AE42" s="738"/>
      <c r="AF42" s="738"/>
      <c r="AG42" s="738"/>
      <c r="AH42" s="738"/>
      <c r="AI42" s="738"/>
      <c r="AJ42" s="738"/>
      <c r="AK42" s="738"/>
      <c r="AL42" s="738"/>
      <c r="AM42" s="738"/>
    </row>
    <row r="43" spans="1:39">
      <c r="A43" s="705" t="s">
        <v>104</v>
      </c>
      <c r="B43" s="705"/>
      <c r="C43" s="687" t="s">
        <v>131</v>
      </c>
      <c r="D43" s="637"/>
      <c r="E43" s="637"/>
      <c r="F43" s="637"/>
      <c r="G43" s="637"/>
      <c r="H43" s="637"/>
      <c r="I43" s="637"/>
      <c r="J43" s="637"/>
      <c r="K43" s="637"/>
      <c r="L43" s="637"/>
      <c r="M43" s="637"/>
      <c r="N43" s="637"/>
      <c r="O43" s="637"/>
      <c r="P43" s="637"/>
      <c r="Q43" s="637"/>
      <c r="R43" s="637"/>
      <c r="S43" s="637"/>
      <c r="T43" s="669"/>
      <c r="U43" s="738">
        <f>SUM(賃金改善確認表!AM15:AM64)</f>
        <v>0</v>
      </c>
      <c r="V43" s="738"/>
      <c r="W43" s="738"/>
      <c r="X43" s="738"/>
      <c r="Y43" s="738"/>
      <c r="Z43" s="738"/>
      <c r="AA43" s="738"/>
      <c r="AB43" s="738"/>
      <c r="AC43" s="738"/>
      <c r="AD43" s="738"/>
      <c r="AE43" s="738"/>
      <c r="AF43" s="738"/>
      <c r="AG43" s="738"/>
      <c r="AH43" s="738"/>
      <c r="AI43" s="738"/>
      <c r="AJ43" s="738"/>
      <c r="AK43" s="738"/>
      <c r="AL43" s="738"/>
      <c r="AM43" s="738"/>
    </row>
    <row r="44" spans="1:39">
      <c r="A44" s="705"/>
      <c r="B44" s="705"/>
      <c r="C44" s="743" t="s">
        <v>130</v>
      </c>
      <c r="D44" s="676"/>
      <c r="E44" s="676"/>
      <c r="F44" s="676"/>
      <c r="G44" s="676"/>
      <c r="H44" s="676"/>
      <c r="I44" s="676"/>
      <c r="J44" s="676"/>
      <c r="K44" s="676"/>
      <c r="L44" s="676"/>
      <c r="M44" s="676"/>
      <c r="N44" s="676"/>
      <c r="O44" s="676"/>
      <c r="P44" s="676"/>
      <c r="Q44" s="676"/>
      <c r="R44" s="676"/>
      <c r="S44" s="676"/>
      <c r="T44" s="677"/>
      <c r="U44" s="738"/>
      <c r="V44" s="738"/>
      <c r="W44" s="738"/>
      <c r="X44" s="738"/>
      <c r="Y44" s="738"/>
      <c r="Z44" s="738"/>
      <c r="AA44" s="738"/>
      <c r="AB44" s="738"/>
      <c r="AC44" s="738"/>
      <c r="AD44" s="738"/>
      <c r="AE44" s="738"/>
      <c r="AF44" s="738"/>
      <c r="AG44" s="738"/>
      <c r="AH44" s="738"/>
      <c r="AI44" s="738"/>
      <c r="AJ44" s="738"/>
      <c r="AK44" s="738"/>
      <c r="AL44" s="738"/>
      <c r="AM44" s="738"/>
    </row>
    <row r="45" spans="1:39">
      <c r="A45" s="705" t="s">
        <v>132</v>
      </c>
      <c r="B45" s="705"/>
      <c r="C45" s="687" t="s">
        <v>133</v>
      </c>
      <c r="D45" s="637"/>
      <c r="E45" s="637"/>
      <c r="F45" s="637"/>
      <c r="G45" s="637"/>
      <c r="H45" s="637"/>
      <c r="I45" s="637"/>
      <c r="J45" s="637"/>
      <c r="K45" s="637"/>
      <c r="L45" s="637"/>
      <c r="M45" s="637"/>
      <c r="N45" s="637"/>
      <c r="O45" s="637"/>
      <c r="P45" s="637"/>
      <c r="Q45" s="637"/>
      <c r="R45" s="637"/>
      <c r="S45" s="637"/>
      <c r="T45" s="669"/>
      <c r="U45" s="738" t="e">
        <f>U47+SUM(賃金改善確認表!AM179:AM198)</f>
        <v>#DIV/0!</v>
      </c>
      <c r="V45" s="738"/>
      <c r="W45" s="738"/>
      <c r="X45" s="738"/>
      <c r="Y45" s="738"/>
      <c r="Z45" s="738"/>
      <c r="AA45" s="738"/>
      <c r="AB45" s="738"/>
      <c r="AC45" s="738"/>
      <c r="AD45" s="738"/>
      <c r="AE45" s="738"/>
      <c r="AF45" s="738"/>
      <c r="AG45" s="738"/>
      <c r="AH45" s="738"/>
      <c r="AI45" s="738"/>
      <c r="AJ45" s="738"/>
      <c r="AK45" s="738"/>
      <c r="AL45" s="738"/>
      <c r="AM45" s="738"/>
    </row>
    <row r="46" spans="1:39">
      <c r="A46" s="705"/>
      <c r="B46" s="705"/>
      <c r="C46" s="743" t="s">
        <v>130</v>
      </c>
      <c r="D46" s="676"/>
      <c r="E46" s="676"/>
      <c r="F46" s="676"/>
      <c r="G46" s="676"/>
      <c r="H46" s="676"/>
      <c r="I46" s="676"/>
      <c r="J46" s="676"/>
      <c r="K46" s="676"/>
      <c r="L46" s="676"/>
      <c r="M46" s="676"/>
      <c r="N46" s="676"/>
      <c r="O46" s="676"/>
      <c r="P46" s="676"/>
      <c r="Q46" s="676"/>
      <c r="R46" s="676"/>
      <c r="S46" s="676"/>
      <c r="T46" s="677"/>
      <c r="U46" s="738"/>
      <c r="V46" s="738"/>
      <c r="W46" s="738"/>
      <c r="X46" s="738"/>
      <c r="Y46" s="738"/>
      <c r="Z46" s="738"/>
      <c r="AA46" s="738"/>
      <c r="AB46" s="738"/>
      <c r="AC46" s="738"/>
      <c r="AD46" s="738"/>
      <c r="AE46" s="738"/>
      <c r="AF46" s="738"/>
      <c r="AG46" s="738"/>
      <c r="AH46" s="738"/>
      <c r="AI46" s="738"/>
      <c r="AJ46" s="738"/>
      <c r="AK46" s="738"/>
      <c r="AL46" s="738"/>
      <c r="AM46" s="738"/>
    </row>
    <row r="47" spans="1:39">
      <c r="A47" s="705" t="s">
        <v>119</v>
      </c>
      <c r="B47" s="705"/>
      <c r="C47" s="687" t="s">
        <v>134</v>
      </c>
      <c r="D47" s="637"/>
      <c r="E47" s="637"/>
      <c r="F47" s="637"/>
      <c r="G47" s="637"/>
      <c r="H47" s="637"/>
      <c r="I47" s="637"/>
      <c r="J47" s="637"/>
      <c r="K47" s="637"/>
      <c r="L47" s="637"/>
      <c r="M47" s="637"/>
      <c r="N47" s="637"/>
      <c r="O47" s="637"/>
      <c r="P47" s="637"/>
      <c r="Q47" s="637"/>
      <c r="R47" s="637"/>
      <c r="S47" s="637"/>
      <c r="T47" s="669"/>
      <c r="U47" s="738" t="e">
        <f>SUM(賃金改善確認表!AN15:AN64)</f>
        <v>#DIV/0!</v>
      </c>
      <c r="V47" s="738"/>
      <c r="W47" s="738"/>
      <c r="X47" s="738"/>
      <c r="Y47" s="738"/>
      <c r="Z47" s="738"/>
      <c r="AA47" s="738"/>
      <c r="AB47" s="738"/>
      <c r="AC47" s="738"/>
      <c r="AD47" s="738"/>
      <c r="AE47" s="738"/>
      <c r="AF47" s="738"/>
      <c r="AG47" s="738"/>
      <c r="AH47" s="738"/>
      <c r="AI47" s="738"/>
      <c r="AJ47" s="738"/>
      <c r="AK47" s="738"/>
      <c r="AL47" s="738"/>
      <c r="AM47" s="738"/>
    </row>
    <row r="48" spans="1:39">
      <c r="A48" s="705"/>
      <c r="B48" s="705"/>
      <c r="C48" s="703" t="s">
        <v>130</v>
      </c>
      <c r="D48" s="644"/>
      <c r="E48" s="644"/>
      <c r="F48" s="644"/>
      <c r="G48" s="644"/>
      <c r="H48" s="644"/>
      <c r="I48" s="644"/>
      <c r="J48" s="644"/>
      <c r="K48" s="644"/>
      <c r="L48" s="644"/>
      <c r="M48" s="644"/>
      <c r="N48" s="644"/>
      <c r="O48" s="644"/>
      <c r="P48" s="644"/>
      <c r="Q48" s="644"/>
      <c r="R48" s="644"/>
      <c r="S48" s="644"/>
      <c r="T48" s="704"/>
      <c r="U48" s="738"/>
      <c r="V48" s="738"/>
      <c r="W48" s="738"/>
      <c r="X48" s="738"/>
      <c r="Y48" s="738"/>
      <c r="Z48" s="738"/>
      <c r="AA48" s="738"/>
      <c r="AB48" s="738"/>
      <c r="AC48" s="738"/>
      <c r="AD48" s="738"/>
      <c r="AE48" s="738"/>
      <c r="AF48" s="738"/>
      <c r="AG48" s="738"/>
      <c r="AH48" s="738"/>
      <c r="AI48" s="738"/>
      <c r="AJ48" s="738"/>
      <c r="AK48" s="738"/>
      <c r="AL48" s="738"/>
      <c r="AM48" s="738"/>
    </row>
    <row r="49" spans="1:40">
      <c r="A49" s="705" t="s">
        <v>135</v>
      </c>
      <c r="B49" s="705"/>
      <c r="C49" s="743" t="s">
        <v>136</v>
      </c>
      <c r="D49" s="676"/>
      <c r="E49" s="676"/>
      <c r="F49" s="676"/>
      <c r="G49" s="676"/>
      <c r="H49" s="676"/>
      <c r="I49" s="676"/>
      <c r="J49" s="676"/>
      <c r="K49" s="676"/>
      <c r="L49" s="676"/>
      <c r="M49" s="676"/>
      <c r="N49" s="676"/>
      <c r="O49" s="676"/>
      <c r="P49" s="676"/>
      <c r="Q49" s="676"/>
      <c r="R49" s="676"/>
      <c r="S49" s="676"/>
      <c r="T49" s="677"/>
      <c r="U49" s="747">
        <f>SUM(賃金改善確認表!AH15:AH64)+SUM(賃金改善確認表!AO179:AO198)</f>
        <v>0</v>
      </c>
      <c r="V49" s="747"/>
      <c r="W49" s="747"/>
      <c r="X49" s="747"/>
      <c r="Y49" s="747"/>
      <c r="Z49" s="747"/>
      <c r="AA49" s="747"/>
      <c r="AB49" s="747"/>
      <c r="AC49" s="747"/>
      <c r="AD49" s="747"/>
      <c r="AE49" s="747"/>
      <c r="AF49" s="747"/>
      <c r="AG49" s="747"/>
      <c r="AH49" s="747"/>
      <c r="AI49" s="747"/>
      <c r="AJ49" s="747"/>
      <c r="AK49" s="747"/>
      <c r="AL49" s="747"/>
      <c r="AM49" s="747"/>
    </row>
    <row r="50" spans="1:40">
      <c r="A50" s="705"/>
      <c r="B50" s="705"/>
      <c r="C50" s="703" t="s">
        <v>137</v>
      </c>
      <c r="D50" s="644"/>
      <c r="E50" s="644"/>
      <c r="F50" s="644"/>
      <c r="G50" s="644"/>
      <c r="H50" s="644"/>
      <c r="I50" s="644"/>
      <c r="J50" s="644"/>
      <c r="K50" s="644"/>
      <c r="L50" s="644"/>
      <c r="M50" s="644"/>
      <c r="N50" s="644"/>
      <c r="O50" s="644"/>
      <c r="P50" s="644"/>
      <c r="Q50" s="644"/>
      <c r="R50" s="644"/>
      <c r="S50" s="644"/>
      <c r="T50" s="704"/>
      <c r="U50" s="747"/>
      <c r="V50" s="747"/>
      <c r="W50" s="747"/>
      <c r="X50" s="747"/>
      <c r="Y50" s="747"/>
      <c r="Z50" s="747"/>
      <c r="AA50" s="747"/>
      <c r="AB50" s="747"/>
      <c r="AC50" s="747"/>
      <c r="AD50" s="747"/>
      <c r="AE50" s="747"/>
      <c r="AF50" s="747"/>
      <c r="AG50" s="747"/>
      <c r="AH50" s="747"/>
      <c r="AI50" s="747"/>
      <c r="AJ50" s="747"/>
      <c r="AK50" s="747"/>
      <c r="AL50" s="747"/>
      <c r="AM50" s="747"/>
    </row>
    <row r="51" spans="1:40">
      <c r="A51" s="705" t="s">
        <v>138</v>
      </c>
      <c r="B51" s="705"/>
      <c r="C51" s="743" t="s">
        <v>139</v>
      </c>
      <c r="D51" s="676"/>
      <c r="E51" s="676"/>
      <c r="F51" s="676"/>
      <c r="G51" s="676"/>
      <c r="H51" s="676"/>
      <c r="I51" s="676"/>
      <c r="J51" s="676"/>
      <c r="K51" s="676"/>
      <c r="L51" s="676"/>
      <c r="M51" s="676"/>
      <c r="N51" s="676"/>
      <c r="O51" s="676"/>
      <c r="P51" s="676"/>
      <c r="Q51" s="676"/>
      <c r="R51" s="676"/>
      <c r="S51" s="676"/>
      <c r="T51" s="677"/>
      <c r="U51" s="638" t="e">
        <f>ROUNDDOWN(U49/U45,0)</f>
        <v>#DIV/0!</v>
      </c>
      <c r="V51" s="639"/>
      <c r="W51" s="639"/>
      <c r="X51" s="639"/>
      <c r="Y51" s="639"/>
      <c r="Z51" s="639"/>
      <c r="AA51" s="639"/>
      <c r="AB51" s="639"/>
      <c r="AC51" s="639"/>
      <c r="AD51" s="639"/>
      <c r="AE51" s="639"/>
      <c r="AF51" s="639"/>
      <c r="AG51" s="639"/>
      <c r="AH51" s="639"/>
      <c r="AI51" s="639"/>
      <c r="AJ51" s="639"/>
      <c r="AK51" s="639"/>
      <c r="AL51" s="639"/>
      <c r="AM51" s="640"/>
    </row>
    <row r="52" spans="1:40">
      <c r="A52" s="705"/>
      <c r="B52" s="705"/>
      <c r="C52" s="703" t="s">
        <v>140</v>
      </c>
      <c r="D52" s="644"/>
      <c r="E52" s="644"/>
      <c r="F52" s="644"/>
      <c r="G52" s="644"/>
      <c r="H52" s="644"/>
      <c r="I52" s="644"/>
      <c r="J52" s="644"/>
      <c r="K52" s="644"/>
      <c r="L52" s="644"/>
      <c r="M52" s="644"/>
      <c r="N52" s="644"/>
      <c r="O52" s="644"/>
      <c r="P52" s="644"/>
      <c r="Q52" s="644"/>
      <c r="R52" s="644"/>
      <c r="S52" s="644"/>
      <c r="T52" s="704"/>
      <c r="U52" s="714"/>
      <c r="V52" s="702"/>
      <c r="W52" s="642"/>
      <c r="X52" s="642"/>
      <c r="Y52" s="642"/>
      <c r="Z52" s="642"/>
      <c r="AA52" s="642"/>
      <c r="AB52" s="642"/>
      <c r="AC52" s="642"/>
      <c r="AD52" s="642"/>
      <c r="AE52" s="642"/>
      <c r="AF52" s="642"/>
      <c r="AG52" s="642"/>
      <c r="AH52" s="642"/>
      <c r="AI52" s="642"/>
      <c r="AJ52" s="642"/>
      <c r="AK52" s="642"/>
      <c r="AL52" s="642"/>
      <c r="AM52" s="643"/>
    </row>
    <row r="53" spans="1:40">
      <c r="A53" s="705" t="s">
        <v>141</v>
      </c>
      <c r="B53" s="705"/>
      <c r="C53" s="687" t="s">
        <v>142</v>
      </c>
      <c r="D53" s="637"/>
      <c r="E53" s="637"/>
      <c r="F53" s="637"/>
      <c r="G53" s="637"/>
      <c r="H53" s="637"/>
      <c r="I53" s="637"/>
      <c r="J53" s="637"/>
      <c r="K53" s="637"/>
      <c r="L53" s="637"/>
      <c r="M53" s="637"/>
      <c r="N53" s="637"/>
      <c r="O53" s="637"/>
      <c r="P53" s="637"/>
      <c r="Q53" s="637"/>
      <c r="R53" s="637"/>
      <c r="S53" s="637"/>
      <c r="T53" s="637"/>
      <c r="U53" s="633" t="s">
        <v>206</v>
      </c>
      <c r="V53" s="668"/>
      <c r="W53" s="655">
        <f>U57-U58</f>
        <v>0</v>
      </c>
      <c r="X53" s="655"/>
      <c r="Y53" s="655"/>
      <c r="Z53" s="655"/>
      <c r="AA53" s="655"/>
      <c r="AB53" s="655"/>
      <c r="AC53" s="655"/>
      <c r="AD53" s="655"/>
      <c r="AE53" s="655"/>
      <c r="AF53" s="655"/>
      <c r="AG53" s="655"/>
      <c r="AH53" s="655"/>
      <c r="AI53" s="655"/>
      <c r="AJ53" s="655"/>
      <c r="AK53" s="655"/>
      <c r="AL53" s="655"/>
      <c r="AM53" s="656"/>
      <c r="AN53" s="58"/>
    </row>
    <row r="54" spans="1:40" ht="13.5" customHeight="1">
      <c r="A54" s="705"/>
      <c r="B54" s="705"/>
      <c r="C54" s="681" t="s">
        <v>143</v>
      </c>
      <c r="D54" s="682"/>
      <c r="E54" s="682"/>
      <c r="F54" s="682"/>
      <c r="G54" s="682"/>
      <c r="H54" s="682"/>
      <c r="I54" s="682"/>
      <c r="J54" s="682"/>
      <c r="K54" s="682"/>
      <c r="L54" s="682"/>
      <c r="M54" s="682"/>
      <c r="N54" s="682"/>
      <c r="O54" s="682"/>
      <c r="P54" s="682"/>
      <c r="Q54" s="682"/>
      <c r="R54" s="682"/>
      <c r="S54" s="682"/>
      <c r="T54" s="683"/>
      <c r="U54" s="663"/>
      <c r="V54" s="645"/>
      <c r="W54" s="657"/>
      <c r="X54" s="657"/>
      <c r="Y54" s="657"/>
      <c r="Z54" s="657"/>
      <c r="AA54" s="657"/>
      <c r="AB54" s="657"/>
      <c r="AC54" s="657"/>
      <c r="AD54" s="657"/>
      <c r="AE54" s="657"/>
      <c r="AF54" s="657"/>
      <c r="AG54" s="657"/>
      <c r="AH54" s="657"/>
      <c r="AI54" s="657"/>
      <c r="AJ54" s="657"/>
      <c r="AK54" s="657"/>
      <c r="AL54" s="657"/>
      <c r="AM54" s="658"/>
      <c r="AN54" s="58"/>
    </row>
    <row r="55" spans="1:40">
      <c r="A55" s="705"/>
      <c r="B55" s="705"/>
      <c r="C55" s="681"/>
      <c r="D55" s="682"/>
      <c r="E55" s="682"/>
      <c r="F55" s="682"/>
      <c r="G55" s="682"/>
      <c r="H55" s="682"/>
      <c r="I55" s="682"/>
      <c r="J55" s="682"/>
      <c r="K55" s="682"/>
      <c r="L55" s="682"/>
      <c r="M55" s="682"/>
      <c r="N55" s="682"/>
      <c r="O55" s="682"/>
      <c r="P55" s="682"/>
      <c r="Q55" s="682"/>
      <c r="R55" s="682"/>
      <c r="S55" s="682"/>
      <c r="T55" s="683"/>
      <c r="U55" s="663"/>
      <c r="V55" s="645"/>
      <c r="W55" s="657"/>
      <c r="X55" s="657"/>
      <c r="Y55" s="657"/>
      <c r="Z55" s="657"/>
      <c r="AA55" s="657"/>
      <c r="AB55" s="657"/>
      <c r="AC55" s="657"/>
      <c r="AD55" s="657"/>
      <c r="AE55" s="657"/>
      <c r="AF55" s="657"/>
      <c r="AG55" s="657"/>
      <c r="AH55" s="657"/>
      <c r="AI55" s="657"/>
      <c r="AJ55" s="657"/>
      <c r="AK55" s="657"/>
      <c r="AL55" s="657"/>
      <c r="AM55" s="658"/>
      <c r="AN55" s="58"/>
    </row>
    <row r="56" spans="1:40">
      <c r="A56" s="705"/>
      <c r="B56" s="705"/>
      <c r="C56" s="706"/>
      <c r="D56" s="707"/>
      <c r="E56" s="707"/>
      <c r="F56" s="707"/>
      <c r="G56" s="707"/>
      <c r="H56" s="707"/>
      <c r="I56" s="707"/>
      <c r="J56" s="707"/>
      <c r="K56" s="707"/>
      <c r="L56" s="707"/>
      <c r="M56" s="707"/>
      <c r="N56" s="707"/>
      <c r="O56" s="707"/>
      <c r="P56" s="707"/>
      <c r="Q56" s="707"/>
      <c r="R56" s="707"/>
      <c r="S56" s="707"/>
      <c r="T56" s="708"/>
      <c r="U56" s="717"/>
      <c r="V56" s="688"/>
      <c r="W56" s="659"/>
      <c r="X56" s="659"/>
      <c r="Y56" s="659"/>
      <c r="Z56" s="659"/>
      <c r="AA56" s="659"/>
      <c r="AB56" s="659"/>
      <c r="AC56" s="659"/>
      <c r="AD56" s="659"/>
      <c r="AE56" s="659"/>
      <c r="AF56" s="659"/>
      <c r="AG56" s="659"/>
      <c r="AH56" s="659"/>
      <c r="AI56" s="659"/>
      <c r="AJ56" s="659"/>
      <c r="AK56" s="659"/>
      <c r="AL56" s="659"/>
      <c r="AM56" s="660"/>
      <c r="AN56" s="58"/>
    </row>
    <row r="57" spans="1:40" ht="13.5" customHeight="1">
      <c r="A57" s="705"/>
      <c r="B57" s="705"/>
      <c r="C57" s="89"/>
      <c r="D57" s="90" t="s">
        <v>144</v>
      </c>
      <c r="E57" s="709" t="s">
        <v>114</v>
      </c>
      <c r="F57" s="709"/>
      <c r="G57" s="709"/>
      <c r="H57" s="709"/>
      <c r="I57" s="709"/>
      <c r="J57" s="709"/>
      <c r="K57" s="709"/>
      <c r="L57" s="709"/>
      <c r="M57" s="709"/>
      <c r="N57" s="709"/>
      <c r="O57" s="709"/>
      <c r="P57" s="709"/>
      <c r="Q57" s="709"/>
      <c r="R57" s="709"/>
      <c r="S57" s="709"/>
      <c r="T57" s="710"/>
      <c r="U57" s="711">
        <f>SUM(賃金改善確認表!W15:W64)-(SUM(賃金改善確認表!X15:X64)+SUM(賃金改善確認表!Y15:Y64))+SUM(賃金改善確認表!AC15:AC64)+SUM(賃金改善確認表!AG15:AG64)</f>
        <v>0</v>
      </c>
      <c r="V57" s="712"/>
      <c r="W57" s="712"/>
      <c r="X57" s="712"/>
      <c r="Y57" s="712"/>
      <c r="Z57" s="712"/>
      <c r="AA57" s="712"/>
      <c r="AB57" s="712"/>
      <c r="AC57" s="712"/>
      <c r="AD57" s="712"/>
      <c r="AE57" s="712"/>
      <c r="AF57" s="712"/>
      <c r="AG57" s="712"/>
      <c r="AH57" s="712"/>
      <c r="AI57" s="712"/>
      <c r="AJ57" s="712"/>
      <c r="AK57" s="712"/>
      <c r="AL57" s="712"/>
      <c r="AM57" s="713"/>
    </row>
    <row r="58" spans="1:40" ht="13.5" customHeight="1">
      <c r="A58" s="705"/>
      <c r="B58" s="705"/>
      <c r="C58" s="91"/>
      <c r="D58" s="92" t="s">
        <v>145</v>
      </c>
      <c r="E58" s="682" t="s">
        <v>146</v>
      </c>
      <c r="F58" s="682"/>
      <c r="G58" s="682"/>
      <c r="H58" s="682"/>
      <c r="I58" s="682"/>
      <c r="J58" s="682"/>
      <c r="K58" s="682"/>
      <c r="L58" s="682"/>
      <c r="M58" s="682"/>
      <c r="N58" s="682"/>
      <c r="O58" s="682"/>
      <c r="P58" s="682"/>
      <c r="Q58" s="682"/>
      <c r="R58" s="682"/>
      <c r="S58" s="682"/>
      <c r="T58" s="683"/>
      <c r="U58" s="711">
        <f>SUM(賃金改善確認表!AB15:AB64)+SUM(賃金改善確認表!AC15:AC64)</f>
        <v>0</v>
      </c>
      <c r="V58" s="712"/>
      <c r="W58" s="712"/>
      <c r="X58" s="712"/>
      <c r="Y58" s="712"/>
      <c r="Z58" s="712"/>
      <c r="AA58" s="712"/>
      <c r="AB58" s="712"/>
      <c r="AC58" s="712"/>
      <c r="AD58" s="712"/>
      <c r="AE58" s="712"/>
      <c r="AF58" s="712"/>
      <c r="AG58" s="712"/>
      <c r="AH58" s="712"/>
      <c r="AI58" s="712"/>
      <c r="AJ58" s="712"/>
      <c r="AK58" s="712"/>
      <c r="AL58" s="712"/>
      <c r="AM58" s="713"/>
    </row>
    <row r="59" spans="1:40" ht="13.5" customHeight="1">
      <c r="A59" s="705"/>
      <c r="B59" s="705"/>
      <c r="C59" s="91"/>
      <c r="D59" s="92"/>
      <c r="E59" s="682"/>
      <c r="F59" s="682"/>
      <c r="G59" s="682"/>
      <c r="H59" s="682"/>
      <c r="I59" s="682"/>
      <c r="J59" s="682"/>
      <c r="K59" s="682"/>
      <c r="L59" s="682"/>
      <c r="M59" s="682"/>
      <c r="N59" s="682"/>
      <c r="O59" s="682"/>
      <c r="P59" s="682"/>
      <c r="Q59" s="682"/>
      <c r="R59" s="682"/>
      <c r="S59" s="682"/>
      <c r="T59" s="683"/>
      <c r="U59" s="714"/>
      <c r="V59" s="702"/>
      <c r="W59" s="702"/>
      <c r="X59" s="702"/>
      <c r="Y59" s="702"/>
      <c r="Z59" s="702"/>
      <c r="AA59" s="702"/>
      <c r="AB59" s="702"/>
      <c r="AC59" s="702"/>
      <c r="AD59" s="702"/>
      <c r="AE59" s="702"/>
      <c r="AF59" s="702"/>
      <c r="AG59" s="702"/>
      <c r="AH59" s="702"/>
      <c r="AI59" s="702"/>
      <c r="AJ59" s="702"/>
      <c r="AK59" s="702"/>
      <c r="AL59" s="702"/>
      <c r="AM59" s="715"/>
    </row>
    <row r="60" spans="1:40" ht="13.5" customHeight="1">
      <c r="A60" s="705"/>
      <c r="B60" s="705"/>
      <c r="C60" s="91"/>
      <c r="D60" s="92"/>
      <c r="E60" s="682"/>
      <c r="F60" s="682"/>
      <c r="G60" s="682"/>
      <c r="H60" s="682"/>
      <c r="I60" s="682"/>
      <c r="J60" s="682"/>
      <c r="K60" s="682"/>
      <c r="L60" s="682"/>
      <c r="M60" s="682"/>
      <c r="N60" s="682"/>
      <c r="O60" s="682"/>
      <c r="P60" s="682"/>
      <c r="Q60" s="682"/>
      <c r="R60" s="682"/>
      <c r="S60" s="682"/>
      <c r="T60" s="683"/>
      <c r="U60" s="714"/>
      <c r="V60" s="702"/>
      <c r="W60" s="702"/>
      <c r="X60" s="702"/>
      <c r="Y60" s="702"/>
      <c r="Z60" s="702"/>
      <c r="AA60" s="702"/>
      <c r="AB60" s="702"/>
      <c r="AC60" s="702"/>
      <c r="AD60" s="702"/>
      <c r="AE60" s="702"/>
      <c r="AF60" s="702"/>
      <c r="AG60" s="702"/>
      <c r="AH60" s="702"/>
      <c r="AI60" s="702"/>
      <c r="AJ60" s="702"/>
      <c r="AK60" s="702"/>
      <c r="AL60" s="702"/>
      <c r="AM60" s="715"/>
    </row>
    <row r="61" spans="1:40">
      <c r="A61" s="705"/>
      <c r="B61" s="705"/>
      <c r="C61" s="93"/>
      <c r="D61" s="94"/>
      <c r="E61" s="685"/>
      <c r="F61" s="685"/>
      <c r="G61" s="685"/>
      <c r="H61" s="685"/>
      <c r="I61" s="685"/>
      <c r="J61" s="685"/>
      <c r="K61" s="685"/>
      <c r="L61" s="685"/>
      <c r="M61" s="685"/>
      <c r="N61" s="685"/>
      <c r="O61" s="685"/>
      <c r="P61" s="685"/>
      <c r="Q61" s="685"/>
      <c r="R61" s="685"/>
      <c r="S61" s="685"/>
      <c r="T61" s="686"/>
      <c r="U61" s="641"/>
      <c r="V61" s="642"/>
      <c r="W61" s="642"/>
      <c r="X61" s="642"/>
      <c r="Y61" s="642"/>
      <c r="Z61" s="642"/>
      <c r="AA61" s="642"/>
      <c r="AB61" s="642"/>
      <c r="AC61" s="642"/>
      <c r="AD61" s="642"/>
      <c r="AE61" s="642"/>
      <c r="AF61" s="642"/>
      <c r="AG61" s="642"/>
      <c r="AH61" s="642"/>
      <c r="AI61" s="642"/>
      <c r="AJ61" s="642"/>
      <c r="AK61" s="642"/>
      <c r="AL61" s="642"/>
      <c r="AM61" s="643"/>
    </row>
    <row r="62" spans="1:40">
      <c r="A62" s="633" t="s">
        <v>147</v>
      </c>
      <c r="B62" s="634"/>
      <c r="C62" s="749" t="s">
        <v>148</v>
      </c>
      <c r="D62" s="749"/>
      <c r="E62" s="749"/>
      <c r="F62" s="749"/>
      <c r="G62" s="749"/>
      <c r="H62" s="749"/>
      <c r="I62" s="749"/>
      <c r="J62" s="95"/>
      <c r="K62" s="95"/>
      <c r="L62" s="95"/>
      <c r="M62" s="95"/>
      <c r="N62" s="95"/>
      <c r="O62" s="95"/>
      <c r="P62" s="95"/>
      <c r="Q62" s="95"/>
      <c r="R62" s="95"/>
      <c r="S62" s="95"/>
      <c r="T62" s="96"/>
      <c r="U62" s="633" t="str">
        <f>賃金改善確認表!A67</f>
        <v>□</v>
      </c>
      <c r="V62" s="668"/>
      <c r="W62" s="637" t="s">
        <v>57</v>
      </c>
      <c r="X62" s="637"/>
      <c r="Y62" s="637"/>
      <c r="Z62" s="637"/>
      <c r="AA62" s="637"/>
      <c r="AB62" s="637"/>
      <c r="AC62" s="637"/>
      <c r="AD62" s="637"/>
      <c r="AE62" s="637"/>
      <c r="AF62" s="637"/>
      <c r="AG62" s="637"/>
      <c r="AH62" s="637"/>
      <c r="AI62" s="637"/>
      <c r="AJ62" s="637"/>
      <c r="AK62" s="637"/>
      <c r="AL62" s="637"/>
      <c r="AM62" s="669"/>
    </row>
    <row r="63" spans="1:40">
      <c r="A63" s="663"/>
      <c r="B63" s="664"/>
      <c r="C63" s="91" t="s">
        <v>149</v>
      </c>
      <c r="D63" s="97"/>
      <c r="E63" s="97"/>
      <c r="F63" s="97"/>
      <c r="G63" s="97"/>
      <c r="H63" s="97"/>
      <c r="I63" s="97"/>
      <c r="J63" s="97"/>
      <c r="K63" s="97"/>
      <c r="L63" s="97"/>
      <c r="M63" s="97"/>
      <c r="N63" s="97"/>
      <c r="O63" s="97"/>
      <c r="P63" s="97"/>
      <c r="Q63" s="97"/>
      <c r="R63" s="97"/>
      <c r="S63" s="97"/>
      <c r="T63" s="98"/>
      <c r="U63" s="663" t="str">
        <f>賃金改善確認表!C67</f>
        <v>□</v>
      </c>
      <c r="V63" s="645"/>
      <c r="W63" s="676" t="s">
        <v>59</v>
      </c>
      <c r="X63" s="676"/>
      <c r="Y63" s="676"/>
      <c r="Z63" s="645" t="s">
        <v>203</v>
      </c>
      <c r="AA63" s="645"/>
      <c r="AB63" s="645"/>
      <c r="AC63" s="661" t="str">
        <f>入力シート!AC62&amp;""</f>
        <v/>
      </c>
      <c r="AD63" s="661"/>
      <c r="AE63" s="661"/>
      <c r="AF63" s="661"/>
      <c r="AG63" s="661"/>
      <c r="AH63" s="661"/>
      <c r="AI63" s="661"/>
      <c r="AJ63" s="661"/>
      <c r="AK63" s="661"/>
      <c r="AL63" s="661"/>
      <c r="AM63" s="662"/>
    </row>
    <row r="64" spans="1:40">
      <c r="A64" s="663"/>
      <c r="B64" s="664"/>
      <c r="C64" s="670" t="s">
        <v>150</v>
      </c>
      <c r="D64" s="671"/>
      <c r="E64" s="671"/>
      <c r="F64" s="671"/>
      <c r="G64" s="671"/>
      <c r="H64" s="671"/>
      <c r="I64" s="671"/>
      <c r="J64" s="671"/>
      <c r="K64" s="671"/>
      <c r="L64" s="671"/>
      <c r="M64" s="671"/>
      <c r="N64" s="671"/>
      <c r="O64" s="671"/>
      <c r="P64" s="671"/>
      <c r="Q64" s="671"/>
      <c r="R64" s="671"/>
      <c r="S64" s="671"/>
      <c r="T64" s="672"/>
      <c r="U64" s="663" t="str">
        <f>賃金改善確認表!E67</f>
        <v>□</v>
      </c>
      <c r="V64" s="645"/>
      <c r="W64" s="676" t="str">
        <f>入力シート!W63</f>
        <v>賞与（一時金・その他（　　　　））</v>
      </c>
      <c r="X64" s="676"/>
      <c r="Y64" s="676"/>
      <c r="Z64" s="676"/>
      <c r="AA64" s="676"/>
      <c r="AB64" s="676"/>
      <c r="AC64" s="676"/>
      <c r="AD64" s="676"/>
      <c r="AE64" s="676"/>
      <c r="AF64" s="676"/>
      <c r="AG64" s="676"/>
      <c r="AH64" s="676"/>
      <c r="AI64" s="676"/>
      <c r="AJ64" s="676"/>
      <c r="AK64" s="676"/>
      <c r="AL64" s="676"/>
      <c r="AM64" s="677"/>
    </row>
    <row r="65" spans="1:39">
      <c r="A65" s="663"/>
      <c r="B65" s="664"/>
      <c r="C65" s="673"/>
      <c r="D65" s="674"/>
      <c r="E65" s="674"/>
      <c r="F65" s="674"/>
      <c r="G65" s="674"/>
      <c r="H65" s="674"/>
      <c r="I65" s="674"/>
      <c r="J65" s="674"/>
      <c r="K65" s="674"/>
      <c r="L65" s="674"/>
      <c r="M65" s="674"/>
      <c r="N65" s="674"/>
      <c r="O65" s="674"/>
      <c r="P65" s="674"/>
      <c r="Q65" s="674"/>
      <c r="R65" s="674"/>
      <c r="S65" s="674"/>
      <c r="T65" s="675"/>
      <c r="U65" s="663" t="str">
        <f>賃金改善確認表!G67</f>
        <v>□</v>
      </c>
      <c r="V65" s="645"/>
      <c r="W65" s="644" t="s">
        <v>174</v>
      </c>
      <c r="X65" s="644"/>
      <c r="Y65" s="644"/>
      <c r="Z65" s="648" t="s">
        <v>203</v>
      </c>
      <c r="AA65" s="648"/>
      <c r="AB65" s="648"/>
      <c r="AC65" s="691" t="str">
        <f>入力シート!AC64&amp;""</f>
        <v/>
      </c>
      <c r="AD65" s="691"/>
      <c r="AE65" s="691"/>
      <c r="AF65" s="691"/>
      <c r="AG65" s="691"/>
      <c r="AH65" s="691"/>
      <c r="AI65" s="691"/>
      <c r="AJ65" s="691"/>
      <c r="AK65" s="691"/>
      <c r="AL65" s="691"/>
      <c r="AM65" s="692"/>
    </row>
    <row r="66" spans="1:39">
      <c r="A66" s="663"/>
      <c r="B66" s="664"/>
      <c r="C66" s="678" t="s">
        <v>151</v>
      </c>
      <c r="D66" s="679"/>
      <c r="E66" s="679"/>
      <c r="F66" s="679"/>
      <c r="G66" s="679"/>
      <c r="H66" s="679"/>
      <c r="I66" s="679"/>
      <c r="J66" s="679"/>
      <c r="K66" s="679"/>
      <c r="L66" s="679"/>
      <c r="M66" s="679"/>
      <c r="N66" s="679"/>
      <c r="O66" s="679"/>
      <c r="P66" s="679"/>
      <c r="Q66" s="679"/>
      <c r="R66" s="679"/>
      <c r="S66" s="679"/>
      <c r="T66" s="680"/>
      <c r="U66" s="687" t="s">
        <v>152</v>
      </c>
      <c r="V66" s="637"/>
      <c r="W66" s="637"/>
      <c r="X66" s="668" t="s">
        <v>281</v>
      </c>
      <c r="Y66" s="668"/>
      <c r="Z66" s="668" t="str">
        <f>入力シート!W65&amp;""</f>
        <v/>
      </c>
      <c r="AA66" s="668"/>
      <c r="AB66" s="95" t="s">
        <v>64</v>
      </c>
      <c r="AC66" s="668" t="str">
        <f>入力シート!Z65&amp;""</f>
        <v/>
      </c>
      <c r="AD66" s="668"/>
      <c r="AE66" s="95" t="s">
        <v>106</v>
      </c>
      <c r="AF66" s="99"/>
      <c r="AG66" s="99"/>
      <c r="AH66" s="95"/>
      <c r="AI66" s="95"/>
      <c r="AJ66" s="95"/>
      <c r="AK66" s="95"/>
      <c r="AL66" s="95"/>
      <c r="AM66" s="96"/>
    </row>
    <row r="67" spans="1:39">
      <c r="A67" s="663"/>
      <c r="B67" s="664"/>
      <c r="C67" s="681"/>
      <c r="D67" s="682"/>
      <c r="E67" s="682"/>
      <c r="F67" s="682"/>
      <c r="G67" s="682"/>
      <c r="H67" s="682"/>
      <c r="I67" s="682"/>
      <c r="J67" s="682"/>
      <c r="K67" s="682"/>
      <c r="L67" s="682"/>
      <c r="M67" s="682"/>
      <c r="N67" s="682"/>
      <c r="O67" s="682"/>
      <c r="P67" s="682"/>
      <c r="Q67" s="682"/>
      <c r="R67" s="682"/>
      <c r="S67" s="682"/>
      <c r="T67" s="683"/>
      <c r="U67" s="91"/>
      <c r="V67" s="97"/>
      <c r="W67" s="84"/>
      <c r="X67" s="645" t="s">
        <v>107</v>
      </c>
      <c r="Y67" s="645"/>
      <c r="Z67" s="645" t="s">
        <v>281</v>
      </c>
      <c r="AA67" s="645"/>
      <c r="AB67" s="645" t="str">
        <f>入力シート!AH65&amp;""</f>
        <v/>
      </c>
      <c r="AC67" s="645"/>
      <c r="AD67" s="97" t="s">
        <v>64</v>
      </c>
      <c r="AE67" s="645" t="str">
        <f>入力シート!AK65&amp;""</f>
        <v/>
      </c>
      <c r="AF67" s="645"/>
      <c r="AG67" s="97" t="s">
        <v>106</v>
      </c>
      <c r="AH67" s="97"/>
      <c r="AI67" s="97"/>
      <c r="AJ67" s="97"/>
      <c r="AK67" s="97"/>
      <c r="AL67" s="97"/>
      <c r="AM67" s="98"/>
    </row>
    <row r="68" spans="1:39">
      <c r="A68" s="663"/>
      <c r="B68" s="664"/>
      <c r="C68" s="681"/>
      <c r="D68" s="682"/>
      <c r="E68" s="682"/>
      <c r="F68" s="682"/>
      <c r="G68" s="682"/>
      <c r="H68" s="682"/>
      <c r="I68" s="682"/>
      <c r="J68" s="682"/>
      <c r="K68" s="682"/>
      <c r="L68" s="682"/>
      <c r="M68" s="682"/>
      <c r="N68" s="682"/>
      <c r="O68" s="682"/>
      <c r="P68" s="682"/>
      <c r="Q68" s="682"/>
      <c r="R68" s="682"/>
      <c r="S68" s="682"/>
      <c r="T68" s="683"/>
      <c r="U68" s="689" t="s">
        <v>153</v>
      </c>
      <c r="V68" s="690"/>
      <c r="W68" s="690"/>
      <c r="X68" s="690" t="s">
        <v>154</v>
      </c>
      <c r="Y68" s="690"/>
      <c r="Z68" s="690"/>
      <c r="AA68" s="690"/>
      <c r="AB68" s="690"/>
      <c r="AC68" s="690"/>
      <c r="AD68" s="690"/>
      <c r="AE68" s="690"/>
      <c r="AF68" s="690"/>
      <c r="AG68" s="690"/>
      <c r="AH68" s="690"/>
      <c r="AI68" s="690"/>
      <c r="AJ68" s="690"/>
      <c r="AK68" s="690"/>
      <c r="AL68" s="690"/>
      <c r="AM68" s="695"/>
    </row>
    <row r="69" spans="1:39" ht="25.5" customHeight="1">
      <c r="A69" s="663"/>
      <c r="B69" s="664"/>
      <c r="C69" s="681"/>
      <c r="D69" s="682"/>
      <c r="E69" s="682"/>
      <c r="F69" s="682"/>
      <c r="G69" s="682"/>
      <c r="H69" s="682"/>
      <c r="I69" s="682"/>
      <c r="J69" s="682"/>
      <c r="K69" s="682"/>
      <c r="L69" s="682"/>
      <c r="M69" s="682"/>
      <c r="N69" s="682"/>
      <c r="O69" s="682"/>
      <c r="P69" s="682"/>
      <c r="Q69" s="682"/>
      <c r="R69" s="682"/>
      <c r="S69" s="682"/>
      <c r="T69" s="683"/>
      <c r="U69" s="696" t="str">
        <f>入力シート!U66&amp;""</f>
        <v/>
      </c>
      <c r="V69" s="697"/>
      <c r="W69" s="697"/>
      <c r="X69" s="697"/>
      <c r="Y69" s="697"/>
      <c r="Z69" s="697"/>
      <c r="AA69" s="697"/>
      <c r="AB69" s="697"/>
      <c r="AC69" s="697"/>
      <c r="AD69" s="697"/>
      <c r="AE69" s="697"/>
      <c r="AF69" s="697"/>
      <c r="AG69" s="697"/>
      <c r="AH69" s="697"/>
      <c r="AI69" s="697"/>
      <c r="AJ69" s="697"/>
      <c r="AK69" s="697"/>
      <c r="AL69" s="697"/>
      <c r="AM69" s="698"/>
    </row>
    <row r="70" spans="1:39" ht="25.5" customHeight="1">
      <c r="A70" s="663"/>
      <c r="B70" s="664"/>
      <c r="C70" s="681"/>
      <c r="D70" s="682"/>
      <c r="E70" s="682"/>
      <c r="F70" s="682"/>
      <c r="G70" s="682"/>
      <c r="H70" s="682"/>
      <c r="I70" s="682"/>
      <c r="J70" s="682"/>
      <c r="K70" s="682"/>
      <c r="L70" s="682"/>
      <c r="M70" s="682"/>
      <c r="N70" s="682"/>
      <c r="O70" s="682"/>
      <c r="P70" s="682"/>
      <c r="Q70" s="682"/>
      <c r="R70" s="682"/>
      <c r="S70" s="682"/>
      <c r="T70" s="683"/>
      <c r="U70" s="696"/>
      <c r="V70" s="697"/>
      <c r="W70" s="697"/>
      <c r="X70" s="697"/>
      <c r="Y70" s="697"/>
      <c r="Z70" s="697"/>
      <c r="AA70" s="697"/>
      <c r="AB70" s="697"/>
      <c r="AC70" s="697"/>
      <c r="AD70" s="697"/>
      <c r="AE70" s="697"/>
      <c r="AF70" s="697"/>
      <c r="AG70" s="697"/>
      <c r="AH70" s="697"/>
      <c r="AI70" s="697"/>
      <c r="AJ70" s="697"/>
      <c r="AK70" s="697"/>
      <c r="AL70" s="697"/>
      <c r="AM70" s="698"/>
    </row>
    <row r="71" spans="1:39" ht="25.5" customHeight="1">
      <c r="A71" s="663"/>
      <c r="B71" s="664"/>
      <c r="C71" s="681"/>
      <c r="D71" s="682"/>
      <c r="E71" s="682"/>
      <c r="F71" s="682"/>
      <c r="G71" s="682"/>
      <c r="H71" s="682"/>
      <c r="I71" s="682"/>
      <c r="J71" s="682"/>
      <c r="K71" s="682"/>
      <c r="L71" s="682"/>
      <c r="M71" s="682"/>
      <c r="N71" s="682"/>
      <c r="O71" s="682"/>
      <c r="P71" s="682"/>
      <c r="Q71" s="682"/>
      <c r="R71" s="682"/>
      <c r="S71" s="682"/>
      <c r="T71" s="683"/>
      <c r="U71" s="696"/>
      <c r="V71" s="697"/>
      <c r="W71" s="697"/>
      <c r="X71" s="697"/>
      <c r="Y71" s="697"/>
      <c r="Z71" s="697"/>
      <c r="AA71" s="697"/>
      <c r="AB71" s="697"/>
      <c r="AC71" s="697"/>
      <c r="AD71" s="697"/>
      <c r="AE71" s="697"/>
      <c r="AF71" s="697"/>
      <c r="AG71" s="697"/>
      <c r="AH71" s="697"/>
      <c r="AI71" s="697"/>
      <c r="AJ71" s="697"/>
      <c r="AK71" s="697"/>
      <c r="AL71" s="697"/>
      <c r="AM71" s="698"/>
    </row>
    <row r="72" spans="1:39" ht="25.5" customHeight="1">
      <c r="A72" s="635"/>
      <c r="B72" s="636"/>
      <c r="C72" s="684"/>
      <c r="D72" s="685"/>
      <c r="E72" s="685"/>
      <c r="F72" s="685"/>
      <c r="G72" s="685"/>
      <c r="H72" s="685"/>
      <c r="I72" s="685"/>
      <c r="J72" s="685"/>
      <c r="K72" s="685"/>
      <c r="L72" s="685"/>
      <c r="M72" s="685"/>
      <c r="N72" s="685"/>
      <c r="O72" s="685"/>
      <c r="P72" s="685"/>
      <c r="Q72" s="685"/>
      <c r="R72" s="685"/>
      <c r="S72" s="685"/>
      <c r="T72" s="686"/>
      <c r="U72" s="699"/>
      <c r="V72" s="700"/>
      <c r="W72" s="700"/>
      <c r="X72" s="700"/>
      <c r="Y72" s="700"/>
      <c r="Z72" s="700"/>
      <c r="AA72" s="700"/>
      <c r="AB72" s="700"/>
      <c r="AC72" s="700"/>
      <c r="AD72" s="700"/>
      <c r="AE72" s="700"/>
      <c r="AF72" s="700"/>
      <c r="AG72" s="700"/>
      <c r="AH72" s="700"/>
      <c r="AI72" s="700"/>
      <c r="AJ72" s="700"/>
      <c r="AK72" s="700"/>
      <c r="AL72" s="700"/>
      <c r="AM72" s="701"/>
    </row>
    <row r="73" spans="1:39">
      <c r="A73" s="633" t="s">
        <v>155</v>
      </c>
      <c r="B73" s="634"/>
      <c r="C73" s="637" t="s">
        <v>156</v>
      </c>
      <c r="D73" s="637"/>
      <c r="E73" s="637"/>
      <c r="F73" s="637"/>
      <c r="G73" s="637"/>
      <c r="H73" s="637"/>
      <c r="I73" s="637"/>
      <c r="J73" s="637"/>
      <c r="K73" s="637"/>
      <c r="L73" s="637"/>
      <c r="M73" s="637"/>
      <c r="N73" s="637"/>
      <c r="O73" s="637"/>
      <c r="P73" s="637"/>
      <c r="Q73" s="637"/>
      <c r="R73" s="637"/>
      <c r="S73" s="637"/>
      <c r="T73" s="637"/>
      <c r="U73" s="638" t="e">
        <f>ROUNDDOWN(W53/U41,0)</f>
        <v>#DIV/0!</v>
      </c>
      <c r="V73" s="639"/>
      <c r="W73" s="639"/>
      <c r="X73" s="639"/>
      <c r="Y73" s="639"/>
      <c r="Z73" s="639"/>
      <c r="AA73" s="639"/>
      <c r="AB73" s="639"/>
      <c r="AC73" s="639"/>
      <c r="AD73" s="639"/>
      <c r="AE73" s="639"/>
      <c r="AF73" s="639"/>
      <c r="AG73" s="639"/>
      <c r="AH73" s="639"/>
      <c r="AI73" s="639"/>
      <c r="AJ73" s="639"/>
      <c r="AK73" s="639"/>
      <c r="AL73" s="639"/>
      <c r="AM73" s="640"/>
    </row>
    <row r="74" spans="1:39">
      <c r="A74" s="635"/>
      <c r="B74" s="636"/>
      <c r="C74" s="644" t="s">
        <v>157</v>
      </c>
      <c r="D74" s="644"/>
      <c r="E74" s="644"/>
      <c r="F74" s="644"/>
      <c r="G74" s="644"/>
      <c r="H74" s="644"/>
      <c r="I74" s="644"/>
      <c r="J74" s="644"/>
      <c r="K74" s="644"/>
      <c r="L74" s="644"/>
      <c r="M74" s="644"/>
      <c r="N74" s="644"/>
      <c r="O74" s="644"/>
      <c r="P74" s="644"/>
      <c r="Q74" s="644"/>
      <c r="R74" s="644"/>
      <c r="S74" s="644"/>
      <c r="T74" s="644"/>
      <c r="U74" s="641"/>
      <c r="V74" s="642"/>
      <c r="W74" s="642"/>
      <c r="X74" s="642"/>
      <c r="Y74" s="642"/>
      <c r="Z74" s="642"/>
      <c r="AA74" s="642"/>
      <c r="AB74" s="642"/>
      <c r="AC74" s="642"/>
      <c r="AD74" s="642"/>
      <c r="AE74" s="642"/>
      <c r="AF74" s="642"/>
      <c r="AG74" s="642"/>
      <c r="AH74" s="642"/>
      <c r="AI74" s="642"/>
      <c r="AJ74" s="642"/>
      <c r="AK74" s="642"/>
      <c r="AL74" s="642"/>
      <c r="AM74" s="643"/>
    </row>
    <row r="75" spans="1:39">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row>
    <row r="76" spans="1:39">
      <c r="A76" s="84" t="s">
        <v>158</v>
      </c>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row>
    <row r="77" spans="1:39">
      <c r="A77" s="633" t="s">
        <v>159</v>
      </c>
      <c r="B77" s="634"/>
      <c r="C77" s="687" t="s">
        <v>129</v>
      </c>
      <c r="D77" s="637"/>
      <c r="E77" s="637"/>
      <c r="F77" s="637"/>
      <c r="G77" s="637"/>
      <c r="H77" s="637"/>
      <c r="I77" s="637"/>
      <c r="J77" s="637"/>
      <c r="K77" s="637"/>
      <c r="L77" s="637"/>
      <c r="M77" s="637"/>
      <c r="N77" s="637"/>
      <c r="O77" s="637"/>
      <c r="P77" s="637"/>
      <c r="Q77" s="637"/>
      <c r="R77" s="637"/>
      <c r="S77" s="637"/>
      <c r="T77" s="669"/>
      <c r="U77" s="738">
        <f>U79+SUM(賃金改善確認表!AL179:AL198)</f>
        <v>0</v>
      </c>
      <c r="V77" s="738"/>
      <c r="W77" s="738"/>
      <c r="X77" s="738"/>
      <c r="Y77" s="738"/>
      <c r="Z77" s="738"/>
      <c r="AA77" s="738"/>
      <c r="AB77" s="738"/>
      <c r="AC77" s="738"/>
      <c r="AD77" s="738"/>
      <c r="AE77" s="738"/>
      <c r="AF77" s="738"/>
      <c r="AG77" s="738"/>
      <c r="AH77" s="738"/>
      <c r="AI77" s="738"/>
      <c r="AJ77" s="738"/>
      <c r="AK77" s="738"/>
      <c r="AL77" s="738"/>
      <c r="AM77" s="738"/>
    </row>
    <row r="78" spans="1:39">
      <c r="A78" s="635"/>
      <c r="B78" s="636"/>
      <c r="C78" s="703" t="s">
        <v>130</v>
      </c>
      <c r="D78" s="644"/>
      <c r="E78" s="644"/>
      <c r="F78" s="644"/>
      <c r="G78" s="644"/>
      <c r="H78" s="644"/>
      <c r="I78" s="644"/>
      <c r="J78" s="644"/>
      <c r="K78" s="644"/>
      <c r="L78" s="644"/>
      <c r="M78" s="644"/>
      <c r="N78" s="644"/>
      <c r="O78" s="644"/>
      <c r="P78" s="644"/>
      <c r="Q78" s="644"/>
      <c r="R78" s="644"/>
      <c r="S78" s="644"/>
      <c r="T78" s="704"/>
      <c r="U78" s="738"/>
      <c r="V78" s="738"/>
      <c r="W78" s="738"/>
      <c r="X78" s="738"/>
      <c r="Y78" s="738"/>
      <c r="Z78" s="738"/>
      <c r="AA78" s="738"/>
      <c r="AB78" s="738"/>
      <c r="AC78" s="738"/>
      <c r="AD78" s="738"/>
      <c r="AE78" s="738"/>
      <c r="AF78" s="738"/>
      <c r="AG78" s="738"/>
      <c r="AH78" s="738"/>
      <c r="AI78" s="738"/>
      <c r="AJ78" s="738"/>
      <c r="AK78" s="738"/>
      <c r="AL78" s="738"/>
      <c r="AM78" s="738"/>
    </row>
    <row r="79" spans="1:39">
      <c r="A79" s="633" t="s">
        <v>160</v>
      </c>
      <c r="B79" s="634"/>
      <c r="C79" s="687" t="s">
        <v>131</v>
      </c>
      <c r="D79" s="637"/>
      <c r="E79" s="637"/>
      <c r="F79" s="637"/>
      <c r="G79" s="637"/>
      <c r="H79" s="637"/>
      <c r="I79" s="637"/>
      <c r="J79" s="637"/>
      <c r="K79" s="637"/>
      <c r="L79" s="637"/>
      <c r="M79" s="637"/>
      <c r="N79" s="637"/>
      <c r="O79" s="637"/>
      <c r="P79" s="637"/>
      <c r="Q79" s="637"/>
      <c r="R79" s="637"/>
      <c r="S79" s="637"/>
      <c r="T79" s="669"/>
      <c r="U79" s="738">
        <f>SUM(賃金改善確認表!AM66:AM115)</f>
        <v>0</v>
      </c>
      <c r="V79" s="738"/>
      <c r="W79" s="738"/>
      <c r="X79" s="738"/>
      <c r="Y79" s="738"/>
      <c r="Z79" s="738"/>
      <c r="AA79" s="738"/>
      <c r="AB79" s="738"/>
      <c r="AC79" s="738"/>
      <c r="AD79" s="738"/>
      <c r="AE79" s="738"/>
      <c r="AF79" s="738"/>
      <c r="AG79" s="738"/>
      <c r="AH79" s="738"/>
      <c r="AI79" s="738"/>
      <c r="AJ79" s="738"/>
      <c r="AK79" s="738"/>
      <c r="AL79" s="738"/>
      <c r="AM79" s="738"/>
    </row>
    <row r="80" spans="1:39">
      <c r="A80" s="635"/>
      <c r="B80" s="636"/>
      <c r="C80" s="743" t="s">
        <v>130</v>
      </c>
      <c r="D80" s="676"/>
      <c r="E80" s="676"/>
      <c r="F80" s="676"/>
      <c r="G80" s="676"/>
      <c r="H80" s="676"/>
      <c r="I80" s="676"/>
      <c r="J80" s="676"/>
      <c r="K80" s="676"/>
      <c r="L80" s="676"/>
      <c r="M80" s="676"/>
      <c r="N80" s="676"/>
      <c r="O80" s="676"/>
      <c r="P80" s="676"/>
      <c r="Q80" s="676"/>
      <c r="R80" s="676"/>
      <c r="S80" s="676"/>
      <c r="T80" s="677"/>
      <c r="U80" s="738"/>
      <c r="V80" s="738"/>
      <c r="W80" s="738"/>
      <c r="X80" s="738"/>
      <c r="Y80" s="738"/>
      <c r="Z80" s="738"/>
      <c r="AA80" s="738"/>
      <c r="AB80" s="738"/>
      <c r="AC80" s="738"/>
      <c r="AD80" s="738"/>
      <c r="AE80" s="738"/>
      <c r="AF80" s="738"/>
      <c r="AG80" s="738"/>
      <c r="AH80" s="738"/>
      <c r="AI80" s="738"/>
      <c r="AJ80" s="738"/>
      <c r="AK80" s="738"/>
      <c r="AL80" s="738"/>
      <c r="AM80" s="738"/>
    </row>
    <row r="81" spans="1:40">
      <c r="A81" s="633" t="s">
        <v>108</v>
      </c>
      <c r="B81" s="634"/>
      <c r="C81" s="687" t="s">
        <v>133</v>
      </c>
      <c r="D81" s="637"/>
      <c r="E81" s="637"/>
      <c r="F81" s="637"/>
      <c r="G81" s="637"/>
      <c r="H81" s="637"/>
      <c r="I81" s="637"/>
      <c r="J81" s="637"/>
      <c r="K81" s="637"/>
      <c r="L81" s="637"/>
      <c r="M81" s="637"/>
      <c r="N81" s="637"/>
      <c r="O81" s="637"/>
      <c r="P81" s="637"/>
      <c r="Q81" s="637"/>
      <c r="R81" s="637"/>
      <c r="S81" s="637"/>
      <c r="T81" s="669"/>
      <c r="U81" s="748" t="e">
        <f>ROUND(IF((U83+SUM(賃金改善確認表!AN179:AN198))=0,0,IF((U83+SUM(賃金改善確認表!AN179:AN198))&lt;0.05,0.1,(U83+SUM(賃金改善確認表!AN179:AN198)))),1)</f>
        <v>#DIV/0!</v>
      </c>
      <c r="V81" s="748"/>
      <c r="W81" s="748"/>
      <c r="X81" s="748"/>
      <c r="Y81" s="748"/>
      <c r="Z81" s="748"/>
      <c r="AA81" s="748"/>
      <c r="AB81" s="748"/>
      <c r="AC81" s="748"/>
      <c r="AD81" s="748"/>
      <c r="AE81" s="748"/>
      <c r="AF81" s="748"/>
      <c r="AG81" s="748"/>
      <c r="AH81" s="748"/>
      <c r="AI81" s="748"/>
      <c r="AJ81" s="748"/>
      <c r="AK81" s="748"/>
      <c r="AL81" s="748"/>
      <c r="AM81" s="748"/>
    </row>
    <row r="82" spans="1:40">
      <c r="A82" s="635"/>
      <c r="B82" s="636"/>
      <c r="C82" s="703" t="s">
        <v>130</v>
      </c>
      <c r="D82" s="644"/>
      <c r="E82" s="644"/>
      <c r="F82" s="644"/>
      <c r="G82" s="644"/>
      <c r="H82" s="644"/>
      <c r="I82" s="644"/>
      <c r="J82" s="644"/>
      <c r="K82" s="644"/>
      <c r="L82" s="644"/>
      <c r="M82" s="644"/>
      <c r="N82" s="644"/>
      <c r="O82" s="644"/>
      <c r="P82" s="644"/>
      <c r="Q82" s="644"/>
      <c r="R82" s="644"/>
      <c r="S82" s="644"/>
      <c r="T82" s="704"/>
      <c r="U82" s="748"/>
      <c r="V82" s="748"/>
      <c r="W82" s="748"/>
      <c r="X82" s="748"/>
      <c r="Y82" s="748"/>
      <c r="Z82" s="748"/>
      <c r="AA82" s="748"/>
      <c r="AB82" s="748"/>
      <c r="AC82" s="748"/>
      <c r="AD82" s="748"/>
      <c r="AE82" s="748"/>
      <c r="AF82" s="748"/>
      <c r="AG82" s="748"/>
      <c r="AH82" s="748"/>
      <c r="AI82" s="748"/>
      <c r="AJ82" s="748"/>
      <c r="AK82" s="748"/>
      <c r="AL82" s="748"/>
      <c r="AM82" s="748"/>
    </row>
    <row r="83" spans="1:40">
      <c r="A83" s="633" t="s">
        <v>161</v>
      </c>
      <c r="B83" s="634"/>
      <c r="C83" s="743" t="s">
        <v>162</v>
      </c>
      <c r="D83" s="676"/>
      <c r="E83" s="676"/>
      <c r="F83" s="676"/>
      <c r="G83" s="676"/>
      <c r="H83" s="676"/>
      <c r="I83" s="676"/>
      <c r="J83" s="676"/>
      <c r="K83" s="676"/>
      <c r="L83" s="676"/>
      <c r="M83" s="676"/>
      <c r="N83" s="676"/>
      <c r="O83" s="676"/>
      <c r="P83" s="676"/>
      <c r="Q83" s="676"/>
      <c r="R83" s="676"/>
      <c r="S83" s="676"/>
      <c r="T83" s="677"/>
      <c r="U83" s="748" t="e">
        <f>IF((SUM(賃金改善確認表!AN66:AN115))=0,0,IF((SUM(賃金改善確認表!AN66:AN115))&lt;0.05,0.1,ROUND(SUM(賃金改善確認表!AN66:AN115),1)))</f>
        <v>#DIV/0!</v>
      </c>
      <c r="V83" s="748"/>
      <c r="W83" s="748"/>
      <c r="X83" s="748"/>
      <c r="Y83" s="748"/>
      <c r="Z83" s="748"/>
      <c r="AA83" s="748"/>
      <c r="AB83" s="748"/>
      <c r="AC83" s="748"/>
      <c r="AD83" s="748"/>
      <c r="AE83" s="748"/>
      <c r="AF83" s="748"/>
      <c r="AG83" s="748"/>
      <c r="AH83" s="748"/>
      <c r="AI83" s="748"/>
      <c r="AJ83" s="748"/>
      <c r="AK83" s="748"/>
      <c r="AL83" s="748"/>
      <c r="AM83" s="748"/>
    </row>
    <row r="84" spans="1:40">
      <c r="A84" s="635"/>
      <c r="B84" s="636"/>
      <c r="C84" s="743" t="s">
        <v>130</v>
      </c>
      <c r="D84" s="676"/>
      <c r="E84" s="676"/>
      <c r="F84" s="676"/>
      <c r="G84" s="676"/>
      <c r="H84" s="676"/>
      <c r="I84" s="676"/>
      <c r="J84" s="676"/>
      <c r="K84" s="676"/>
      <c r="L84" s="676"/>
      <c r="M84" s="676"/>
      <c r="N84" s="676"/>
      <c r="O84" s="676"/>
      <c r="P84" s="676"/>
      <c r="Q84" s="676"/>
      <c r="R84" s="676"/>
      <c r="S84" s="676"/>
      <c r="T84" s="677"/>
      <c r="U84" s="748"/>
      <c r="V84" s="748"/>
      <c r="W84" s="748"/>
      <c r="X84" s="748"/>
      <c r="Y84" s="748"/>
      <c r="Z84" s="748"/>
      <c r="AA84" s="748"/>
      <c r="AB84" s="748"/>
      <c r="AC84" s="748"/>
      <c r="AD84" s="748"/>
      <c r="AE84" s="748"/>
      <c r="AF84" s="748"/>
      <c r="AG84" s="748"/>
      <c r="AH84" s="748"/>
      <c r="AI84" s="748"/>
      <c r="AJ84" s="748"/>
      <c r="AK84" s="748"/>
      <c r="AL84" s="748"/>
      <c r="AM84" s="748"/>
    </row>
    <row r="85" spans="1:40">
      <c r="A85" s="633" t="s">
        <v>163</v>
      </c>
      <c r="B85" s="634"/>
      <c r="C85" s="687" t="s">
        <v>136</v>
      </c>
      <c r="D85" s="637"/>
      <c r="E85" s="637"/>
      <c r="F85" s="637"/>
      <c r="G85" s="637"/>
      <c r="H85" s="637"/>
      <c r="I85" s="637"/>
      <c r="J85" s="637"/>
      <c r="K85" s="637"/>
      <c r="L85" s="637"/>
      <c r="M85" s="637"/>
      <c r="N85" s="637"/>
      <c r="O85" s="637"/>
      <c r="P85" s="637"/>
      <c r="Q85" s="637"/>
      <c r="R85" s="637"/>
      <c r="S85" s="637"/>
      <c r="T85" s="669"/>
      <c r="U85" s="747">
        <f>SUM(賃金改善確認表!AH66:AH115)+SUM(賃金改善確認表!AP179:AP198)</f>
        <v>0</v>
      </c>
      <c r="V85" s="747"/>
      <c r="W85" s="747"/>
      <c r="X85" s="747"/>
      <c r="Y85" s="747"/>
      <c r="Z85" s="747"/>
      <c r="AA85" s="747"/>
      <c r="AB85" s="747"/>
      <c r="AC85" s="747"/>
      <c r="AD85" s="747"/>
      <c r="AE85" s="747"/>
      <c r="AF85" s="747"/>
      <c r="AG85" s="747"/>
      <c r="AH85" s="747"/>
      <c r="AI85" s="747"/>
      <c r="AJ85" s="747"/>
      <c r="AK85" s="747"/>
      <c r="AL85" s="747"/>
      <c r="AM85" s="747"/>
    </row>
    <row r="86" spans="1:40">
      <c r="A86" s="635"/>
      <c r="B86" s="636"/>
      <c r="C86" s="743" t="s">
        <v>137</v>
      </c>
      <c r="D86" s="676"/>
      <c r="E86" s="676"/>
      <c r="F86" s="676"/>
      <c r="G86" s="676"/>
      <c r="H86" s="676"/>
      <c r="I86" s="676"/>
      <c r="J86" s="676"/>
      <c r="K86" s="676"/>
      <c r="L86" s="676"/>
      <c r="M86" s="676"/>
      <c r="N86" s="676"/>
      <c r="O86" s="676"/>
      <c r="P86" s="676"/>
      <c r="Q86" s="676"/>
      <c r="R86" s="676"/>
      <c r="S86" s="676"/>
      <c r="T86" s="677"/>
      <c r="U86" s="747"/>
      <c r="V86" s="747"/>
      <c r="W86" s="747"/>
      <c r="X86" s="747"/>
      <c r="Y86" s="747"/>
      <c r="Z86" s="747"/>
      <c r="AA86" s="747"/>
      <c r="AB86" s="747"/>
      <c r="AC86" s="747"/>
      <c r="AD86" s="747"/>
      <c r="AE86" s="747"/>
      <c r="AF86" s="747"/>
      <c r="AG86" s="747"/>
      <c r="AH86" s="747"/>
      <c r="AI86" s="747"/>
      <c r="AJ86" s="747"/>
      <c r="AK86" s="747"/>
      <c r="AL86" s="747"/>
      <c r="AM86" s="747"/>
    </row>
    <row r="87" spans="1:40">
      <c r="A87" s="633" t="s">
        <v>164</v>
      </c>
      <c r="B87" s="634"/>
      <c r="C87" s="687" t="s">
        <v>165</v>
      </c>
      <c r="D87" s="637"/>
      <c r="E87" s="637"/>
      <c r="F87" s="637"/>
      <c r="G87" s="637"/>
      <c r="H87" s="637"/>
      <c r="I87" s="637"/>
      <c r="J87" s="637"/>
      <c r="K87" s="637"/>
      <c r="L87" s="637"/>
      <c r="M87" s="637"/>
      <c r="N87" s="637"/>
      <c r="O87" s="637"/>
      <c r="P87" s="637"/>
      <c r="Q87" s="637"/>
      <c r="R87" s="637"/>
      <c r="S87" s="637"/>
      <c r="T87" s="669"/>
      <c r="U87" s="638">
        <f>IF(U85=0,0,ROUNDDOWN(U85/U81,0))</f>
        <v>0</v>
      </c>
      <c r="V87" s="639"/>
      <c r="W87" s="639"/>
      <c r="X87" s="639"/>
      <c r="Y87" s="639"/>
      <c r="Z87" s="639"/>
      <c r="AA87" s="639"/>
      <c r="AB87" s="639"/>
      <c r="AC87" s="639"/>
      <c r="AD87" s="639"/>
      <c r="AE87" s="639"/>
      <c r="AF87" s="639"/>
      <c r="AG87" s="639"/>
      <c r="AH87" s="639"/>
      <c r="AI87" s="639"/>
      <c r="AJ87" s="639"/>
      <c r="AK87" s="639"/>
      <c r="AL87" s="639"/>
      <c r="AM87" s="640"/>
    </row>
    <row r="88" spans="1:40">
      <c r="A88" s="635"/>
      <c r="B88" s="636"/>
      <c r="C88" s="703" t="s">
        <v>140</v>
      </c>
      <c r="D88" s="644"/>
      <c r="E88" s="644"/>
      <c r="F88" s="644"/>
      <c r="G88" s="644"/>
      <c r="H88" s="644"/>
      <c r="I88" s="644"/>
      <c r="J88" s="644"/>
      <c r="K88" s="644"/>
      <c r="L88" s="644"/>
      <c r="M88" s="644"/>
      <c r="N88" s="644"/>
      <c r="O88" s="644"/>
      <c r="P88" s="644"/>
      <c r="Q88" s="644"/>
      <c r="R88" s="644"/>
      <c r="S88" s="644"/>
      <c r="T88" s="704"/>
      <c r="U88" s="641"/>
      <c r="V88" s="702"/>
      <c r="W88" s="642"/>
      <c r="X88" s="642"/>
      <c r="Y88" s="642"/>
      <c r="Z88" s="642"/>
      <c r="AA88" s="642"/>
      <c r="AB88" s="642"/>
      <c r="AC88" s="642"/>
      <c r="AD88" s="642"/>
      <c r="AE88" s="642"/>
      <c r="AF88" s="642"/>
      <c r="AG88" s="642"/>
      <c r="AH88" s="642"/>
      <c r="AI88" s="642"/>
      <c r="AJ88" s="642"/>
      <c r="AK88" s="642"/>
      <c r="AL88" s="642"/>
      <c r="AM88" s="643"/>
    </row>
    <row r="89" spans="1:40">
      <c r="A89" s="705" t="s">
        <v>166</v>
      </c>
      <c r="B89" s="705"/>
      <c r="C89" s="687" t="s">
        <v>142</v>
      </c>
      <c r="D89" s="637"/>
      <c r="E89" s="637"/>
      <c r="F89" s="637"/>
      <c r="G89" s="637"/>
      <c r="H89" s="637"/>
      <c r="I89" s="637"/>
      <c r="J89" s="637"/>
      <c r="K89" s="637"/>
      <c r="L89" s="637"/>
      <c r="M89" s="637"/>
      <c r="N89" s="637"/>
      <c r="O89" s="637"/>
      <c r="P89" s="637"/>
      <c r="Q89" s="637"/>
      <c r="R89" s="637"/>
      <c r="S89" s="637"/>
      <c r="T89" s="669"/>
      <c r="U89" s="633" t="s">
        <v>207</v>
      </c>
      <c r="V89" s="668"/>
      <c r="W89" s="655">
        <f>U93-U94</f>
        <v>0</v>
      </c>
      <c r="X89" s="655"/>
      <c r="Y89" s="655"/>
      <c r="Z89" s="655"/>
      <c r="AA89" s="655"/>
      <c r="AB89" s="655"/>
      <c r="AC89" s="655"/>
      <c r="AD89" s="655"/>
      <c r="AE89" s="655"/>
      <c r="AF89" s="655"/>
      <c r="AG89" s="655"/>
      <c r="AH89" s="655"/>
      <c r="AI89" s="655"/>
      <c r="AJ89" s="655"/>
      <c r="AK89" s="655"/>
      <c r="AL89" s="655"/>
      <c r="AM89" s="656"/>
      <c r="AN89" s="58"/>
    </row>
    <row r="90" spans="1:40" ht="13.5" customHeight="1">
      <c r="A90" s="705"/>
      <c r="B90" s="705"/>
      <c r="C90" s="681" t="s">
        <v>143</v>
      </c>
      <c r="D90" s="682"/>
      <c r="E90" s="682"/>
      <c r="F90" s="682"/>
      <c r="G90" s="682"/>
      <c r="H90" s="682"/>
      <c r="I90" s="682"/>
      <c r="J90" s="682"/>
      <c r="K90" s="682"/>
      <c r="L90" s="682"/>
      <c r="M90" s="682"/>
      <c r="N90" s="682"/>
      <c r="O90" s="682"/>
      <c r="P90" s="682"/>
      <c r="Q90" s="682"/>
      <c r="R90" s="682"/>
      <c r="S90" s="682"/>
      <c r="T90" s="683"/>
      <c r="U90" s="663"/>
      <c r="V90" s="716"/>
      <c r="W90" s="657"/>
      <c r="X90" s="657"/>
      <c r="Y90" s="657"/>
      <c r="Z90" s="657"/>
      <c r="AA90" s="657"/>
      <c r="AB90" s="657"/>
      <c r="AC90" s="657"/>
      <c r="AD90" s="657"/>
      <c r="AE90" s="657"/>
      <c r="AF90" s="657"/>
      <c r="AG90" s="657"/>
      <c r="AH90" s="657"/>
      <c r="AI90" s="657"/>
      <c r="AJ90" s="657"/>
      <c r="AK90" s="657"/>
      <c r="AL90" s="657"/>
      <c r="AM90" s="658"/>
      <c r="AN90" s="58"/>
    </row>
    <row r="91" spans="1:40">
      <c r="A91" s="705"/>
      <c r="B91" s="705"/>
      <c r="C91" s="681"/>
      <c r="D91" s="682"/>
      <c r="E91" s="682"/>
      <c r="F91" s="682"/>
      <c r="G91" s="682"/>
      <c r="H91" s="682"/>
      <c r="I91" s="682"/>
      <c r="J91" s="682"/>
      <c r="K91" s="682"/>
      <c r="L91" s="682"/>
      <c r="M91" s="682"/>
      <c r="N91" s="682"/>
      <c r="O91" s="682"/>
      <c r="P91" s="682"/>
      <c r="Q91" s="682"/>
      <c r="R91" s="682"/>
      <c r="S91" s="682"/>
      <c r="T91" s="683"/>
      <c r="U91" s="663"/>
      <c r="V91" s="716"/>
      <c r="W91" s="657"/>
      <c r="X91" s="657"/>
      <c r="Y91" s="657"/>
      <c r="Z91" s="657"/>
      <c r="AA91" s="657"/>
      <c r="AB91" s="657"/>
      <c r="AC91" s="657"/>
      <c r="AD91" s="657"/>
      <c r="AE91" s="657"/>
      <c r="AF91" s="657"/>
      <c r="AG91" s="657"/>
      <c r="AH91" s="657"/>
      <c r="AI91" s="657"/>
      <c r="AJ91" s="657"/>
      <c r="AK91" s="657"/>
      <c r="AL91" s="657"/>
      <c r="AM91" s="658"/>
      <c r="AN91" s="58"/>
    </row>
    <row r="92" spans="1:40">
      <c r="A92" s="705"/>
      <c r="B92" s="705"/>
      <c r="C92" s="706"/>
      <c r="D92" s="707"/>
      <c r="E92" s="707"/>
      <c r="F92" s="707"/>
      <c r="G92" s="707"/>
      <c r="H92" s="707"/>
      <c r="I92" s="707"/>
      <c r="J92" s="707"/>
      <c r="K92" s="707"/>
      <c r="L92" s="707"/>
      <c r="M92" s="707"/>
      <c r="N92" s="707"/>
      <c r="O92" s="707"/>
      <c r="P92" s="707"/>
      <c r="Q92" s="707"/>
      <c r="R92" s="707"/>
      <c r="S92" s="707"/>
      <c r="T92" s="708"/>
      <c r="U92" s="717"/>
      <c r="V92" s="688"/>
      <c r="W92" s="659"/>
      <c r="X92" s="659"/>
      <c r="Y92" s="659"/>
      <c r="Z92" s="659"/>
      <c r="AA92" s="659"/>
      <c r="AB92" s="659"/>
      <c r="AC92" s="659"/>
      <c r="AD92" s="659"/>
      <c r="AE92" s="659"/>
      <c r="AF92" s="659"/>
      <c r="AG92" s="659"/>
      <c r="AH92" s="659"/>
      <c r="AI92" s="659"/>
      <c r="AJ92" s="659"/>
      <c r="AK92" s="659"/>
      <c r="AL92" s="659"/>
      <c r="AM92" s="660"/>
      <c r="AN92" s="58"/>
    </row>
    <row r="93" spans="1:40" ht="13.5" customHeight="1">
      <c r="A93" s="705"/>
      <c r="B93" s="705"/>
      <c r="C93" s="89"/>
      <c r="D93" s="90" t="s">
        <v>167</v>
      </c>
      <c r="E93" s="709" t="s">
        <v>114</v>
      </c>
      <c r="F93" s="709"/>
      <c r="G93" s="709"/>
      <c r="H93" s="709"/>
      <c r="I93" s="709"/>
      <c r="J93" s="709"/>
      <c r="K93" s="709"/>
      <c r="L93" s="709"/>
      <c r="M93" s="709"/>
      <c r="N93" s="709"/>
      <c r="O93" s="709"/>
      <c r="P93" s="709"/>
      <c r="Q93" s="709"/>
      <c r="R93" s="709"/>
      <c r="S93" s="709"/>
      <c r="T93" s="710"/>
      <c r="U93" s="711">
        <f>SUM(賃金改善確認表!W66:W115)-(SUM(賃金改善確認表!X66:X115)+SUM(賃金改善確認表!Y66:Y115))+SUM(賃金改善確認表!AC66:AC115)+SUM(賃金改善確認表!AG66:AG115)</f>
        <v>0</v>
      </c>
      <c r="V93" s="712"/>
      <c r="W93" s="712"/>
      <c r="X93" s="712"/>
      <c r="Y93" s="712"/>
      <c r="Z93" s="712"/>
      <c r="AA93" s="712"/>
      <c r="AB93" s="712"/>
      <c r="AC93" s="712"/>
      <c r="AD93" s="712"/>
      <c r="AE93" s="712"/>
      <c r="AF93" s="712"/>
      <c r="AG93" s="712"/>
      <c r="AH93" s="712"/>
      <c r="AI93" s="712"/>
      <c r="AJ93" s="712"/>
      <c r="AK93" s="712"/>
      <c r="AL93" s="712"/>
      <c r="AM93" s="713"/>
    </row>
    <row r="94" spans="1:40" ht="13.5" customHeight="1">
      <c r="A94" s="705"/>
      <c r="B94" s="705"/>
      <c r="C94" s="91"/>
      <c r="D94" s="92" t="s">
        <v>168</v>
      </c>
      <c r="E94" s="682" t="s">
        <v>146</v>
      </c>
      <c r="F94" s="682"/>
      <c r="G94" s="682"/>
      <c r="H94" s="682"/>
      <c r="I94" s="682"/>
      <c r="J94" s="682"/>
      <c r="K94" s="682"/>
      <c r="L94" s="682"/>
      <c r="M94" s="682"/>
      <c r="N94" s="682"/>
      <c r="O94" s="682"/>
      <c r="P94" s="682"/>
      <c r="Q94" s="682"/>
      <c r="R94" s="682"/>
      <c r="S94" s="682"/>
      <c r="T94" s="683"/>
      <c r="U94" s="711">
        <f>SUM(賃金改善確認表!AB66:AB115)+SUM(賃金改善確認表!AC66:AC115)</f>
        <v>0</v>
      </c>
      <c r="V94" s="712"/>
      <c r="W94" s="712"/>
      <c r="X94" s="712"/>
      <c r="Y94" s="712"/>
      <c r="Z94" s="712"/>
      <c r="AA94" s="712"/>
      <c r="AB94" s="712"/>
      <c r="AC94" s="712"/>
      <c r="AD94" s="712"/>
      <c r="AE94" s="712"/>
      <c r="AF94" s="712"/>
      <c r="AG94" s="712"/>
      <c r="AH94" s="712"/>
      <c r="AI94" s="712"/>
      <c r="AJ94" s="712"/>
      <c r="AK94" s="712"/>
      <c r="AL94" s="712"/>
      <c r="AM94" s="713"/>
    </row>
    <row r="95" spans="1:40" ht="13.5" customHeight="1">
      <c r="A95" s="705"/>
      <c r="B95" s="705"/>
      <c r="C95" s="91"/>
      <c r="D95" s="92"/>
      <c r="E95" s="682"/>
      <c r="F95" s="682"/>
      <c r="G95" s="682"/>
      <c r="H95" s="682"/>
      <c r="I95" s="682"/>
      <c r="J95" s="682"/>
      <c r="K95" s="682"/>
      <c r="L95" s="682"/>
      <c r="M95" s="682"/>
      <c r="N95" s="682"/>
      <c r="O95" s="682"/>
      <c r="P95" s="682"/>
      <c r="Q95" s="682"/>
      <c r="R95" s="682"/>
      <c r="S95" s="682"/>
      <c r="T95" s="683"/>
      <c r="U95" s="714"/>
      <c r="V95" s="702"/>
      <c r="W95" s="702"/>
      <c r="X95" s="702"/>
      <c r="Y95" s="702"/>
      <c r="Z95" s="702"/>
      <c r="AA95" s="702"/>
      <c r="AB95" s="702"/>
      <c r="AC95" s="702"/>
      <c r="AD95" s="702"/>
      <c r="AE95" s="702"/>
      <c r="AF95" s="702"/>
      <c r="AG95" s="702"/>
      <c r="AH95" s="702"/>
      <c r="AI95" s="702"/>
      <c r="AJ95" s="702"/>
      <c r="AK95" s="702"/>
      <c r="AL95" s="702"/>
      <c r="AM95" s="715"/>
    </row>
    <row r="96" spans="1:40" ht="13.5" customHeight="1">
      <c r="A96" s="705"/>
      <c r="B96" s="705"/>
      <c r="C96" s="91"/>
      <c r="D96" s="92"/>
      <c r="E96" s="682"/>
      <c r="F96" s="682"/>
      <c r="G96" s="682"/>
      <c r="H96" s="682"/>
      <c r="I96" s="682"/>
      <c r="J96" s="682"/>
      <c r="K96" s="682"/>
      <c r="L96" s="682"/>
      <c r="M96" s="682"/>
      <c r="N96" s="682"/>
      <c r="O96" s="682"/>
      <c r="P96" s="682"/>
      <c r="Q96" s="682"/>
      <c r="R96" s="682"/>
      <c r="S96" s="682"/>
      <c r="T96" s="683"/>
      <c r="U96" s="714"/>
      <c r="V96" s="702"/>
      <c r="W96" s="702"/>
      <c r="X96" s="702"/>
      <c r="Y96" s="702"/>
      <c r="Z96" s="702"/>
      <c r="AA96" s="702"/>
      <c r="AB96" s="702"/>
      <c r="AC96" s="702"/>
      <c r="AD96" s="702"/>
      <c r="AE96" s="702"/>
      <c r="AF96" s="702"/>
      <c r="AG96" s="702"/>
      <c r="AH96" s="702"/>
      <c r="AI96" s="702"/>
      <c r="AJ96" s="702"/>
      <c r="AK96" s="702"/>
      <c r="AL96" s="702"/>
      <c r="AM96" s="715"/>
    </row>
    <row r="97" spans="1:39">
      <c r="A97" s="705"/>
      <c r="B97" s="705"/>
      <c r="C97" s="93"/>
      <c r="D97" s="94"/>
      <c r="E97" s="685"/>
      <c r="F97" s="685"/>
      <c r="G97" s="685"/>
      <c r="H97" s="685"/>
      <c r="I97" s="685"/>
      <c r="J97" s="685"/>
      <c r="K97" s="685"/>
      <c r="L97" s="685"/>
      <c r="M97" s="685"/>
      <c r="N97" s="685"/>
      <c r="O97" s="685"/>
      <c r="P97" s="685"/>
      <c r="Q97" s="685"/>
      <c r="R97" s="685"/>
      <c r="S97" s="685"/>
      <c r="T97" s="686"/>
      <c r="U97" s="641"/>
      <c r="V97" s="642"/>
      <c r="W97" s="642"/>
      <c r="X97" s="642"/>
      <c r="Y97" s="642"/>
      <c r="Z97" s="642"/>
      <c r="AA97" s="642"/>
      <c r="AB97" s="642"/>
      <c r="AC97" s="642"/>
      <c r="AD97" s="642"/>
      <c r="AE97" s="642"/>
      <c r="AF97" s="642"/>
      <c r="AG97" s="642"/>
      <c r="AH97" s="642"/>
      <c r="AI97" s="642"/>
      <c r="AJ97" s="642"/>
      <c r="AK97" s="642"/>
      <c r="AL97" s="642"/>
      <c r="AM97" s="643"/>
    </row>
    <row r="98" spans="1:39">
      <c r="A98" s="633" t="s">
        <v>169</v>
      </c>
      <c r="B98" s="634"/>
      <c r="C98" s="665" t="s">
        <v>148</v>
      </c>
      <c r="D98" s="666"/>
      <c r="E98" s="666"/>
      <c r="F98" s="666"/>
      <c r="G98" s="666"/>
      <c r="H98" s="666"/>
      <c r="I98" s="667"/>
      <c r="J98" s="95"/>
      <c r="K98" s="95"/>
      <c r="L98" s="95"/>
      <c r="M98" s="95"/>
      <c r="N98" s="95"/>
      <c r="O98" s="95"/>
      <c r="P98" s="95"/>
      <c r="Q98" s="95"/>
      <c r="R98" s="95"/>
      <c r="S98" s="95"/>
      <c r="T98" s="96"/>
      <c r="U98" s="633" t="str">
        <f>賃金改善確認表!A70</f>
        <v>□</v>
      </c>
      <c r="V98" s="668"/>
      <c r="W98" s="637" t="s">
        <v>57</v>
      </c>
      <c r="X98" s="637"/>
      <c r="Y98" s="637"/>
      <c r="Z98" s="637"/>
      <c r="AA98" s="637"/>
      <c r="AB98" s="637"/>
      <c r="AC98" s="637"/>
      <c r="AD98" s="637"/>
      <c r="AE98" s="637"/>
      <c r="AF98" s="637"/>
      <c r="AG98" s="637"/>
      <c r="AH98" s="637"/>
      <c r="AI98" s="637"/>
      <c r="AJ98" s="637"/>
      <c r="AK98" s="637"/>
      <c r="AL98" s="637"/>
      <c r="AM98" s="669"/>
    </row>
    <row r="99" spans="1:39">
      <c r="A99" s="663"/>
      <c r="B99" s="664"/>
      <c r="C99" s="91" t="s">
        <v>149</v>
      </c>
      <c r="D99" s="97"/>
      <c r="E99" s="97"/>
      <c r="F99" s="97"/>
      <c r="G99" s="97"/>
      <c r="H99" s="97"/>
      <c r="I99" s="97"/>
      <c r="J99" s="97"/>
      <c r="K99" s="97"/>
      <c r="L99" s="97"/>
      <c r="M99" s="97"/>
      <c r="N99" s="97"/>
      <c r="O99" s="97"/>
      <c r="P99" s="97"/>
      <c r="Q99" s="97"/>
      <c r="R99" s="97"/>
      <c r="S99" s="97"/>
      <c r="T99" s="98"/>
      <c r="U99" s="663" t="str">
        <f>賃金改善確認表!C70</f>
        <v>□</v>
      </c>
      <c r="V99" s="645"/>
      <c r="W99" s="676" t="s">
        <v>59</v>
      </c>
      <c r="X99" s="676"/>
      <c r="Y99" s="676"/>
      <c r="Z99" s="645" t="s">
        <v>204</v>
      </c>
      <c r="AA99" s="645"/>
      <c r="AB99" s="645"/>
      <c r="AC99" s="653" t="str">
        <f>入力シート!AC76&amp;""</f>
        <v/>
      </c>
      <c r="AD99" s="653"/>
      <c r="AE99" s="653"/>
      <c r="AF99" s="653"/>
      <c r="AG99" s="653"/>
      <c r="AH99" s="653"/>
      <c r="AI99" s="653"/>
      <c r="AJ99" s="653"/>
      <c r="AK99" s="653"/>
      <c r="AL99" s="653"/>
      <c r="AM99" s="654"/>
    </row>
    <row r="100" spans="1:39">
      <c r="A100" s="663"/>
      <c r="B100" s="664"/>
      <c r="C100" s="670" t="s">
        <v>150</v>
      </c>
      <c r="D100" s="671"/>
      <c r="E100" s="671"/>
      <c r="F100" s="671"/>
      <c r="G100" s="671"/>
      <c r="H100" s="671"/>
      <c r="I100" s="671"/>
      <c r="J100" s="671"/>
      <c r="K100" s="671"/>
      <c r="L100" s="671"/>
      <c r="M100" s="671"/>
      <c r="N100" s="671"/>
      <c r="O100" s="671"/>
      <c r="P100" s="671"/>
      <c r="Q100" s="671"/>
      <c r="R100" s="671"/>
      <c r="S100" s="671"/>
      <c r="T100" s="672"/>
      <c r="U100" s="663" t="str">
        <f>賃金改善確認表!E70</f>
        <v>□</v>
      </c>
      <c r="V100" s="645"/>
      <c r="W100" s="676" t="str">
        <f>入力シート!W77</f>
        <v>賞与（一時金・その他（　　　　））</v>
      </c>
      <c r="X100" s="676"/>
      <c r="Y100" s="676"/>
      <c r="Z100" s="676"/>
      <c r="AA100" s="676"/>
      <c r="AB100" s="676"/>
      <c r="AC100" s="676"/>
      <c r="AD100" s="676"/>
      <c r="AE100" s="676"/>
      <c r="AF100" s="676"/>
      <c r="AG100" s="676"/>
      <c r="AH100" s="676"/>
      <c r="AI100" s="676"/>
      <c r="AJ100" s="676"/>
      <c r="AK100" s="676"/>
      <c r="AL100" s="676"/>
      <c r="AM100" s="677"/>
    </row>
    <row r="101" spans="1:39">
      <c r="A101" s="663"/>
      <c r="B101" s="664"/>
      <c r="C101" s="673"/>
      <c r="D101" s="674"/>
      <c r="E101" s="674"/>
      <c r="F101" s="674"/>
      <c r="G101" s="674"/>
      <c r="H101" s="674"/>
      <c r="I101" s="674"/>
      <c r="J101" s="674"/>
      <c r="K101" s="674"/>
      <c r="L101" s="674"/>
      <c r="M101" s="674"/>
      <c r="N101" s="674"/>
      <c r="O101" s="674"/>
      <c r="P101" s="674"/>
      <c r="Q101" s="674"/>
      <c r="R101" s="674"/>
      <c r="S101" s="674"/>
      <c r="T101" s="675"/>
      <c r="U101" s="663" t="str">
        <f>賃金改善確認表!G70</f>
        <v>□</v>
      </c>
      <c r="V101" s="645"/>
      <c r="W101" s="644" t="s">
        <v>174</v>
      </c>
      <c r="X101" s="644"/>
      <c r="Y101" s="644"/>
      <c r="Z101" s="648" t="s">
        <v>204</v>
      </c>
      <c r="AA101" s="648"/>
      <c r="AB101" s="648"/>
      <c r="AC101" s="651" t="str">
        <f>入力シート!AC78&amp;""</f>
        <v/>
      </c>
      <c r="AD101" s="651"/>
      <c r="AE101" s="651"/>
      <c r="AF101" s="651"/>
      <c r="AG101" s="651"/>
      <c r="AH101" s="651"/>
      <c r="AI101" s="651"/>
      <c r="AJ101" s="651"/>
      <c r="AK101" s="651"/>
      <c r="AL101" s="651"/>
      <c r="AM101" s="652"/>
    </row>
    <row r="102" spans="1:39">
      <c r="A102" s="663"/>
      <c r="B102" s="664"/>
      <c r="C102" s="678" t="s">
        <v>151</v>
      </c>
      <c r="D102" s="679"/>
      <c r="E102" s="679"/>
      <c r="F102" s="679"/>
      <c r="G102" s="679"/>
      <c r="H102" s="679"/>
      <c r="I102" s="679"/>
      <c r="J102" s="679"/>
      <c r="K102" s="679"/>
      <c r="L102" s="679"/>
      <c r="M102" s="679"/>
      <c r="N102" s="679"/>
      <c r="O102" s="679"/>
      <c r="P102" s="679"/>
      <c r="Q102" s="679"/>
      <c r="R102" s="679"/>
      <c r="S102" s="679"/>
      <c r="T102" s="680"/>
      <c r="U102" s="687" t="s">
        <v>152</v>
      </c>
      <c r="V102" s="637"/>
      <c r="W102" s="637"/>
      <c r="X102" s="668" t="s">
        <v>281</v>
      </c>
      <c r="Y102" s="668"/>
      <c r="Z102" s="668" t="str">
        <f>入力シート!W79&amp;""</f>
        <v/>
      </c>
      <c r="AA102" s="668"/>
      <c r="AB102" s="95" t="s">
        <v>64</v>
      </c>
      <c r="AC102" s="668" t="str">
        <f>入力シート!Z79&amp;""</f>
        <v/>
      </c>
      <c r="AD102" s="668"/>
      <c r="AE102" s="95" t="s">
        <v>106</v>
      </c>
      <c r="AF102" s="99"/>
      <c r="AG102" s="99"/>
      <c r="AH102" s="95"/>
      <c r="AI102" s="95"/>
      <c r="AJ102" s="95"/>
      <c r="AK102" s="95"/>
      <c r="AL102" s="95"/>
      <c r="AM102" s="96"/>
    </row>
    <row r="103" spans="1:39">
      <c r="A103" s="663"/>
      <c r="B103" s="664"/>
      <c r="C103" s="681"/>
      <c r="D103" s="682"/>
      <c r="E103" s="682"/>
      <c r="F103" s="682"/>
      <c r="G103" s="682"/>
      <c r="H103" s="682"/>
      <c r="I103" s="682"/>
      <c r="J103" s="682"/>
      <c r="K103" s="682"/>
      <c r="L103" s="682"/>
      <c r="M103" s="682"/>
      <c r="N103" s="682"/>
      <c r="O103" s="682"/>
      <c r="P103" s="682"/>
      <c r="Q103" s="682"/>
      <c r="R103" s="682"/>
      <c r="S103" s="682"/>
      <c r="T103" s="683"/>
      <c r="U103" s="91"/>
      <c r="V103" s="97"/>
      <c r="W103" s="84"/>
      <c r="X103" s="645" t="s">
        <v>107</v>
      </c>
      <c r="Y103" s="645"/>
      <c r="Z103" s="645" t="s">
        <v>281</v>
      </c>
      <c r="AA103" s="645"/>
      <c r="AB103" s="645" t="str">
        <f>入力シート!AH79&amp;""</f>
        <v/>
      </c>
      <c r="AC103" s="645"/>
      <c r="AD103" s="97" t="s">
        <v>64</v>
      </c>
      <c r="AE103" s="645" t="str">
        <f>入力シート!AK79&amp;""</f>
        <v/>
      </c>
      <c r="AF103" s="645"/>
      <c r="AG103" s="97" t="s">
        <v>106</v>
      </c>
      <c r="AH103" s="97"/>
      <c r="AI103" s="97"/>
      <c r="AJ103" s="97"/>
      <c r="AK103" s="97"/>
      <c r="AL103" s="97"/>
      <c r="AM103" s="98"/>
    </row>
    <row r="104" spans="1:39">
      <c r="A104" s="663"/>
      <c r="B104" s="664"/>
      <c r="C104" s="681"/>
      <c r="D104" s="682"/>
      <c r="E104" s="682"/>
      <c r="F104" s="682"/>
      <c r="G104" s="682"/>
      <c r="H104" s="682"/>
      <c r="I104" s="682"/>
      <c r="J104" s="682"/>
      <c r="K104" s="682"/>
      <c r="L104" s="682"/>
      <c r="M104" s="682"/>
      <c r="N104" s="682"/>
      <c r="O104" s="682"/>
      <c r="P104" s="682"/>
      <c r="Q104" s="682"/>
      <c r="R104" s="682"/>
      <c r="S104" s="682"/>
      <c r="T104" s="683"/>
      <c r="U104" s="689" t="s">
        <v>153</v>
      </c>
      <c r="V104" s="690"/>
      <c r="W104" s="690"/>
      <c r="X104" s="690" t="s">
        <v>154</v>
      </c>
      <c r="Y104" s="690"/>
      <c r="Z104" s="690"/>
      <c r="AA104" s="690"/>
      <c r="AB104" s="690"/>
      <c r="AC104" s="690"/>
      <c r="AD104" s="690"/>
      <c r="AE104" s="690"/>
      <c r="AF104" s="690"/>
      <c r="AG104" s="690"/>
      <c r="AH104" s="690"/>
      <c r="AI104" s="690"/>
      <c r="AJ104" s="690"/>
      <c r="AK104" s="690"/>
      <c r="AL104" s="690"/>
      <c r="AM104" s="695"/>
    </row>
    <row r="105" spans="1:39" ht="25.5" customHeight="1">
      <c r="A105" s="663"/>
      <c r="B105" s="664"/>
      <c r="C105" s="681"/>
      <c r="D105" s="682"/>
      <c r="E105" s="682"/>
      <c r="F105" s="682"/>
      <c r="G105" s="682"/>
      <c r="H105" s="682"/>
      <c r="I105" s="682"/>
      <c r="J105" s="682"/>
      <c r="K105" s="682"/>
      <c r="L105" s="682"/>
      <c r="M105" s="682"/>
      <c r="N105" s="682"/>
      <c r="O105" s="682"/>
      <c r="P105" s="682"/>
      <c r="Q105" s="682"/>
      <c r="R105" s="682"/>
      <c r="S105" s="682"/>
      <c r="T105" s="683"/>
      <c r="U105" s="696" t="str">
        <f>入力シート!U80&amp;""</f>
        <v/>
      </c>
      <c r="V105" s="697"/>
      <c r="W105" s="697"/>
      <c r="X105" s="697"/>
      <c r="Y105" s="697"/>
      <c r="Z105" s="697"/>
      <c r="AA105" s="697"/>
      <c r="AB105" s="697"/>
      <c r="AC105" s="697"/>
      <c r="AD105" s="697"/>
      <c r="AE105" s="697"/>
      <c r="AF105" s="697"/>
      <c r="AG105" s="697"/>
      <c r="AH105" s="697"/>
      <c r="AI105" s="697"/>
      <c r="AJ105" s="697"/>
      <c r="AK105" s="697"/>
      <c r="AL105" s="697"/>
      <c r="AM105" s="698"/>
    </row>
    <row r="106" spans="1:39" ht="25.5" customHeight="1">
      <c r="A106" s="663"/>
      <c r="B106" s="664"/>
      <c r="C106" s="681"/>
      <c r="D106" s="682"/>
      <c r="E106" s="682"/>
      <c r="F106" s="682"/>
      <c r="G106" s="682"/>
      <c r="H106" s="682"/>
      <c r="I106" s="682"/>
      <c r="J106" s="682"/>
      <c r="K106" s="682"/>
      <c r="L106" s="682"/>
      <c r="M106" s="682"/>
      <c r="N106" s="682"/>
      <c r="O106" s="682"/>
      <c r="P106" s="682"/>
      <c r="Q106" s="682"/>
      <c r="R106" s="682"/>
      <c r="S106" s="682"/>
      <c r="T106" s="683"/>
      <c r="U106" s="696"/>
      <c r="V106" s="697"/>
      <c r="W106" s="697"/>
      <c r="X106" s="697"/>
      <c r="Y106" s="697"/>
      <c r="Z106" s="697"/>
      <c r="AA106" s="697"/>
      <c r="AB106" s="697"/>
      <c r="AC106" s="697"/>
      <c r="AD106" s="697"/>
      <c r="AE106" s="697"/>
      <c r="AF106" s="697"/>
      <c r="AG106" s="697"/>
      <c r="AH106" s="697"/>
      <c r="AI106" s="697"/>
      <c r="AJ106" s="697"/>
      <c r="AK106" s="697"/>
      <c r="AL106" s="697"/>
      <c r="AM106" s="698"/>
    </row>
    <row r="107" spans="1:39" ht="25.5" customHeight="1">
      <c r="A107" s="663"/>
      <c r="B107" s="664"/>
      <c r="C107" s="681"/>
      <c r="D107" s="682"/>
      <c r="E107" s="682"/>
      <c r="F107" s="682"/>
      <c r="G107" s="682"/>
      <c r="H107" s="682"/>
      <c r="I107" s="682"/>
      <c r="J107" s="682"/>
      <c r="K107" s="682"/>
      <c r="L107" s="682"/>
      <c r="M107" s="682"/>
      <c r="N107" s="682"/>
      <c r="O107" s="682"/>
      <c r="P107" s="682"/>
      <c r="Q107" s="682"/>
      <c r="R107" s="682"/>
      <c r="S107" s="682"/>
      <c r="T107" s="683"/>
      <c r="U107" s="696"/>
      <c r="V107" s="697"/>
      <c r="W107" s="697"/>
      <c r="X107" s="697"/>
      <c r="Y107" s="697"/>
      <c r="Z107" s="697"/>
      <c r="AA107" s="697"/>
      <c r="AB107" s="697"/>
      <c r="AC107" s="697"/>
      <c r="AD107" s="697"/>
      <c r="AE107" s="697"/>
      <c r="AF107" s="697"/>
      <c r="AG107" s="697"/>
      <c r="AH107" s="697"/>
      <c r="AI107" s="697"/>
      <c r="AJ107" s="697"/>
      <c r="AK107" s="697"/>
      <c r="AL107" s="697"/>
      <c r="AM107" s="698"/>
    </row>
    <row r="108" spans="1:39" ht="25.5" customHeight="1">
      <c r="A108" s="635"/>
      <c r="B108" s="636"/>
      <c r="C108" s="684"/>
      <c r="D108" s="685"/>
      <c r="E108" s="685"/>
      <c r="F108" s="685"/>
      <c r="G108" s="685"/>
      <c r="H108" s="685"/>
      <c r="I108" s="685"/>
      <c r="J108" s="685"/>
      <c r="K108" s="685"/>
      <c r="L108" s="685"/>
      <c r="M108" s="685"/>
      <c r="N108" s="685"/>
      <c r="O108" s="685"/>
      <c r="P108" s="685"/>
      <c r="Q108" s="685"/>
      <c r="R108" s="685"/>
      <c r="S108" s="685"/>
      <c r="T108" s="686"/>
      <c r="U108" s="699"/>
      <c r="V108" s="700"/>
      <c r="W108" s="700"/>
      <c r="X108" s="700"/>
      <c r="Y108" s="700"/>
      <c r="Z108" s="700"/>
      <c r="AA108" s="700"/>
      <c r="AB108" s="700"/>
      <c r="AC108" s="700"/>
      <c r="AD108" s="700"/>
      <c r="AE108" s="700"/>
      <c r="AF108" s="700"/>
      <c r="AG108" s="700"/>
      <c r="AH108" s="700"/>
      <c r="AI108" s="700"/>
      <c r="AJ108" s="700"/>
      <c r="AK108" s="700"/>
      <c r="AL108" s="700"/>
      <c r="AM108" s="701"/>
    </row>
    <row r="109" spans="1:39">
      <c r="A109" s="633" t="s">
        <v>155</v>
      </c>
      <c r="B109" s="634"/>
      <c r="C109" s="637" t="s">
        <v>156</v>
      </c>
      <c r="D109" s="637"/>
      <c r="E109" s="637"/>
      <c r="F109" s="637"/>
      <c r="G109" s="637"/>
      <c r="H109" s="637"/>
      <c r="I109" s="637"/>
      <c r="J109" s="637"/>
      <c r="K109" s="637"/>
      <c r="L109" s="637"/>
      <c r="M109" s="637"/>
      <c r="N109" s="637"/>
      <c r="O109" s="637"/>
      <c r="P109" s="637"/>
      <c r="Q109" s="637"/>
      <c r="R109" s="637"/>
      <c r="S109" s="637"/>
      <c r="T109" s="637"/>
      <c r="U109" s="638">
        <f>IF(W89=0,0,ROUNDDOWN(W89/U81,0))</f>
        <v>0</v>
      </c>
      <c r="V109" s="639"/>
      <c r="W109" s="639"/>
      <c r="X109" s="639"/>
      <c r="Y109" s="639"/>
      <c r="Z109" s="639"/>
      <c r="AA109" s="639"/>
      <c r="AB109" s="639"/>
      <c r="AC109" s="639"/>
      <c r="AD109" s="639"/>
      <c r="AE109" s="639"/>
      <c r="AF109" s="639"/>
      <c r="AG109" s="639"/>
      <c r="AH109" s="639"/>
      <c r="AI109" s="639"/>
      <c r="AJ109" s="639"/>
      <c r="AK109" s="639"/>
      <c r="AL109" s="639"/>
      <c r="AM109" s="640"/>
    </row>
    <row r="110" spans="1:39">
      <c r="A110" s="635"/>
      <c r="B110" s="636"/>
      <c r="C110" s="644" t="s">
        <v>157</v>
      </c>
      <c r="D110" s="644"/>
      <c r="E110" s="644"/>
      <c r="F110" s="644"/>
      <c r="G110" s="644"/>
      <c r="H110" s="644"/>
      <c r="I110" s="644"/>
      <c r="J110" s="644"/>
      <c r="K110" s="644"/>
      <c r="L110" s="644"/>
      <c r="M110" s="644"/>
      <c r="N110" s="644"/>
      <c r="O110" s="644"/>
      <c r="P110" s="644"/>
      <c r="Q110" s="644"/>
      <c r="R110" s="644"/>
      <c r="S110" s="644"/>
      <c r="T110" s="644"/>
      <c r="U110" s="641"/>
      <c r="V110" s="642"/>
      <c r="W110" s="642"/>
      <c r="X110" s="642"/>
      <c r="Y110" s="642"/>
      <c r="Z110" s="642"/>
      <c r="AA110" s="642"/>
      <c r="AB110" s="642"/>
      <c r="AC110" s="642"/>
      <c r="AD110" s="642"/>
      <c r="AE110" s="642"/>
      <c r="AF110" s="642"/>
      <c r="AG110" s="642"/>
      <c r="AH110" s="642"/>
      <c r="AI110" s="642"/>
      <c r="AJ110" s="642"/>
      <c r="AK110" s="642"/>
      <c r="AL110" s="642"/>
      <c r="AM110" s="643"/>
    </row>
    <row r="111" spans="1:39">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row>
    <row r="112" spans="1:39">
      <c r="A112" s="84" t="s">
        <v>170</v>
      </c>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row>
    <row r="113" spans="1:39">
      <c r="A113" s="84" t="s">
        <v>171</v>
      </c>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row>
    <row r="114" spans="1:39">
      <c r="A114" s="633" t="s">
        <v>159</v>
      </c>
      <c r="B114" s="634"/>
      <c r="C114" s="687" t="s">
        <v>129</v>
      </c>
      <c r="D114" s="637"/>
      <c r="E114" s="637"/>
      <c r="F114" s="637"/>
      <c r="G114" s="637"/>
      <c r="H114" s="637"/>
      <c r="I114" s="637"/>
      <c r="J114" s="637"/>
      <c r="K114" s="637"/>
      <c r="L114" s="637"/>
      <c r="M114" s="637"/>
      <c r="N114" s="637"/>
      <c r="O114" s="637"/>
      <c r="P114" s="637"/>
      <c r="Q114" s="637"/>
      <c r="R114" s="637"/>
      <c r="S114" s="637"/>
      <c r="T114" s="669"/>
      <c r="U114" s="738">
        <f>SUM(U116:AM122)</f>
        <v>0</v>
      </c>
      <c r="V114" s="738"/>
      <c r="W114" s="738"/>
      <c r="X114" s="738"/>
      <c r="Y114" s="738"/>
      <c r="Z114" s="738"/>
      <c r="AA114" s="738"/>
      <c r="AB114" s="738"/>
      <c r="AC114" s="738"/>
      <c r="AD114" s="738"/>
      <c r="AE114" s="738"/>
      <c r="AF114" s="738"/>
      <c r="AG114" s="738"/>
      <c r="AH114" s="738"/>
      <c r="AI114" s="738"/>
      <c r="AJ114" s="738"/>
      <c r="AK114" s="738"/>
      <c r="AL114" s="738"/>
      <c r="AM114" s="738"/>
    </row>
    <row r="115" spans="1:39">
      <c r="A115" s="663"/>
      <c r="B115" s="664"/>
      <c r="C115" s="740" t="s">
        <v>130</v>
      </c>
      <c r="D115" s="741"/>
      <c r="E115" s="741"/>
      <c r="F115" s="741"/>
      <c r="G115" s="741"/>
      <c r="H115" s="741"/>
      <c r="I115" s="741"/>
      <c r="J115" s="741"/>
      <c r="K115" s="741"/>
      <c r="L115" s="741"/>
      <c r="M115" s="741"/>
      <c r="N115" s="741"/>
      <c r="O115" s="741"/>
      <c r="P115" s="741"/>
      <c r="Q115" s="741"/>
      <c r="R115" s="741"/>
      <c r="S115" s="741"/>
      <c r="T115" s="742"/>
      <c r="U115" s="739"/>
      <c r="V115" s="739"/>
      <c r="W115" s="739"/>
      <c r="X115" s="739"/>
      <c r="Y115" s="739"/>
      <c r="Z115" s="739"/>
      <c r="AA115" s="739"/>
      <c r="AB115" s="739"/>
      <c r="AC115" s="739"/>
      <c r="AD115" s="739"/>
      <c r="AE115" s="739"/>
      <c r="AF115" s="739"/>
      <c r="AG115" s="739"/>
      <c r="AH115" s="739"/>
      <c r="AI115" s="739"/>
      <c r="AJ115" s="739"/>
      <c r="AK115" s="739"/>
      <c r="AL115" s="739"/>
      <c r="AM115" s="739"/>
    </row>
    <row r="116" spans="1:39">
      <c r="A116" s="663"/>
      <c r="B116" s="664"/>
      <c r="C116" s="91"/>
      <c r="D116" s="97"/>
      <c r="E116" s="97"/>
      <c r="F116" s="97"/>
      <c r="G116" s="97"/>
      <c r="H116" s="97"/>
      <c r="I116" s="97"/>
      <c r="J116" s="97"/>
      <c r="K116" s="97"/>
      <c r="L116" s="97"/>
      <c r="M116" s="97"/>
      <c r="N116" s="726" t="s">
        <v>172</v>
      </c>
      <c r="O116" s="727"/>
      <c r="P116" s="727"/>
      <c r="Q116" s="727"/>
      <c r="R116" s="727"/>
      <c r="S116" s="727"/>
      <c r="T116" s="728"/>
      <c r="U116" s="729">
        <f>SUM(賃金改善確認表!AL117:AL146)+SUM(賃金改善確認表!AS179:AS198)</f>
        <v>0</v>
      </c>
      <c r="V116" s="730"/>
      <c r="W116" s="730"/>
      <c r="X116" s="730"/>
      <c r="Y116" s="730"/>
      <c r="Z116" s="730"/>
      <c r="AA116" s="730"/>
      <c r="AB116" s="730"/>
      <c r="AC116" s="730"/>
      <c r="AD116" s="730"/>
      <c r="AE116" s="730"/>
      <c r="AF116" s="730"/>
      <c r="AG116" s="730"/>
      <c r="AH116" s="730"/>
      <c r="AI116" s="730"/>
      <c r="AJ116" s="730"/>
      <c r="AK116" s="730"/>
      <c r="AL116" s="730"/>
      <c r="AM116" s="731"/>
    </row>
    <row r="117" spans="1:39">
      <c r="A117" s="663"/>
      <c r="B117" s="664"/>
      <c r="C117" s="91"/>
      <c r="D117" s="97"/>
      <c r="E117" s="97"/>
      <c r="F117" s="97"/>
      <c r="G117" s="97"/>
      <c r="H117" s="97"/>
      <c r="I117" s="97"/>
      <c r="J117" s="97"/>
      <c r="K117" s="97"/>
      <c r="L117" s="97"/>
      <c r="M117" s="97"/>
      <c r="N117" s="726" t="s">
        <v>40</v>
      </c>
      <c r="O117" s="727"/>
      <c r="P117" s="727"/>
      <c r="Q117" s="727"/>
      <c r="R117" s="727"/>
      <c r="S117" s="727"/>
      <c r="T117" s="728"/>
      <c r="U117" s="729">
        <f>SUM(賃金改善確認表!AN117:AN146)+SUM(賃金改善確認表!AT179:AT198)</f>
        <v>0</v>
      </c>
      <c r="V117" s="730"/>
      <c r="W117" s="730"/>
      <c r="X117" s="730"/>
      <c r="Y117" s="730"/>
      <c r="Z117" s="730"/>
      <c r="AA117" s="730"/>
      <c r="AB117" s="730"/>
      <c r="AC117" s="730"/>
      <c r="AD117" s="730"/>
      <c r="AE117" s="730"/>
      <c r="AF117" s="730"/>
      <c r="AG117" s="730"/>
      <c r="AH117" s="730"/>
      <c r="AI117" s="730"/>
      <c r="AJ117" s="730"/>
      <c r="AK117" s="730"/>
      <c r="AL117" s="730"/>
      <c r="AM117" s="731"/>
    </row>
    <row r="118" spans="1:39">
      <c r="A118" s="663"/>
      <c r="B118" s="664"/>
      <c r="C118" s="91"/>
      <c r="D118" s="97"/>
      <c r="E118" s="97"/>
      <c r="F118" s="97"/>
      <c r="G118" s="97"/>
      <c r="H118" s="97"/>
      <c r="I118" s="97"/>
      <c r="J118" s="97"/>
      <c r="K118" s="97"/>
      <c r="L118" s="97"/>
      <c r="M118" s="97"/>
      <c r="N118" s="726" t="s">
        <v>33</v>
      </c>
      <c r="O118" s="727"/>
      <c r="P118" s="727"/>
      <c r="Q118" s="727"/>
      <c r="R118" s="727"/>
      <c r="S118" s="727"/>
      <c r="T118" s="728"/>
      <c r="U118" s="729">
        <f>SUM(賃金改善確認表!AP117:AP146)+SUM(賃金改善確認表!AU179:AU198)</f>
        <v>0</v>
      </c>
      <c r="V118" s="730"/>
      <c r="W118" s="730"/>
      <c r="X118" s="730"/>
      <c r="Y118" s="730"/>
      <c r="Z118" s="730"/>
      <c r="AA118" s="730"/>
      <c r="AB118" s="730"/>
      <c r="AC118" s="730"/>
      <c r="AD118" s="730"/>
      <c r="AE118" s="730"/>
      <c r="AF118" s="730"/>
      <c r="AG118" s="730"/>
      <c r="AH118" s="730"/>
      <c r="AI118" s="730"/>
      <c r="AJ118" s="730"/>
      <c r="AK118" s="730"/>
      <c r="AL118" s="730"/>
      <c r="AM118" s="731"/>
    </row>
    <row r="119" spans="1:39">
      <c r="A119" s="663"/>
      <c r="B119" s="664"/>
      <c r="C119" s="91"/>
      <c r="D119" s="97"/>
      <c r="E119" s="97"/>
      <c r="F119" s="97"/>
      <c r="G119" s="97"/>
      <c r="H119" s="97"/>
      <c r="I119" s="97"/>
      <c r="J119" s="97"/>
      <c r="K119" s="97"/>
      <c r="L119" s="97"/>
      <c r="M119" s="97"/>
      <c r="N119" s="726" t="s">
        <v>34</v>
      </c>
      <c r="O119" s="727"/>
      <c r="P119" s="727"/>
      <c r="Q119" s="727"/>
      <c r="R119" s="727"/>
      <c r="S119" s="727"/>
      <c r="T119" s="728"/>
      <c r="U119" s="729">
        <f>SUM(賃金改善確認表!AR117:AR146)+SUM(賃金改善確認表!AV179:AV198)</f>
        <v>0</v>
      </c>
      <c r="V119" s="730"/>
      <c r="W119" s="730"/>
      <c r="X119" s="730"/>
      <c r="Y119" s="730"/>
      <c r="Z119" s="730"/>
      <c r="AA119" s="730"/>
      <c r="AB119" s="730"/>
      <c r="AC119" s="730"/>
      <c r="AD119" s="730"/>
      <c r="AE119" s="730"/>
      <c r="AF119" s="730"/>
      <c r="AG119" s="730"/>
      <c r="AH119" s="730"/>
      <c r="AI119" s="730"/>
      <c r="AJ119" s="730"/>
      <c r="AK119" s="730"/>
      <c r="AL119" s="730"/>
      <c r="AM119" s="731"/>
    </row>
    <row r="120" spans="1:39">
      <c r="A120" s="663"/>
      <c r="B120" s="664"/>
      <c r="C120" s="91"/>
      <c r="D120" s="97"/>
      <c r="E120" s="97"/>
      <c r="F120" s="97"/>
      <c r="G120" s="97"/>
      <c r="H120" s="97"/>
      <c r="I120" s="97"/>
      <c r="J120" s="97"/>
      <c r="K120" s="97"/>
      <c r="L120" s="97"/>
      <c r="M120" s="97"/>
      <c r="N120" s="726" t="s">
        <v>35</v>
      </c>
      <c r="O120" s="727"/>
      <c r="P120" s="727"/>
      <c r="Q120" s="727"/>
      <c r="R120" s="727"/>
      <c r="S120" s="727"/>
      <c r="T120" s="728"/>
      <c r="U120" s="729">
        <f>SUM(賃金改善確認表!AT117:AT146)+SUM(賃金改善確認表!AW179:AW198)</f>
        <v>0</v>
      </c>
      <c r="V120" s="730"/>
      <c r="W120" s="730"/>
      <c r="X120" s="730"/>
      <c r="Y120" s="730"/>
      <c r="Z120" s="730"/>
      <c r="AA120" s="730"/>
      <c r="AB120" s="730"/>
      <c r="AC120" s="730"/>
      <c r="AD120" s="730"/>
      <c r="AE120" s="730"/>
      <c r="AF120" s="730"/>
      <c r="AG120" s="730"/>
      <c r="AH120" s="730"/>
      <c r="AI120" s="730"/>
      <c r="AJ120" s="730"/>
      <c r="AK120" s="730"/>
      <c r="AL120" s="730"/>
      <c r="AM120" s="731"/>
    </row>
    <row r="121" spans="1:39">
      <c r="A121" s="663"/>
      <c r="B121" s="664"/>
      <c r="C121" s="91"/>
      <c r="D121" s="97"/>
      <c r="E121" s="97"/>
      <c r="F121" s="97"/>
      <c r="G121" s="97"/>
      <c r="H121" s="97"/>
      <c r="I121" s="97"/>
      <c r="J121" s="97"/>
      <c r="K121" s="97"/>
      <c r="L121" s="97"/>
      <c r="M121" s="97"/>
      <c r="N121" s="726" t="s">
        <v>173</v>
      </c>
      <c r="O121" s="727"/>
      <c r="P121" s="727"/>
      <c r="Q121" s="727"/>
      <c r="R121" s="727"/>
      <c r="S121" s="727"/>
      <c r="T121" s="728"/>
      <c r="U121" s="729">
        <f>SUM(賃金改善確認表!AV117:AV146)+SUM(賃金改善確認表!AX179:AX198)</f>
        <v>0</v>
      </c>
      <c r="V121" s="730"/>
      <c r="W121" s="730"/>
      <c r="X121" s="730"/>
      <c r="Y121" s="730"/>
      <c r="Z121" s="730"/>
      <c r="AA121" s="730"/>
      <c r="AB121" s="730"/>
      <c r="AC121" s="730"/>
      <c r="AD121" s="730"/>
      <c r="AE121" s="730"/>
      <c r="AF121" s="730"/>
      <c r="AG121" s="730"/>
      <c r="AH121" s="730"/>
      <c r="AI121" s="730"/>
      <c r="AJ121" s="730"/>
      <c r="AK121" s="730"/>
      <c r="AL121" s="730"/>
      <c r="AM121" s="731"/>
    </row>
    <row r="122" spans="1:39">
      <c r="A122" s="635"/>
      <c r="B122" s="636"/>
      <c r="C122" s="93"/>
      <c r="D122" s="100"/>
      <c r="E122" s="100"/>
      <c r="F122" s="100"/>
      <c r="G122" s="100"/>
      <c r="H122" s="100"/>
      <c r="I122" s="100"/>
      <c r="J122" s="100"/>
      <c r="K122" s="100"/>
      <c r="L122" s="100"/>
      <c r="M122" s="100"/>
      <c r="N122" s="732" t="s">
        <v>174</v>
      </c>
      <c r="O122" s="733"/>
      <c r="P122" s="733"/>
      <c r="Q122" s="733"/>
      <c r="R122" s="733"/>
      <c r="S122" s="733"/>
      <c r="T122" s="734"/>
      <c r="U122" s="735">
        <f>SUM(賃金改善確認表!AX117:AX146)+SUM(賃金改善確認表!AY179:AY198)</f>
        <v>0</v>
      </c>
      <c r="V122" s="736"/>
      <c r="W122" s="736"/>
      <c r="X122" s="736"/>
      <c r="Y122" s="736"/>
      <c r="Z122" s="736"/>
      <c r="AA122" s="736"/>
      <c r="AB122" s="736"/>
      <c r="AC122" s="736"/>
      <c r="AD122" s="736"/>
      <c r="AE122" s="736"/>
      <c r="AF122" s="736"/>
      <c r="AG122" s="736"/>
      <c r="AH122" s="736"/>
      <c r="AI122" s="736"/>
      <c r="AJ122" s="736"/>
      <c r="AK122" s="736"/>
      <c r="AL122" s="736"/>
      <c r="AM122" s="737"/>
    </row>
    <row r="123" spans="1:39">
      <c r="A123" s="633" t="s">
        <v>175</v>
      </c>
      <c r="B123" s="634"/>
      <c r="C123" s="687" t="s">
        <v>131</v>
      </c>
      <c r="D123" s="637"/>
      <c r="E123" s="637"/>
      <c r="F123" s="637"/>
      <c r="G123" s="637"/>
      <c r="H123" s="637"/>
      <c r="I123" s="637"/>
      <c r="J123" s="637"/>
      <c r="K123" s="637"/>
      <c r="L123" s="637"/>
      <c r="M123" s="637"/>
      <c r="N123" s="637"/>
      <c r="O123" s="637"/>
      <c r="P123" s="637"/>
      <c r="Q123" s="637"/>
      <c r="R123" s="637"/>
      <c r="S123" s="637"/>
      <c r="T123" s="669"/>
      <c r="U123" s="738">
        <f>SUM(U125:AM131)</f>
        <v>0</v>
      </c>
      <c r="V123" s="738"/>
      <c r="W123" s="738"/>
      <c r="X123" s="738"/>
      <c r="Y123" s="738"/>
      <c r="Z123" s="738"/>
      <c r="AA123" s="738"/>
      <c r="AB123" s="738"/>
      <c r="AC123" s="738"/>
      <c r="AD123" s="738"/>
      <c r="AE123" s="738"/>
      <c r="AF123" s="738"/>
      <c r="AG123" s="738"/>
      <c r="AH123" s="738"/>
      <c r="AI123" s="738"/>
      <c r="AJ123" s="738"/>
      <c r="AK123" s="738"/>
      <c r="AL123" s="738"/>
      <c r="AM123" s="738"/>
    </row>
    <row r="124" spans="1:39">
      <c r="A124" s="663"/>
      <c r="B124" s="664"/>
      <c r="C124" s="740" t="s">
        <v>130</v>
      </c>
      <c r="D124" s="741"/>
      <c r="E124" s="741"/>
      <c r="F124" s="741"/>
      <c r="G124" s="741"/>
      <c r="H124" s="741"/>
      <c r="I124" s="741"/>
      <c r="J124" s="741"/>
      <c r="K124" s="741"/>
      <c r="L124" s="741"/>
      <c r="M124" s="741"/>
      <c r="N124" s="741"/>
      <c r="O124" s="741"/>
      <c r="P124" s="741"/>
      <c r="Q124" s="741"/>
      <c r="R124" s="741"/>
      <c r="S124" s="741"/>
      <c r="T124" s="742"/>
      <c r="U124" s="739"/>
      <c r="V124" s="739"/>
      <c r="W124" s="739"/>
      <c r="X124" s="739"/>
      <c r="Y124" s="739"/>
      <c r="Z124" s="739"/>
      <c r="AA124" s="739"/>
      <c r="AB124" s="739"/>
      <c r="AC124" s="739"/>
      <c r="AD124" s="739"/>
      <c r="AE124" s="739"/>
      <c r="AF124" s="739"/>
      <c r="AG124" s="739"/>
      <c r="AH124" s="739"/>
      <c r="AI124" s="739"/>
      <c r="AJ124" s="739"/>
      <c r="AK124" s="739"/>
      <c r="AL124" s="739"/>
      <c r="AM124" s="739"/>
    </row>
    <row r="125" spans="1:39">
      <c r="A125" s="663"/>
      <c r="B125" s="664"/>
      <c r="C125" s="91"/>
      <c r="D125" s="97"/>
      <c r="E125" s="97"/>
      <c r="F125" s="97"/>
      <c r="G125" s="97"/>
      <c r="H125" s="97"/>
      <c r="I125" s="97"/>
      <c r="J125" s="97"/>
      <c r="K125" s="97"/>
      <c r="L125" s="97"/>
      <c r="M125" s="97"/>
      <c r="N125" s="726" t="s">
        <v>172</v>
      </c>
      <c r="O125" s="727"/>
      <c r="P125" s="727"/>
      <c r="Q125" s="727"/>
      <c r="R125" s="727"/>
      <c r="S125" s="727"/>
      <c r="T125" s="728"/>
      <c r="U125" s="729">
        <f>SUM(賃金改善確認表!AL117:AL146)</f>
        <v>0</v>
      </c>
      <c r="V125" s="730"/>
      <c r="W125" s="730"/>
      <c r="X125" s="730"/>
      <c r="Y125" s="730"/>
      <c r="Z125" s="730"/>
      <c r="AA125" s="730"/>
      <c r="AB125" s="730"/>
      <c r="AC125" s="730"/>
      <c r="AD125" s="730"/>
      <c r="AE125" s="730"/>
      <c r="AF125" s="730"/>
      <c r="AG125" s="730"/>
      <c r="AH125" s="730"/>
      <c r="AI125" s="730"/>
      <c r="AJ125" s="730"/>
      <c r="AK125" s="730"/>
      <c r="AL125" s="730"/>
      <c r="AM125" s="731"/>
    </row>
    <row r="126" spans="1:39">
      <c r="A126" s="663"/>
      <c r="B126" s="664"/>
      <c r="C126" s="91"/>
      <c r="D126" s="97"/>
      <c r="E126" s="97"/>
      <c r="F126" s="97"/>
      <c r="G126" s="97"/>
      <c r="H126" s="97"/>
      <c r="I126" s="97"/>
      <c r="J126" s="97"/>
      <c r="K126" s="97"/>
      <c r="L126" s="97"/>
      <c r="M126" s="97"/>
      <c r="N126" s="726" t="s">
        <v>40</v>
      </c>
      <c r="O126" s="727"/>
      <c r="P126" s="727"/>
      <c r="Q126" s="727"/>
      <c r="R126" s="727"/>
      <c r="S126" s="727"/>
      <c r="T126" s="728"/>
      <c r="U126" s="729">
        <f>SUM(賃金改善確認表!AN117:AN146)</f>
        <v>0</v>
      </c>
      <c r="V126" s="730"/>
      <c r="W126" s="730"/>
      <c r="X126" s="730"/>
      <c r="Y126" s="730"/>
      <c r="Z126" s="730"/>
      <c r="AA126" s="730"/>
      <c r="AB126" s="730"/>
      <c r="AC126" s="730"/>
      <c r="AD126" s="730"/>
      <c r="AE126" s="730"/>
      <c r="AF126" s="730"/>
      <c r="AG126" s="730"/>
      <c r="AH126" s="730"/>
      <c r="AI126" s="730"/>
      <c r="AJ126" s="730"/>
      <c r="AK126" s="730"/>
      <c r="AL126" s="730"/>
      <c r="AM126" s="731"/>
    </row>
    <row r="127" spans="1:39">
      <c r="A127" s="663"/>
      <c r="B127" s="664"/>
      <c r="C127" s="91"/>
      <c r="D127" s="97"/>
      <c r="E127" s="97"/>
      <c r="F127" s="97"/>
      <c r="G127" s="97"/>
      <c r="H127" s="97"/>
      <c r="I127" s="97"/>
      <c r="J127" s="97"/>
      <c r="K127" s="97"/>
      <c r="L127" s="97"/>
      <c r="M127" s="97"/>
      <c r="N127" s="726" t="s">
        <v>33</v>
      </c>
      <c r="O127" s="727"/>
      <c r="P127" s="727"/>
      <c r="Q127" s="727"/>
      <c r="R127" s="727"/>
      <c r="S127" s="727"/>
      <c r="T127" s="728"/>
      <c r="U127" s="729">
        <f>SUM(賃金改善確認表!AP117:AP146)</f>
        <v>0</v>
      </c>
      <c r="V127" s="730"/>
      <c r="W127" s="730"/>
      <c r="X127" s="730"/>
      <c r="Y127" s="730"/>
      <c r="Z127" s="730"/>
      <c r="AA127" s="730"/>
      <c r="AB127" s="730"/>
      <c r="AC127" s="730"/>
      <c r="AD127" s="730"/>
      <c r="AE127" s="730"/>
      <c r="AF127" s="730"/>
      <c r="AG127" s="730"/>
      <c r="AH127" s="730"/>
      <c r="AI127" s="730"/>
      <c r="AJ127" s="730"/>
      <c r="AK127" s="730"/>
      <c r="AL127" s="730"/>
      <c r="AM127" s="731"/>
    </row>
    <row r="128" spans="1:39">
      <c r="A128" s="663"/>
      <c r="B128" s="664"/>
      <c r="C128" s="91"/>
      <c r="D128" s="97"/>
      <c r="E128" s="97"/>
      <c r="F128" s="97"/>
      <c r="G128" s="97"/>
      <c r="H128" s="97"/>
      <c r="I128" s="97"/>
      <c r="J128" s="97"/>
      <c r="K128" s="97"/>
      <c r="L128" s="97"/>
      <c r="M128" s="97"/>
      <c r="N128" s="726" t="s">
        <v>34</v>
      </c>
      <c r="O128" s="727"/>
      <c r="P128" s="727"/>
      <c r="Q128" s="727"/>
      <c r="R128" s="727"/>
      <c r="S128" s="727"/>
      <c r="T128" s="728"/>
      <c r="U128" s="729">
        <f>SUM(賃金改善確認表!AR117:AR146)</f>
        <v>0</v>
      </c>
      <c r="V128" s="730"/>
      <c r="W128" s="730"/>
      <c r="X128" s="730"/>
      <c r="Y128" s="730"/>
      <c r="Z128" s="730"/>
      <c r="AA128" s="730"/>
      <c r="AB128" s="730"/>
      <c r="AC128" s="730"/>
      <c r="AD128" s="730"/>
      <c r="AE128" s="730"/>
      <c r="AF128" s="730"/>
      <c r="AG128" s="730"/>
      <c r="AH128" s="730"/>
      <c r="AI128" s="730"/>
      <c r="AJ128" s="730"/>
      <c r="AK128" s="730"/>
      <c r="AL128" s="730"/>
      <c r="AM128" s="731"/>
    </row>
    <row r="129" spans="1:40">
      <c r="A129" s="663"/>
      <c r="B129" s="664"/>
      <c r="C129" s="91"/>
      <c r="D129" s="97"/>
      <c r="E129" s="97"/>
      <c r="F129" s="97"/>
      <c r="G129" s="97"/>
      <c r="H129" s="97"/>
      <c r="I129" s="97"/>
      <c r="J129" s="97"/>
      <c r="K129" s="97"/>
      <c r="L129" s="97"/>
      <c r="M129" s="97"/>
      <c r="N129" s="726" t="s">
        <v>35</v>
      </c>
      <c r="O129" s="727"/>
      <c r="P129" s="727"/>
      <c r="Q129" s="727"/>
      <c r="R129" s="727"/>
      <c r="S129" s="727"/>
      <c r="T129" s="728"/>
      <c r="U129" s="729">
        <f>SUM(賃金改善確認表!AT117:AT146)</f>
        <v>0</v>
      </c>
      <c r="V129" s="730"/>
      <c r="W129" s="730"/>
      <c r="X129" s="730"/>
      <c r="Y129" s="730"/>
      <c r="Z129" s="730"/>
      <c r="AA129" s="730"/>
      <c r="AB129" s="730"/>
      <c r="AC129" s="730"/>
      <c r="AD129" s="730"/>
      <c r="AE129" s="730"/>
      <c r="AF129" s="730"/>
      <c r="AG129" s="730"/>
      <c r="AH129" s="730"/>
      <c r="AI129" s="730"/>
      <c r="AJ129" s="730"/>
      <c r="AK129" s="730"/>
      <c r="AL129" s="730"/>
      <c r="AM129" s="731"/>
    </row>
    <row r="130" spans="1:40">
      <c r="A130" s="663"/>
      <c r="B130" s="664"/>
      <c r="C130" s="91"/>
      <c r="D130" s="97"/>
      <c r="E130" s="97"/>
      <c r="F130" s="97"/>
      <c r="G130" s="97"/>
      <c r="H130" s="97"/>
      <c r="I130" s="97"/>
      <c r="J130" s="97"/>
      <c r="K130" s="97"/>
      <c r="L130" s="97"/>
      <c r="M130" s="97"/>
      <c r="N130" s="726" t="s">
        <v>173</v>
      </c>
      <c r="O130" s="727"/>
      <c r="P130" s="727"/>
      <c r="Q130" s="727"/>
      <c r="R130" s="727"/>
      <c r="S130" s="727"/>
      <c r="T130" s="728"/>
      <c r="U130" s="729">
        <f>SUM(賃金改善確認表!AV117:AV146)</f>
        <v>0</v>
      </c>
      <c r="V130" s="730"/>
      <c r="W130" s="730"/>
      <c r="X130" s="730"/>
      <c r="Y130" s="730"/>
      <c r="Z130" s="730"/>
      <c r="AA130" s="730"/>
      <c r="AB130" s="730"/>
      <c r="AC130" s="730"/>
      <c r="AD130" s="730"/>
      <c r="AE130" s="730"/>
      <c r="AF130" s="730"/>
      <c r="AG130" s="730"/>
      <c r="AH130" s="730"/>
      <c r="AI130" s="730"/>
      <c r="AJ130" s="730"/>
      <c r="AK130" s="730"/>
      <c r="AL130" s="730"/>
      <c r="AM130" s="731"/>
    </row>
    <row r="131" spans="1:40">
      <c r="A131" s="635"/>
      <c r="B131" s="636"/>
      <c r="C131" s="93"/>
      <c r="D131" s="100"/>
      <c r="E131" s="100"/>
      <c r="F131" s="100"/>
      <c r="G131" s="100"/>
      <c r="H131" s="100"/>
      <c r="I131" s="100"/>
      <c r="J131" s="100"/>
      <c r="K131" s="100"/>
      <c r="L131" s="100"/>
      <c r="M131" s="100"/>
      <c r="N131" s="732" t="s">
        <v>174</v>
      </c>
      <c r="O131" s="733"/>
      <c r="P131" s="733"/>
      <c r="Q131" s="733"/>
      <c r="R131" s="733"/>
      <c r="S131" s="733"/>
      <c r="T131" s="734"/>
      <c r="U131" s="735">
        <f>SUM(賃金改善確認表!AX117:AX146)</f>
        <v>0</v>
      </c>
      <c r="V131" s="736"/>
      <c r="W131" s="736"/>
      <c r="X131" s="736"/>
      <c r="Y131" s="736"/>
      <c r="Z131" s="736"/>
      <c r="AA131" s="736"/>
      <c r="AB131" s="736"/>
      <c r="AC131" s="736"/>
      <c r="AD131" s="736"/>
      <c r="AE131" s="736"/>
      <c r="AF131" s="736"/>
      <c r="AG131" s="736"/>
      <c r="AH131" s="736"/>
      <c r="AI131" s="736"/>
      <c r="AJ131" s="736"/>
      <c r="AK131" s="736"/>
      <c r="AL131" s="736"/>
      <c r="AM131" s="737"/>
    </row>
    <row r="132" spans="1:40">
      <c r="A132" s="633" t="s">
        <v>176</v>
      </c>
      <c r="B132" s="634"/>
      <c r="C132" s="687" t="s">
        <v>133</v>
      </c>
      <c r="D132" s="637"/>
      <c r="E132" s="637"/>
      <c r="F132" s="637"/>
      <c r="G132" s="637"/>
      <c r="H132" s="637"/>
      <c r="I132" s="637"/>
      <c r="J132" s="637"/>
      <c r="K132" s="637"/>
      <c r="L132" s="637"/>
      <c r="M132" s="637"/>
      <c r="N132" s="637"/>
      <c r="O132" s="637"/>
      <c r="P132" s="637"/>
      <c r="Q132" s="637"/>
      <c r="R132" s="637"/>
      <c r="S132" s="637"/>
      <c r="T132" s="669"/>
      <c r="U132" s="744" t="e">
        <f>SUM(賃金改善確認表!AZ117:BF146)+SUM(賃金改善確認表!AZ179:AZ198)</f>
        <v>#DIV/0!</v>
      </c>
      <c r="V132" s="745"/>
      <c r="W132" s="745"/>
      <c r="X132" s="745"/>
      <c r="Y132" s="745"/>
      <c r="Z132" s="745"/>
      <c r="AA132" s="745"/>
      <c r="AB132" s="745"/>
      <c r="AC132" s="745"/>
      <c r="AD132" s="745"/>
      <c r="AE132" s="745"/>
      <c r="AF132" s="745"/>
      <c r="AG132" s="745"/>
      <c r="AH132" s="745"/>
      <c r="AI132" s="745"/>
      <c r="AJ132" s="745"/>
      <c r="AK132" s="745"/>
      <c r="AL132" s="745"/>
      <c r="AM132" s="746"/>
    </row>
    <row r="133" spans="1:40">
      <c r="A133" s="635"/>
      <c r="B133" s="636"/>
      <c r="C133" s="703" t="s">
        <v>130</v>
      </c>
      <c r="D133" s="644"/>
      <c r="E133" s="644"/>
      <c r="F133" s="644"/>
      <c r="G133" s="644"/>
      <c r="H133" s="644"/>
      <c r="I133" s="644"/>
      <c r="J133" s="644"/>
      <c r="K133" s="644"/>
      <c r="L133" s="644"/>
      <c r="M133" s="644"/>
      <c r="N133" s="644"/>
      <c r="O133" s="644"/>
      <c r="P133" s="644"/>
      <c r="Q133" s="644"/>
      <c r="R133" s="644"/>
      <c r="S133" s="644"/>
      <c r="T133" s="704"/>
      <c r="U133" s="735"/>
      <c r="V133" s="736"/>
      <c r="W133" s="736"/>
      <c r="X133" s="736"/>
      <c r="Y133" s="736"/>
      <c r="Z133" s="736"/>
      <c r="AA133" s="736"/>
      <c r="AB133" s="736"/>
      <c r="AC133" s="736"/>
      <c r="AD133" s="736"/>
      <c r="AE133" s="736"/>
      <c r="AF133" s="736"/>
      <c r="AG133" s="736"/>
      <c r="AH133" s="736"/>
      <c r="AI133" s="736"/>
      <c r="AJ133" s="736"/>
      <c r="AK133" s="736"/>
      <c r="AL133" s="736"/>
      <c r="AM133" s="737"/>
    </row>
    <row r="134" spans="1:40">
      <c r="A134" s="633" t="s">
        <v>177</v>
      </c>
      <c r="B134" s="634"/>
      <c r="C134" s="743" t="s">
        <v>162</v>
      </c>
      <c r="D134" s="676"/>
      <c r="E134" s="676"/>
      <c r="F134" s="676"/>
      <c r="G134" s="676"/>
      <c r="H134" s="676"/>
      <c r="I134" s="676"/>
      <c r="J134" s="676"/>
      <c r="K134" s="676"/>
      <c r="L134" s="676"/>
      <c r="M134" s="676"/>
      <c r="N134" s="676"/>
      <c r="O134" s="676"/>
      <c r="P134" s="676"/>
      <c r="Q134" s="676"/>
      <c r="R134" s="676"/>
      <c r="S134" s="676"/>
      <c r="T134" s="677"/>
      <c r="U134" s="744" t="e">
        <f>SUM(賃金改善確認表!AZ117:BF146)</f>
        <v>#DIV/0!</v>
      </c>
      <c r="V134" s="745"/>
      <c r="W134" s="745"/>
      <c r="X134" s="745"/>
      <c r="Y134" s="745"/>
      <c r="Z134" s="745"/>
      <c r="AA134" s="745"/>
      <c r="AB134" s="745"/>
      <c r="AC134" s="745"/>
      <c r="AD134" s="745"/>
      <c r="AE134" s="745"/>
      <c r="AF134" s="745"/>
      <c r="AG134" s="745"/>
      <c r="AH134" s="745"/>
      <c r="AI134" s="745"/>
      <c r="AJ134" s="745"/>
      <c r="AK134" s="745"/>
      <c r="AL134" s="745"/>
      <c r="AM134" s="746"/>
    </row>
    <row r="135" spans="1:40">
      <c r="A135" s="635"/>
      <c r="B135" s="636"/>
      <c r="C135" s="703" t="s">
        <v>130</v>
      </c>
      <c r="D135" s="644"/>
      <c r="E135" s="644"/>
      <c r="F135" s="644"/>
      <c r="G135" s="644"/>
      <c r="H135" s="644"/>
      <c r="I135" s="644"/>
      <c r="J135" s="644"/>
      <c r="K135" s="644"/>
      <c r="L135" s="644"/>
      <c r="M135" s="644"/>
      <c r="N135" s="644"/>
      <c r="O135" s="644"/>
      <c r="P135" s="644"/>
      <c r="Q135" s="644"/>
      <c r="R135" s="644"/>
      <c r="S135" s="644"/>
      <c r="T135" s="704"/>
      <c r="U135" s="735"/>
      <c r="V135" s="736"/>
      <c r="W135" s="736"/>
      <c r="X135" s="736"/>
      <c r="Y135" s="736"/>
      <c r="Z135" s="736"/>
      <c r="AA135" s="736"/>
      <c r="AB135" s="736"/>
      <c r="AC135" s="736"/>
      <c r="AD135" s="736"/>
      <c r="AE135" s="736"/>
      <c r="AF135" s="736"/>
      <c r="AG135" s="736"/>
      <c r="AH135" s="736"/>
      <c r="AI135" s="736"/>
      <c r="AJ135" s="736"/>
      <c r="AK135" s="736"/>
      <c r="AL135" s="736"/>
      <c r="AM135" s="737"/>
    </row>
    <row r="136" spans="1:40">
      <c r="A136" s="633" t="s">
        <v>178</v>
      </c>
      <c r="B136" s="634"/>
      <c r="C136" s="687" t="s">
        <v>136</v>
      </c>
      <c r="D136" s="637"/>
      <c r="E136" s="637"/>
      <c r="F136" s="637"/>
      <c r="G136" s="637"/>
      <c r="H136" s="637"/>
      <c r="I136" s="637"/>
      <c r="J136" s="637"/>
      <c r="K136" s="637"/>
      <c r="L136" s="637"/>
      <c r="M136" s="637"/>
      <c r="N136" s="637"/>
      <c r="O136" s="637"/>
      <c r="P136" s="637"/>
      <c r="Q136" s="637"/>
      <c r="R136" s="637"/>
      <c r="S136" s="637"/>
      <c r="T136" s="669"/>
      <c r="U136" s="638">
        <f>SUM(賃金改善確認表!AH117:AH146)+SUM(賃金改善確認表!BA179:BA198)</f>
        <v>0</v>
      </c>
      <c r="V136" s="639"/>
      <c r="W136" s="639"/>
      <c r="X136" s="639"/>
      <c r="Y136" s="639"/>
      <c r="Z136" s="639"/>
      <c r="AA136" s="639"/>
      <c r="AB136" s="639"/>
      <c r="AC136" s="639"/>
      <c r="AD136" s="639"/>
      <c r="AE136" s="639"/>
      <c r="AF136" s="639"/>
      <c r="AG136" s="639"/>
      <c r="AH136" s="639"/>
      <c r="AI136" s="639"/>
      <c r="AJ136" s="639"/>
      <c r="AK136" s="639"/>
      <c r="AL136" s="639"/>
      <c r="AM136" s="640"/>
    </row>
    <row r="137" spans="1:40">
      <c r="A137" s="635"/>
      <c r="B137" s="636"/>
      <c r="C137" s="703" t="s">
        <v>137</v>
      </c>
      <c r="D137" s="644"/>
      <c r="E137" s="644"/>
      <c r="F137" s="644"/>
      <c r="G137" s="644"/>
      <c r="H137" s="644"/>
      <c r="I137" s="644"/>
      <c r="J137" s="644"/>
      <c r="K137" s="644"/>
      <c r="L137" s="644"/>
      <c r="M137" s="644"/>
      <c r="N137" s="644"/>
      <c r="O137" s="644"/>
      <c r="P137" s="644"/>
      <c r="Q137" s="644"/>
      <c r="R137" s="644"/>
      <c r="S137" s="644"/>
      <c r="T137" s="704"/>
      <c r="U137" s="641"/>
      <c r="V137" s="642"/>
      <c r="W137" s="642"/>
      <c r="X137" s="642"/>
      <c r="Y137" s="642"/>
      <c r="Z137" s="642"/>
      <c r="AA137" s="642"/>
      <c r="AB137" s="642"/>
      <c r="AC137" s="642"/>
      <c r="AD137" s="642"/>
      <c r="AE137" s="642"/>
      <c r="AF137" s="642"/>
      <c r="AG137" s="642"/>
      <c r="AH137" s="642"/>
      <c r="AI137" s="642"/>
      <c r="AJ137" s="642"/>
      <c r="AK137" s="642"/>
      <c r="AL137" s="642"/>
      <c r="AM137" s="643"/>
    </row>
    <row r="138" spans="1:40">
      <c r="A138" s="633" t="s">
        <v>179</v>
      </c>
      <c r="B138" s="634"/>
      <c r="C138" s="687" t="s">
        <v>165</v>
      </c>
      <c r="D138" s="637"/>
      <c r="E138" s="637"/>
      <c r="F138" s="637"/>
      <c r="G138" s="637"/>
      <c r="H138" s="637"/>
      <c r="I138" s="637"/>
      <c r="J138" s="637"/>
      <c r="K138" s="637"/>
      <c r="L138" s="637"/>
      <c r="M138" s="637"/>
      <c r="N138" s="637"/>
      <c r="O138" s="637"/>
      <c r="P138" s="637"/>
      <c r="Q138" s="637"/>
      <c r="R138" s="637"/>
      <c r="S138" s="637"/>
      <c r="T138" s="669"/>
      <c r="U138" s="638">
        <f>IF(U136=0,0,ROUNDDOWN(U136/U132,0))</f>
        <v>0</v>
      </c>
      <c r="V138" s="639"/>
      <c r="W138" s="639"/>
      <c r="X138" s="639"/>
      <c r="Y138" s="639"/>
      <c r="Z138" s="639"/>
      <c r="AA138" s="639"/>
      <c r="AB138" s="639"/>
      <c r="AC138" s="639"/>
      <c r="AD138" s="639"/>
      <c r="AE138" s="639"/>
      <c r="AF138" s="639"/>
      <c r="AG138" s="639"/>
      <c r="AH138" s="639"/>
      <c r="AI138" s="639"/>
      <c r="AJ138" s="639"/>
      <c r="AK138" s="639"/>
      <c r="AL138" s="639"/>
      <c r="AM138" s="640"/>
    </row>
    <row r="139" spans="1:40">
      <c r="A139" s="635"/>
      <c r="B139" s="636"/>
      <c r="C139" s="703" t="s">
        <v>140</v>
      </c>
      <c r="D139" s="644"/>
      <c r="E139" s="644"/>
      <c r="F139" s="644"/>
      <c r="G139" s="644"/>
      <c r="H139" s="644"/>
      <c r="I139" s="644"/>
      <c r="J139" s="644"/>
      <c r="K139" s="644"/>
      <c r="L139" s="644"/>
      <c r="M139" s="644"/>
      <c r="N139" s="644"/>
      <c r="O139" s="644"/>
      <c r="P139" s="644"/>
      <c r="Q139" s="644"/>
      <c r="R139" s="644"/>
      <c r="S139" s="644"/>
      <c r="T139" s="704"/>
      <c r="U139" s="641"/>
      <c r="V139" s="702"/>
      <c r="W139" s="642"/>
      <c r="X139" s="642"/>
      <c r="Y139" s="642"/>
      <c r="Z139" s="642"/>
      <c r="AA139" s="642"/>
      <c r="AB139" s="642"/>
      <c r="AC139" s="642"/>
      <c r="AD139" s="642"/>
      <c r="AE139" s="642"/>
      <c r="AF139" s="642"/>
      <c r="AG139" s="642"/>
      <c r="AH139" s="642"/>
      <c r="AI139" s="642"/>
      <c r="AJ139" s="642"/>
      <c r="AK139" s="642"/>
      <c r="AL139" s="642"/>
      <c r="AM139" s="643"/>
    </row>
    <row r="140" spans="1:40">
      <c r="A140" s="705" t="s">
        <v>180</v>
      </c>
      <c r="B140" s="705"/>
      <c r="C140" s="687" t="s">
        <v>142</v>
      </c>
      <c r="D140" s="637"/>
      <c r="E140" s="637"/>
      <c r="F140" s="637"/>
      <c r="G140" s="637"/>
      <c r="H140" s="637"/>
      <c r="I140" s="637"/>
      <c r="J140" s="637"/>
      <c r="K140" s="637"/>
      <c r="L140" s="637"/>
      <c r="M140" s="637"/>
      <c r="N140" s="637"/>
      <c r="O140" s="637"/>
      <c r="P140" s="637"/>
      <c r="Q140" s="637"/>
      <c r="R140" s="637"/>
      <c r="S140" s="637"/>
      <c r="T140" s="669"/>
      <c r="U140" s="633" t="s">
        <v>208</v>
      </c>
      <c r="V140" s="668"/>
      <c r="W140" s="655">
        <f>U144-U145</f>
        <v>0</v>
      </c>
      <c r="X140" s="655"/>
      <c r="Y140" s="655"/>
      <c r="Z140" s="655"/>
      <c r="AA140" s="655"/>
      <c r="AB140" s="655"/>
      <c r="AC140" s="655"/>
      <c r="AD140" s="655"/>
      <c r="AE140" s="655"/>
      <c r="AF140" s="655"/>
      <c r="AG140" s="655"/>
      <c r="AH140" s="655"/>
      <c r="AI140" s="655"/>
      <c r="AJ140" s="655"/>
      <c r="AK140" s="655"/>
      <c r="AL140" s="655"/>
      <c r="AM140" s="656"/>
      <c r="AN140" s="58"/>
    </row>
    <row r="141" spans="1:40" ht="13.5" customHeight="1">
      <c r="A141" s="705"/>
      <c r="B141" s="705"/>
      <c r="C141" s="681" t="s">
        <v>143</v>
      </c>
      <c r="D141" s="682"/>
      <c r="E141" s="682"/>
      <c r="F141" s="682"/>
      <c r="G141" s="682"/>
      <c r="H141" s="682"/>
      <c r="I141" s="682"/>
      <c r="J141" s="682"/>
      <c r="K141" s="682"/>
      <c r="L141" s="682"/>
      <c r="M141" s="682"/>
      <c r="N141" s="682"/>
      <c r="O141" s="682"/>
      <c r="P141" s="682"/>
      <c r="Q141" s="682"/>
      <c r="R141" s="682"/>
      <c r="S141" s="682"/>
      <c r="T141" s="683"/>
      <c r="U141" s="663"/>
      <c r="V141" s="716"/>
      <c r="W141" s="657"/>
      <c r="X141" s="657"/>
      <c r="Y141" s="657"/>
      <c r="Z141" s="657"/>
      <c r="AA141" s="657"/>
      <c r="AB141" s="657"/>
      <c r="AC141" s="657"/>
      <c r="AD141" s="657"/>
      <c r="AE141" s="657"/>
      <c r="AF141" s="657"/>
      <c r="AG141" s="657"/>
      <c r="AH141" s="657"/>
      <c r="AI141" s="657"/>
      <c r="AJ141" s="657"/>
      <c r="AK141" s="657"/>
      <c r="AL141" s="657"/>
      <c r="AM141" s="658"/>
      <c r="AN141" s="58"/>
    </row>
    <row r="142" spans="1:40">
      <c r="A142" s="705"/>
      <c r="B142" s="705"/>
      <c r="C142" s="681"/>
      <c r="D142" s="682"/>
      <c r="E142" s="682"/>
      <c r="F142" s="682"/>
      <c r="G142" s="682"/>
      <c r="H142" s="682"/>
      <c r="I142" s="682"/>
      <c r="J142" s="682"/>
      <c r="K142" s="682"/>
      <c r="L142" s="682"/>
      <c r="M142" s="682"/>
      <c r="N142" s="682"/>
      <c r="O142" s="682"/>
      <c r="P142" s="682"/>
      <c r="Q142" s="682"/>
      <c r="R142" s="682"/>
      <c r="S142" s="682"/>
      <c r="T142" s="683"/>
      <c r="U142" s="663"/>
      <c r="V142" s="716"/>
      <c r="W142" s="657"/>
      <c r="X142" s="657"/>
      <c r="Y142" s="657"/>
      <c r="Z142" s="657"/>
      <c r="AA142" s="657"/>
      <c r="AB142" s="657"/>
      <c r="AC142" s="657"/>
      <c r="AD142" s="657"/>
      <c r="AE142" s="657"/>
      <c r="AF142" s="657"/>
      <c r="AG142" s="657"/>
      <c r="AH142" s="657"/>
      <c r="AI142" s="657"/>
      <c r="AJ142" s="657"/>
      <c r="AK142" s="657"/>
      <c r="AL142" s="657"/>
      <c r="AM142" s="658"/>
      <c r="AN142" s="58"/>
    </row>
    <row r="143" spans="1:40">
      <c r="A143" s="705"/>
      <c r="B143" s="705"/>
      <c r="C143" s="706"/>
      <c r="D143" s="707"/>
      <c r="E143" s="707"/>
      <c r="F143" s="707"/>
      <c r="G143" s="707"/>
      <c r="H143" s="707"/>
      <c r="I143" s="707"/>
      <c r="J143" s="707"/>
      <c r="K143" s="707"/>
      <c r="L143" s="707"/>
      <c r="M143" s="707"/>
      <c r="N143" s="707"/>
      <c r="O143" s="707"/>
      <c r="P143" s="707"/>
      <c r="Q143" s="707"/>
      <c r="R143" s="707"/>
      <c r="S143" s="707"/>
      <c r="T143" s="708"/>
      <c r="U143" s="717"/>
      <c r="V143" s="688"/>
      <c r="W143" s="659"/>
      <c r="X143" s="659"/>
      <c r="Y143" s="659"/>
      <c r="Z143" s="659"/>
      <c r="AA143" s="659"/>
      <c r="AB143" s="659"/>
      <c r="AC143" s="659"/>
      <c r="AD143" s="659"/>
      <c r="AE143" s="659"/>
      <c r="AF143" s="659"/>
      <c r="AG143" s="659"/>
      <c r="AH143" s="659"/>
      <c r="AI143" s="659"/>
      <c r="AJ143" s="659"/>
      <c r="AK143" s="659"/>
      <c r="AL143" s="659"/>
      <c r="AM143" s="660"/>
      <c r="AN143" s="58"/>
    </row>
    <row r="144" spans="1:40" ht="13.5" customHeight="1">
      <c r="A144" s="705"/>
      <c r="B144" s="705"/>
      <c r="C144" s="89"/>
      <c r="D144" s="90" t="s">
        <v>113</v>
      </c>
      <c r="E144" s="709" t="s">
        <v>114</v>
      </c>
      <c r="F144" s="709"/>
      <c r="G144" s="709"/>
      <c r="H144" s="709"/>
      <c r="I144" s="709"/>
      <c r="J144" s="709"/>
      <c r="K144" s="709"/>
      <c r="L144" s="709"/>
      <c r="M144" s="709"/>
      <c r="N144" s="709"/>
      <c r="O144" s="709"/>
      <c r="P144" s="709"/>
      <c r="Q144" s="709"/>
      <c r="R144" s="709"/>
      <c r="S144" s="709"/>
      <c r="T144" s="710"/>
      <c r="U144" s="711">
        <f>SUM(賃金改善確認表!W117:W146)-(SUM(賃金改善確認表!X117:X146)+SUM(賃金改善確認表!Y117:Y146))+SUM(賃金改善確認表!AC117:AC146)+SUM(賃金改善確認表!AG117:AG146)</f>
        <v>0</v>
      </c>
      <c r="V144" s="712"/>
      <c r="W144" s="712"/>
      <c r="X144" s="712"/>
      <c r="Y144" s="712"/>
      <c r="Z144" s="712"/>
      <c r="AA144" s="712"/>
      <c r="AB144" s="712"/>
      <c r="AC144" s="712"/>
      <c r="AD144" s="712"/>
      <c r="AE144" s="712"/>
      <c r="AF144" s="712"/>
      <c r="AG144" s="712"/>
      <c r="AH144" s="712"/>
      <c r="AI144" s="712"/>
      <c r="AJ144" s="712"/>
      <c r="AK144" s="712"/>
      <c r="AL144" s="712"/>
      <c r="AM144" s="713"/>
    </row>
    <row r="145" spans="1:39" ht="13.5" customHeight="1">
      <c r="A145" s="705"/>
      <c r="B145" s="705"/>
      <c r="C145" s="91"/>
      <c r="D145" s="92" t="s">
        <v>116</v>
      </c>
      <c r="E145" s="682" t="s">
        <v>146</v>
      </c>
      <c r="F145" s="682"/>
      <c r="G145" s="682"/>
      <c r="H145" s="682"/>
      <c r="I145" s="682"/>
      <c r="J145" s="682"/>
      <c r="K145" s="682"/>
      <c r="L145" s="682"/>
      <c r="M145" s="682"/>
      <c r="N145" s="682"/>
      <c r="O145" s="682"/>
      <c r="P145" s="682"/>
      <c r="Q145" s="682"/>
      <c r="R145" s="682"/>
      <c r="S145" s="682"/>
      <c r="T145" s="683"/>
      <c r="U145" s="711">
        <f>SUM(賃金改善確認表!AB117:AB146)+SUM(賃金改善確認表!AC117:AC146)</f>
        <v>0</v>
      </c>
      <c r="V145" s="712"/>
      <c r="W145" s="712"/>
      <c r="X145" s="712"/>
      <c r="Y145" s="712"/>
      <c r="Z145" s="712"/>
      <c r="AA145" s="712"/>
      <c r="AB145" s="712"/>
      <c r="AC145" s="712"/>
      <c r="AD145" s="712"/>
      <c r="AE145" s="712"/>
      <c r="AF145" s="712"/>
      <c r="AG145" s="712"/>
      <c r="AH145" s="712"/>
      <c r="AI145" s="712"/>
      <c r="AJ145" s="712"/>
      <c r="AK145" s="712"/>
      <c r="AL145" s="712"/>
      <c r="AM145" s="713"/>
    </row>
    <row r="146" spans="1:39" ht="13.5" customHeight="1">
      <c r="A146" s="705"/>
      <c r="B146" s="705"/>
      <c r="C146" s="91"/>
      <c r="D146" s="92"/>
      <c r="E146" s="682"/>
      <c r="F146" s="682"/>
      <c r="G146" s="682"/>
      <c r="H146" s="682"/>
      <c r="I146" s="682"/>
      <c r="J146" s="682"/>
      <c r="K146" s="682"/>
      <c r="L146" s="682"/>
      <c r="M146" s="682"/>
      <c r="N146" s="682"/>
      <c r="O146" s="682"/>
      <c r="P146" s="682"/>
      <c r="Q146" s="682"/>
      <c r="R146" s="682"/>
      <c r="S146" s="682"/>
      <c r="T146" s="683"/>
      <c r="U146" s="714"/>
      <c r="V146" s="702"/>
      <c r="W146" s="702"/>
      <c r="X146" s="702"/>
      <c r="Y146" s="702"/>
      <c r="Z146" s="702"/>
      <c r="AA146" s="702"/>
      <c r="AB146" s="702"/>
      <c r="AC146" s="702"/>
      <c r="AD146" s="702"/>
      <c r="AE146" s="702"/>
      <c r="AF146" s="702"/>
      <c r="AG146" s="702"/>
      <c r="AH146" s="702"/>
      <c r="AI146" s="702"/>
      <c r="AJ146" s="702"/>
      <c r="AK146" s="702"/>
      <c r="AL146" s="702"/>
      <c r="AM146" s="715"/>
    </row>
    <row r="147" spans="1:39" ht="13.5" customHeight="1">
      <c r="A147" s="705"/>
      <c r="B147" s="705"/>
      <c r="C147" s="91"/>
      <c r="D147" s="92"/>
      <c r="E147" s="682"/>
      <c r="F147" s="682"/>
      <c r="G147" s="682"/>
      <c r="H147" s="682"/>
      <c r="I147" s="682"/>
      <c r="J147" s="682"/>
      <c r="K147" s="682"/>
      <c r="L147" s="682"/>
      <c r="M147" s="682"/>
      <c r="N147" s="682"/>
      <c r="O147" s="682"/>
      <c r="P147" s="682"/>
      <c r="Q147" s="682"/>
      <c r="R147" s="682"/>
      <c r="S147" s="682"/>
      <c r="T147" s="683"/>
      <c r="U147" s="714"/>
      <c r="V147" s="702"/>
      <c r="W147" s="702"/>
      <c r="X147" s="702"/>
      <c r="Y147" s="702"/>
      <c r="Z147" s="702"/>
      <c r="AA147" s="702"/>
      <c r="AB147" s="702"/>
      <c r="AC147" s="702"/>
      <c r="AD147" s="702"/>
      <c r="AE147" s="702"/>
      <c r="AF147" s="702"/>
      <c r="AG147" s="702"/>
      <c r="AH147" s="702"/>
      <c r="AI147" s="702"/>
      <c r="AJ147" s="702"/>
      <c r="AK147" s="702"/>
      <c r="AL147" s="702"/>
      <c r="AM147" s="715"/>
    </row>
    <row r="148" spans="1:39">
      <c r="A148" s="705"/>
      <c r="B148" s="705"/>
      <c r="C148" s="93"/>
      <c r="D148" s="94"/>
      <c r="E148" s="685"/>
      <c r="F148" s="685"/>
      <c r="G148" s="685"/>
      <c r="H148" s="685"/>
      <c r="I148" s="685"/>
      <c r="J148" s="685"/>
      <c r="K148" s="685"/>
      <c r="L148" s="685"/>
      <c r="M148" s="685"/>
      <c r="N148" s="685"/>
      <c r="O148" s="685"/>
      <c r="P148" s="685"/>
      <c r="Q148" s="685"/>
      <c r="R148" s="685"/>
      <c r="S148" s="685"/>
      <c r="T148" s="686"/>
      <c r="U148" s="641"/>
      <c r="V148" s="642"/>
      <c r="W148" s="642"/>
      <c r="X148" s="642"/>
      <c r="Y148" s="642"/>
      <c r="Z148" s="642"/>
      <c r="AA148" s="642"/>
      <c r="AB148" s="642"/>
      <c r="AC148" s="642"/>
      <c r="AD148" s="642"/>
      <c r="AE148" s="642"/>
      <c r="AF148" s="642"/>
      <c r="AG148" s="642"/>
      <c r="AH148" s="642"/>
      <c r="AI148" s="642"/>
      <c r="AJ148" s="642"/>
      <c r="AK148" s="642"/>
      <c r="AL148" s="642"/>
      <c r="AM148" s="643"/>
    </row>
    <row r="149" spans="1:39">
      <c r="A149" s="633" t="s">
        <v>181</v>
      </c>
      <c r="B149" s="634"/>
      <c r="C149" s="665" t="s">
        <v>148</v>
      </c>
      <c r="D149" s="666"/>
      <c r="E149" s="666"/>
      <c r="F149" s="666"/>
      <c r="G149" s="666"/>
      <c r="H149" s="666"/>
      <c r="I149" s="667"/>
      <c r="J149" s="95"/>
      <c r="K149" s="95"/>
      <c r="L149" s="95"/>
      <c r="M149" s="95"/>
      <c r="N149" s="95"/>
      <c r="O149" s="95"/>
      <c r="P149" s="95"/>
      <c r="Q149" s="95"/>
      <c r="R149" s="95"/>
      <c r="S149" s="95"/>
      <c r="T149" s="96"/>
      <c r="U149" s="633" t="str">
        <f>賃金改善確認表!A73</f>
        <v>□</v>
      </c>
      <c r="V149" s="668"/>
      <c r="W149" s="637" t="s">
        <v>57</v>
      </c>
      <c r="X149" s="637"/>
      <c r="Y149" s="637"/>
      <c r="Z149" s="637"/>
      <c r="AA149" s="637"/>
      <c r="AB149" s="637"/>
      <c r="AC149" s="637"/>
      <c r="AD149" s="637"/>
      <c r="AE149" s="637"/>
      <c r="AF149" s="637"/>
      <c r="AG149" s="637"/>
      <c r="AH149" s="637"/>
      <c r="AI149" s="637"/>
      <c r="AJ149" s="637"/>
      <c r="AK149" s="637"/>
      <c r="AL149" s="637"/>
      <c r="AM149" s="669"/>
    </row>
    <row r="150" spans="1:39">
      <c r="A150" s="663"/>
      <c r="B150" s="664"/>
      <c r="C150" s="91" t="s">
        <v>149</v>
      </c>
      <c r="D150" s="97"/>
      <c r="E150" s="97"/>
      <c r="F150" s="97"/>
      <c r="G150" s="97"/>
      <c r="H150" s="97"/>
      <c r="I150" s="97"/>
      <c r="J150" s="97"/>
      <c r="K150" s="97"/>
      <c r="L150" s="97"/>
      <c r="M150" s="97"/>
      <c r="N150" s="97"/>
      <c r="O150" s="97"/>
      <c r="P150" s="97"/>
      <c r="Q150" s="97"/>
      <c r="R150" s="97"/>
      <c r="S150" s="97"/>
      <c r="T150" s="98"/>
      <c r="U150" s="663" t="str">
        <f>賃金改善確認表!C73</f>
        <v>□</v>
      </c>
      <c r="V150" s="645"/>
      <c r="W150" s="676" t="s">
        <v>59</v>
      </c>
      <c r="X150" s="676"/>
      <c r="Y150" s="676"/>
      <c r="Z150" s="645" t="s">
        <v>204</v>
      </c>
      <c r="AA150" s="645"/>
      <c r="AB150" s="645"/>
      <c r="AC150" s="646" t="str">
        <f>入力シート!AC89&amp;""</f>
        <v/>
      </c>
      <c r="AD150" s="646"/>
      <c r="AE150" s="646"/>
      <c r="AF150" s="646"/>
      <c r="AG150" s="646"/>
      <c r="AH150" s="646"/>
      <c r="AI150" s="646"/>
      <c r="AJ150" s="646"/>
      <c r="AK150" s="646"/>
      <c r="AL150" s="646"/>
      <c r="AM150" s="647"/>
    </row>
    <row r="151" spans="1:39">
      <c r="A151" s="663"/>
      <c r="B151" s="664"/>
      <c r="C151" s="670" t="s">
        <v>150</v>
      </c>
      <c r="D151" s="671"/>
      <c r="E151" s="671"/>
      <c r="F151" s="671"/>
      <c r="G151" s="671"/>
      <c r="H151" s="671"/>
      <c r="I151" s="671"/>
      <c r="J151" s="671"/>
      <c r="K151" s="671"/>
      <c r="L151" s="671"/>
      <c r="M151" s="671"/>
      <c r="N151" s="671"/>
      <c r="O151" s="671"/>
      <c r="P151" s="671"/>
      <c r="Q151" s="671"/>
      <c r="R151" s="671"/>
      <c r="S151" s="671"/>
      <c r="T151" s="672"/>
      <c r="U151" s="663" t="str">
        <f>賃金改善確認表!E73</f>
        <v>□</v>
      </c>
      <c r="V151" s="645"/>
      <c r="W151" s="676" t="str">
        <f>入力シート!W90</f>
        <v>賞与（一時金・その他（　　　　））</v>
      </c>
      <c r="X151" s="676"/>
      <c r="Y151" s="676"/>
      <c r="Z151" s="676"/>
      <c r="AA151" s="676"/>
      <c r="AB151" s="676"/>
      <c r="AC151" s="676"/>
      <c r="AD151" s="676"/>
      <c r="AE151" s="676"/>
      <c r="AF151" s="676"/>
      <c r="AG151" s="676"/>
      <c r="AH151" s="676"/>
      <c r="AI151" s="676"/>
      <c r="AJ151" s="676"/>
      <c r="AK151" s="676"/>
      <c r="AL151" s="676"/>
      <c r="AM151" s="677"/>
    </row>
    <row r="152" spans="1:39">
      <c r="A152" s="663"/>
      <c r="B152" s="664"/>
      <c r="C152" s="673"/>
      <c r="D152" s="674"/>
      <c r="E152" s="674"/>
      <c r="F152" s="674"/>
      <c r="G152" s="674"/>
      <c r="H152" s="674"/>
      <c r="I152" s="674"/>
      <c r="J152" s="674"/>
      <c r="K152" s="674"/>
      <c r="L152" s="674"/>
      <c r="M152" s="674"/>
      <c r="N152" s="674"/>
      <c r="O152" s="674"/>
      <c r="P152" s="674"/>
      <c r="Q152" s="674"/>
      <c r="R152" s="674"/>
      <c r="S152" s="674"/>
      <c r="T152" s="675"/>
      <c r="U152" s="635" t="str">
        <f>賃金改善確認表!G73</f>
        <v>□</v>
      </c>
      <c r="V152" s="648"/>
      <c r="W152" s="644" t="s">
        <v>174</v>
      </c>
      <c r="X152" s="644"/>
      <c r="Y152" s="644"/>
      <c r="Z152" s="648" t="s">
        <v>204</v>
      </c>
      <c r="AA152" s="648"/>
      <c r="AB152" s="648"/>
      <c r="AC152" s="649" t="str">
        <f>入力シート!AC91&amp;""</f>
        <v/>
      </c>
      <c r="AD152" s="649"/>
      <c r="AE152" s="649"/>
      <c r="AF152" s="649"/>
      <c r="AG152" s="649"/>
      <c r="AH152" s="649"/>
      <c r="AI152" s="649"/>
      <c r="AJ152" s="649"/>
      <c r="AK152" s="649"/>
      <c r="AL152" s="649"/>
      <c r="AM152" s="650"/>
    </row>
    <row r="153" spans="1:39">
      <c r="A153" s="663"/>
      <c r="B153" s="664"/>
      <c r="C153" s="678" t="s">
        <v>151</v>
      </c>
      <c r="D153" s="679"/>
      <c r="E153" s="679"/>
      <c r="F153" s="679"/>
      <c r="G153" s="679"/>
      <c r="H153" s="679"/>
      <c r="I153" s="679"/>
      <c r="J153" s="679"/>
      <c r="K153" s="679"/>
      <c r="L153" s="679"/>
      <c r="M153" s="679"/>
      <c r="N153" s="679"/>
      <c r="O153" s="679"/>
      <c r="P153" s="679"/>
      <c r="Q153" s="679"/>
      <c r="R153" s="679"/>
      <c r="S153" s="679"/>
      <c r="T153" s="680"/>
      <c r="U153" s="687" t="s">
        <v>152</v>
      </c>
      <c r="V153" s="637"/>
      <c r="W153" s="637"/>
      <c r="X153" s="668" t="s">
        <v>281</v>
      </c>
      <c r="Y153" s="668"/>
      <c r="Z153" s="668" t="str">
        <f>入力シート!W92&amp;""</f>
        <v/>
      </c>
      <c r="AA153" s="668"/>
      <c r="AB153" s="95" t="s">
        <v>64</v>
      </c>
      <c r="AC153" s="668" t="str">
        <f>入力シート!Z92&amp;""</f>
        <v/>
      </c>
      <c r="AD153" s="668"/>
      <c r="AE153" s="95" t="s">
        <v>106</v>
      </c>
      <c r="AF153" s="99"/>
      <c r="AG153" s="99"/>
      <c r="AH153" s="95"/>
      <c r="AI153" s="95"/>
      <c r="AJ153" s="95"/>
      <c r="AK153" s="95"/>
      <c r="AL153" s="95"/>
      <c r="AM153" s="96"/>
    </row>
    <row r="154" spans="1:39">
      <c r="A154" s="663"/>
      <c r="B154" s="664"/>
      <c r="C154" s="681"/>
      <c r="D154" s="682"/>
      <c r="E154" s="682"/>
      <c r="F154" s="682"/>
      <c r="G154" s="682"/>
      <c r="H154" s="682"/>
      <c r="I154" s="682"/>
      <c r="J154" s="682"/>
      <c r="K154" s="682"/>
      <c r="L154" s="682"/>
      <c r="M154" s="682"/>
      <c r="N154" s="682"/>
      <c r="O154" s="682"/>
      <c r="P154" s="682"/>
      <c r="Q154" s="682"/>
      <c r="R154" s="682"/>
      <c r="S154" s="682"/>
      <c r="T154" s="683"/>
      <c r="U154" s="91"/>
      <c r="V154" s="97"/>
      <c r="W154" s="84"/>
      <c r="X154" s="688" t="s">
        <v>107</v>
      </c>
      <c r="Y154" s="688"/>
      <c r="Z154" s="688" t="s">
        <v>281</v>
      </c>
      <c r="AA154" s="688"/>
      <c r="AB154" s="688" t="str">
        <f>入力シート!AH92&amp;""</f>
        <v/>
      </c>
      <c r="AC154" s="688"/>
      <c r="AD154" s="97" t="s">
        <v>64</v>
      </c>
      <c r="AE154" s="688" t="str">
        <f>入力シート!AK92&amp;""</f>
        <v/>
      </c>
      <c r="AF154" s="688"/>
      <c r="AG154" s="97" t="s">
        <v>106</v>
      </c>
      <c r="AH154" s="97"/>
      <c r="AI154" s="97"/>
      <c r="AJ154" s="97"/>
      <c r="AK154" s="97"/>
      <c r="AL154" s="97"/>
      <c r="AM154" s="98"/>
    </row>
    <row r="155" spans="1:39">
      <c r="A155" s="663"/>
      <c r="B155" s="664"/>
      <c r="C155" s="681"/>
      <c r="D155" s="682"/>
      <c r="E155" s="682"/>
      <c r="F155" s="682"/>
      <c r="G155" s="682"/>
      <c r="H155" s="682"/>
      <c r="I155" s="682"/>
      <c r="J155" s="682"/>
      <c r="K155" s="682"/>
      <c r="L155" s="682"/>
      <c r="M155" s="682"/>
      <c r="N155" s="682"/>
      <c r="O155" s="682"/>
      <c r="P155" s="682"/>
      <c r="Q155" s="682"/>
      <c r="R155" s="682"/>
      <c r="S155" s="682"/>
      <c r="T155" s="683"/>
      <c r="U155" s="689" t="s">
        <v>153</v>
      </c>
      <c r="V155" s="690"/>
      <c r="W155" s="690"/>
      <c r="X155" s="690" t="s">
        <v>154</v>
      </c>
      <c r="Y155" s="690"/>
      <c r="Z155" s="690"/>
      <c r="AA155" s="690"/>
      <c r="AB155" s="690"/>
      <c r="AC155" s="690"/>
      <c r="AD155" s="690"/>
      <c r="AE155" s="690"/>
      <c r="AF155" s="690"/>
      <c r="AG155" s="690"/>
      <c r="AH155" s="690"/>
      <c r="AI155" s="690"/>
      <c r="AJ155" s="690"/>
      <c r="AK155" s="690"/>
      <c r="AL155" s="690"/>
      <c r="AM155" s="695"/>
    </row>
    <row r="156" spans="1:39" ht="25.5" customHeight="1">
      <c r="A156" s="663"/>
      <c r="B156" s="664"/>
      <c r="C156" s="681"/>
      <c r="D156" s="682"/>
      <c r="E156" s="682"/>
      <c r="F156" s="682"/>
      <c r="G156" s="682"/>
      <c r="H156" s="682"/>
      <c r="I156" s="682"/>
      <c r="J156" s="682"/>
      <c r="K156" s="682"/>
      <c r="L156" s="682"/>
      <c r="M156" s="682"/>
      <c r="N156" s="682"/>
      <c r="O156" s="682"/>
      <c r="P156" s="682"/>
      <c r="Q156" s="682"/>
      <c r="R156" s="682"/>
      <c r="S156" s="682"/>
      <c r="T156" s="683"/>
      <c r="U156" s="696" t="str">
        <f>入力シート!U93&amp;""</f>
        <v/>
      </c>
      <c r="V156" s="697"/>
      <c r="W156" s="697"/>
      <c r="X156" s="697"/>
      <c r="Y156" s="697"/>
      <c r="Z156" s="697"/>
      <c r="AA156" s="697"/>
      <c r="AB156" s="697"/>
      <c r="AC156" s="697"/>
      <c r="AD156" s="697"/>
      <c r="AE156" s="697"/>
      <c r="AF156" s="697"/>
      <c r="AG156" s="697"/>
      <c r="AH156" s="697"/>
      <c r="AI156" s="697"/>
      <c r="AJ156" s="697"/>
      <c r="AK156" s="697"/>
      <c r="AL156" s="697"/>
      <c r="AM156" s="698"/>
    </row>
    <row r="157" spans="1:39" ht="25.5" customHeight="1">
      <c r="A157" s="663"/>
      <c r="B157" s="664"/>
      <c r="C157" s="681"/>
      <c r="D157" s="682"/>
      <c r="E157" s="682"/>
      <c r="F157" s="682"/>
      <c r="G157" s="682"/>
      <c r="H157" s="682"/>
      <c r="I157" s="682"/>
      <c r="J157" s="682"/>
      <c r="K157" s="682"/>
      <c r="L157" s="682"/>
      <c r="M157" s="682"/>
      <c r="N157" s="682"/>
      <c r="O157" s="682"/>
      <c r="P157" s="682"/>
      <c r="Q157" s="682"/>
      <c r="R157" s="682"/>
      <c r="S157" s="682"/>
      <c r="T157" s="683"/>
      <c r="U157" s="696"/>
      <c r="V157" s="697"/>
      <c r="W157" s="697"/>
      <c r="X157" s="697"/>
      <c r="Y157" s="697"/>
      <c r="Z157" s="697"/>
      <c r="AA157" s="697"/>
      <c r="AB157" s="697"/>
      <c r="AC157" s="697"/>
      <c r="AD157" s="697"/>
      <c r="AE157" s="697"/>
      <c r="AF157" s="697"/>
      <c r="AG157" s="697"/>
      <c r="AH157" s="697"/>
      <c r="AI157" s="697"/>
      <c r="AJ157" s="697"/>
      <c r="AK157" s="697"/>
      <c r="AL157" s="697"/>
      <c r="AM157" s="698"/>
    </row>
    <row r="158" spans="1:39" ht="25.5" customHeight="1">
      <c r="A158" s="663"/>
      <c r="B158" s="664"/>
      <c r="C158" s="681"/>
      <c r="D158" s="682"/>
      <c r="E158" s="682"/>
      <c r="F158" s="682"/>
      <c r="G158" s="682"/>
      <c r="H158" s="682"/>
      <c r="I158" s="682"/>
      <c r="J158" s="682"/>
      <c r="K158" s="682"/>
      <c r="L158" s="682"/>
      <c r="M158" s="682"/>
      <c r="N158" s="682"/>
      <c r="O158" s="682"/>
      <c r="P158" s="682"/>
      <c r="Q158" s="682"/>
      <c r="R158" s="682"/>
      <c r="S158" s="682"/>
      <c r="T158" s="683"/>
      <c r="U158" s="696"/>
      <c r="V158" s="697"/>
      <c r="W158" s="697"/>
      <c r="X158" s="697"/>
      <c r="Y158" s="697"/>
      <c r="Z158" s="697"/>
      <c r="AA158" s="697"/>
      <c r="AB158" s="697"/>
      <c r="AC158" s="697"/>
      <c r="AD158" s="697"/>
      <c r="AE158" s="697"/>
      <c r="AF158" s="697"/>
      <c r="AG158" s="697"/>
      <c r="AH158" s="697"/>
      <c r="AI158" s="697"/>
      <c r="AJ158" s="697"/>
      <c r="AK158" s="697"/>
      <c r="AL158" s="697"/>
      <c r="AM158" s="698"/>
    </row>
    <row r="159" spans="1:39" ht="25.5" customHeight="1">
      <c r="A159" s="635"/>
      <c r="B159" s="636"/>
      <c r="C159" s="684"/>
      <c r="D159" s="685"/>
      <c r="E159" s="685"/>
      <c r="F159" s="685"/>
      <c r="G159" s="685"/>
      <c r="H159" s="685"/>
      <c r="I159" s="685"/>
      <c r="J159" s="685"/>
      <c r="K159" s="685"/>
      <c r="L159" s="685"/>
      <c r="M159" s="685"/>
      <c r="N159" s="685"/>
      <c r="O159" s="685"/>
      <c r="P159" s="685"/>
      <c r="Q159" s="685"/>
      <c r="R159" s="685"/>
      <c r="S159" s="685"/>
      <c r="T159" s="686"/>
      <c r="U159" s="699"/>
      <c r="V159" s="700"/>
      <c r="W159" s="700"/>
      <c r="X159" s="700"/>
      <c r="Y159" s="700"/>
      <c r="Z159" s="700"/>
      <c r="AA159" s="700"/>
      <c r="AB159" s="700"/>
      <c r="AC159" s="700"/>
      <c r="AD159" s="700"/>
      <c r="AE159" s="700"/>
      <c r="AF159" s="700"/>
      <c r="AG159" s="700"/>
      <c r="AH159" s="700"/>
      <c r="AI159" s="700"/>
      <c r="AJ159" s="700"/>
      <c r="AK159" s="700"/>
      <c r="AL159" s="700"/>
      <c r="AM159" s="701"/>
    </row>
    <row r="160" spans="1:39">
      <c r="A160" s="633" t="s">
        <v>155</v>
      </c>
      <c r="B160" s="634"/>
      <c r="C160" s="637" t="s">
        <v>156</v>
      </c>
      <c r="D160" s="637"/>
      <c r="E160" s="637"/>
      <c r="F160" s="637"/>
      <c r="G160" s="637"/>
      <c r="H160" s="637"/>
      <c r="I160" s="637"/>
      <c r="J160" s="637"/>
      <c r="K160" s="637"/>
      <c r="L160" s="637"/>
      <c r="M160" s="637"/>
      <c r="N160" s="637"/>
      <c r="O160" s="637"/>
      <c r="P160" s="637"/>
      <c r="Q160" s="637"/>
      <c r="R160" s="637"/>
      <c r="S160" s="637"/>
      <c r="T160" s="637"/>
      <c r="U160" s="638">
        <f>IF(W140=0,0,ROUNDDOWN(W140/U132,0))</f>
        <v>0</v>
      </c>
      <c r="V160" s="639"/>
      <c r="W160" s="639"/>
      <c r="X160" s="639"/>
      <c r="Y160" s="639"/>
      <c r="Z160" s="639"/>
      <c r="AA160" s="639"/>
      <c r="AB160" s="639"/>
      <c r="AC160" s="639"/>
      <c r="AD160" s="639"/>
      <c r="AE160" s="639"/>
      <c r="AF160" s="639"/>
      <c r="AG160" s="639"/>
      <c r="AH160" s="639"/>
      <c r="AI160" s="639"/>
      <c r="AJ160" s="639"/>
      <c r="AK160" s="639"/>
      <c r="AL160" s="639"/>
      <c r="AM160" s="640"/>
    </row>
    <row r="161" spans="1:39">
      <c r="A161" s="635"/>
      <c r="B161" s="636"/>
      <c r="C161" s="644" t="s">
        <v>157</v>
      </c>
      <c r="D161" s="644"/>
      <c r="E161" s="644"/>
      <c r="F161" s="644"/>
      <c r="G161" s="644"/>
      <c r="H161" s="644"/>
      <c r="I161" s="644"/>
      <c r="J161" s="644"/>
      <c r="K161" s="644"/>
      <c r="L161" s="644"/>
      <c r="M161" s="644"/>
      <c r="N161" s="644"/>
      <c r="O161" s="644"/>
      <c r="P161" s="644"/>
      <c r="Q161" s="644"/>
      <c r="R161" s="644"/>
      <c r="S161" s="644"/>
      <c r="T161" s="644"/>
      <c r="U161" s="641"/>
      <c r="V161" s="642"/>
      <c r="W161" s="642"/>
      <c r="X161" s="642"/>
      <c r="Y161" s="642"/>
      <c r="Z161" s="642"/>
      <c r="AA161" s="642"/>
      <c r="AB161" s="642"/>
      <c r="AC161" s="642"/>
      <c r="AD161" s="642"/>
      <c r="AE161" s="642"/>
      <c r="AF161" s="642"/>
      <c r="AG161" s="642"/>
      <c r="AH161" s="642"/>
      <c r="AI161" s="642"/>
      <c r="AJ161" s="642"/>
      <c r="AK161" s="642"/>
      <c r="AL161" s="642"/>
      <c r="AM161" s="643"/>
    </row>
    <row r="162" spans="1:39">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row>
    <row r="163" spans="1:39">
      <c r="A163" s="84" t="s">
        <v>182</v>
      </c>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row>
    <row r="164" spans="1:39">
      <c r="A164" s="633" t="s">
        <v>159</v>
      </c>
      <c r="B164" s="634"/>
      <c r="C164" s="687" t="s">
        <v>129</v>
      </c>
      <c r="D164" s="637"/>
      <c r="E164" s="637"/>
      <c r="F164" s="637"/>
      <c r="G164" s="637"/>
      <c r="H164" s="637"/>
      <c r="I164" s="637"/>
      <c r="J164" s="637"/>
      <c r="K164" s="637"/>
      <c r="L164" s="637"/>
      <c r="M164" s="637"/>
      <c r="N164" s="637"/>
      <c r="O164" s="637"/>
      <c r="P164" s="637"/>
      <c r="Q164" s="637"/>
      <c r="R164" s="637"/>
      <c r="S164" s="637"/>
      <c r="T164" s="669"/>
      <c r="U164" s="738">
        <f>SUM(U166:AM172)</f>
        <v>0</v>
      </c>
      <c r="V164" s="738"/>
      <c r="W164" s="738"/>
      <c r="X164" s="738"/>
      <c r="Y164" s="738"/>
      <c r="Z164" s="738"/>
      <c r="AA164" s="738"/>
      <c r="AB164" s="738"/>
      <c r="AC164" s="738"/>
      <c r="AD164" s="738"/>
      <c r="AE164" s="738"/>
      <c r="AF164" s="738"/>
      <c r="AG164" s="738"/>
      <c r="AH164" s="738"/>
      <c r="AI164" s="738"/>
      <c r="AJ164" s="738"/>
      <c r="AK164" s="738"/>
      <c r="AL164" s="738"/>
      <c r="AM164" s="738"/>
    </row>
    <row r="165" spans="1:39">
      <c r="A165" s="663"/>
      <c r="B165" s="664"/>
      <c r="C165" s="740" t="s">
        <v>130</v>
      </c>
      <c r="D165" s="741"/>
      <c r="E165" s="741"/>
      <c r="F165" s="741"/>
      <c r="G165" s="741"/>
      <c r="H165" s="741"/>
      <c r="I165" s="741"/>
      <c r="J165" s="741"/>
      <c r="K165" s="741"/>
      <c r="L165" s="741"/>
      <c r="M165" s="741"/>
      <c r="N165" s="741"/>
      <c r="O165" s="741"/>
      <c r="P165" s="741"/>
      <c r="Q165" s="741"/>
      <c r="R165" s="741"/>
      <c r="S165" s="741"/>
      <c r="T165" s="742"/>
      <c r="U165" s="739"/>
      <c r="V165" s="739"/>
      <c r="W165" s="739"/>
      <c r="X165" s="739"/>
      <c r="Y165" s="739"/>
      <c r="Z165" s="739"/>
      <c r="AA165" s="739"/>
      <c r="AB165" s="739"/>
      <c r="AC165" s="739"/>
      <c r="AD165" s="739"/>
      <c r="AE165" s="739"/>
      <c r="AF165" s="739"/>
      <c r="AG165" s="739"/>
      <c r="AH165" s="739"/>
      <c r="AI165" s="739"/>
      <c r="AJ165" s="739"/>
      <c r="AK165" s="739"/>
      <c r="AL165" s="739"/>
      <c r="AM165" s="739"/>
    </row>
    <row r="166" spans="1:39">
      <c r="A166" s="663"/>
      <c r="B166" s="664"/>
      <c r="C166" s="91"/>
      <c r="D166" s="97"/>
      <c r="E166" s="97"/>
      <c r="F166" s="97"/>
      <c r="G166" s="97"/>
      <c r="H166" s="97"/>
      <c r="I166" s="97"/>
      <c r="J166" s="97"/>
      <c r="K166" s="97"/>
      <c r="L166" s="97"/>
      <c r="M166" s="97"/>
      <c r="N166" s="726" t="s">
        <v>172</v>
      </c>
      <c r="O166" s="727"/>
      <c r="P166" s="727"/>
      <c r="Q166" s="727"/>
      <c r="R166" s="727"/>
      <c r="S166" s="727"/>
      <c r="T166" s="728"/>
      <c r="U166" s="729">
        <f>SUM(賃金改善確認表!AL148:AL177)+SUM(賃金改善確認表!BB179:BB198)</f>
        <v>0</v>
      </c>
      <c r="V166" s="730"/>
      <c r="W166" s="730"/>
      <c r="X166" s="730"/>
      <c r="Y166" s="730"/>
      <c r="Z166" s="730"/>
      <c r="AA166" s="730"/>
      <c r="AB166" s="730"/>
      <c r="AC166" s="730"/>
      <c r="AD166" s="730"/>
      <c r="AE166" s="730"/>
      <c r="AF166" s="730"/>
      <c r="AG166" s="730"/>
      <c r="AH166" s="730"/>
      <c r="AI166" s="730"/>
      <c r="AJ166" s="730"/>
      <c r="AK166" s="730"/>
      <c r="AL166" s="730"/>
      <c r="AM166" s="731"/>
    </row>
    <row r="167" spans="1:39">
      <c r="A167" s="663"/>
      <c r="B167" s="664"/>
      <c r="C167" s="91"/>
      <c r="D167" s="97"/>
      <c r="E167" s="97"/>
      <c r="F167" s="97"/>
      <c r="G167" s="97"/>
      <c r="H167" s="97"/>
      <c r="I167" s="97"/>
      <c r="J167" s="97"/>
      <c r="K167" s="97"/>
      <c r="L167" s="97"/>
      <c r="M167" s="97"/>
      <c r="N167" s="726" t="s">
        <v>40</v>
      </c>
      <c r="O167" s="727"/>
      <c r="P167" s="727"/>
      <c r="Q167" s="727"/>
      <c r="R167" s="727"/>
      <c r="S167" s="727"/>
      <c r="T167" s="728"/>
      <c r="U167" s="729">
        <f>SUM(賃金改善確認表!AN148:AN177)+SUM(賃金改善確認表!BC179:BC198)</f>
        <v>0</v>
      </c>
      <c r="V167" s="730"/>
      <c r="W167" s="730"/>
      <c r="X167" s="730"/>
      <c r="Y167" s="730"/>
      <c r="Z167" s="730"/>
      <c r="AA167" s="730"/>
      <c r="AB167" s="730"/>
      <c r="AC167" s="730"/>
      <c r="AD167" s="730"/>
      <c r="AE167" s="730"/>
      <c r="AF167" s="730"/>
      <c r="AG167" s="730"/>
      <c r="AH167" s="730"/>
      <c r="AI167" s="730"/>
      <c r="AJ167" s="730"/>
      <c r="AK167" s="730"/>
      <c r="AL167" s="730"/>
      <c r="AM167" s="731"/>
    </row>
    <row r="168" spans="1:39">
      <c r="A168" s="663"/>
      <c r="B168" s="664"/>
      <c r="C168" s="91"/>
      <c r="D168" s="97"/>
      <c r="E168" s="97"/>
      <c r="F168" s="97"/>
      <c r="G168" s="97"/>
      <c r="H168" s="97"/>
      <c r="I168" s="97"/>
      <c r="J168" s="97"/>
      <c r="K168" s="97"/>
      <c r="L168" s="97"/>
      <c r="M168" s="97"/>
      <c r="N168" s="726" t="s">
        <v>33</v>
      </c>
      <c r="O168" s="727"/>
      <c r="P168" s="727"/>
      <c r="Q168" s="727"/>
      <c r="R168" s="727"/>
      <c r="S168" s="727"/>
      <c r="T168" s="728"/>
      <c r="U168" s="729">
        <f>SUM(賃金改善確認表!AP148:AP177)+SUM(賃金改善確認表!BD179:BD198)</f>
        <v>0</v>
      </c>
      <c r="V168" s="730"/>
      <c r="W168" s="730"/>
      <c r="X168" s="730"/>
      <c r="Y168" s="730"/>
      <c r="Z168" s="730"/>
      <c r="AA168" s="730"/>
      <c r="AB168" s="730"/>
      <c r="AC168" s="730"/>
      <c r="AD168" s="730"/>
      <c r="AE168" s="730"/>
      <c r="AF168" s="730"/>
      <c r="AG168" s="730"/>
      <c r="AH168" s="730"/>
      <c r="AI168" s="730"/>
      <c r="AJ168" s="730"/>
      <c r="AK168" s="730"/>
      <c r="AL168" s="730"/>
      <c r="AM168" s="731"/>
    </row>
    <row r="169" spans="1:39">
      <c r="A169" s="663"/>
      <c r="B169" s="664"/>
      <c r="C169" s="91"/>
      <c r="D169" s="97"/>
      <c r="E169" s="97"/>
      <c r="F169" s="97"/>
      <c r="G169" s="97"/>
      <c r="H169" s="97"/>
      <c r="I169" s="97"/>
      <c r="J169" s="97"/>
      <c r="K169" s="97"/>
      <c r="L169" s="97"/>
      <c r="M169" s="97"/>
      <c r="N169" s="726" t="s">
        <v>34</v>
      </c>
      <c r="O169" s="727"/>
      <c r="P169" s="727"/>
      <c r="Q169" s="727"/>
      <c r="R169" s="727"/>
      <c r="S169" s="727"/>
      <c r="T169" s="728"/>
      <c r="U169" s="729">
        <f>SUM(賃金改善確認表!AR148:AR177)+SUM(賃金改善確認表!BE179:BE198)</f>
        <v>0</v>
      </c>
      <c r="V169" s="730"/>
      <c r="W169" s="730"/>
      <c r="X169" s="730"/>
      <c r="Y169" s="730"/>
      <c r="Z169" s="730"/>
      <c r="AA169" s="730"/>
      <c r="AB169" s="730"/>
      <c r="AC169" s="730"/>
      <c r="AD169" s="730"/>
      <c r="AE169" s="730"/>
      <c r="AF169" s="730"/>
      <c r="AG169" s="730"/>
      <c r="AH169" s="730"/>
      <c r="AI169" s="730"/>
      <c r="AJ169" s="730"/>
      <c r="AK169" s="730"/>
      <c r="AL169" s="730"/>
      <c r="AM169" s="731"/>
    </row>
    <row r="170" spans="1:39">
      <c r="A170" s="663"/>
      <c r="B170" s="664"/>
      <c r="C170" s="91"/>
      <c r="D170" s="97"/>
      <c r="E170" s="97"/>
      <c r="F170" s="97"/>
      <c r="G170" s="97"/>
      <c r="H170" s="97"/>
      <c r="I170" s="97"/>
      <c r="J170" s="97"/>
      <c r="K170" s="97"/>
      <c r="L170" s="97"/>
      <c r="M170" s="97"/>
      <c r="N170" s="726" t="s">
        <v>35</v>
      </c>
      <c r="O170" s="727"/>
      <c r="P170" s="727"/>
      <c r="Q170" s="727"/>
      <c r="R170" s="727"/>
      <c r="S170" s="727"/>
      <c r="T170" s="728"/>
      <c r="U170" s="729">
        <f>SUM(賃金改善確認表!AT148:AT177)+SUM(賃金改善確認表!BF179:BF198)</f>
        <v>0</v>
      </c>
      <c r="V170" s="730"/>
      <c r="W170" s="730"/>
      <c r="X170" s="730"/>
      <c r="Y170" s="730"/>
      <c r="Z170" s="730"/>
      <c r="AA170" s="730"/>
      <c r="AB170" s="730"/>
      <c r="AC170" s="730"/>
      <c r="AD170" s="730"/>
      <c r="AE170" s="730"/>
      <c r="AF170" s="730"/>
      <c r="AG170" s="730"/>
      <c r="AH170" s="730"/>
      <c r="AI170" s="730"/>
      <c r="AJ170" s="730"/>
      <c r="AK170" s="730"/>
      <c r="AL170" s="730"/>
      <c r="AM170" s="731"/>
    </row>
    <row r="171" spans="1:39">
      <c r="A171" s="663"/>
      <c r="B171" s="664"/>
      <c r="C171" s="91"/>
      <c r="D171" s="97"/>
      <c r="E171" s="97"/>
      <c r="F171" s="97"/>
      <c r="G171" s="97"/>
      <c r="H171" s="97"/>
      <c r="I171" s="97"/>
      <c r="J171" s="97"/>
      <c r="K171" s="97"/>
      <c r="L171" s="97"/>
      <c r="M171" s="97"/>
      <c r="N171" s="726" t="s">
        <v>173</v>
      </c>
      <c r="O171" s="727"/>
      <c r="P171" s="727"/>
      <c r="Q171" s="727"/>
      <c r="R171" s="727"/>
      <c r="S171" s="727"/>
      <c r="T171" s="728"/>
      <c r="U171" s="729">
        <f>SUM(賃金改善確認表!AV148:AV177)+SUM(賃金改善確認表!BG179:BG198)</f>
        <v>0</v>
      </c>
      <c r="V171" s="730"/>
      <c r="W171" s="730"/>
      <c r="X171" s="730"/>
      <c r="Y171" s="730"/>
      <c r="Z171" s="730"/>
      <c r="AA171" s="730"/>
      <c r="AB171" s="730"/>
      <c r="AC171" s="730"/>
      <c r="AD171" s="730"/>
      <c r="AE171" s="730"/>
      <c r="AF171" s="730"/>
      <c r="AG171" s="730"/>
      <c r="AH171" s="730"/>
      <c r="AI171" s="730"/>
      <c r="AJ171" s="730"/>
      <c r="AK171" s="730"/>
      <c r="AL171" s="730"/>
      <c r="AM171" s="731"/>
    </row>
    <row r="172" spans="1:39">
      <c r="A172" s="635"/>
      <c r="B172" s="636"/>
      <c r="C172" s="93"/>
      <c r="D172" s="100"/>
      <c r="E172" s="100"/>
      <c r="F172" s="100"/>
      <c r="G172" s="100"/>
      <c r="H172" s="100"/>
      <c r="I172" s="100"/>
      <c r="J172" s="100"/>
      <c r="K172" s="100"/>
      <c r="L172" s="100"/>
      <c r="M172" s="100"/>
      <c r="N172" s="732" t="s">
        <v>174</v>
      </c>
      <c r="O172" s="733"/>
      <c r="P172" s="733"/>
      <c r="Q172" s="733"/>
      <c r="R172" s="733"/>
      <c r="S172" s="733"/>
      <c r="T172" s="734"/>
      <c r="U172" s="735">
        <f>SUM(賃金改善確認表!AX148:AX177)+SUM(賃金改善確認表!BH179:BH198)</f>
        <v>0</v>
      </c>
      <c r="V172" s="736"/>
      <c r="W172" s="736"/>
      <c r="X172" s="736"/>
      <c r="Y172" s="736"/>
      <c r="Z172" s="736"/>
      <c r="AA172" s="736"/>
      <c r="AB172" s="736"/>
      <c r="AC172" s="736"/>
      <c r="AD172" s="736"/>
      <c r="AE172" s="736"/>
      <c r="AF172" s="736"/>
      <c r="AG172" s="736"/>
      <c r="AH172" s="736"/>
      <c r="AI172" s="736"/>
      <c r="AJ172" s="736"/>
      <c r="AK172" s="736"/>
      <c r="AL172" s="736"/>
      <c r="AM172" s="737"/>
    </row>
    <row r="173" spans="1:39">
      <c r="A173" s="633" t="s">
        <v>160</v>
      </c>
      <c r="B173" s="634"/>
      <c r="C173" s="687" t="s">
        <v>131</v>
      </c>
      <c r="D173" s="637"/>
      <c r="E173" s="637"/>
      <c r="F173" s="637"/>
      <c r="G173" s="637"/>
      <c r="H173" s="637"/>
      <c r="I173" s="637"/>
      <c r="J173" s="637"/>
      <c r="K173" s="637"/>
      <c r="L173" s="637"/>
      <c r="M173" s="637"/>
      <c r="N173" s="637"/>
      <c r="O173" s="637"/>
      <c r="P173" s="637"/>
      <c r="Q173" s="637"/>
      <c r="R173" s="637"/>
      <c r="S173" s="637"/>
      <c r="T173" s="669"/>
      <c r="U173" s="738">
        <f>SUM(U175:AM181)</f>
        <v>0</v>
      </c>
      <c r="V173" s="738"/>
      <c r="W173" s="738"/>
      <c r="X173" s="738"/>
      <c r="Y173" s="738"/>
      <c r="Z173" s="738"/>
      <c r="AA173" s="738"/>
      <c r="AB173" s="738"/>
      <c r="AC173" s="738"/>
      <c r="AD173" s="738"/>
      <c r="AE173" s="738"/>
      <c r="AF173" s="738"/>
      <c r="AG173" s="738"/>
      <c r="AH173" s="738"/>
      <c r="AI173" s="738"/>
      <c r="AJ173" s="738"/>
      <c r="AK173" s="738"/>
      <c r="AL173" s="738"/>
      <c r="AM173" s="738"/>
    </row>
    <row r="174" spans="1:39">
      <c r="A174" s="663"/>
      <c r="B174" s="664"/>
      <c r="C174" s="740" t="s">
        <v>130</v>
      </c>
      <c r="D174" s="741"/>
      <c r="E174" s="741"/>
      <c r="F174" s="741"/>
      <c r="G174" s="741"/>
      <c r="H174" s="741"/>
      <c r="I174" s="741"/>
      <c r="J174" s="741"/>
      <c r="K174" s="741"/>
      <c r="L174" s="741"/>
      <c r="M174" s="741"/>
      <c r="N174" s="741"/>
      <c r="O174" s="741"/>
      <c r="P174" s="741"/>
      <c r="Q174" s="741"/>
      <c r="R174" s="741"/>
      <c r="S174" s="741"/>
      <c r="T174" s="742"/>
      <c r="U174" s="739"/>
      <c r="V174" s="739"/>
      <c r="W174" s="739"/>
      <c r="X174" s="739"/>
      <c r="Y174" s="739"/>
      <c r="Z174" s="739"/>
      <c r="AA174" s="739"/>
      <c r="AB174" s="739"/>
      <c r="AC174" s="739"/>
      <c r="AD174" s="739"/>
      <c r="AE174" s="739"/>
      <c r="AF174" s="739"/>
      <c r="AG174" s="739"/>
      <c r="AH174" s="739"/>
      <c r="AI174" s="739"/>
      <c r="AJ174" s="739"/>
      <c r="AK174" s="739"/>
      <c r="AL174" s="739"/>
      <c r="AM174" s="739"/>
    </row>
    <row r="175" spans="1:39">
      <c r="A175" s="663"/>
      <c r="B175" s="664"/>
      <c r="C175" s="91"/>
      <c r="D175" s="97"/>
      <c r="E175" s="97"/>
      <c r="F175" s="97"/>
      <c r="G175" s="97"/>
      <c r="H175" s="97"/>
      <c r="I175" s="97"/>
      <c r="J175" s="97"/>
      <c r="K175" s="97"/>
      <c r="L175" s="97"/>
      <c r="M175" s="97"/>
      <c r="N175" s="726" t="s">
        <v>172</v>
      </c>
      <c r="O175" s="727"/>
      <c r="P175" s="727"/>
      <c r="Q175" s="727"/>
      <c r="R175" s="727"/>
      <c r="S175" s="727"/>
      <c r="T175" s="728"/>
      <c r="U175" s="729">
        <f>SUM(賃金改善確認表!AL148:AL177)</f>
        <v>0</v>
      </c>
      <c r="V175" s="730"/>
      <c r="W175" s="730"/>
      <c r="X175" s="730"/>
      <c r="Y175" s="730"/>
      <c r="Z175" s="730"/>
      <c r="AA175" s="730"/>
      <c r="AB175" s="730"/>
      <c r="AC175" s="730"/>
      <c r="AD175" s="730"/>
      <c r="AE175" s="730"/>
      <c r="AF175" s="730"/>
      <c r="AG175" s="730"/>
      <c r="AH175" s="730"/>
      <c r="AI175" s="730"/>
      <c r="AJ175" s="730"/>
      <c r="AK175" s="730"/>
      <c r="AL175" s="730"/>
      <c r="AM175" s="731"/>
    </row>
    <row r="176" spans="1:39">
      <c r="A176" s="663"/>
      <c r="B176" s="664"/>
      <c r="C176" s="91"/>
      <c r="D176" s="97"/>
      <c r="E176" s="97"/>
      <c r="F176" s="97"/>
      <c r="G176" s="97"/>
      <c r="H176" s="97"/>
      <c r="I176" s="97"/>
      <c r="J176" s="97"/>
      <c r="K176" s="97"/>
      <c r="L176" s="97"/>
      <c r="M176" s="97"/>
      <c r="N176" s="726" t="s">
        <v>40</v>
      </c>
      <c r="O176" s="727"/>
      <c r="P176" s="727"/>
      <c r="Q176" s="727"/>
      <c r="R176" s="727"/>
      <c r="S176" s="727"/>
      <c r="T176" s="728"/>
      <c r="U176" s="729">
        <f>SUM(賃金改善確認表!AN148:AN177)</f>
        <v>0</v>
      </c>
      <c r="V176" s="730"/>
      <c r="W176" s="730"/>
      <c r="X176" s="730"/>
      <c r="Y176" s="730"/>
      <c r="Z176" s="730"/>
      <c r="AA176" s="730"/>
      <c r="AB176" s="730"/>
      <c r="AC176" s="730"/>
      <c r="AD176" s="730"/>
      <c r="AE176" s="730"/>
      <c r="AF176" s="730"/>
      <c r="AG176" s="730"/>
      <c r="AH176" s="730"/>
      <c r="AI176" s="730"/>
      <c r="AJ176" s="730"/>
      <c r="AK176" s="730"/>
      <c r="AL176" s="730"/>
      <c r="AM176" s="731"/>
    </row>
    <row r="177" spans="1:40">
      <c r="A177" s="663"/>
      <c r="B177" s="664"/>
      <c r="C177" s="91"/>
      <c r="D177" s="97"/>
      <c r="E177" s="97"/>
      <c r="F177" s="97"/>
      <c r="G177" s="97"/>
      <c r="H177" s="97"/>
      <c r="I177" s="97"/>
      <c r="J177" s="97"/>
      <c r="K177" s="97"/>
      <c r="L177" s="97"/>
      <c r="M177" s="97"/>
      <c r="N177" s="726" t="s">
        <v>33</v>
      </c>
      <c r="O177" s="727"/>
      <c r="P177" s="727"/>
      <c r="Q177" s="727"/>
      <c r="R177" s="727"/>
      <c r="S177" s="727"/>
      <c r="T177" s="728"/>
      <c r="U177" s="729">
        <f>SUM(賃金改善確認表!AP148:AP177)</f>
        <v>0</v>
      </c>
      <c r="V177" s="730"/>
      <c r="W177" s="730"/>
      <c r="X177" s="730"/>
      <c r="Y177" s="730"/>
      <c r="Z177" s="730"/>
      <c r="AA177" s="730"/>
      <c r="AB177" s="730"/>
      <c r="AC177" s="730"/>
      <c r="AD177" s="730"/>
      <c r="AE177" s="730"/>
      <c r="AF177" s="730"/>
      <c r="AG177" s="730"/>
      <c r="AH177" s="730"/>
      <c r="AI177" s="730"/>
      <c r="AJ177" s="730"/>
      <c r="AK177" s="730"/>
      <c r="AL177" s="730"/>
      <c r="AM177" s="731"/>
    </row>
    <row r="178" spans="1:40">
      <c r="A178" s="663"/>
      <c r="B178" s="664"/>
      <c r="C178" s="91"/>
      <c r="D178" s="97"/>
      <c r="E178" s="97"/>
      <c r="F178" s="97"/>
      <c r="G178" s="97"/>
      <c r="H178" s="97"/>
      <c r="I178" s="97"/>
      <c r="J178" s="97"/>
      <c r="K178" s="97"/>
      <c r="L178" s="97"/>
      <c r="M178" s="97"/>
      <c r="N178" s="726" t="s">
        <v>34</v>
      </c>
      <c r="O178" s="727"/>
      <c r="P178" s="727"/>
      <c r="Q178" s="727"/>
      <c r="R178" s="727"/>
      <c r="S178" s="727"/>
      <c r="T178" s="728"/>
      <c r="U178" s="729">
        <f>SUM(賃金改善確認表!AR148:AR177)</f>
        <v>0</v>
      </c>
      <c r="V178" s="730"/>
      <c r="W178" s="730"/>
      <c r="X178" s="730"/>
      <c r="Y178" s="730"/>
      <c r="Z178" s="730"/>
      <c r="AA178" s="730"/>
      <c r="AB178" s="730"/>
      <c r="AC178" s="730"/>
      <c r="AD178" s="730"/>
      <c r="AE178" s="730"/>
      <c r="AF178" s="730"/>
      <c r="AG178" s="730"/>
      <c r="AH178" s="730"/>
      <c r="AI178" s="730"/>
      <c r="AJ178" s="730"/>
      <c r="AK178" s="730"/>
      <c r="AL178" s="730"/>
      <c r="AM178" s="731"/>
    </row>
    <row r="179" spans="1:40">
      <c r="A179" s="663"/>
      <c r="B179" s="664"/>
      <c r="C179" s="91"/>
      <c r="D179" s="97"/>
      <c r="E179" s="97"/>
      <c r="F179" s="97"/>
      <c r="G179" s="97"/>
      <c r="H179" s="97"/>
      <c r="I179" s="97"/>
      <c r="J179" s="97"/>
      <c r="K179" s="97"/>
      <c r="L179" s="97"/>
      <c r="M179" s="97"/>
      <c r="N179" s="726" t="s">
        <v>35</v>
      </c>
      <c r="O179" s="727"/>
      <c r="P179" s="727"/>
      <c r="Q179" s="727"/>
      <c r="R179" s="727"/>
      <c r="S179" s="727"/>
      <c r="T179" s="728"/>
      <c r="U179" s="729">
        <f>SUM(賃金改善確認表!AT148:AT177)</f>
        <v>0</v>
      </c>
      <c r="V179" s="730"/>
      <c r="W179" s="730"/>
      <c r="X179" s="730"/>
      <c r="Y179" s="730"/>
      <c r="Z179" s="730"/>
      <c r="AA179" s="730"/>
      <c r="AB179" s="730"/>
      <c r="AC179" s="730"/>
      <c r="AD179" s="730"/>
      <c r="AE179" s="730"/>
      <c r="AF179" s="730"/>
      <c r="AG179" s="730"/>
      <c r="AH179" s="730"/>
      <c r="AI179" s="730"/>
      <c r="AJ179" s="730"/>
      <c r="AK179" s="730"/>
      <c r="AL179" s="730"/>
      <c r="AM179" s="731"/>
    </row>
    <row r="180" spans="1:40">
      <c r="A180" s="663"/>
      <c r="B180" s="664"/>
      <c r="C180" s="91"/>
      <c r="D180" s="97"/>
      <c r="E180" s="97"/>
      <c r="F180" s="97"/>
      <c r="G180" s="97"/>
      <c r="H180" s="97"/>
      <c r="I180" s="97"/>
      <c r="J180" s="97"/>
      <c r="K180" s="97"/>
      <c r="L180" s="97"/>
      <c r="M180" s="97"/>
      <c r="N180" s="726" t="s">
        <v>173</v>
      </c>
      <c r="O180" s="727"/>
      <c r="P180" s="727"/>
      <c r="Q180" s="727"/>
      <c r="R180" s="727"/>
      <c r="S180" s="727"/>
      <c r="T180" s="728"/>
      <c r="U180" s="729">
        <f>SUM(賃金改善確認表!AV148:AV177)</f>
        <v>0</v>
      </c>
      <c r="V180" s="730"/>
      <c r="W180" s="730"/>
      <c r="X180" s="730"/>
      <c r="Y180" s="730"/>
      <c r="Z180" s="730"/>
      <c r="AA180" s="730"/>
      <c r="AB180" s="730"/>
      <c r="AC180" s="730"/>
      <c r="AD180" s="730"/>
      <c r="AE180" s="730"/>
      <c r="AF180" s="730"/>
      <c r="AG180" s="730"/>
      <c r="AH180" s="730"/>
      <c r="AI180" s="730"/>
      <c r="AJ180" s="730"/>
      <c r="AK180" s="730"/>
      <c r="AL180" s="730"/>
      <c r="AM180" s="731"/>
    </row>
    <row r="181" spans="1:40">
      <c r="A181" s="635"/>
      <c r="B181" s="636"/>
      <c r="C181" s="93"/>
      <c r="D181" s="100"/>
      <c r="E181" s="100"/>
      <c r="F181" s="100"/>
      <c r="G181" s="100"/>
      <c r="H181" s="100"/>
      <c r="I181" s="100"/>
      <c r="J181" s="100"/>
      <c r="K181" s="100"/>
      <c r="L181" s="100"/>
      <c r="M181" s="100"/>
      <c r="N181" s="732" t="s">
        <v>174</v>
      </c>
      <c r="O181" s="733"/>
      <c r="P181" s="733"/>
      <c r="Q181" s="733"/>
      <c r="R181" s="733"/>
      <c r="S181" s="733"/>
      <c r="T181" s="734"/>
      <c r="U181" s="735">
        <f>SUM(賃金改善確認表!AX148:AX177)</f>
        <v>0</v>
      </c>
      <c r="V181" s="736"/>
      <c r="W181" s="736"/>
      <c r="X181" s="736"/>
      <c r="Y181" s="736"/>
      <c r="Z181" s="736"/>
      <c r="AA181" s="736"/>
      <c r="AB181" s="736"/>
      <c r="AC181" s="736"/>
      <c r="AD181" s="736"/>
      <c r="AE181" s="736"/>
      <c r="AF181" s="736"/>
      <c r="AG181" s="736"/>
      <c r="AH181" s="736"/>
      <c r="AI181" s="736"/>
      <c r="AJ181" s="736"/>
      <c r="AK181" s="736"/>
      <c r="AL181" s="736"/>
      <c r="AM181" s="737"/>
    </row>
    <row r="182" spans="1:40">
      <c r="A182" s="633" t="s">
        <v>108</v>
      </c>
      <c r="B182" s="634"/>
      <c r="C182" s="687" t="s">
        <v>133</v>
      </c>
      <c r="D182" s="637"/>
      <c r="E182" s="637"/>
      <c r="F182" s="637"/>
      <c r="G182" s="637"/>
      <c r="H182" s="637"/>
      <c r="I182" s="637"/>
      <c r="J182" s="637"/>
      <c r="K182" s="637"/>
      <c r="L182" s="637"/>
      <c r="M182" s="637"/>
      <c r="N182" s="637"/>
      <c r="O182" s="637"/>
      <c r="P182" s="637"/>
      <c r="Q182" s="637"/>
      <c r="R182" s="637"/>
      <c r="S182" s="637"/>
      <c r="T182" s="669"/>
      <c r="U182" s="720" t="e">
        <f>ROUND(IF(U184+SUM(賃金改善確認表!BI179:BI198)=0,0,IF((U184+SUM(賃金改善確認表!BI179:BI198))&lt;0.05,0.1,(U184+SUM(賃金改善確認表!BI179:BI198)))),1)</f>
        <v>#DIV/0!</v>
      </c>
      <c r="V182" s="721"/>
      <c r="W182" s="721"/>
      <c r="X182" s="721"/>
      <c r="Y182" s="721"/>
      <c r="Z182" s="721"/>
      <c r="AA182" s="721"/>
      <c r="AB182" s="721"/>
      <c r="AC182" s="721"/>
      <c r="AD182" s="721"/>
      <c r="AE182" s="721"/>
      <c r="AF182" s="721"/>
      <c r="AG182" s="721"/>
      <c r="AH182" s="721"/>
      <c r="AI182" s="721"/>
      <c r="AJ182" s="721"/>
      <c r="AK182" s="721"/>
      <c r="AL182" s="721"/>
      <c r="AM182" s="722"/>
    </row>
    <row r="183" spans="1:40">
      <c r="A183" s="635"/>
      <c r="B183" s="636"/>
      <c r="C183" s="703" t="s">
        <v>130</v>
      </c>
      <c r="D183" s="644"/>
      <c r="E183" s="644"/>
      <c r="F183" s="644"/>
      <c r="G183" s="644"/>
      <c r="H183" s="644"/>
      <c r="I183" s="644"/>
      <c r="J183" s="644"/>
      <c r="K183" s="644"/>
      <c r="L183" s="644"/>
      <c r="M183" s="644"/>
      <c r="N183" s="644"/>
      <c r="O183" s="644"/>
      <c r="P183" s="644"/>
      <c r="Q183" s="644"/>
      <c r="R183" s="644"/>
      <c r="S183" s="644"/>
      <c r="T183" s="704"/>
      <c r="U183" s="723"/>
      <c r="V183" s="724"/>
      <c r="W183" s="724"/>
      <c r="X183" s="724"/>
      <c r="Y183" s="724"/>
      <c r="Z183" s="724"/>
      <c r="AA183" s="724"/>
      <c r="AB183" s="724"/>
      <c r="AC183" s="724"/>
      <c r="AD183" s="724"/>
      <c r="AE183" s="724"/>
      <c r="AF183" s="724"/>
      <c r="AG183" s="724"/>
      <c r="AH183" s="724"/>
      <c r="AI183" s="724"/>
      <c r="AJ183" s="724"/>
      <c r="AK183" s="724"/>
      <c r="AL183" s="724"/>
      <c r="AM183" s="725"/>
    </row>
    <row r="184" spans="1:40">
      <c r="A184" s="633" t="s">
        <v>161</v>
      </c>
      <c r="B184" s="634"/>
      <c r="C184" s="687" t="s">
        <v>162</v>
      </c>
      <c r="D184" s="637"/>
      <c r="E184" s="637"/>
      <c r="F184" s="637"/>
      <c r="G184" s="637"/>
      <c r="H184" s="637"/>
      <c r="I184" s="637"/>
      <c r="J184" s="637"/>
      <c r="K184" s="637"/>
      <c r="L184" s="637"/>
      <c r="M184" s="637"/>
      <c r="N184" s="637"/>
      <c r="O184" s="637"/>
      <c r="P184" s="637"/>
      <c r="Q184" s="637"/>
      <c r="R184" s="637"/>
      <c r="S184" s="637"/>
      <c r="T184" s="669"/>
      <c r="U184" s="720" t="e">
        <f>IF((SUM(賃金改善確認表!AZ148:BF177))=0,0,IF((SUM(賃金改善確認表!AZ148:BF177))&lt;0.05,0.1,ROUND(SUM(賃金改善確認表!AZ148:BF177),1)))</f>
        <v>#DIV/0!</v>
      </c>
      <c r="V184" s="721"/>
      <c r="W184" s="721"/>
      <c r="X184" s="721"/>
      <c r="Y184" s="721"/>
      <c r="Z184" s="721"/>
      <c r="AA184" s="721"/>
      <c r="AB184" s="721"/>
      <c r="AC184" s="721"/>
      <c r="AD184" s="721"/>
      <c r="AE184" s="721"/>
      <c r="AF184" s="721"/>
      <c r="AG184" s="721"/>
      <c r="AH184" s="721"/>
      <c r="AI184" s="721"/>
      <c r="AJ184" s="721"/>
      <c r="AK184" s="721"/>
      <c r="AL184" s="721"/>
      <c r="AM184" s="722"/>
    </row>
    <row r="185" spans="1:40">
      <c r="A185" s="635"/>
      <c r="B185" s="636"/>
      <c r="C185" s="703" t="s">
        <v>130</v>
      </c>
      <c r="D185" s="644"/>
      <c r="E185" s="644"/>
      <c r="F185" s="644"/>
      <c r="G185" s="644"/>
      <c r="H185" s="644"/>
      <c r="I185" s="644"/>
      <c r="J185" s="644"/>
      <c r="K185" s="644"/>
      <c r="L185" s="644"/>
      <c r="M185" s="644"/>
      <c r="N185" s="644"/>
      <c r="O185" s="644"/>
      <c r="P185" s="644"/>
      <c r="Q185" s="644"/>
      <c r="R185" s="644"/>
      <c r="S185" s="644"/>
      <c r="T185" s="704"/>
      <c r="U185" s="723"/>
      <c r="V185" s="724"/>
      <c r="W185" s="724"/>
      <c r="X185" s="724"/>
      <c r="Y185" s="724"/>
      <c r="Z185" s="724"/>
      <c r="AA185" s="724"/>
      <c r="AB185" s="724"/>
      <c r="AC185" s="724"/>
      <c r="AD185" s="724"/>
      <c r="AE185" s="724"/>
      <c r="AF185" s="724"/>
      <c r="AG185" s="724"/>
      <c r="AH185" s="724"/>
      <c r="AI185" s="724"/>
      <c r="AJ185" s="724"/>
      <c r="AK185" s="724"/>
      <c r="AL185" s="724"/>
      <c r="AM185" s="725"/>
    </row>
    <row r="186" spans="1:40">
      <c r="A186" s="633" t="s">
        <v>163</v>
      </c>
      <c r="B186" s="634"/>
      <c r="C186" s="687" t="s">
        <v>136</v>
      </c>
      <c r="D186" s="637"/>
      <c r="E186" s="637"/>
      <c r="F186" s="637"/>
      <c r="G186" s="637"/>
      <c r="H186" s="637"/>
      <c r="I186" s="637"/>
      <c r="J186" s="637"/>
      <c r="K186" s="637"/>
      <c r="L186" s="637"/>
      <c r="M186" s="637"/>
      <c r="N186" s="637"/>
      <c r="O186" s="637"/>
      <c r="P186" s="637"/>
      <c r="Q186" s="637"/>
      <c r="R186" s="637"/>
      <c r="S186" s="637"/>
      <c r="T186" s="669"/>
      <c r="U186" s="638">
        <f>SUM(賃金改善確認表!AH148:AH177)+SUM(賃金改善確認表!BJ179:BJ198)</f>
        <v>0</v>
      </c>
      <c r="V186" s="639"/>
      <c r="W186" s="639"/>
      <c r="X186" s="639"/>
      <c r="Y186" s="639"/>
      <c r="Z186" s="639"/>
      <c r="AA186" s="639"/>
      <c r="AB186" s="639"/>
      <c r="AC186" s="639"/>
      <c r="AD186" s="639"/>
      <c r="AE186" s="639"/>
      <c r="AF186" s="639"/>
      <c r="AG186" s="639"/>
      <c r="AH186" s="639"/>
      <c r="AI186" s="639"/>
      <c r="AJ186" s="639"/>
      <c r="AK186" s="639"/>
      <c r="AL186" s="639"/>
      <c r="AM186" s="640"/>
    </row>
    <row r="187" spans="1:40">
      <c r="A187" s="635"/>
      <c r="B187" s="636"/>
      <c r="C187" s="703" t="s">
        <v>137</v>
      </c>
      <c r="D187" s="644"/>
      <c r="E187" s="644"/>
      <c r="F187" s="644"/>
      <c r="G187" s="644"/>
      <c r="H187" s="644"/>
      <c r="I187" s="644"/>
      <c r="J187" s="644"/>
      <c r="K187" s="644"/>
      <c r="L187" s="644"/>
      <c r="M187" s="644"/>
      <c r="N187" s="644"/>
      <c r="O187" s="644"/>
      <c r="P187" s="644"/>
      <c r="Q187" s="644"/>
      <c r="R187" s="644"/>
      <c r="S187" s="644"/>
      <c r="T187" s="704"/>
      <c r="U187" s="641"/>
      <c r="V187" s="642"/>
      <c r="W187" s="642"/>
      <c r="X187" s="642"/>
      <c r="Y187" s="642"/>
      <c r="Z187" s="642"/>
      <c r="AA187" s="642"/>
      <c r="AB187" s="642"/>
      <c r="AC187" s="642"/>
      <c r="AD187" s="642"/>
      <c r="AE187" s="642"/>
      <c r="AF187" s="642"/>
      <c r="AG187" s="642"/>
      <c r="AH187" s="642"/>
      <c r="AI187" s="642"/>
      <c r="AJ187" s="642"/>
      <c r="AK187" s="642"/>
      <c r="AL187" s="642"/>
      <c r="AM187" s="643"/>
    </row>
    <row r="188" spans="1:40">
      <c r="A188" s="633" t="s">
        <v>164</v>
      </c>
      <c r="B188" s="634"/>
      <c r="C188" s="687" t="s">
        <v>165</v>
      </c>
      <c r="D188" s="637"/>
      <c r="E188" s="637"/>
      <c r="F188" s="637"/>
      <c r="G188" s="637"/>
      <c r="H188" s="637"/>
      <c r="I188" s="637"/>
      <c r="J188" s="637"/>
      <c r="K188" s="637"/>
      <c r="L188" s="637"/>
      <c r="M188" s="637"/>
      <c r="N188" s="637"/>
      <c r="O188" s="637"/>
      <c r="P188" s="637"/>
      <c r="Q188" s="637"/>
      <c r="R188" s="637"/>
      <c r="S188" s="637"/>
      <c r="T188" s="669"/>
      <c r="U188" s="638">
        <f>IF(U186=0,0,ROUNDDOWN(U186/U182,0))</f>
        <v>0</v>
      </c>
      <c r="V188" s="639"/>
      <c r="W188" s="639"/>
      <c r="X188" s="639"/>
      <c r="Y188" s="639"/>
      <c r="Z188" s="639"/>
      <c r="AA188" s="639"/>
      <c r="AB188" s="639"/>
      <c r="AC188" s="639"/>
      <c r="AD188" s="639"/>
      <c r="AE188" s="639"/>
      <c r="AF188" s="639"/>
      <c r="AG188" s="639"/>
      <c r="AH188" s="639"/>
      <c r="AI188" s="639"/>
      <c r="AJ188" s="639"/>
      <c r="AK188" s="639"/>
      <c r="AL188" s="639"/>
      <c r="AM188" s="640"/>
    </row>
    <row r="189" spans="1:40">
      <c r="A189" s="635"/>
      <c r="B189" s="636"/>
      <c r="C189" s="703" t="s">
        <v>140</v>
      </c>
      <c r="D189" s="644"/>
      <c r="E189" s="644"/>
      <c r="F189" s="644"/>
      <c r="G189" s="644"/>
      <c r="H189" s="644"/>
      <c r="I189" s="644"/>
      <c r="J189" s="644"/>
      <c r="K189" s="644"/>
      <c r="L189" s="644"/>
      <c r="M189" s="644"/>
      <c r="N189" s="644"/>
      <c r="O189" s="644"/>
      <c r="P189" s="644"/>
      <c r="Q189" s="644"/>
      <c r="R189" s="644"/>
      <c r="S189" s="644"/>
      <c r="T189" s="704"/>
      <c r="U189" s="641"/>
      <c r="V189" s="702"/>
      <c r="W189" s="642"/>
      <c r="X189" s="642"/>
      <c r="Y189" s="642"/>
      <c r="Z189" s="642"/>
      <c r="AA189" s="642"/>
      <c r="AB189" s="642"/>
      <c r="AC189" s="642"/>
      <c r="AD189" s="642"/>
      <c r="AE189" s="642"/>
      <c r="AF189" s="642"/>
      <c r="AG189" s="642"/>
      <c r="AH189" s="642"/>
      <c r="AI189" s="642"/>
      <c r="AJ189" s="642"/>
      <c r="AK189" s="642"/>
      <c r="AL189" s="642"/>
      <c r="AM189" s="643"/>
    </row>
    <row r="190" spans="1:40">
      <c r="A190" s="705" t="s">
        <v>166</v>
      </c>
      <c r="B190" s="705"/>
      <c r="C190" s="687" t="s">
        <v>142</v>
      </c>
      <c r="D190" s="637"/>
      <c r="E190" s="637"/>
      <c r="F190" s="637"/>
      <c r="G190" s="637"/>
      <c r="H190" s="637"/>
      <c r="I190" s="637"/>
      <c r="J190" s="637"/>
      <c r="K190" s="637"/>
      <c r="L190" s="637"/>
      <c r="M190" s="637"/>
      <c r="N190" s="637"/>
      <c r="O190" s="637"/>
      <c r="P190" s="637"/>
      <c r="Q190" s="637"/>
      <c r="R190" s="637"/>
      <c r="S190" s="637"/>
      <c r="T190" s="669"/>
      <c r="U190" s="633" t="s">
        <v>209</v>
      </c>
      <c r="V190" s="668"/>
      <c r="W190" s="655">
        <f>U194-U195</f>
        <v>0</v>
      </c>
      <c r="X190" s="655"/>
      <c r="Y190" s="655"/>
      <c r="Z190" s="655"/>
      <c r="AA190" s="655"/>
      <c r="AB190" s="655"/>
      <c r="AC190" s="655"/>
      <c r="AD190" s="655"/>
      <c r="AE190" s="655"/>
      <c r="AF190" s="655"/>
      <c r="AG190" s="655"/>
      <c r="AH190" s="655"/>
      <c r="AI190" s="655"/>
      <c r="AJ190" s="655"/>
      <c r="AK190" s="655"/>
      <c r="AL190" s="655"/>
      <c r="AM190" s="656"/>
      <c r="AN190" s="58"/>
    </row>
    <row r="191" spans="1:40" ht="13.5" customHeight="1">
      <c r="A191" s="705"/>
      <c r="B191" s="705"/>
      <c r="C191" s="681" t="s">
        <v>143</v>
      </c>
      <c r="D191" s="682"/>
      <c r="E191" s="682"/>
      <c r="F191" s="682"/>
      <c r="G191" s="682"/>
      <c r="H191" s="682"/>
      <c r="I191" s="682"/>
      <c r="J191" s="682"/>
      <c r="K191" s="682"/>
      <c r="L191" s="682"/>
      <c r="M191" s="682"/>
      <c r="N191" s="682"/>
      <c r="O191" s="682"/>
      <c r="P191" s="682"/>
      <c r="Q191" s="682"/>
      <c r="R191" s="682"/>
      <c r="S191" s="682"/>
      <c r="T191" s="683"/>
      <c r="U191" s="663"/>
      <c r="V191" s="716"/>
      <c r="W191" s="657"/>
      <c r="X191" s="657"/>
      <c r="Y191" s="657"/>
      <c r="Z191" s="657"/>
      <c r="AA191" s="657"/>
      <c r="AB191" s="657"/>
      <c r="AC191" s="657"/>
      <c r="AD191" s="657"/>
      <c r="AE191" s="657"/>
      <c r="AF191" s="657"/>
      <c r="AG191" s="657"/>
      <c r="AH191" s="657"/>
      <c r="AI191" s="657"/>
      <c r="AJ191" s="657"/>
      <c r="AK191" s="657"/>
      <c r="AL191" s="657"/>
      <c r="AM191" s="658"/>
      <c r="AN191" s="58"/>
    </row>
    <row r="192" spans="1:40">
      <c r="A192" s="705"/>
      <c r="B192" s="705"/>
      <c r="C192" s="681"/>
      <c r="D192" s="682"/>
      <c r="E192" s="682"/>
      <c r="F192" s="682"/>
      <c r="G192" s="682"/>
      <c r="H192" s="682"/>
      <c r="I192" s="682"/>
      <c r="J192" s="682"/>
      <c r="K192" s="682"/>
      <c r="L192" s="682"/>
      <c r="M192" s="682"/>
      <c r="N192" s="682"/>
      <c r="O192" s="682"/>
      <c r="P192" s="682"/>
      <c r="Q192" s="682"/>
      <c r="R192" s="682"/>
      <c r="S192" s="682"/>
      <c r="T192" s="683"/>
      <c r="U192" s="663"/>
      <c r="V192" s="716"/>
      <c r="W192" s="657"/>
      <c r="X192" s="657"/>
      <c r="Y192" s="657"/>
      <c r="Z192" s="657"/>
      <c r="AA192" s="657"/>
      <c r="AB192" s="657"/>
      <c r="AC192" s="657"/>
      <c r="AD192" s="657"/>
      <c r="AE192" s="657"/>
      <c r="AF192" s="657"/>
      <c r="AG192" s="657"/>
      <c r="AH192" s="657"/>
      <c r="AI192" s="657"/>
      <c r="AJ192" s="657"/>
      <c r="AK192" s="657"/>
      <c r="AL192" s="657"/>
      <c r="AM192" s="658"/>
      <c r="AN192" s="58"/>
    </row>
    <row r="193" spans="1:40">
      <c r="A193" s="705"/>
      <c r="B193" s="705"/>
      <c r="C193" s="706"/>
      <c r="D193" s="707"/>
      <c r="E193" s="707"/>
      <c r="F193" s="707"/>
      <c r="G193" s="707"/>
      <c r="H193" s="707"/>
      <c r="I193" s="707"/>
      <c r="J193" s="707"/>
      <c r="K193" s="707"/>
      <c r="L193" s="707"/>
      <c r="M193" s="707"/>
      <c r="N193" s="707"/>
      <c r="O193" s="707"/>
      <c r="P193" s="707"/>
      <c r="Q193" s="707"/>
      <c r="R193" s="707"/>
      <c r="S193" s="707"/>
      <c r="T193" s="708"/>
      <c r="U193" s="717"/>
      <c r="V193" s="688"/>
      <c r="W193" s="659"/>
      <c r="X193" s="659"/>
      <c r="Y193" s="659"/>
      <c r="Z193" s="659"/>
      <c r="AA193" s="659"/>
      <c r="AB193" s="659"/>
      <c r="AC193" s="659"/>
      <c r="AD193" s="659"/>
      <c r="AE193" s="659"/>
      <c r="AF193" s="659"/>
      <c r="AG193" s="659"/>
      <c r="AH193" s="659"/>
      <c r="AI193" s="659"/>
      <c r="AJ193" s="659"/>
      <c r="AK193" s="659"/>
      <c r="AL193" s="659"/>
      <c r="AM193" s="660"/>
      <c r="AN193" s="58"/>
    </row>
    <row r="194" spans="1:40" ht="13.5" customHeight="1">
      <c r="A194" s="705"/>
      <c r="B194" s="705"/>
      <c r="C194" s="89"/>
      <c r="D194" s="90" t="s">
        <v>167</v>
      </c>
      <c r="E194" s="709" t="s">
        <v>114</v>
      </c>
      <c r="F194" s="709"/>
      <c r="G194" s="709"/>
      <c r="H194" s="709"/>
      <c r="I194" s="709"/>
      <c r="J194" s="709"/>
      <c r="K194" s="709"/>
      <c r="L194" s="709"/>
      <c r="M194" s="709"/>
      <c r="N194" s="709"/>
      <c r="O194" s="709"/>
      <c r="P194" s="709"/>
      <c r="Q194" s="709"/>
      <c r="R194" s="709"/>
      <c r="S194" s="709"/>
      <c r="T194" s="710"/>
      <c r="U194" s="711">
        <f>SUM(賃金改善確認表!W148:W177)-(SUM(賃金改善確認表!X148:X177)+SUM(賃金改善確認表!Y148:Y177))+SUM(賃金改善確認表!AC148:AC177)+SUM(賃金改善確認表!AG148:AG177)</f>
        <v>0</v>
      </c>
      <c r="V194" s="712"/>
      <c r="W194" s="712"/>
      <c r="X194" s="712"/>
      <c r="Y194" s="712"/>
      <c r="Z194" s="712"/>
      <c r="AA194" s="712"/>
      <c r="AB194" s="712"/>
      <c r="AC194" s="712"/>
      <c r="AD194" s="712"/>
      <c r="AE194" s="712"/>
      <c r="AF194" s="712"/>
      <c r="AG194" s="712"/>
      <c r="AH194" s="712"/>
      <c r="AI194" s="712"/>
      <c r="AJ194" s="712"/>
      <c r="AK194" s="712"/>
      <c r="AL194" s="712"/>
      <c r="AM194" s="713"/>
    </row>
    <row r="195" spans="1:40" ht="13.5" customHeight="1">
      <c r="A195" s="705"/>
      <c r="B195" s="705"/>
      <c r="C195" s="91"/>
      <c r="D195" s="92" t="s">
        <v>168</v>
      </c>
      <c r="E195" s="682" t="s">
        <v>146</v>
      </c>
      <c r="F195" s="682"/>
      <c r="G195" s="682"/>
      <c r="H195" s="682"/>
      <c r="I195" s="682"/>
      <c r="J195" s="682"/>
      <c r="K195" s="682"/>
      <c r="L195" s="682"/>
      <c r="M195" s="682"/>
      <c r="N195" s="682"/>
      <c r="O195" s="682"/>
      <c r="P195" s="682"/>
      <c r="Q195" s="682"/>
      <c r="R195" s="682"/>
      <c r="S195" s="682"/>
      <c r="T195" s="683"/>
      <c r="U195" s="711">
        <f>SUM(賃金改善確認表!AB148:AB177)+SUM(賃金改善確認表!AC148:AC177)</f>
        <v>0</v>
      </c>
      <c r="V195" s="712"/>
      <c r="W195" s="712"/>
      <c r="X195" s="712"/>
      <c r="Y195" s="712"/>
      <c r="Z195" s="712"/>
      <c r="AA195" s="712"/>
      <c r="AB195" s="712"/>
      <c r="AC195" s="712"/>
      <c r="AD195" s="712"/>
      <c r="AE195" s="712"/>
      <c r="AF195" s="712"/>
      <c r="AG195" s="712"/>
      <c r="AH195" s="712"/>
      <c r="AI195" s="712"/>
      <c r="AJ195" s="712"/>
      <c r="AK195" s="712"/>
      <c r="AL195" s="712"/>
      <c r="AM195" s="713"/>
    </row>
    <row r="196" spans="1:40" ht="13.5" customHeight="1">
      <c r="A196" s="705"/>
      <c r="B196" s="705"/>
      <c r="C196" s="91"/>
      <c r="D196" s="92"/>
      <c r="E196" s="682"/>
      <c r="F196" s="682"/>
      <c r="G196" s="682"/>
      <c r="H196" s="682"/>
      <c r="I196" s="682"/>
      <c r="J196" s="682"/>
      <c r="K196" s="682"/>
      <c r="L196" s="682"/>
      <c r="M196" s="682"/>
      <c r="N196" s="682"/>
      <c r="O196" s="682"/>
      <c r="P196" s="682"/>
      <c r="Q196" s="682"/>
      <c r="R196" s="682"/>
      <c r="S196" s="682"/>
      <c r="T196" s="683"/>
      <c r="U196" s="714"/>
      <c r="V196" s="702"/>
      <c r="W196" s="702"/>
      <c r="X196" s="702"/>
      <c r="Y196" s="702"/>
      <c r="Z196" s="702"/>
      <c r="AA196" s="702"/>
      <c r="AB196" s="702"/>
      <c r="AC196" s="702"/>
      <c r="AD196" s="702"/>
      <c r="AE196" s="702"/>
      <c r="AF196" s="702"/>
      <c r="AG196" s="702"/>
      <c r="AH196" s="702"/>
      <c r="AI196" s="702"/>
      <c r="AJ196" s="702"/>
      <c r="AK196" s="702"/>
      <c r="AL196" s="702"/>
      <c r="AM196" s="715"/>
    </row>
    <row r="197" spans="1:40" ht="13.5" customHeight="1">
      <c r="A197" s="705"/>
      <c r="B197" s="705"/>
      <c r="C197" s="91"/>
      <c r="D197" s="92"/>
      <c r="E197" s="682"/>
      <c r="F197" s="682"/>
      <c r="G197" s="682"/>
      <c r="H197" s="682"/>
      <c r="I197" s="682"/>
      <c r="J197" s="682"/>
      <c r="K197" s="682"/>
      <c r="L197" s="682"/>
      <c r="M197" s="682"/>
      <c r="N197" s="682"/>
      <c r="O197" s="682"/>
      <c r="P197" s="682"/>
      <c r="Q197" s="682"/>
      <c r="R197" s="682"/>
      <c r="S197" s="682"/>
      <c r="T197" s="683"/>
      <c r="U197" s="714"/>
      <c r="V197" s="702"/>
      <c r="W197" s="702"/>
      <c r="X197" s="702"/>
      <c r="Y197" s="702"/>
      <c r="Z197" s="702"/>
      <c r="AA197" s="702"/>
      <c r="AB197" s="702"/>
      <c r="AC197" s="702"/>
      <c r="AD197" s="702"/>
      <c r="AE197" s="702"/>
      <c r="AF197" s="702"/>
      <c r="AG197" s="702"/>
      <c r="AH197" s="702"/>
      <c r="AI197" s="702"/>
      <c r="AJ197" s="702"/>
      <c r="AK197" s="702"/>
      <c r="AL197" s="702"/>
      <c r="AM197" s="715"/>
    </row>
    <row r="198" spans="1:40">
      <c r="A198" s="705"/>
      <c r="B198" s="705"/>
      <c r="C198" s="93"/>
      <c r="D198" s="94"/>
      <c r="E198" s="685"/>
      <c r="F198" s="685"/>
      <c r="G198" s="685"/>
      <c r="H198" s="685"/>
      <c r="I198" s="685"/>
      <c r="J198" s="685"/>
      <c r="K198" s="685"/>
      <c r="L198" s="685"/>
      <c r="M198" s="685"/>
      <c r="N198" s="685"/>
      <c r="O198" s="685"/>
      <c r="P198" s="685"/>
      <c r="Q198" s="685"/>
      <c r="R198" s="685"/>
      <c r="S198" s="685"/>
      <c r="T198" s="686"/>
      <c r="U198" s="641"/>
      <c r="V198" s="642"/>
      <c r="W198" s="642"/>
      <c r="X198" s="642"/>
      <c r="Y198" s="642"/>
      <c r="Z198" s="642"/>
      <c r="AA198" s="642"/>
      <c r="AB198" s="642"/>
      <c r="AC198" s="642"/>
      <c r="AD198" s="642"/>
      <c r="AE198" s="642"/>
      <c r="AF198" s="642"/>
      <c r="AG198" s="642"/>
      <c r="AH198" s="642"/>
      <c r="AI198" s="642"/>
      <c r="AJ198" s="642"/>
      <c r="AK198" s="642"/>
      <c r="AL198" s="642"/>
      <c r="AM198" s="643"/>
    </row>
    <row r="199" spans="1:40">
      <c r="A199" s="633" t="s">
        <v>169</v>
      </c>
      <c r="B199" s="634"/>
      <c r="C199" s="665" t="s">
        <v>148</v>
      </c>
      <c r="D199" s="666"/>
      <c r="E199" s="666"/>
      <c r="F199" s="666"/>
      <c r="G199" s="666"/>
      <c r="H199" s="666"/>
      <c r="I199" s="667"/>
      <c r="J199" s="95"/>
      <c r="K199" s="95"/>
      <c r="L199" s="95"/>
      <c r="M199" s="95"/>
      <c r="N199" s="95"/>
      <c r="O199" s="95"/>
      <c r="P199" s="95"/>
      <c r="Q199" s="95"/>
      <c r="R199" s="95"/>
      <c r="S199" s="95"/>
      <c r="T199" s="96"/>
      <c r="U199" s="633" t="str">
        <f>賃金改善確認表!A76</f>
        <v>□</v>
      </c>
      <c r="V199" s="668"/>
      <c r="W199" s="637" t="s">
        <v>57</v>
      </c>
      <c r="X199" s="637"/>
      <c r="Y199" s="637"/>
      <c r="Z199" s="637"/>
      <c r="AA199" s="637"/>
      <c r="AB199" s="637"/>
      <c r="AC199" s="637"/>
      <c r="AD199" s="637"/>
      <c r="AE199" s="637"/>
      <c r="AF199" s="637"/>
      <c r="AG199" s="637"/>
      <c r="AH199" s="637"/>
      <c r="AI199" s="637"/>
      <c r="AJ199" s="637"/>
      <c r="AK199" s="637"/>
      <c r="AL199" s="637"/>
      <c r="AM199" s="669"/>
    </row>
    <row r="200" spans="1:40" ht="13.5" customHeight="1">
      <c r="A200" s="663"/>
      <c r="B200" s="664"/>
      <c r="C200" s="91" t="s">
        <v>149</v>
      </c>
      <c r="D200" s="97"/>
      <c r="E200" s="97"/>
      <c r="F200" s="97"/>
      <c r="G200" s="97"/>
      <c r="H200" s="97"/>
      <c r="I200" s="97"/>
      <c r="J200" s="97"/>
      <c r="K200" s="97"/>
      <c r="L200" s="97"/>
      <c r="M200" s="97"/>
      <c r="N200" s="97"/>
      <c r="O200" s="97"/>
      <c r="P200" s="97"/>
      <c r="Q200" s="97"/>
      <c r="R200" s="97"/>
      <c r="S200" s="97"/>
      <c r="T200" s="98"/>
      <c r="U200" s="663" t="str">
        <f>賃金改善確認表!C76</f>
        <v>□</v>
      </c>
      <c r="V200" s="645"/>
      <c r="W200" s="676" t="s">
        <v>59</v>
      </c>
      <c r="X200" s="676"/>
      <c r="Y200" s="676"/>
      <c r="Z200" s="645" t="s">
        <v>204</v>
      </c>
      <c r="AA200" s="645"/>
      <c r="AB200" s="645"/>
      <c r="AC200" s="693" t="str">
        <f>入力シート!AC101&amp;""</f>
        <v/>
      </c>
      <c r="AD200" s="693"/>
      <c r="AE200" s="693"/>
      <c r="AF200" s="693"/>
      <c r="AG200" s="693"/>
      <c r="AH200" s="693"/>
      <c r="AI200" s="693"/>
      <c r="AJ200" s="693"/>
      <c r="AK200" s="693"/>
      <c r="AL200" s="693"/>
      <c r="AM200" s="694"/>
    </row>
    <row r="201" spans="1:40">
      <c r="A201" s="663"/>
      <c r="B201" s="664"/>
      <c r="C201" s="670" t="s">
        <v>150</v>
      </c>
      <c r="D201" s="671"/>
      <c r="E201" s="671"/>
      <c r="F201" s="671"/>
      <c r="G201" s="671"/>
      <c r="H201" s="671"/>
      <c r="I201" s="671"/>
      <c r="J201" s="671"/>
      <c r="K201" s="671"/>
      <c r="L201" s="671"/>
      <c r="M201" s="671"/>
      <c r="N201" s="671"/>
      <c r="O201" s="671"/>
      <c r="P201" s="671"/>
      <c r="Q201" s="671"/>
      <c r="R201" s="671"/>
      <c r="S201" s="671"/>
      <c r="T201" s="672"/>
      <c r="U201" s="663" t="str">
        <f>賃金改善確認表!E76</f>
        <v>□</v>
      </c>
      <c r="V201" s="645"/>
      <c r="W201" s="676" t="str">
        <f>入力シート!W102</f>
        <v>賞与（一時金・その他（　　　　））</v>
      </c>
      <c r="X201" s="676"/>
      <c r="Y201" s="676"/>
      <c r="Z201" s="676"/>
      <c r="AA201" s="676"/>
      <c r="AB201" s="676"/>
      <c r="AC201" s="676"/>
      <c r="AD201" s="676"/>
      <c r="AE201" s="676"/>
      <c r="AF201" s="676"/>
      <c r="AG201" s="676"/>
      <c r="AH201" s="676"/>
      <c r="AI201" s="676"/>
      <c r="AJ201" s="676"/>
      <c r="AK201" s="676"/>
      <c r="AL201" s="676"/>
      <c r="AM201" s="677"/>
    </row>
    <row r="202" spans="1:40">
      <c r="A202" s="663"/>
      <c r="B202" s="664"/>
      <c r="C202" s="673"/>
      <c r="D202" s="674"/>
      <c r="E202" s="674"/>
      <c r="F202" s="674"/>
      <c r="G202" s="674"/>
      <c r="H202" s="674"/>
      <c r="I202" s="674"/>
      <c r="J202" s="674"/>
      <c r="K202" s="674"/>
      <c r="L202" s="674"/>
      <c r="M202" s="674"/>
      <c r="N202" s="674"/>
      <c r="O202" s="674"/>
      <c r="P202" s="674"/>
      <c r="Q202" s="674"/>
      <c r="R202" s="674"/>
      <c r="S202" s="674"/>
      <c r="T202" s="675"/>
      <c r="U202" s="635" t="str">
        <f>賃金改善確認表!G76</f>
        <v>□</v>
      </c>
      <c r="V202" s="648"/>
      <c r="W202" s="644" t="s">
        <v>174</v>
      </c>
      <c r="X202" s="644"/>
      <c r="Y202" s="644"/>
      <c r="Z202" s="648" t="s">
        <v>204</v>
      </c>
      <c r="AA202" s="648"/>
      <c r="AB202" s="648"/>
      <c r="AC202" s="718" t="str">
        <f>入力シート!AC103&amp;""</f>
        <v/>
      </c>
      <c r="AD202" s="718"/>
      <c r="AE202" s="718"/>
      <c r="AF202" s="718"/>
      <c r="AG202" s="718"/>
      <c r="AH202" s="718"/>
      <c r="AI202" s="718"/>
      <c r="AJ202" s="718"/>
      <c r="AK202" s="718"/>
      <c r="AL202" s="718"/>
      <c r="AM202" s="719"/>
    </row>
    <row r="203" spans="1:40">
      <c r="A203" s="663"/>
      <c r="B203" s="664"/>
      <c r="C203" s="678" t="s">
        <v>151</v>
      </c>
      <c r="D203" s="679"/>
      <c r="E203" s="679"/>
      <c r="F203" s="679"/>
      <c r="G203" s="679"/>
      <c r="H203" s="679"/>
      <c r="I203" s="679"/>
      <c r="J203" s="679"/>
      <c r="K203" s="679"/>
      <c r="L203" s="679"/>
      <c r="M203" s="679"/>
      <c r="N203" s="679"/>
      <c r="O203" s="679"/>
      <c r="P203" s="679"/>
      <c r="Q203" s="679"/>
      <c r="R203" s="679"/>
      <c r="S203" s="679"/>
      <c r="T203" s="680"/>
      <c r="U203" s="687" t="s">
        <v>152</v>
      </c>
      <c r="V203" s="637"/>
      <c r="W203" s="637"/>
      <c r="X203" s="668" t="s">
        <v>281</v>
      </c>
      <c r="Y203" s="668"/>
      <c r="Z203" s="668" t="str">
        <f>入力シート!W104&amp;""</f>
        <v/>
      </c>
      <c r="AA203" s="668"/>
      <c r="AB203" s="95" t="s">
        <v>64</v>
      </c>
      <c r="AC203" s="668" t="str">
        <f>入力シート!Z104&amp;""</f>
        <v/>
      </c>
      <c r="AD203" s="668"/>
      <c r="AE203" s="95" t="s">
        <v>106</v>
      </c>
      <c r="AF203" s="99"/>
      <c r="AG203" s="99"/>
      <c r="AH203" s="95"/>
      <c r="AI203" s="95"/>
      <c r="AJ203" s="95"/>
      <c r="AK203" s="95"/>
      <c r="AL203" s="95"/>
      <c r="AM203" s="96"/>
    </row>
    <row r="204" spans="1:40">
      <c r="A204" s="663"/>
      <c r="B204" s="664"/>
      <c r="C204" s="681"/>
      <c r="D204" s="682"/>
      <c r="E204" s="682"/>
      <c r="F204" s="682"/>
      <c r="G204" s="682"/>
      <c r="H204" s="682"/>
      <c r="I204" s="682"/>
      <c r="J204" s="682"/>
      <c r="K204" s="682"/>
      <c r="L204" s="682"/>
      <c r="M204" s="682"/>
      <c r="N204" s="682"/>
      <c r="O204" s="682"/>
      <c r="P204" s="682"/>
      <c r="Q204" s="682"/>
      <c r="R204" s="682"/>
      <c r="S204" s="682"/>
      <c r="T204" s="683"/>
      <c r="U204" s="91"/>
      <c r="V204" s="97"/>
      <c r="W204" s="84"/>
      <c r="X204" s="688" t="s">
        <v>107</v>
      </c>
      <c r="Y204" s="688"/>
      <c r="Z204" s="688" t="s">
        <v>281</v>
      </c>
      <c r="AA204" s="688"/>
      <c r="AB204" s="688" t="str">
        <f>入力シート!AH104&amp;""</f>
        <v/>
      </c>
      <c r="AC204" s="688"/>
      <c r="AD204" s="97" t="s">
        <v>64</v>
      </c>
      <c r="AE204" s="688" t="str">
        <f>入力シート!AK104&amp;""</f>
        <v/>
      </c>
      <c r="AF204" s="688"/>
      <c r="AG204" s="97" t="s">
        <v>106</v>
      </c>
      <c r="AH204" s="97"/>
      <c r="AI204" s="97"/>
      <c r="AJ204" s="97"/>
      <c r="AK204" s="97"/>
      <c r="AL204" s="97"/>
      <c r="AM204" s="98"/>
    </row>
    <row r="205" spans="1:40">
      <c r="A205" s="663"/>
      <c r="B205" s="664"/>
      <c r="C205" s="681"/>
      <c r="D205" s="682"/>
      <c r="E205" s="682"/>
      <c r="F205" s="682"/>
      <c r="G205" s="682"/>
      <c r="H205" s="682"/>
      <c r="I205" s="682"/>
      <c r="J205" s="682"/>
      <c r="K205" s="682"/>
      <c r="L205" s="682"/>
      <c r="M205" s="682"/>
      <c r="N205" s="682"/>
      <c r="O205" s="682"/>
      <c r="P205" s="682"/>
      <c r="Q205" s="682"/>
      <c r="R205" s="682"/>
      <c r="S205" s="682"/>
      <c r="T205" s="683"/>
      <c r="U205" s="689" t="s">
        <v>153</v>
      </c>
      <c r="V205" s="690"/>
      <c r="W205" s="690"/>
      <c r="X205" s="690" t="s">
        <v>154</v>
      </c>
      <c r="Y205" s="690"/>
      <c r="Z205" s="690"/>
      <c r="AA205" s="690"/>
      <c r="AB205" s="690"/>
      <c r="AC205" s="690"/>
      <c r="AD205" s="690"/>
      <c r="AE205" s="690"/>
      <c r="AF205" s="690"/>
      <c r="AG205" s="690"/>
      <c r="AH205" s="690"/>
      <c r="AI205" s="690"/>
      <c r="AJ205" s="690"/>
      <c r="AK205" s="690"/>
      <c r="AL205" s="690"/>
      <c r="AM205" s="695"/>
    </row>
    <row r="206" spans="1:40" ht="25.5" customHeight="1">
      <c r="A206" s="663"/>
      <c r="B206" s="664"/>
      <c r="C206" s="681"/>
      <c r="D206" s="682"/>
      <c r="E206" s="682"/>
      <c r="F206" s="682"/>
      <c r="G206" s="682"/>
      <c r="H206" s="682"/>
      <c r="I206" s="682"/>
      <c r="J206" s="682"/>
      <c r="K206" s="682"/>
      <c r="L206" s="682"/>
      <c r="M206" s="682"/>
      <c r="N206" s="682"/>
      <c r="O206" s="682"/>
      <c r="P206" s="682"/>
      <c r="Q206" s="682"/>
      <c r="R206" s="682"/>
      <c r="S206" s="682"/>
      <c r="T206" s="683"/>
      <c r="U206" s="696" t="str">
        <f>入力シート!U105&amp;""</f>
        <v/>
      </c>
      <c r="V206" s="697"/>
      <c r="W206" s="697"/>
      <c r="X206" s="697"/>
      <c r="Y206" s="697"/>
      <c r="Z206" s="697"/>
      <c r="AA206" s="697"/>
      <c r="AB206" s="697"/>
      <c r="AC206" s="697"/>
      <c r="AD206" s="697"/>
      <c r="AE206" s="697"/>
      <c r="AF206" s="697"/>
      <c r="AG206" s="697"/>
      <c r="AH206" s="697"/>
      <c r="AI206" s="697"/>
      <c r="AJ206" s="697"/>
      <c r="AK206" s="697"/>
      <c r="AL206" s="697"/>
      <c r="AM206" s="698"/>
    </row>
    <row r="207" spans="1:40" ht="25.5" customHeight="1">
      <c r="A207" s="663"/>
      <c r="B207" s="664"/>
      <c r="C207" s="681"/>
      <c r="D207" s="682"/>
      <c r="E207" s="682"/>
      <c r="F207" s="682"/>
      <c r="G207" s="682"/>
      <c r="H207" s="682"/>
      <c r="I207" s="682"/>
      <c r="J207" s="682"/>
      <c r="K207" s="682"/>
      <c r="L207" s="682"/>
      <c r="M207" s="682"/>
      <c r="N207" s="682"/>
      <c r="O207" s="682"/>
      <c r="P207" s="682"/>
      <c r="Q207" s="682"/>
      <c r="R207" s="682"/>
      <c r="S207" s="682"/>
      <c r="T207" s="683"/>
      <c r="U207" s="696"/>
      <c r="V207" s="697"/>
      <c r="W207" s="697"/>
      <c r="X207" s="697"/>
      <c r="Y207" s="697"/>
      <c r="Z207" s="697"/>
      <c r="AA207" s="697"/>
      <c r="AB207" s="697"/>
      <c r="AC207" s="697"/>
      <c r="AD207" s="697"/>
      <c r="AE207" s="697"/>
      <c r="AF207" s="697"/>
      <c r="AG207" s="697"/>
      <c r="AH207" s="697"/>
      <c r="AI207" s="697"/>
      <c r="AJ207" s="697"/>
      <c r="AK207" s="697"/>
      <c r="AL207" s="697"/>
      <c r="AM207" s="698"/>
    </row>
    <row r="208" spans="1:40" ht="25.5" customHeight="1">
      <c r="A208" s="663"/>
      <c r="B208" s="664"/>
      <c r="C208" s="681"/>
      <c r="D208" s="682"/>
      <c r="E208" s="682"/>
      <c r="F208" s="682"/>
      <c r="G208" s="682"/>
      <c r="H208" s="682"/>
      <c r="I208" s="682"/>
      <c r="J208" s="682"/>
      <c r="K208" s="682"/>
      <c r="L208" s="682"/>
      <c r="M208" s="682"/>
      <c r="N208" s="682"/>
      <c r="O208" s="682"/>
      <c r="P208" s="682"/>
      <c r="Q208" s="682"/>
      <c r="R208" s="682"/>
      <c r="S208" s="682"/>
      <c r="T208" s="683"/>
      <c r="U208" s="696"/>
      <c r="V208" s="697"/>
      <c r="W208" s="697"/>
      <c r="X208" s="697"/>
      <c r="Y208" s="697"/>
      <c r="Z208" s="697"/>
      <c r="AA208" s="697"/>
      <c r="AB208" s="697"/>
      <c r="AC208" s="697"/>
      <c r="AD208" s="697"/>
      <c r="AE208" s="697"/>
      <c r="AF208" s="697"/>
      <c r="AG208" s="697"/>
      <c r="AH208" s="697"/>
      <c r="AI208" s="697"/>
      <c r="AJ208" s="697"/>
      <c r="AK208" s="697"/>
      <c r="AL208" s="697"/>
      <c r="AM208" s="698"/>
    </row>
    <row r="209" spans="1:39" ht="25.5" customHeight="1">
      <c r="A209" s="635"/>
      <c r="B209" s="636"/>
      <c r="C209" s="684"/>
      <c r="D209" s="685"/>
      <c r="E209" s="685"/>
      <c r="F209" s="685"/>
      <c r="G209" s="685"/>
      <c r="H209" s="685"/>
      <c r="I209" s="685"/>
      <c r="J209" s="685"/>
      <c r="K209" s="685"/>
      <c r="L209" s="685"/>
      <c r="M209" s="685"/>
      <c r="N209" s="685"/>
      <c r="O209" s="685"/>
      <c r="P209" s="685"/>
      <c r="Q209" s="685"/>
      <c r="R209" s="685"/>
      <c r="S209" s="685"/>
      <c r="T209" s="686"/>
      <c r="U209" s="699"/>
      <c r="V209" s="700"/>
      <c r="W209" s="700"/>
      <c r="X209" s="700"/>
      <c r="Y209" s="700"/>
      <c r="Z209" s="700"/>
      <c r="AA209" s="700"/>
      <c r="AB209" s="700"/>
      <c r="AC209" s="700"/>
      <c r="AD209" s="700"/>
      <c r="AE209" s="700"/>
      <c r="AF209" s="700"/>
      <c r="AG209" s="700"/>
      <c r="AH209" s="700"/>
      <c r="AI209" s="700"/>
      <c r="AJ209" s="700"/>
      <c r="AK209" s="700"/>
      <c r="AL209" s="700"/>
      <c r="AM209" s="701"/>
    </row>
    <row r="210" spans="1:39">
      <c r="A210" s="633" t="s">
        <v>155</v>
      </c>
      <c r="B210" s="634"/>
      <c r="C210" s="637" t="s">
        <v>156</v>
      </c>
      <c r="D210" s="637"/>
      <c r="E210" s="637"/>
      <c r="F210" s="637"/>
      <c r="G210" s="637"/>
      <c r="H210" s="637"/>
      <c r="I210" s="637"/>
      <c r="J210" s="637"/>
      <c r="K210" s="637"/>
      <c r="L210" s="637"/>
      <c r="M210" s="637"/>
      <c r="N210" s="637"/>
      <c r="O210" s="637"/>
      <c r="P210" s="637"/>
      <c r="Q210" s="637"/>
      <c r="R210" s="637"/>
      <c r="S210" s="637"/>
      <c r="T210" s="637"/>
      <c r="U210" s="638">
        <f>IF(W190=0,0,ROUNDDOWN(W190/U182,0))</f>
        <v>0</v>
      </c>
      <c r="V210" s="639"/>
      <c r="W210" s="639"/>
      <c r="X210" s="639"/>
      <c r="Y210" s="639"/>
      <c r="Z210" s="639"/>
      <c r="AA210" s="639"/>
      <c r="AB210" s="639"/>
      <c r="AC210" s="639"/>
      <c r="AD210" s="639"/>
      <c r="AE210" s="639"/>
      <c r="AF210" s="639"/>
      <c r="AG210" s="639"/>
      <c r="AH210" s="639"/>
      <c r="AI210" s="639"/>
      <c r="AJ210" s="639"/>
      <c r="AK210" s="639"/>
      <c r="AL210" s="639"/>
      <c r="AM210" s="640"/>
    </row>
    <row r="211" spans="1:39">
      <c r="A211" s="635"/>
      <c r="B211" s="636"/>
      <c r="C211" s="644" t="s">
        <v>157</v>
      </c>
      <c r="D211" s="644"/>
      <c r="E211" s="644"/>
      <c r="F211" s="644"/>
      <c r="G211" s="644"/>
      <c r="H211" s="644"/>
      <c r="I211" s="644"/>
      <c r="J211" s="644"/>
      <c r="K211" s="644"/>
      <c r="L211" s="644"/>
      <c r="M211" s="644"/>
      <c r="N211" s="644"/>
      <c r="O211" s="644"/>
      <c r="P211" s="644"/>
      <c r="Q211" s="644"/>
      <c r="R211" s="644"/>
      <c r="S211" s="644"/>
      <c r="T211" s="644"/>
      <c r="U211" s="641"/>
      <c r="V211" s="642"/>
      <c r="W211" s="642"/>
      <c r="X211" s="642"/>
      <c r="Y211" s="642"/>
      <c r="Z211" s="642"/>
      <c r="AA211" s="642"/>
      <c r="AB211" s="642"/>
      <c r="AC211" s="642"/>
      <c r="AD211" s="642"/>
      <c r="AE211" s="642"/>
      <c r="AF211" s="642"/>
      <c r="AG211" s="642"/>
      <c r="AH211" s="642"/>
      <c r="AI211" s="642"/>
      <c r="AJ211" s="642"/>
      <c r="AK211" s="642"/>
      <c r="AL211" s="642"/>
      <c r="AM211" s="643"/>
    </row>
  </sheetData>
  <sheetProtection algorithmName="SHA-512" hashValue="U3j0YDZXgYWx264jfGX/rzvJE/ZOuN9CBdnvC9kt8wSSRBmh7Tob8MNQm9RGolsfR6UEJqXGR+5UEaSAMxmi6A==" saltValue="gdMo/m5ApNEi9wGo3oIeog==" spinCount="100000" sheet="1" objects="1" scenarios="1" formatCells="0"/>
  <mergeCells count="378">
    <mergeCell ref="AL1:AM1"/>
    <mergeCell ref="A2:AM3"/>
    <mergeCell ref="AC4:AM4"/>
    <mergeCell ref="AL6:AM6"/>
    <mergeCell ref="S6:X6"/>
    <mergeCell ref="S7:X7"/>
    <mergeCell ref="S8:X8"/>
    <mergeCell ref="S9:X9"/>
    <mergeCell ref="Y7:AM7"/>
    <mergeCell ref="Y8:AM8"/>
    <mergeCell ref="Y9:AM9"/>
    <mergeCell ref="AD6:AK6"/>
    <mergeCell ref="Y6:AC6"/>
    <mergeCell ref="A15:B17"/>
    <mergeCell ref="C15:P15"/>
    <mergeCell ref="Q15:T15"/>
    <mergeCell ref="U15:AM15"/>
    <mergeCell ref="D16:T16"/>
    <mergeCell ref="U16:AM16"/>
    <mergeCell ref="D17:T17"/>
    <mergeCell ref="U17:AM17"/>
    <mergeCell ref="AL10:AM10"/>
    <mergeCell ref="S10:X10"/>
    <mergeCell ref="Y10:AK10"/>
    <mergeCell ref="A19:B27"/>
    <mergeCell ref="C19:T19"/>
    <mergeCell ref="U19:AM22"/>
    <mergeCell ref="C20:T21"/>
    <mergeCell ref="C27:T27"/>
    <mergeCell ref="A18:B18"/>
    <mergeCell ref="C18:T18"/>
    <mergeCell ref="U18:V18"/>
    <mergeCell ref="W18:X18"/>
    <mergeCell ref="Z18:AA18"/>
    <mergeCell ref="AE18:AF18"/>
    <mergeCell ref="W27:AM27"/>
    <mergeCell ref="U27:V27"/>
    <mergeCell ref="AN20:AT22"/>
    <mergeCell ref="C22:P22"/>
    <mergeCell ref="Q22:T22"/>
    <mergeCell ref="E23:T23"/>
    <mergeCell ref="U23:AM23"/>
    <mergeCell ref="E24:T26"/>
    <mergeCell ref="U24:AM26"/>
    <mergeCell ref="AG18:AH18"/>
    <mergeCell ref="AJ18:AK18"/>
    <mergeCell ref="U33:V33"/>
    <mergeCell ref="W33:AM33"/>
    <mergeCell ref="U34:V34"/>
    <mergeCell ref="C35:T36"/>
    <mergeCell ref="U35:AM36"/>
    <mergeCell ref="A28:B36"/>
    <mergeCell ref="C28:T29"/>
    <mergeCell ref="U28:AM30"/>
    <mergeCell ref="C30:T30"/>
    <mergeCell ref="C31:T31"/>
    <mergeCell ref="U31:V31"/>
    <mergeCell ref="W31:AM31"/>
    <mergeCell ref="C32:T34"/>
    <mergeCell ref="U32:V32"/>
    <mergeCell ref="W32:Y32"/>
    <mergeCell ref="W34:Y34"/>
    <mergeCell ref="A45:B46"/>
    <mergeCell ref="C45:T45"/>
    <mergeCell ref="U45:AM46"/>
    <mergeCell ref="C46:T46"/>
    <mergeCell ref="A47:B48"/>
    <mergeCell ref="C47:T47"/>
    <mergeCell ref="U47:AM48"/>
    <mergeCell ref="C48:T48"/>
    <mergeCell ref="A41:B42"/>
    <mergeCell ref="C41:T41"/>
    <mergeCell ref="U41:AM42"/>
    <mergeCell ref="C42:T42"/>
    <mergeCell ref="A43:B44"/>
    <mergeCell ref="C43:T43"/>
    <mergeCell ref="U43:AM44"/>
    <mergeCell ref="C44:T44"/>
    <mergeCell ref="A53:B61"/>
    <mergeCell ref="C53:T53"/>
    <mergeCell ref="C54:T56"/>
    <mergeCell ref="E57:T57"/>
    <mergeCell ref="U57:AM57"/>
    <mergeCell ref="E58:T61"/>
    <mergeCell ref="U58:AM61"/>
    <mergeCell ref="A49:B50"/>
    <mergeCell ref="C49:T49"/>
    <mergeCell ref="U49:AM50"/>
    <mergeCell ref="C50:T50"/>
    <mergeCell ref="A51:B52"/>
    <mergeCell ref="C51:T51"/>
    <mergeCell ref="U51:AM52"/>
    <mergeCell ref="C52:T52"/>
    <mergeCell ref="U53:V56"/>
    <mergeCell ref="U77:AM78"/>
    <mergeCell ref="C78:T78"/>
    <mergeCell ref="C66:T72"/>
    <mergeCell ref="U66:W66"/>
    <mergeCell ref="X66:Y66"/>
    <mergeCell ref="Z66:AA66"/>
    <mergeCell ref="AC66:AD66"/>
    <mergeCell ref="X67:Y67"/>
    <mergeCell ref="Z67:AA67"/>
    <mergeCell ref="AB67:AC67"/>
    <mergeCell ref="AE67:AF67"/>
    <mergeCell ref="A79:B80"/>
    <mergeCell ref="C79:T79"/>
    <mergeCell ref="U79:AM80"/>
    <mergeCell ref="C80:T80"/>
    <mergeCell ref="U68:W68"/>
    <mergeCell ref="X68:AM68"/>
    <mergeCell ref="U69:AM72"/>
    <mergeCell ref="A73:B74"/>
    <mergeCell ref="C73:T73"/>
    <mergeCell ref="U73:AM74"/>
    <mergeCell ref="C74:T74"/>
    <mergeCell ref="A62:B72"/>
    <mergeCell ref="C62:I62"/>
    <mergeCell ref="U62:V62"/>
    <mergeCell ref="W62:AM62"/>
    <mergeCell ref="U63:V63"/>
    <mergeCell ref="W63:Y63"/>
    <mergeCell ref="C64:T65"/>
    <mergeCell ref="U64:V64"/>
    <mergeCell ref="W64:AM64"/>
    <mergeCell ref="U65:V65"/>
    <mergeCell ref="W65:Y65"/>
    <mergeCell ref="A77:B78"/>
    <mergeCell ref="C77:T77"/>
    <mergeCell ref="A85:B86"/>
    <mergeCell ref="C85:T85"/>
    <mergeCell ref="U85:AM86"/>
    <mergeCell ref="C86:T86"/>
    <mergeCell ref="A87:B88"/>
    <mergeCell ref="C87:T87"/>
    <mergeCell ref="U87:AM88"/>
    <mergeCell ref="C88:T88"/>
    <mergeCell ref="A81:B82"/>
    <mergeCell ref="C81:T81"/>
    <mergeCell ref="U81:AM82"/>
    <mergeCell ref="C82:T82"/>
    <mergeCell ref="A83:B84"/>
    <mergeCell ref="C83:T83"/>
    <mergeCell ref="U83:AM84"/>
    <mergeCell ref="C84:T84"/>
    <mergeCell ref="U101:V101"/>
    <mergeCell ref="A89:B97"/>
    <mergeCell ref="C89:T89"/>
    <mergeCell ref="C90:T92"/>
    <mergeCell ref="E93:T93"/>
    <mergeCell ref="U93:AM93"/>
    <mergeCell ref="E94:T97"/>
    <mergeCell ref="U94:AM97"/>
    <mergeCell ref="W99:Y99"/>
    <mergeCell ref="W101:Y101"/>
    <mergeCell ref="W89:AM92"/>
    <mergeCell ref="U89:V92"/>
    <mergeCell ref="U104:W104"/>
    <mergeCell ref="X104:AM104"/>
    <mergeCell ref="U105:AM108"/>
    <mergeCell ref="A109:B110"/>
    <mergeCell ref="C109:T109"/>
    <mergeCell ref="U109:AM110"/>
    <mergeCell ref="C110:T110"/>
    <mergeCell ref="C102:T108"/>
    <mergeCell ref="U102:W102"/>
    <mergeCell ref="X102:Y102"/>
    <mergeCell ref="Z102:AA102"/>
    <mergeCell ref="AC102:AD102"/>
    <mergeCell ref="X103:Y103"/>
    <mergeCell ref="Z103:AA103"/>
    <mergeCell ref="AB103:AC103"/>
    <mergeCell ref="AE103:AF103"/>
    <mergeCell ref="A98:B108"/>
    <mergeCell ref="C98:I98"/>
    <mergeCell ref="U98:V98"/>
    <mergeCell ref="W98:AM98"/>
    <mergeCell ref="U99:V99"/>
    <mergeCell ref="C100:T101"/>
    <mergeCell ref="U100:V100"/>
    <mergeCell ref="W100:AM100"/>
    <mergeCell ref="N119:T119"/>
    <mergeCell ref="U119:AM119"/>
    <mergeCell ref="N120:T120"/>
    <mergeCell ref="U120:AM120"/>
    <mergeCell ref="N121:T121"/>
    <mergeCell ref="U121:AM121"/>
    <mergeCell ref="A114:B122"/>
    <mergeCell ref="C114:T114"/>
    <mergeCell ref="U114:AM115"/>
    <mergeCell ref="C115:T115"/>
    <mergeCell ref="N116:T116"/>
    <mergeCell ref="U116:AM116"/>
    <mergeCell ref="N117:T117"/>
    <mergeCell ref="U117:AM117"/>
    <mergeCell ref="N118:T118"/>
    <mergeCell ref="U118:AM118"/>
    <mergeCell ref="N127:T127"/>
    <mergeCell ref="U127:AM127"/>
    <mergeCell ref="N128:T128"/>
    <mergeCell ref="U128:AM128"/>
    <mergeCell ref="N129:T129"/>
    <mergeCell ref="U129:AM129"/>
    <mergeCell ref="N122:T122"/>
    <mergeCell ref="U122:AM122"/>
    <mergeCell ref="A123:B131"/>
    <mergeCell ref="C123:T123"/>
    <mergeCell ref="U123:AM124"/>
    <mergeCell ref="C124:T124"/>
    <mergeCell ref="N125:T125"/>
    <mergeCell ref="U125:AM125"/>
    <mergeCell ref="N126:T126"/>
    <mergeCell ref="U126:AM126"/>
    <mergeCell ref="A134:B135"/>
    <mergeCell ref="C134:T134"/>
    <mergeCell ref="U134:AM135"/>
    <mergeCell ref="C135:T135"/>
    <mergeCell ref="A136:B137"/>
    <mergeCell ref="C136:T136"/>
    <mergeCell ref="U136:AM137"/>
    <mergeCell ref="C137:T137"/>
    <mergeCell ref="N130:T130"/>
    <mergeCell ref="U130:AM130"/>
    <mergeCell ref="N131:T131"/>
    <mergeCell ref="U131:AM131"/>
    <mergeCell ref="A132:B133"/>
    <mergeCell ref="C132:T132"/>
    <mergeCell ref="U132:AM133"/>
    <mergeCell ref="C133:T133"/>
    <mergeCell ref="AC153:AD153"/>
    <mergeCell ref="X154:Y154"/>
    <mergeCell ref="Z154:AA154"/>
    <mergeCell ref="AB154:AC154"/>
    <mergeCell ref="AE154:AF154"/>
    <mergeCell ref="U155:W155"/>
    <mergeCell ref="X155:AM155"/>
    <mergeCell ref="A138:B139"/>
    <mergeCell ref="C138:T138"/>
    <mergeCell ref="U138:AM139"/>
    <mergeCell ref="C139:T139"/>
    <mergeCell ref="A140:B148"/>
    <mergeCell ref="C140:T140"/>
    <mergeCell ref="C141:T143"/>
    <mergeCell ref="E144:T144"/>
    <mergeCell ref="U144:AM144"/>
    <mergeCell ref="E145:T148"/>
    <mergeCell ref="U145:AM148"/>
    <mergeCell ref="U140:V143"/>
    <mergeCell ref="W140:AM143"/>
    <mergeCell ref="U156:AM159"/>
    <mergeCell ref="A160:B161"/>
    <mergeCell ref="C160:T160"/>
    <mergeCell ref="U160:AM161"/>
    <mergeCell ref="C161:T161"/>
    <mergeCell ref="N169:T169"/>
    <mergeCell ref="U169:AM169"/>
    <mergeCell ref="N170:T170"/>
    <mergeCell ref="U170:AM170"/>
    <mergeCell ref="A149:B159"/>
    <mergeCell ref="C149:I149"/>
    <mergeCell ref="U149:V149"/>
    <mergeCell ref="W149:AM149"/>
    <mergeCell ref="U150:V150"/>
    <mergeCell ref="C151:T152"/>
    <mergeCell ref="U151:V151"/>
    <mergeCell ref="W150:Y150"/>
    <mergeCell ref="W152:Y152"/>
    <mergeCell ref="W151:AM151"/>
    <mergeCell ref="U152:V152"/>
    <mergeCell ref="C153:T159"/>
    <mergeCell ref="U153:W153"/>
    <mergeCell ref="X153:Y153"/>
    <mergeCell ref="Z153:AA153"/>
    <mergeCell ref="N171:T171"/>
    <mergeCell ref="U171:AM171"/>
    <mergeCell ref="A164:B172"/>
    <mergeCell ref="C164:T164"/>
    <mergeCell ref="U164:AM165"/>
    <mergeCell ref="C165:T165"/>
    <mergeCell ref="N166:T166"/>
    <mergeCell ref="U166:AM166"/>
    <mergeCell ref="N167:T167"/>
    <mergeCell ref="U167:AM167"/>
    <mergeCell ref="N168:T168"/>
    <mergeCell ref="U168:AM168"/>
    <mergeCell ref="N177:T177"/>
    <mergeCell ref="U177:AM177"/>
    <mergeCell ref="N178:T178"/>
    <mergeCell ref="U178:AM178"/>
    <mergeCell ref="N179:T179"/>
    <mergeCell ref="U179:AM179"/>
    <mergeCell ref="N172:T172"/>
    <mergeCell ref="U172:AM172"/>
    <mergeCell ref="A173:B181"/>
    <mergeCell ref="C173:T173"/>
    <mergeCell ref="U173:AM174"/>
    <mergeCell ref="C174:T174"/>
    <mergeCell ref="N175:T175"/>
    <mergeCell ref="U175:AM175"/>
    <mergeCell ref="N176:T176"/>
    <mergeCell ref="U176:AM176"/>
    <mergeCell ref="U186:AM187"/>
    <mergeCell ref="C187:T187"/>
    <mergeCell ref="N180:T180"/>
    <mergeCell ref="U180:AM180"/>
    <mergeCell ref="N181:T181"/>
    <mergeCell ref="U181:AM181"/>
    <mergeCell ref="A182:B183"/>
    <mergeCell ref="C182:T182"/>
    <mergeCell ref="U182:AM183"/>
    <mergeCell ref="C183:T183"/>
    <mergeCell ref="AC65:AM65"/>
    <mergeCell ref="AC200:AM200"/>
    <mergeCell ref="X205:AM205"/>
    <mergeCell ref="U206:AM209"/>
    <mergeCell ref="A188:B189"/>
    <mergeCell ref="C188:T188"/>
    <mergeCell ref="U188:AM189"/>
    <mergeCell ref="C189:T189"/>
    <mergeCell ref="A190:B198"/>
    <mergeCell ref="C190:T190"/>
    <mergeCell ref="C191:T193"/>
    <mergeCell ref="E194:T194"/>
    <mergeCell ref="U194:AM194"/>
    <mergeCell ref="E195:T198"/>
    <mergeCell ref="U195:AM198"/>
    <mergeCell ref="U190:V193"/>
    <mergeCell ref="W190:AM193"/>
    <mergeCell ref="AC202:AM202"/>
    <mergeCell ref="A184:B185"/>
    <mergeCell ref="C184:T184"/>
    <mergeCell ref="U184:AM185"/>
    <mergeCell ref="C185:T185"/>
    <mergeCell ref="A186:B187"/>
    <mergeCell ref="C186:T186"/>
    <mergeCell ref="C203:T209"/>
    <mergeCell ref="U203:W203"/>
    <mergeCell ref="X203:Y203"/>
    <mergeCell ref="Z203:AA203"/>
    <mergeCell ref="AC203:AD203"/>
    <mergeCell ref="X204:Y204"/>
    <mergeCell ref="Z204:AA204"/>
    <mergeCell ref="AB204:AC204"/>
    <mergeCell ref="AE204:AF204"/>
    <mergeCell ref="U205:W205"/>
    <mergeCell ref="U199:V199"/>
    <mergeCell ref="W199:AM199"/>
    <mergeCell ref="U200:V200"/>
    <mergeCell ref="C201:T202"/>
    <mergeCell ref="U201:V201"/>
    <mergeCell ref="W200:Y200"/>
    <mergeCell ref="W202:Y202"/>
    <mergeCell ref="W201:AM201"/>
    <mergeCell ref="U202:V202"/>
    <mergeCell ref="A210:B211"/>
    <mergeCell ref="C210:T210"/>
    <mergeCell ref="U210:AM211"/>
    <mergeCell ref="C211:T211"/>
    <mergeCell ref="Z32:AB32"/>
    <mergeCell ref="AC32:AM32"/>
    <mergeCell ref="Z34:AB34"/>
    <mergeCell ref="AC34:AM34"/>
    <mergeCell ref="Z63:AB63"/>
    <mergeCell ref="Z65:AB65"/>
    <mergeCell ref="Z99:AB99"/>
    <mergeCell ref="Z101:AB101"/>
    <mergeCell ref="AC101:AM101"/>
    <mergeCell ref="AC99:AM99"/>
    <mergeCell ref="Z150:AB150"/>
    <mergeCell ref="Z152:AB152"/>
    <mergeCell ref="AC150:AM150"/>
    <mergeCell ref="AC152:AM152"/>
    <mergeCell ref="Z200:AB200"/>
    <mergeCell ref="Z202:AB202"/>
    <mergeCell ref="W53:AM56"/>
    <mergeCell ref="AC63:AM63"/>
    <mergeCell ref="A199:B209"/>
    <mergeCell ref="C199:I199"/>
  </mergeCells>
  <phoneticPr fontId="1"/>
  <conditionalFormatting sqref="U18 Z18:AA18 AE18 AJ18:AK18 AG18 W18">
    <cfRule type="containsBlanks" dxfId="6" priority="9">
      <formula>LEN(TRIM(U18))=0</formula>
    </cfRule>
  </conditionalFormatting>
  <conditionalFormatting sqref="U18:V18">
    <cfRule type="containsBlanks" dxfId="5" priority="7">
      <formula>LEN(TRIM(U18))=0</formula>
    </cfRule>
  </conditionalFormatting>
  <conditionalFormatting sqref="AE18:AF18">
    <cfRule type="containsBlanks" dxfId="4" priority="6">
      <formula>LEN(TRIM(AE18))=0</formula>
    </cfRule>
  </conditionalFormatting>
  <conditionalFormatting sqref="AC99 AC101 Z32 Z34 U35:AM36 Z63 Z65 Z66:AA66 AC66:AD66 AB67:AC67 AE67:AF67 U69:AM72 AC32 AC34 AC63 AC65">
    <cfRule type="containsBlanks" dxfId="3" priority="5">
      <formula>LEN(TRIM(U32))=0</formula>
    </cfRule>
  </conditionalFormatting>
  <conditionalFormatting sqref="Z102:AA102 AC102:AD102 AB103:AC103 AE103:AF103 U105:AM108 Z153:AD153 AB154:AC154 AE154:AF154 U156:AM159">
    <cfRule type="containsBlanks" dxfId="2" priority="4">
      <formula>LEN(TRIM(U102))=0</formula>
    </cfRule>
  </conditionalFormatting>
  <conditionalFormatting sqref="Z203:AA203 AC203:AD203 AB204:AC204 AE204:AF204 U206:AM209">
    <cfRule type="containsBlanks" dxfId="1" priority="3">
      <formula>LEN(TRIM(U203))=0</formula>
    </cfRule>
  </conditionalFormatting>
  <conditionalFormatting sqref="W18:X18 Z18:AA18 AG18:AH18 AJ18:AK18">
    <cfRule type="containsBlanks" dxfId="0" priority="2">
      <formula>LEN(TRIM(W18))=0</formula>
    </cfRule>
  </conditionalFormatting>
  <pageMargins left="0.7" right="0.7" top="0.75" bottom="0.75" header="0.3" footer="0.3"/>
  <pageSetup paperSize="9" fitToHeight="0" orientation="portrait" r:id="rId1"/>
  <rowBreaks count="4" manualBreakCount="4">
    <brk id="37" max="38" man="1"/>
    <brk id="75" max="38" man="1"/>
    <brk id="111" max="38" man="1"/>
    <brk id="162" max="3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2"/>
  <sheetViews>
    <sheetView workbookViewId="0">
      <selection activeCell="B3" sqref="B3"/>
    </sheetView>
  </sheetViews>
  <sheetFormatPr defaultRowHeight="13.5"/>
  <cols>
    <col min="2" max="9" width="18.125" customWidth="1"/>
    <col min="10" max="10" width="14.125" customWidth="1"/>
  </cols>
  <sheetData>
    <row r="1" spans="2:10" ht="34.5" customHeight="1">
      <c r="B1" s="138" t="str">
        <f>入力シート!AD6&amp;入力シート!AE6</f>
        <v>区</v>
      </c>
      <c r="C1" s="132"/>
      <c r="D1" s="138">
        <f>入力シート!K9</f>
        <v>0</v>
      </c>
      <c r="E1" s="132"/>
      <c r="F1" s="132"/>
      <c r="G1" s="132"/>
      <c r="H1" s="132"/>
      <c r="I1" s="132"/>
    </row>
    <row r="2" spans="2:10" ht="56.25" customHeight="1">
      <c r="B2" s="129" t="s">
        <v>15</v>
      </c>
      <c r="C2" s="129" t="s">
        <v>323</v>
      </c>
      <c r="D2" s="130" t="s">
        <v>324</v>
      </c>
      <c r="E2" s="131" t="s">
        <v>325</v>
      </c>
      <c r="F2" s="133" t="s">
        <v>326</v>
      </c>
      <c r="G2" s="134" t="s">
        <v>327</v>
      </c>
      <c r="H2" s="135" t="s">
        <v>328</v>
      </c>
      <c r="I2" s="136" t="s">
        <v>329</v>
      </c>
      <c r="J2" s="137" t="s">
        <v>331</v>
      </c>
    </row>
    <row r="3" spans="2:10" ht="13.5" customHeight="1">
      <c r="B3" s="144" t="str">
        <f>IF(ISERROR(INDEX(賃金改善確認表!$N$15:$N$177,MATCH(ROW()-2,賃金改善確認表!$BR$15:$BR$177,0))),"",INDEX(賃金改善確認表!$N$15:$N$177,MATCH(ROW()-2,賃金改善確認表!$BR$15:$BR$177,0)))</f>
        <v/>
      </c>
      <c r="C3" s="144" t="str">
        <f>IF(ISERROR(INDEX(賃金改善確認表!$V$15:$V$177,MATCH(ROW()-2,賃金改善確認表!$BR$15:$BR$177,0))),"",INDEX(賃金改善確認表!$V$15:$V$177,MATCH(ROW()-2,賃金改善確認表!$BR$15:$BR$177,0)))</f>
        <v/>
      </c>
      <c r="D3" s="144" t="str">
        <f>IF(ISERROR(INDEX(賃金改善確認表!$W$15:$W$177,MATCH(ROW()-2,賃金改善確認表!$BR$15:$BR$177,0))),"",INDEX(賃金改善確認表!$W$15:$W$177,MATCH(ROW()-2,賃金改善確認表!$BR$15:$BR$177,0)))</f>
        <v/>
      </c>
      <c r="E3" s="144" t="str">
        <f>IF(ISERROR(INDEX(賃金改善確認表!$AF$15:$AF$177,MATCH(ROW()-2,賃金改善確認表!$BR$15:$BR$177,0))),"",INDEX(賃金改善確認表!$AF$15:$AF$177,MATCH(ROW()-2,賃金改善確認表!$BR$15:$BR$177,0)))</f>
        <v/>
      </c>
      <c r="F3" s="144" t="str">
        <f>IF(ISERROR(INDEX(賃金改善確認表!$X$15:$X$177,MATCH(ROW()-2,賃金改善確認表!$BR$15:$BR$177,0))),"",INDEX(賃金改善確認表!$X$15:$X$177,MATCH(ROW()-2,賃金改善確認表!$BR$15:$BR$177,0)))</f>
        <v/>
      </c>
      <c r="G3" s="144" t="str">
        <f>IF(ISERROR(INDEX(賃金改善確認表!$Y$15:$Y$177,MATCH(ROW()-2,賃金改善確認表!$BR$15:$BR$177,0))),"",INDEX(賃金改善確認表!$Y$15:$Y$177,MATCH(ROW()-2,賃金改善確認表!$BR$15:$BR$177,0)))</f>
        <v/>
      </c>
      <c r="H3" s="144" t="str">
        <f>IF(ISERROR(INDEX(賃金改善確認表!$Z$15:$Z$177,MATCH(ROW()-2,賃金改善確認表!$BR$15:$BR$177,0))),"",INDEX(賃金改善確認表!$Z$15:$Z$177,MATCH(ROW()-2,賃金改善確認表!$BR$15:$BR$177,0)))</f>
        <v/>
      </c>
      <c r="I3" s="144" t="str">
        <f>IF(ISERROR(INDEX(賃金改善確認表!$AB$15:$AB$177,MATCH(ROW()-2,賃金改善確認表!$BR$15:$BR$177,0))),"",INDEX(賃金改善確認表!$AB$15:$AB$177,MATCH(ROW()-2,賃金改善確認表!$BR$15:$BR$177,0)))</f>
        <v/>
      </c>
      <c r="J3" s="144" t="str">
        <f>IF(ISERROR(INDEX(賃金改善確認表!$AC$15:$AC$177,MATCH(ROW()-2,賃金改善確認表!$BR$15:$BR$177,0))),"",INDEX(賃金改善確認表!$AC$15:$AC$177,MATCH(ROW()-2,賃金改善確認表!$BR$15:$BR$177,0)))</f>
        <v/>
      </c>
    </row>
    <row r="4" spans="2:10" ht="13.5" customHeight="1">
      <c r="B4" s="144" t="str">
        <f>IF(ISERROR(INDEX(賃金改善確認表!$N$15:$N$177,MATCH(ROW()-2,賃金改善確認表!$BR$15:$BR$177,0))),"",INDEX(賃金改善確認表!$N$15:$N$177,MATCH(ROW()-2,賃金改善確認表!$BR$15:$BR$177,0)))</f>
        <v/>
      </c>
      <c r="C4" s="144" t="str">
        <f>IF(ISERROR(INDEX(賃金改善確認表!$V$15:$V$177,MATCH(ROW()-2,賃金改善確認表!$BR$15:$BR$177,0))),"",INDEX(賃金改善確認表!$V$15:$V$177,MATCH(ROW()-2,賃金改善確認表!$BR$15:$BR$177,0)))</f>
        <v/>
      </c>
      <c r="D4" s="144" t="str">
        <f>IF(ISERROR(INDEX(賃金改善確認表!$W$15:$W$177,MATCH(ROW()-2,賃金改善確認表!$BR$15:$BR$177,0))),"",INDEX(賃金改善確認表!$W$15:$W$177,MATCH(ROW()-2,賃金改善確認表!$BR$15:$BR$177,0)))</f>
        <v/>
      </c>
      <c r="E4" s="144" t="str">
        <f>IF(ISERROR(INDEX(賃金改善確認表!$AF$15:$AF$177,MATCH(ROW()-2,賃金改善確認表!$BR$15:$BR$177,0))),"",INDEX(賃金改善確認表!$AF$15:$AF$177,MATCH(ROW()-2,賃金改善確認表!$BR$15:$BR$177,0)))</f>
        <v/>
      </c>
      <c r="F4" s="144" t="str">
        <f>IF(ISERROR(INDEX(賃金改善確認表!$X$15:$X$177,MATCH(ROW()-2,賃金改善確認表!$BR$15:$BR$177,0))),"",INDEX(賃金改善確認表!$X$15:$X$177,MATCH(ROW()-2,賃金改善確認表!$BR$15:$BR$177,0)))</f>
        <v/>
      </c>
      <c r="G4" s="144" t="str">
        <f>IF(ISERROR(INDEX(賃金改善確認表!$Y$15:$Y$177,MATCH(ROW()-2,賃金改善確認表!$BR$15:$BR$177,0))),"",INDEX(賃金改善確認表!$Y$15:$Y$177,MATCH(ROW()-2,賃金改善確認表!$BR$15:$BR$177,0)))</f>
        <v/>
      </c>
      <c r="H4" s="144" t="str">
        <f>IF(ISERROR(INDEX(賃金改善確認表!$Z$15:$Z$177,MATCH(ROW()-2,賃金改善確認表!$BR$15:$BR$177,0))),"",INDEX(賃金改善確認表!$Z$15:$Z$177,MATCH(ROW()-2,賃金改善確認表!$BR$15:$BR$177,0)))</f>
        <v/>
      </c>
      <c r="I4" s="144" t="str">
        <f>IF(ISERROR(INDEX(賃金改善確認表!$AB$15:$AB$177,MATCH(ROW()-2,賃金改善確認表!$BR$15:$BR$177,0))),"",INDEX(賃金改善確認表!$AB$15:$AB$177,MATCH(ROW()-2,賃金改善確認表!$BR$15:$BR$177,0)))</f>
        <v/>
      </c>
      <c r="J4" s="144" t="str">
        <f>IF(ISERROR(INDEX(賃金改善確認表!$AC$15:$AC$177,MATCH(ROW()-2,賃金改善確認表!$BR$15:$BR$177,0))),"",INDEX(賃金改善確認表!$AC$15:$AC$177,MATCH(ROW()-2,賃金改善確認表!$BR$15:$BR$177,0)))</f>
        <v/>
      </c>
    </row>
    <row r="5" spans="2:10">
      <c r="B5" s="144" t="str">
        <f>IF(ISERROR(INDEX(賃金改善確認表!$N$15:$N$177,MATCH(ROW()-2,賃金改善確認表!$BR$15:$BR$177,0))),"",INDEX(賃金改善確認表!$N$15:$N$177,MATCH(ROW()-2,賃金改善確認表!$BR$15:$BR$177,0)))</f>
        <v/>
      </c>
      <c r="C5" s="144" t="str">
        <f>IF(ISERROR(INDEX(賃金改善確認表!$V$15:$V$177,MATCH(ROW()-2,賃金改善確認表!$BR$15:$BR$177,0))),"",INDEX(賃金改善確認表!$V$15:$V$177,MATCH(ROW()-2,賃金改善確認表!$BR$15:$BR$177,0)))</f>
        <v/>
      </c>
      <c r="D5" s="144" t="str">
        <f>IF(ISERROR(INDEX(賃金改善確認表!$W$15:$W$177,MATCH(ROW()-2,賃金改善確認表!$BR$15:$BR$177,0))),"",INDEX(賃金改善確認表!$W$15:$W$177,MATCH(ROW()-2,賃金改善確認表!$BR$15:$BR$177,0)))</f>
        <v/>
      </c>
      <c r="E5" s="144" t="str">
        <f>IF(ISERROR(INDEX(賃金改善確認表!$AF$15:$AF$177,MATCH(ROW()-2,賃金改善確認表!$BR$15:$BR$177,0))),"",INDEX(賃金改善確認表!$AF$15:$AF$177,MATCH(ROW()-2,賃金改善確認表!$BR$15:$BR$177,0)))</f>
        <v/>
      </c>
      <c r="F5" s="144" t="str">
        <f>IF(ISERROR(INDEX(賃金改善確認表!$X$15:$X$177,MATCH(ROW()-2,賃金改善確認表!$BR$15:$BR$177,0))),"",INDEX(賃金改善確認表!$X$15:$X$177,MATCH(ROW()-2,賃金改善確認表!$BR$15:$BR$177,0)))</f>
        <v/>
      </c>
      <c r="G5" s="144" t="str">
        <f>IF(ISERROR(INDEX(賃金改善確認表!$Y$15:$Y$177,MATCH(ROW()-2,賃金改善確認表!$BR$15:$BR$177,0))),"",INDEX(賃金改善確認表!$Y$15:$Y$177,MATCH(ROW()-2,賃金改善確認表!$BR$15:$BR$177,0)))</f>
        <v/>
      </c>
      <c r="H5" s="144" t="str">
        <f>IF(ISERROR(INDEX(賃金改善確認表!$Z$15:$Z$177,MATCH(ROW()-2,賃金改善確認表!$BR$15:$BR$177,0))),"",INDEX(賃金改善確認表!$Z$15:$Z$177,MATCH(ROW()-2,賃金改善確認表!$BR$15:$BR$177,0)))</f>
        <v/>
      </c>
      <c r="I5" s="144" t="str">
        <f>IF(ISERROR(INDEX(賃金改善確認表!$AB$15:$AB$177,MATCH(ROW()-2,賃金改善確認表!$BR$15:$BR$177,0))),"",INDEX(賃金改善確認表!$AB$15:$AB$177,MATCH(ROW()-2,賃金改善確認表!$BR$15:$BR$177,0)))</f>
        <v/>
      </c>
      <c r="J5" s="144" t="str">
        <f>IF(ISERROR(INDEX(賃金改善確認表!$AC$15:$AC$177,MATCH(ROW()-2,賃金改善確認表!$BR$15:$BR$177,0))),"",INDEX(賃金改善確認表!$AC$15:$AC$177,MATCH(ROW()-2,賃金改善確認表!$BR$15:$BR$177,0)))</f>
        <v/>
      </c>
    </row>
    <row r="6" spans="2:10">
      <c r="B6" s="144" t="str">
        <f>IF(ISERROR(INDEX(賃金改善確認表!$N$15:$N$177,MATCH(ROW()-2,賃金改善確認表!$BR$15:$BR$177,0))),"",INDEX(賃金改善確認表!$N$15:$N$177,MATCH(ROW()-2,賃金改善確認表!$BR$15:$BR$177,0)))</f>
        <v/>
      </c>
      <c r="C6" s="144" t="str">
        <f>IF(ISERROR(INDEX(賃金改善確認表!$V$15:$V$177,MATCH(ROW()-2,賃金改善確認表!$BR$15:$BR$177,0))),"",INDEX(賃金改善確認表!$V$15:$V$177,MATCH(ROW()-2,賃金改善確認表!$BR$15:$BR$177,0)))</f>
        <v/>
      </c>
      <c r="D6" s="144" t="str">
        <f>IF(ISERROR(INDEX(賃金改善確認表!$W$15:$W$177,MATCH(ROW()-2,賃金改善確認表!$BR$15:$BR$177,0))),"",INDEX(賃金改善確認表!$W$15:$W$177,MATCH(ROW()-2,賃金改善確認表!$BR$15:$BR$177,0)))</f>
        <v/>
      </c>
      <c r="E6" s="144" t="str">
        <f>IF(ISERROR(INDEX(賃金改善確認表!$AF$15:$AF$177,MATCH(ROW()-2,賃金改善確認表!$BR$15:$BR$177,0))),"",INDEX(賃金改善確認表!$AF$15:$AF$177,MATCH(ROW()-2,賃金改善確認表!$BR$15:$BR$177,0)))</f>
        <v/>
      </c>
      <c r="F6" s="144" t="str">
        <f>IF(ISERROR(INDEX(賃金改善確認表!$X$15:$X$177,MATCH(ROW()-2,賃金改善確認表!$BR$15:$BR$177,0))),"",INDEX(賃金改善確認表!$X$15:$X$177,MATCH(ROW()-2,賃金改善確認表!$BR$15:$BR$177,0)))</f>
        <v/>
      </c>
      <c r="G6" s="144" t="str">
        <f>IF(ISERROR(INDEX(賃金改善確認表!$Y$15:$Y$177,MATCH(ROW()-2,賃金改善確認表!$BR$15:$BR$177,0))),"",INDEX(賃金改善確認表!$Y$15:$Y$177,MATCH(ROW()-2,賃金改善確認表!$BR$15:$BR$177,0)))</f>
        <v/>
      </c>
      <c r="H6" s="144" t="str">
        <f>IF(ISERROR(INDEX(賃金改善確認表!$Z$15:$Z$177,MATCH(ROW()-2,賃金改善確認表!$BR$15:$BR$177,0))),"",INDEX(賃金改善確認表!$Z$15:$Z$177,MATCH(ROW()-2,賃金改善確認表!$BR$15:$BR$177,0)))</f>
        <v/>
      </c>
      <c r="I6" s="144" t="str">
        <f>IF(ISERROR(INDEX(賃金改善確認表!$AB$15:$AB$177,MATCH(ROW()-2,賃金改善確認表!$BR$15:$BR$177,0))),"",INDEX(賃金改善確認表!$AB$15:$AB$177,MATCH(ROW()-2,賃金改善確認表!$BR$15:$BR$177,0)))</f>
        <v/>
      </c>
      <c r="J6" s="144" t="str">
        <f>IF(ISERROR(INDEX(賃金改善確認表!$AC$15:$AC$177,MATCH(ROW()-2,賃金改善確認表!$BR$15:$BR$177,0))),"",INDEX(賃金改善確認表!$AC$15:$AC$177,MATCH(ROW()-2,賃金改善確認表!$BR$15:$BR$177,0)))</f>
        <v/>
      </c>
    </row>
    <row r="7" spans="2:10">
      <c r="B7" s="144" t="str">
        <f>IF(ISERROR(INDEX(賃金改善確認表!$N$15:$N$177,MATCH(ROW()-2,賃金改善確認表!$BR$15:$BR$177,0))),"",INDEX(賃金改善確認表!$N$15:$N$177,MATCH(ROW()-2,賃金改善確認表!$BR$15:$BR$177,0)))</f>
        <v/>
      </c>
      <c r="C7" s="144" t="str">
        <f>IF(ISERROR(INDEX(賃金改善確認表!$V$15:$V$177,MATCH(ROW()-2,賃金改善確認表!$BR$15:$BR$177,0))),"",INDEX(賃金改善確認表!$V$15:$V$177,MATCH(ROW()-2,賃金改善確認表!$BR$15:$BR$177,0)))</f>
        <v/>
      </c>
      <c r="D7" s="144" t="str">
        <f>IF(ISERROR(INDEX(賃金改善確認表!$W$15:$W$177,MATCH(ROW()-2,賃金改善確認表!$BR$15:$BR$177,0))),"",INDEX(賃金改善確認表!$W$15:$W$177,MATCH(ROW()-2,賃金改善確認表!$BR$15:$BR$177,0)))</f>
        <v/>
      </c>
      <c r="E7" s="144" t="str">
        <f>IF(ISERROR(INDEX(賃金改善確認表!$AF$15:$AF$177,MATCH(ROW()-2,賃金改善確認表!$BR$15:$BR$177,0))),"",INDEX(賃金改善確認表!$AF$15:$AF$177,MATCH(ROW()-2,賃金改善確認表!$BR$15:$BR$177,0)))</f>
        <v/>
      </c>
      <c r="F7" s="144" t="str">
        <f>IF(ISERROR(INDEX(賃金改善確認表!$X$15:$X$177,MATCH(ROW()-2,賃金改善確認表!$BR$15:$BR$177,0))),"",INDEX(賃金改善確認表!$X$15:$X$177,MATCH(ROW()-2,賃金改善確認表!$BR$15:$BR$177,0)))</f>
        <v/>
      </c>
      <c r="G7" s="144" t="str">
        <f>IF(ISERROR(INDEX(賃金改善確認表!$Y$15:$Y$177,MATCH(ROW()-2,賃金改善確認表!$BR$15:$BR$177,0))),"",INDEX(賃金改善確認表!$Y$15:$Y$177,MATCH(ROW()-2,賃金改善確認表!$BR$15:$BR$177,0)))</f>
        <v/>
      </c>
      <c r="H7" s="144" t="str">
        <f>IF(ISERROR(INDEX(賃金改善確認表!$Z$15:$Z$177,MATCH(ROW()-2,賃金改善確認表!$BR$15:$BR$177,0))),"",INDEX(賃金改善確認表!$Z$15:$Z$177,MATCH(ROW()-2,賃金改善確認表!$BR$15:$BR$177,0)))</f>
        <v/>
      </c>
      <c r="I7" s="144" t="str">
        <f>IF(ISERROR(INDEX(賃金改善確認表!$AB$15:$AB$177,MATCH(ROW()-2,賃金改善確認表!$BR$15:$BR$177,0))),"",INDEX(賃金改善確認表!$AB$15:$AB$177,MATCH(ROW()-2,賃金改善確認表!$BR$15:$BR$177,0)))</f>
        <v/>
      </c>
      <c r="J7" s="144" t="str">
        <f>IF(ISERROR(INDEX(賃金改善確認表!$AC$15:$AC$177,MATCH(ROW()-2,賃金改善確認表!$BR$15:$BR$177,0))),"",INDEX(賃金改善確認表!$AC$15:$AC$177,MATCH(ROW()-2,賃金改善確認表!$BR$15:$BR$177,0)))</f>
        <v/>
      </c>
    </row>
    <row r="8" spans="2:10">
      <c r="B8" s="144" t="str">
        <f>IF(ISERROR(INDEX(賃金改善確認表!$N$15:$N$177,MATCH(ROW()-2,賃金改善確認表!$BR$15:$BR$177,0))),"",INDEX(賃金改善確認表!$N$15:$N$177,MATCH(ROW()-2,賃金改善確認表!$BR$15:$BR$177,0)))</f>
        <v/>
      </c>
      <c r="C8" s="144" t="str">
        <f>IF(ISERROR(INDEX(賃金改善確認表!$V$15:$V$177,MATCH(ROW()-2,賃金改善確認表!$BR$15:$BR$177,0))),"",INDEX(賃金改善確認表!$V$15:$V$177,MATCH(ROW()-2,賃金改善確認表!$BR$15:$BR$177,0)))</f>
        <v/>
      </c>
      <c r="D8" s="144" t="str">
        <f>IF(ISERROR(INDEX(賃金改善確認表!$W$15:$W$177,MATCH(ROW()-2,賃金改善確認表!$BR$15:$BR$177,0))),"",INDEX(賃金改善確認表!$W$15:$W$177,MATCH(ROW()-2,賃金改善確認表!$BR$15:$BR$177,0)))</f>
        <v/>
      </c>
      <c r="E8" s="144" t="str">
        <f>IF(ISERROR(INDEX(賃金改善確認表!$AF$15:$AF$177,MATCH(ROW()-2,賃金改善確認表!$BR$15:$BR$177,0))),"",INDEX(賃金改善確認表!$AF$15:$AF$177,MATCH(ROW()-2,賃金改善確認表!$BR$15:$BR$177,0)))</f>
        <v/>
      </c>
      <c r="F8" s="144" t="str">
        <f>IF(ISERROR(INDEX(賃金改善確認表!$X$15:$X$177,MATCH(ROW()-2,賃金改善確認表!$BR$15:$BR$177,0))),"",INDEX(賃金改善確認表!$X$15:$X$177,MATCH(ROW()-2,賃金改善確認表!$BR$15:$BR$177,0)))</f>
        <v/>
      </c>
      <c r="G8" s="144" t="str">
        <f>IF(ISERROR(INDEX(賃金改善確認表!$Y$15:$Y$177,MATCH(ROW()-2,賃金改善確認表!$BR$15:$BR$177,0))),"",INDEX(賃金改善確認表!$Y$15:$Y$177,MATCH(ROW()-2,賃金改善確認表!$BR$15:$BR$177,0)))</f>
        <v/>
      </c>
      <c r="H8" s="144" t="str">
        <f>IF(ISERROR(INDEX(賃金改善確認表!$Z$15:$Z$177,MATCH(ROW()-2,賃金改善確認表!$BR$15:$BR$177,0))),"",INDEX(賃金改善確認表!$Z$15:$Z$177,MATCH(ROW()-2,賃金改善確認表!$BR$15:$BR$177,0)))</f>
        <v/>
      </c>
      <c r="I8" s="144" t="str">
        <f>IF(ISERROR(INDEX(賃金改善確認表!$AB$15:$AB$177,MATCH(ROW()-2,賃金改善確認表!$BR$15:$BR$177,0))),"",INDEX(賃金改善確認表!$AB$15:$AB$177,MATCH(ROW()-2,賃金改善確認表!$BR$15:$BR$177,0)))</f>
        <v/>
      </c>
      <c r="J8" s="144" t="str">
        <f>IF(ISERROR(INDEX(賃金改善確認表!$AC$15:$AC$177,MATCH(ROW()-2,賃金改善確認表!$BR$15:$BR$177,0))),"",INDEX(賃金改善確認表!$AC$15:$AC$177,MATCH(ROW()-2,賃金改善確認表!$BR$15:$BR$177,0)))</f>
        <v/>
      </c>
    </row>
    <row r="9" spans="2:10">
      <c r="B9" s="144" t="str">
        <f>IF(ISERROR(INDEX(賃金改善確認表!$N$15:$N$177,MATCH(ROW()-2,賃金改善確認表!$BR$15:$BR$177,0))),"",INDEX(賃金改善確認表!$N$15:$N$177,MATCH(ROW()-2,賃金改善確認表!$BR$15:$BR$177,0)))</f>
        <v/>
      </c>
      <c r="C9" s="144" t="str">
        <f>IF(ISERROR(INDEX(賃金改善確認表!$V$15:$V$177,MATCH(ROW()-2,賃金改善確認表!$BR$15:$BR$177,0))),"",INDEX(賃金改善確認表!$V$15:$V$177,MATCH(ROW()-2,賃金改善確認表!$BR$15:$BR$177,0)))</f>
        <v/>
      </c>
      <c r="D9" s="144" t="str">
        <f>IF(ISERROR(INDEX(賃金改善確認表!$W$15:$W$177,MATCH(ROW()-2,賃金改善確認表!$BR$15:$BR$177,0))),"",INDEX(賃金改善確認表!$W$15:$W$177,MATCH(ROW()-2,賃金改善確認表!$BR$15:$BR$177,0)))</f>
        <v/>
      </c>
      <c r="E9" s="144" t="str">
        <f>IF(ISERROR(INDEX(賃金改善確認表!$AF$15:$AF$177,MATCH(ROW()-2,賃金改善確認表!$BR$15:$BR$177,0))),"",INDEX(賃金改善確認表!$AF$15:$AF$177,MATCH(ROW()-2,賃金改善確認表!$BR$15:$BR$177,0)))</f>
        <v/>
      </c>
      <c r="F9" s="144" t="str">
        <f>IF(ISERROR(INDEX(賃金改善確認表!$X$15:$X$177,MATCH(ROW()-2,賃金改善確認表!$BR$15:$BR$177,0))),"",INDEX(賃金改善確認表!$X$15:$X$177,MATCH(ROW()-2,賃金改善確認表!$BR$15:$BR$177,0)))</f>
        <v/>
      </c>
      <c r="G9" s="144" t="str">
        <f>IF(ISERROR(INDEX(賃金改善確認表!$Y$15:$Y$177,MATCH(ROW()-2,賃金改善確認表!$BR$15:$BR$177,0))),"",INDEX(賃金改善確認表!$Y$15:$Y$177,MATCH(ROW()-2,賃金改善確認表!$BR$15:$BR$177,0)))</f>
        <v/>
      </c>
      <c r="H9" s="144" t="str">
        <f>IF(ISERROR(INDEX(賃金改善確認表!$Z$15:$Z$177,MATCH(ROW()-2,賃金改善確認表!$BR$15:$BR$177,0))),"",INDEX(賃金改善確認表!$Z$15:$Z$177,MATCH(ROW()-2,賃金改善確認表!$BR$15:$BR$177,0)))</f>
        <v/>
      </c>
      <c r="I9" s="144" t="str">
        <f>IF(ISERROR(INDEX(賃金改善確認表!$AB$15:$AB$177,MATCH(ROW()-2,賃金改善確認表!$BR$15:$BR$177,0))),"",INDEX(賃金改善確認表!$AB$15:$AB$177,MATCH(ROW()-2,賃金改善確認表!$BR$15:$BR$177,0)))</f>
        <v/>
      </c>
      <c r="J9" s="144" t="str">
        <f>IF(ISERROR(INDEX(賃金改善確認表!$AC$15:$AC$177,MATCH(ROW()-2,賃金改善確認表!$BR$15:$BR$177,0))),"",INDEX(賃金改善確認表!$AC$15:$AC$177,MATCH(ROW()-2,賃金改善確認表!$BR$15:$BR$177,0)))</f>
        <v/>
      </c>
    </row>
    <row r="10" spans="2:10">
      <c r="B10" s="144" t="str">
        <f>IF(ISERROR(INDEX(賃金改善確認表!$N$15:$N$177,MATCH(ROW()-2,賃金改善確認表!$BR$15:$BR$177,0))),"",INDEX(賃金改善確認表!$N$15:$N$177,MATCH(ROW()-2,賃金改善確認表!$BR$15:$BR$177,0)))</f>
        <v/>
      </c>
      <c r="C10" s="144" t="str">
        <f>IF(ISERROR(INDEX(賃金改善確認表!$V$15:$V$177,MATCH(ROW()-2,賃金改善確認表!$BR$15:$BR$177,0))),"",INDEX(賃金改善確認表!$V$15:$V$177,MATCH(ROW()-2,賃金改善確認表!$BR$15:$BR$177,0)))</f>
        <v/>
      </c>
      <c r="D10" s="144" t="str">
        <f>IF(ISERROR(INDEX(賃金改善確認表!$W$15:$W$177,MATCH(ROW()-2,賃金改善確認表!$BR$15:$BR$177,0))),"",INDEX(賃金改善確認表!$W$15:$W$177,MATCH(ROW()-2,賃金改善確認表!$BR$15:$BR$177,0)))</f>
        <v/>
      </c>
      <c r="E10" s="144" t="str">
        <f>IF(ISERROR(INDEX(賃金改善確認表!$AF$15:$AF$177,MATCH(ROW()-2,賃金改善確認表!$BR$15:$BR$177,0))),"",INDEX(賃金改善確認表!$AF$15:$AF$177,MATCH(ROW()-2,賃金改善確認表!$BR$15:$BR$177,0)))</f>
        <v/>
      </c>
      <c r="F10" s="144" t="str">
        <f>IF(ISERROR(INDEX(賃金改善確認表!$X$15:$X$177,MATCH(ROW()-2,賃金改善確認表!$BR$15:$BR$177,0))),"",INDEX(賃金改善確認表!$X$15:$X$177,MATCH(ROW()-2,賃金改善確認表!$BR$15:$BR$177,0)))</f>
        <v/>
      </c>
      <c r="G10" s="144" t="str">
        <f>IF(ISERROR(INDEX(賃金改善確認表!$Y$15:$Y$177,MATCH(ROW()-2,賃金改善確認表!$BR$15:$BR$177,0))),"",INDEX(賃金改善確認表!$Y$15:$Y$177,MATCH(ROW()-2,賃金改善確認表!$BR$15:$BR$177,0)))</f>
        <v/>
      </c>
      <c r="H10" s="144" t="str">
        <f>IF(ISERROR(INDEX(賃金改善確認表!$Z$15:$Z$177,MATCH(ROW()-2,賃金改善確認表!$BR$15:$BR$177,0))),"",INDEX(賃金改善確認表!$Z$15:$Z$177,MATCH(ROW()-2,賃金改善確認表!$BR$15:$BR$177,0)))</f>
        <v/>
      </c>
      <c r="I10" s="144" t="str">
        <f>IF(ISERROR(INDEX(賃金改善確認表!$AB$15:$AB$177,MATCH(ROW()-2,賃金改善確認表!$BR$15:$BR$177,0))),"",INDEX(賃金改善確認表!$AB$15:$AB$177,MATCH(ROW()-2,賃金改善確認表!$BR$15:$BR$177,0)))</f>
        <v/>
      </c>
      <c r="J10" s="144" t="str">
        <f>IF(ISERROR(INDEX(賃金改善確認表!$AC$15:$AC$177,MATCH(ROW()-2,賃金改善確認表!$BR$15:$BR$177,0))),"",INDEX(賃金改善確認表!$AC$15:$AC$177,MATCH(ROW()-2,賃金改善確認表!$BR$15:$BR$177,0)))</f>
        <v/>
      </c>
    </row>
    <row r="11" spans="2:10">
      <c r="B11" s="144" t="str">
        <f>IF(ISERROR(INDEX(賃金改善確認表!$N$15:$N$177,MATCH(ROW()-2,賃金改善確認表!$BR$15:$BR$177,0))),"",INDEX(賃金改善確認表!$N$15:$N$177,MATCH(ROW()-2,賃金改善確認表!$BR$15:$BR$177,0)))</f>
        <v/>
      </c>
      <c r="C11" s="144" t="str">
        <f>IF(ISERROR(INDEX(賃金改善確認表!$V$15:$V$177,MATCH(ROW()-2,賃金改善確認表!$BR$15:$BR$177,0))),"",INDEX(賃金改善確認表!$V$15:$V$177,MATCH(ROW()-2,賃金改善確認表!$BR$15:$BR$177,0)))</f>
        <v/>
      </c>
      <c r="D11" s="144" t="str">
        <f>IF(ISERROR(INDEX(賃金改善確認表!$W$15:$W$177,MATCH(ROW()-2,賃金改善確認表!$BR$15:$BR$177,0))),"",INDEX(賃金改善確認表!$W$15:$W$177,MATCH(ROW()-2,賃金改善確認表!$BR$15:$BR$177,0)))</f>
        <v/>
      </c>
      <c r="E11" s="144" t="str">
        <f>IF(ISERROR(INDEX(賃金改善確認表!$AF$15:$AF$177,MATCH(ROW()-2,賃金改善確認表!$BR$15:$BR$177,0))),"",INDEX(賃金改善確認表!$AF$15:$AF$177,MATCH(ROW()-2,賃金改善確認表!$BR$15:$BR$177,0)))</f>
        <v/>
      </c>
      <c r="F11" s="144" t="str">
        <f>IF(ISERROR(INDEX(賃金改善確認表!$X$15:$X$177,MATCH(ROW()-2,賃金改善確認表!$BR$15:$BR$177,0))),"",INDEX(賃金改善確認表!$X$15:$X$177,MATCH(ROW()-2,賃金改善確認表!$BR$15:$BR$177,0)))</f>
        <v/>
      </c>
      <c r="G11" s="144" t="str">
        <f>IF(ISERROR(INDEX(賃金改善確認表!$Y$15:$Y$177,MATCH(ROW()-2,賃金改善確認表!$BR$15:$BR$177,0))),"",INDEX(賃金改善確認表!$Y$15:$Y$177,MATCH(ROW()-2,賃金改善確認表!$BR$15:$BR$177,0)))</f>
        <v/>
      </c>
      <c r="H11" s="144" t="str">
        <f>IF(ISERROR(INDEX(賃金改善確認表!$Z$15:$Z$177,MATCH(ROW()-2,賃金改善確認表!$BR$15:$BR$177,0))),"",INDEX(賃金改善確認表!$Z$15:$Z$177,MATCH(ROW()-2,賃金改善確認表!$BR$15:$BR$177,0)))</f>
        <v/>
      </c>
      <c r="I11" s="144" t="str">
        <f>IF(ISERROR(INDEX(賃金改善確認表!$AB$15:$AB$177,MATCH(ROW()-2,賃金改善確認表!$BR$15:$BR$177,0))),"",INDEX(賃金改善確認表!$AB$15:$AB$177,MATCH(ROW()-2,賃金改善確認表!$BR$15:$BR$177,0)))</f>
        <v/>
      </c>
      <c r="J11" s="144" t="str">
        <f>IF(ISERROR(INDEX(賃金改善確認表!$AC$15:$AC$177,MATCH(ROW()-2,賃金改善確認表!$BR$15:$BR$177,0))),"",INDEX(賃金改善確認表!$AC$15:$AC$177,MATCH(ROW()-2,賃金改善確認表!$BR$15:$BR$177,0)))</f>
        <v/>
      </c>
    </row>
    <row r="12" spans="2:10">
      <c r="B12" s="144" t="str">
        <f>IF(ISERROR(INDEX(賃金改善確認表!$N$15:$N$177,MATCH(ROW()-2,賃金改善確認表!$BR$15:$BR$177,0))),"",INDEX(賃金改善確認表!$N$15:$N$177,MATCH(ROW()-2,賃金改善確認表!$BR$15:$BR$177,0)))</f>
        <v/>
      </c>
      <c r="C12" s="144" t="str">
        <f>IF(ISERROR(INDEX(賃金改善確認表!$V$15:$V$177,MATCH(ROW()-2,賃金改善確認表!$BR$15:$BR$177,0))),"",INDEX(賃金改善確認表!$V$15:$V$177,MATCH(ROW()-2,賃金改善確認表!$BR$15:$BR$177,0)))</f>
        <v/>
      </c>
      <c r="D12" s="144" t="str">
        <f>IF(ISERROR(INDEX(賃金改善確認表!$W$15:$W$177,MATCH(ROW()-2,賃金改善確認表!$BR$15:$BR$177,0))),"",INDEX(賃金改善確認表!$W$15:$W$177,MATCH(ROW()-2,賃金改善確認表!$BR$15:$BR$177,0)))</f>
        <v/>
      </c>
      <c r="E12" s="144" t="str">
        <f>IF(ISERROR(INDEX(賃金改善確認表!$AF$15:$AF$177,MATCH(ROW()-2,賃金改善確認表!$BR$15:$BR$177,0))),"",INDEX(賃金改善確認表!$AF$15:$AF$177,MATCH(ROW()-2,賃金改善確認表!$BR$15:$BR$177,0)))</f>
        <v/>
      </c>
      <c r="F12" s="144" t="str">
        <f>IF(ISERROR(INDEX(賃金改善確認表!$X$15:$X$177,MATCH(ROW()-2,賃金改善確認表!$BR$15:$BR$177,0))),"",INDEX(賃金改善確認表!$X$15:$X$177,MATCH(ROW()-2,賃金改善確認表!$BR$15:$BR$177,0)))</f>
        <v/>
      </c>
      <c r="G12" s="144" t="str">
        <f>IF(ISERROR(INDEX(賃金改善確認表!$Y$15:$Y$177,MATCH(ROW()-2,賃金改善確認表!$BR$15:$BR$177,0))),"",INDEX(賃金改善確認表!$Y$15:$Y$177,MATCH(ROW()-2,賃金改善確認表!$BR$15:$BR$177,0)))</f>
        <v/>
      </c>
      <c r="H12" s="144" t="str">
        <f>IF(ISERROR(INDEX(賃金改善確認表!$Z$15:$Z$177,MATCH(ROW()-2,賃金改善確認表!$BR$15:$BR$177,0))),"",INDEX(賃金改善確認表!$Z$15:$Z$177,MATCH(ROW()-2,賃金改善確認表!$BR$15:$BR$177,0)))</f>
        <v/>
      </c>
      <c r="I12" s="144" t="str">
        <f>IF(ISERROR(INDEX(賃金改善確認表!$AB$15:$AB$177,MATCH(ROW()-2,賃金改善確認表!$BR$15:$BR$177,0))),"",INDEX(賃金改善確認表!$AB$15:$AB$177,MATCH(ROW()-2,賃金改善確認表!$BR$15:$BR$177,0)))</f>
        <v/>
      </c>
      <c r="J12" s="144" t="str">
        <f>IF(ISERROR(INDEX(賃金改善確認表!$AC$15:$AC$177,MATCH(ROW()-2,賃金改善確認表!$BR$15:$BR$177,0))),"",INDEX(賃金改善確認表!$AC$15:$AC$177,MATCH(ROW()-2,賃金改善確認表!$BR$15:$BR$177,0)))</f>
        <v/>
      </c>
    </row>
    <row r="13" spans="2:10">
      <c r="B13" s="144" t="str">
        <f>IF(ISERROR(INDEX(賃金改善確認表!$N$15:$N$177,MATCH(ROW()-2,賃金改善確認表!$BR$15:$BR$177,0))),"",INDEX(賃金改善確認表!$N$15:$N$177,MATCH(ROW()-2,賃金改善確認表!$BR$15:$BR$177,0)))</f>
        <v/>
      </c>
      <c r="C13" s="144" t="str">
        <f>IF(ISERROR(INDEX(賃金改善確認表!$V$15:$V$177,MATCH(ROW()-2,賃金改善確認表!$BR$15:$BR$177,0))),"",INDEX(賃金改善確認表!$V$15:$V$177,MATCH(ROW()-2,賃金改善確認表!$BR$15:$BR$177,0)))</f>
        <v/>
      </c>
      <c r="D13" s="144" t="str">
        <f>IF(ISERROR(INDEX(賃金改善確認表!$W$15:$W$177,MATCH(ROW()-2,賃金改善確認表!$BR$15:$BR$177,0))),"",INDEX(賃金改善確認表!$W$15:$W$177,MATCH(ROW()-2,賃金改善確認表!$BR$15:$BR$177,0)))</f>
        <v/>
      </c>
      <c r="E13" s="144" t="str">
        <f>IF(ISERROR(INDEX(賃金改善確認表!$AF$15:$AF$177,MATCH(ROW()-2,賃金改善確認表!$BR$15:$BR$177,0))),"",INDEX(賃金改善確認表!$AF$15:$AF$177,MATCH(ROW()-2,賃金改善確認表!$BR$15:$BR$177,0)))</f>
        <v/>
      </c>
      <c r="F13" s="144" t="str">
        <f>IF(ISERROR(INDEX(賃金改善確認表!$X$15:$X$177,MATCH(ROW()-2,賃金改善確認表!$BR$15:$BR$177,0))),"",INDEX(賃金改善確認表!$X$15:$X$177,MATCH(ROW()-2,賃金改善確認表!$BR$15:$BR$177,0)))</f>
        <v/>
      </c>
      <c r="G13" s="144" t="str">
        <f>IF(ISERROR(INDEX(賃金改善確認表!$Y$15:$Y$177,MATCH(ROW()-2,賃金改善確認表!$BR$15:$BR$177,0))),"",INDEX(賃金改善確認表!$Y$15:$Y$177,MATCH(ROW()-2,賃金改善確認表!$BR$15:$BR$177,0)))</f>
        <v/>
      </c>
      <c r="H13" s="144" t="str">
        <f>IF(ISERROR(INDEX(賃金改善確認表!$Z$15:$Z$177,MATCH(ROW()-2,賃金改善確認表!$BR$15:$BR$177,0))),"",INDEX(賃金改善確認表!$Z$15:$Z$177,MATCH(ROW()-2,賃金改善確認表!$BR$15:$BR$177,0)))</f>
        <v/>
      </c>
      <c r="I13" s="144" t="str">
        <f>IF(ISERROR(INDEX(賃金改善確認表!$AB$15:$AB$177,MATCH(ROW()-2,賃金改善確認表!$BR$15:$BR$177,0))),"",INDEX(賃金改善確認表!$AB$15:$AB$177,MATCH(ROW()-2,賃金改善確認表!$BR$15:$BR$177,0)))</f>
        <v/>
      </c>
      <c r="J13" s="144" t="str">
        <f>IF(ISERROR(INDEX(賃金改善確認表!$AC$15:$AC$177,MATCH(ROW()-2,賃金改善確認表!$BR$15:$BR$177,0))),"",INDEX(賃金改善確認表!$AC$15:$AC$177,MATCH(ROW()-2,賃金改善確認表!$BR$15:$BR$177,0)))</f>
        <v/>
      </c>
    </row>
    <row r="14" spans="2:10">
      <c r="B14" s="144" t="str">
        <f>IF(ISERROR(INDEX(賃金改善確認表!$N$15:$N$177,MATCH(ROW()-2,賃金改善確認表!$BR$15:$BR$177,0))),"",INDEX(賃金改善確認表!$N$15:$N$177,MATCH(ROW()-2,賃金改善確認表!$BR$15:$BR$177,0)))</f>
        <v/>
      </c>
      <c r="C14" s="144" t="str">
        <f>IF(ISERROR(INDEX(賃金改善確認表!$V$15:$V$177,MATCH(ROW()-2,賃金改善確認表!$BR$15:$BR$177,0))),"",INDEX(賃金改善確認表!$V$15:$V$177,MATCH(ROW()-2,賃金改善確認表!$BR$15:$BR$177,0)))</f>
        <v/>
      </c>
      <c r="D14" s="144" t="str">
        <f>IF(ISERROR(INDEX(賃金改善確認表!$W$15:$W$177,MATCH(ROW()-2,賃金改善確認表!$BR$15:$BR$177,0))),"",INDEX(賃金改善確認表!$W$15:$W$177,MATCH(ROW()-2,賃金改善確認表!$BR$15:$BR$177,0)))</f>
        <v/>
      </c>
      <c r="E14" s="144" t="str">
        <f>IF(ISERROR(INDEX(賃金改善確認表!$AF$15:$AF$177,MATCH(ROW()-2,賃金改善確認表!$BR$15:$BR$177,0))),"",INDEX(賃金改善確認表!$AF$15:$AF$177,MATCH(ROW()-2,賃金改善確認表!$BR$15:$BR$177,0)))</f>
        <v/>
      </c>
      <c r="F14" s="144" t="str">
        <f>IF(ISERROR(INDEX(賃金改善確認表!$X$15:$X$177,MATCH(ROW()-2,賃金改善確認表!$BR$15:$BR$177,0))),"",INDEX(賃金改善確認表!$X$15:$X$177,MATCH(ROW()-2,賃金改善確認表!$BR$15:$BR$177,0)))</f>
        <v/>
      </c>
      <c r="G14" s="144" t="str">
        <f>IF(ISERROR(INDEX(賃金改善確認表!$Y$15:$Y$177,MATCH(ROW()-2,賃金改善確認表!$BR$15:$BR$177,0))),"",INDEX(賃金改善確認表!$Y$15:$Y$177,MATCH(ROW()-2,賃金改善確認表!$BR$15:$BR$177,0)))</f>
        <v/>
      </c>
      <c r="H14" s="144" t="str">
        <f>IF(ISERROR(INDEX(賃金改善確認表!$Z$15:$Z$177,MATCH(ROW()-2,賃金改善確認表!$BR$15:$BR$177,0))),"",INDEX(賃金改善確認表!$Z$15:$Z$177,MATCH(ROW()-2,賃金改善確認表!$BR$15:$BR$177,0)))</f>
        <v/>
      </c>
      <c r="I14" s="144" t="str">
        <f>IF(ISERROR(INDEX(賃金改善確認表!$AB$15:$AB$177,MATCH(ROW()-2,賃金改善確認表!$BR$15:$BR$177,0))),"",INDEX(賃金改善確認表!$AB$15:$AB$177,MATCH(ROW()-2,賃金改善確認表!$BR$15:$BR$177,0)))</f>
        <v/>
      </c>
      <c r="J14" s="144" t="str">
        <f>IF(ISERROR(INDEX(賃金改善確認表!$AC$15:$AC$177,MATCH(ROW()-2,賃金改善確認表!$BR$15:$BR$177,0))),"",INDEX(賃金改善確認表!$AC$15:$AC$177,MATCH(ROW()-2,賃金改善確認表!$BR$15:$BR$177,0)))</f>
        <v/>
      </c>
    </row>
    <row r="15" spans="2:10">
      <c r="B15" s="144" t="str">
        <f>IF(ISERROR(INDEX(賃金改善確認表!$N$15:$N$177,MATCH(ROW()-2,賃金改善確認表!$BR$15:$BR$177,0))),"",INDEX(賃金改善確認表!$N$15:$N$177,MATCH(ROW()-2,賃金改善確認表!$BR$15:$BR$177,0)))</f>
        <v/>
      </c>
      <c r="C15" s="144" t="str">
        <f>IF(ISERROR(INDEX(賃金改善確認表!$V$15:$V$177,MATCH(ROW()-2,賃金改善確認表!$BR$15:$BR$177,0))),"",INDEX(賃金改善確認表!$V$15:$V$177,MATCH(ROW()-2,賃金改善確認表!$BR$15:$BR$177,0)))</f>
        <v/>
      </c>
      <c r="D15" s="144" t="str">
        <f>IF(ISERROR(INDEX(賃金改善確認表!$W$15:$W$177,MATCH(ROW()-2,賃金改善確認表!$BR$15:$BR$177,0))),"",INDEX(賃金改善確認表!$W$15:$W$177,MATCH(ROW()-2,賃金改善確認表!$BR$15:$BR$177,0)))</f>
        <v/>
      </c>
      <c r="E15" s="144" t="str">
        <f>IF(ISERROR(INDEX(賃金改善確認表!$AF$15:$AF$177,MATCH(ROW()-2,賃金改善確認表!$BR$15:$BR$177,0))),"",INDEX(賃金改善確認表!$AF$15:$AF$177,MATCH(ROW()-2,賃金改善確認表!$BR$15:$BR$177,0)))</f>
        <v/>
      </c>
      <c r="F15" s="144" t="str">
        <f>IF(ISERROR(INDEX(賃金改善確認表!$X$15:$X$177,MATCH(ROW()-2,賃金改善確認表!$BR$15:$BR$177,0))),"",INDEX(賃金改善確認表!$X$15:$X$177,MATCH(ROW()-2,賃金改善確認表!$BR$15:$BR$177,0)))</f>
        <v/>
      </c>
      <c r="G15" s="144" t="str">
        <f>IF(ISERROR(INDEX(賃金改善確認表!$Y$15:$Y$177,MATCH(ROW()-2,賃金改善確認表!$BR$15:$BR$177,0))),"",INDEX(賃金改善確認表!$Y$15:$Y$177,MATCH(ROW()-2,賃金改善確認表!$BR$15:$BR$177,0)))</f>
        <v/>
      </c>
      <c r="H15" s="144" t="str">
        <f>IF(ISERROR(INDEX(賃金改善確認表!$Z$15:$Z$177,MATCH(ROW()-2,賃金改善確認表!$BR$15:$BR$177,0))),"",INDEX(賃金改善確認表!$Z$15:$Z$177,MATCH(ROW()-2,賃金改善確認表!$BR$15:$BR$177,0)))</f>
        <v/>
      </c>
      <c r="I15" s="144" t="str">
        <f>IF(ISERROR(INDEX(賃金改善確認表!$AB$15:$AB$177,MATCH(ROW()-2,賃金改善確認表!$BR$15:$BR$177,0))),"",INDEX(賃金改善確認表!$AB$15:$AB$177,MATCH(ROW()-2,賃金改善確認表!$BR$15:$BR$177,0)))</f>
        <v/>
      </c>
      <c r="J15" s="144" t="str">
        <f>IF(ISERROR(INDEX(賃金改善確認表!$AC$15:$AC$177,MATCH(ROW()-2,賃金改善確認表!$BR$15:$BR$177,0))),"",INDEX(賃金改善確認表!$AC$15:$AC$177,MATCH(ROW()-2,賃金改善確認表!$BR$15:$BR$177,0)))</f>
        <v/>
      </c>
    </row>
    <row r="16" spans="2:10">
      <c r="B16" s="144" t="str">
        <f>IF(ISERROR(INDEX(賃金改善確認表!$N$15:$N$177,MATCH(ROW()-2,賃金改善確認表!$BR$15:$BR$177,0))),"",INDEX(賃金改善確認表!$N$15:$N$177,MATCH(ROW()-2,賃金改善確認表!$BR$15:$BR$177,0)))</f>
        <v/>
      </c>
      <c r="C16" s="144" t="str">
        <f>IF(ISERROR(INDEX(賃金改善確認表!$V$15:$V$177,MATCH(ROW()-2,賃金改善確認表!$BR$15:$BR$177,0))),"",INDEX(賃金改善確認表!$V$15:$V$177,MATCH(ROW()-2,賃金改善確認表!$BR$15:$BR$177,0)))</f>
        <v/>
      </c>
      <c r="D16" s="144" t="str">
        <f>IF(ISERROR(INDEX(賃金改善確認表!$W$15:$W$177,MATCH(ROW()-2,賃金改善確認表!$BR$15:$BR$177,0))),"",INDEX(賃金改善確認表!$W$15:$W$177,MATCH(ROW()-2,賃金改善確認表!$BR$15:$BR$177,0)))</f>
        <v/>
      </c>
      <c r="E16" s="144" t="str">
        <f>IF(ISERROR(INDEX(賃金改善確認表!$AF$15:$AF$177,MATCH(ROW()-2,賃金改善確認表!$BR$15:$BR$177,0))),"",INDEX(賃金改善確認表!$AF$15:$AF$177,MATCH(ROW()-2,賃金改善確認表!$BR$15:$BR$177,0)))</f>
        <v/>
      </c>
      <c r="F16" s="144" t="str">
        <f>IF(ISERROR(INDEX(賃金改善確認表!$X$15:$X$177,MATCH(ROW()-2,賃金改善確認表!$BR$15:$BR$177,0))),"",INDEX(賃金改善確認表!$X$15:$X$177,MATCH(ROW()-2,賃金改善確認表!$BR$15:$BR$177,0)))</f>
        <v/>
      </c>
      <c r="G16" s="144" t="str">
        <f>IF(ISERROR(INDEX(賃金改善確認表!$Y$15:$Y$177,MATCH(ROW()-2,賃金改善確認表!$BR$15:$BR$177,0))),"",INDEX(賃金改善確認表!$Y$15:$Y$177,MATCH(ROW()-2,賃金改善確認表!$BR$15:$BR$177,0)))</f>
        <v/>
      </c>
      <c r="H16" s="144" t="str">
        <f>IF(ISERROR(INDEX(賃金改善確認表!$Z$15:$Z$177,MATCH(ROW()-2,賃金改善確認表!$BR$15:$BR$177,0))),"",INDEX(賃金改善確認表!$Z$15:$Z$177,MATCH(ROW()-2,賃金改善確認表!$BR$15:$BR$177,0)))</f>
        <v/>
      </c>
      <c r="I16" s="144" t="str">
        <f>IF(ISERROR(INDEX(賃金改善確認表!$AB$15:$AB$177,MATCH(ROW()-2,賃金改善確認表!$BR$15:$BR$177,0))),"",INDEX(賃金改善確認表!$AB$15:$AB$177,MATCH(ROW()-2,賃金改善確認表!$BR$15:$BR$177,0)))</f>
        <v/>
      </c>
      <c r="J16" s="144" t="str">
        <f>IF(ISERROR(INDEX(賃金改善確認表!$AC$15:$AC$177,MATCH(ROW()-2,賃金改善確認表!$BR$15:$BR$177,0))),"",INDEX(賃金改善確認表!$AC$15:$AC$177,MATCH(ROW()-2,賃金改善確認表!$BR$15:$BR$177,0)))</f>
        <v/>
      </c>
    </row>
    <row r="17" spans="2:10">
      <c r="B17" s="144" t="str">
        <f>IF(ISERROR(INDEX(賃金改善確認表!$N$15:$N$177,MATCH(ROW()-2,賃金改善確認表!$BR$15:$BR$177,0))),"",INDEX(賃金改善確認表!$N$15:$N$177,MATCH(ROW()-2,賃金改善確認表!$BR$15:$BR$177,0)))</f>
        <v/>
      </c>
      <c r="C17" s="144" t="str">
        <f>IF(ISERROR(INDEX(賃金改善確認表!$V$15:$V$177,MATCH(ROW()-2,賃金改善確認表!$BR$15:$BR$177,0))),"",INDEX(賃金改善確認表!$V$15:$V$177,MATCH(ROW()-2,賃金改善確認表!$BR$15:$BR$177,0)))</f>
        <v/>
      </c>
      <c r="D17" s="144" t="str">
        <f>IF(ISERROR(INDEX(賃金改善確認表!$W$15:$W$177,MATCH(ROW()-2,賃金改善確認表!$BR$15:$BR$177,0))),"",INDEX(賃金改善確認表!$W$15:$W$177,MATCH(ROW()-2,賃金改善確認表!$BR$15:$BR$177,0)))</f>
        <v/>
      </c>
      <c r="E17" s="144" t="str">
        <f>IF(ISERROR(INDEX(賃金改善確認表!$AF$15:$AF$177,MATCH(ROW()-2,賃金改善確認表!$BR$15:$BR$177,0))),"",INDEX(賃金改善確認表!$AF$15:$AF$177,MATCH(ROW()-2,賃金改善確認表!$BR$15:$BR$177,0)))</f>
        <v/>
      </c>
      <c r="F17" s="144" t="str">
        <f>IF(ISERROR(INDEX(賃金改善確認表!$X$15:$X$177,MATCH(ROW()-2,賃金改善確認表!$BR$15:$BR$177,0))),"",INDEX(賃金改善確認表!$X$15:$X$177,MATCH(ROW()-2,賃金改善確認表!$BR$15:$BR$177,0)))</f>
        <v/>
      </c>
      <c r="G17" s="144" t="str">
        <f>IF(ISERROR(INDEX(賃金改善確認表!$Y$15:$Y$177,MATCH(ROW()-2,賃金改善確認表!$BR$15:$BR$177,0))),"",INDEX(賃金改善確認表!$Y$15:$Y$177,MATCH(ROW()-2,賃金改善確認表!$BR$15:$BR$177,0)))</f>
        <v/>
      </c>
      <c r="H17" s="144" t="str">
        <f>IF(ISERROR(INDEX(賃金改善確認表!$Z$15:$Z$177,MATCH(ROW()-2,賃金改善確認表!$BR$15:$BR$177,0))),"",INDEX(賃金改善確認表!$Z$15:$Z$177,MATCH(ROW()-2,賃金改善確認表!$BR$15:$BR$177,0)))</f>
        <v/>
      </c>
      <c r="I17" s="144" t="str">
        <f>IF(ISERROR(INDEX(賃金改善確認表!$AB$15:$AB$177,MATCH(ROW()-2,賃金改善確認表!$BR$15:$BR$177,0))),"",INDEX(賃金改善確認表!$AB$15:$AB$177,MATCH(ROW()-2,賃金改善確認表!$BR$15:$BR$177,0)))</f>
        <v/>
      </c>
      <c r="J17" s="144" t="str">
        <f>IF(ISERROR(INDEX(賃金改善確認表!$AC$15:$AC$177,MATCH(ROW()-2,賃金改善確認表!$BR$15:$BR$177,0))),"",INDEX(賃金改善確認表!$AC$15:$AC$177,MATCH(ROW()-2,賃金改善確認表!$BR$15:$BR$177,0)))</f>
        <v/>
      </c>
    </row>
    <row r="18" spans="2:10">
      <c r="B18" s="144" t="str">
        <f>IF(ISERROR(INDEX(賃金改善確認表!$N$15:$N$177,MATCH(ROW()-2,賃金改善確認表!$BR$15:$BR$177,0))),"",INDEX(賃金改善確認表!$N$15:$N$177,MATCH(ROW()-2,賃金改善確認表!$BR$15:$BR$177,0)))</f>
        <v/>
      </c>
      <c r="C18" s="144" t="str">
        <f>IF(ISERROR(INDEX(賃金改善確認表!$V$15:$V$177,MATCH(ROW()-2,賃金改善確認表!$BR$15:$BR$177,0))),"",INDEX(賃金改善確認表!$V$15:$V$177,MATCH(ROW()-2,賃金改善確認表!$BR$15:$BR$177,0)))</f>
        <v/>
      </c>
      <c r="D18" s="144" t="str">
        <f>IF(ISERROR(INDEX(賃金改善確認表!$W$15:$W$177,MATCH(ROW()-2,賃金改善確認表!$BR$15:$BR$177,0))),"",INDEX(賃金改善確認表!$W$15:$W$177,MATCH(ROW()-2,賃金改善確認表!$BR$15:$BR$177,0)))</f>
        <v/>
      </c>
      <c r="E18" s="144" t="str">
        <f>IF(ISERROR(INDEX(賃金改善確認表!$AF$15:$AF$177,MATCH(ROW()-2,賃金改善確認表!$BR$15:$BR$177,0))),"",INDEX(賃金改善確認表!$AF$15:$AF$177,MATCH(ROW()-2,賃金改善確認表!$BR$15:$BR$177,0)))</f>
        <v/>
      </c>
      <c r="F18" s="144" t="str">
        <f>IF(ISERROR(INDEX(賃金改善確認表!$X$15:$X$177,MATCH(ROW()-2,賃金改善確認表!$BR$15:$BR$177,0))),"",INDEX(賃金改善確認表!$X$15:$X$177,MATCH(ROW()-2,賃金改善確認表!$BR$15:$BR$177,0)))</f>
        <v/>
      </c>
      <c r="G18" s="144" t="str">
        <f>IF(ISERROR(INDEX(賃金改善確認表!$Y$15:$Y$177,MATCH(ROW()-2,賃金改善確認表!$BR$15:$BR$177,0))),"",INDEX(賃金改善確認表!$Y$15:$Y$177,MATCH(ROW()-2,賃金改善確認表!$BR$15:$BR$177,0)))</f>
        <v/>
      </c>
      <c r="H18" s="144" t="str">
        <f>IF(ISERROR(INDEX(賃金改善確認表!$Z$15:$Z$177,MATCH(ROW()-2,賃金改善確認表!$BR$15:$BR$177,0))),"",INDEX(賃金改善確認表!$Z$15:$Z$177,MATCH(ROW()-2,賃金改善確認表!$BR$15:$BR$177,0)))</f>
        <v/>
      </c>
      <c r="I18" s="144" t="str">
        <f>IF(ISERROR(INDEX(賃金改善確認表!$AB$15:$AB$177,MATCH(ROW()-2,賃金改善確認表!$BR$15:$BR$177,0))),"",INDEX(賃金改善確認表!$AB$15:$AB$177,MATCH(ROW()-2,賃金改善確認表!$BR$15:$BR$177,0)))</f>
        <v/>
      </c>
      <c r="J18" s="144" t="str">
        <f>IF(ISERROR(INDEX(賃金改善確認表!$AC$15:$AC$177,MATCH(ROW()-2,賃金改善確認表!$BR$15:$BR$177,0))),"",INDEX(賃金改善確認表!$AC$15:$AC$177,MATCH(ROW()-2,賃金改善確認表!$BR$15:$BR$177,0)))</f>
        <v/>
      </c>
    </row>
    <row r="19" spans="2:10">
      <c r="B19" s="144" t="str">
        <f>IF(ISERROR(INDEX(賃金改善確認表!$N$15:$N$177,MATCH(ROW()-2,賃金改善確認表!$BR$15:$BR$177,0))),"",INDEX(賃金改善確認表!$N$15:$N$177,MATCH(ROW()-2,賃金改善確認表!$BR$15:$BR$177,0)))</f>
        <v/>
      </c>
      <c r="C19" s="144" t="str">
        <f>IF(ISERROR(INDEX(賃金改善確認表!$V$15:$V$177,MATCH(ROW()-2,賃金改善確認表!$BR$15:$BR$177,0))),"",INDEX(賃金改善確認表!$V$15:$V$177,MATCH(ROW()-2,賃金改善確認表!$BR$15:$BR$177,0)))</f>
        <v/>
      </c>
      <c r="D19" s="144" t="str">
        <f>IF(ISERROR(INDEX(賃金改善確認表!$W$15:$W$177,MATCH(ROW()-2,賃金改善確認表!$BR$15:$BR$177,0))),"",INDEX(賃金改善確認表!$W$15:$W$177,MATCH(ROW()-2,賃金改善確認表!$BR$15:$BR$177,0)))</f>
        <v/>
      </c>
      <c r="E19" s="144" t="str">
        <f>IF(ISERROR(INDEX(賃金改善確認表!$AF$15:$AF$177,MATCH(ROW()-2,賃金改善確認表!$BR$15:$BR$177,0))),"",INDEX(賃金改善確認表!$AF$15:$AF$177,MATCH(ROW()-2,賃金改善確認表!$BR$15:$BR$177,0)))</f>
        <v/>
      </c>
      <c r="F19" s="144" t="str">
        <f>IF(ISERROR(INDEX(賃金改善確認表!$X$15:$X$177,MATCH(ROW()-2,賃金改善確認表!$BR$15:$BR$177,0))),"",INDEX(賃金改善確認表!$X$15:$X$177,MATCH(ROW()-2,賃金改善確認表!$BR$15:$BR$177,0)))</f>
        <v/>
      </c>
      <c r="G19" s="144" t="str">
        <f>IF(ISERROR(INDEX(賃金改善確認表!$Y$15:$Y$177,MATCH(ROW()-2,賃金改善確認表!$BR$15:$BR$177,0))),"",INDEX(賃金改善確認表!$Y$15:$Y$177,MATCH(ROW()-2,賃金改善確認表!$BR$15:$BR$177,0)))</f>
        <v/>
      </c>
      <c r="H19" s="144" t="str">
        <f>IF(ISERROR(INDEX(賃金改善確認表!$Z$15:$Z$177,MATCH(ROW()-2,賃金改善確認表!$BR$15:$BR$177,0))),"",INDEX(賃金改善確認表!$Z$15:$Z$177,MATCH(ROW()-2,賃金改善確認表!$BR$15:$BR$177,0)))</f>
        <v/>
      </c>
      <c r="I19" s="144" t="str">
        <f>IF(ISERROR(INDEX(賃金改善確認表!$AB$15:$AB$177,MATCH(ROW()-2,賃金改善確認表!$BR$15:$BR$177,0))),"",INDEX(賃金改善確認表!$AB$15:$AB$177,MATCH(ROW()-2,賃金改善確認表!$BR$15:$BR$177,0)))</f>
        <v/>
      </c>
      <c r="J19" s="144" t="str">
        <f>IF(ISERROR(INDEX(賃金改善確認表!$AC$15:$AC$177,MATCH(ROW()-2,賃金改善確認表!$BR$15:$BR$177,0))),"",INDEX(賃金改善確認表!$AC$15:$AC$177,MATCH(ROW()-2,賃金改善確認表!$BR$15:$BR$177,0)))</f>
        <v/>
      </c>
    </row>
    <row r="20" spans="2:10">
      <c r="B20" s="144" t="str">
        <f>IF(ISERROR(INDEX(賃金改善確認表!$N$15:$N$177,MATCH(ROW()-2,賃金改善確認表!$BR$15:$BR$177,0))),"",INDEX(賃金改善確認表!$N$15:$N$177,MATCH(ROW()-2,賃金改善確認表!$BR$15:$BR$177,0)))</f>
        <v/>
      </c>
      <c r="C20" s="144" t="str">
        <f>IF(ISERROR(INDEX(賃金改善確認表!$V$15:$V$177,MATCH(ROW()-2,賃金改善確認表!$BR$15:$BR$177,0))),"",INDEX(賃金改善確認表!$V$15:$V$177,MATCH(ROW()-2,賃金改善確認表!$BR$15:$BR$177,0)))</f>
        <v/>
      </c>
      <c r="D20" s="144" t="str">
        <f>IF(ISERROR(INDEX(賃金改善確認表!$W$15:$W$177,MATCH(ROW()-2,賃金改善確認表!$BR$15:$BR$177,0))),"",INDEX(賃金改善確認表!$W$15:$W$177,MATCH(ROW()-2,賃金改善確認表!$BR$15:$BR$177,0)))</f>
        <v/>
      </c>
      <c r="E20" s="144" t="str">
        <f>IF(ISERROR(INDEX(賃金改善確認表!$AF$15:$AF$177,MATCH(ROW()-2,賃金改善確認表!$BR$15:$BR$177,0))),"",INDEX(賃金改善確認表!$AF$15:$AF$177,MATCH(ROW()-2,賃金改善確認表!$BR$15:$BR$177,0)))</f>
        <v/>
      </c>
      <c r="F20" s="144" t="str">
        <f>IF(ISERROR(INDEX(賃金改善確認表!$X$15:$X$177,MATCH(ROW()-2,賃金改善確認表!$BR$15:$BR$177,0))),"",INDEX(賃金改善確認表!$X$15:$X$177,MATCH(ROW()-2,賃金改善確認表!$BR$15:$BR$177,0)))</f>
        <v/>
      </c>
      <c r="G20" s="144" t="str">
        <f>IF(ISERROR(INDEX(賃金改善確認表!$Y$15:$Y$177,MATCH(ROW()-2,賃金改善確認表!$BR$15:$BR$177,0))),"",INDEX(賃金改善確認表!$Y$15:$Y$177,MATCH(ROW()-2,賃金改善確認表!$BR$15:$BR$177,0)))</f>
        <v/>
      </c>
      <c r="H20" s="144" t="str">
        <f>IF(ISERROR(INDEX(賃金改善確認表!$Z$15:$Z$177,MATCH(ROW()-2,賃金改善確認表!$BR$15:$BR$177,0))),"",INDEX(賃金改善確認表!$Z$15:$Z$177,MATCH(ROW()-2,賃金改善確認表!$BR$15:$BR$177,0)))</f>
        <v/>
      </c>
      <c r="I20" s="144" t="str">
        <f>IF(ISERROR(INDEX(賃金改善確認表!$AB$15:$AB$177,MATCH(ROW()-2,賃金改善確認表!$BR$15:$BR$177,0))),"",INDEX(賃金改善確認表!$AB$15:$AB$177,MATCH(ROW()-2,賃金改善確認表!$BR$15:$BR$177,0)))</f>
        <v/>
      </c>
      <c r="J20" s="144" t="str">
        <f>IF(ISERROR(INDEX(賃金改善確認表!$AC$15:$AC$177,MATCH(ROW()-2,賃金改善確認表!$BR$15:$BR$177,0))),"",INDEX(賃金改善確認表!$AC$15:$AC$177,MATCH(ROW()-2,賃金改善確認表!$BR$15:$BR$177,0)))</f>
        <v/>
      </c>
    </row>
    <row r="21" spans="2:10">
      <c r="B21" s="144" t="str">
        <f>IF(ISERROR(INDEX(賃金改善確認表!$N$15:$N$177,MATCH(ROW()-2,賃金改善確認表!$BR$15:$BR$177,0))),"",INDEX(賃金改善確認表!$N$15:$N$177,MATCH(ROW()-2,賃金改善確認表!$BR$15:$BR$177,0)))</f>
        <v/>
      </c>
      <c r="C21" s="144" t="str">
        <f>IF(ISERROR(INDEX(賃金改善確認表!$V$15:$V$177,MATCH(ROW()-2,賃金改善確認表!$BR$15:$BR$177,0))),"",INDEX(賃金改善確認表!$V$15:$V$177,MATCH(ROW()-2,賃金改善確認表!$BR$15:$BR$177,0)))</f>
        <v/>
      </c>
      <c r="D21" s="144" t="str">
        <f>IF(ISERROR(INDEX(賃金改善確認表!$W$15:$W$177,MATCH(ROW()-2,賃金改善確認表!$BR$15:$BR$177,0))),"",INDEX(賃金改善確認表!$W$15:$W$177,MATCH(ROW()-2,賃金改善確認表!$BR$15:$BR$177,0)))</f>
        <v/>
      </c>
      <c r="E21" s="144" t="str">
        <f>IF(ISERROR(INDEX(賃金改善確認表!$AF$15:$AF$177,MATCH(ROW()-2,賃金改善確認表!$BR$15:$BR$177,0))),"",INDEX(賃金改善確認表!$AF$15:$AF$177,MATCH(ROW()-2,賃金改善確認表!$BR$15:$BR$177,0)))</f>
        <v/>
      </c>
      <c r="F21" s="144" t="str">
        <f>IF(ISERROR(INDEX(賃金改善確認表!$X$15:$X$177,MATCH(ROW()-2,賃金改善確認表!$BR$15:$BR$177,0))),"",INDEX(賃金改善確認表!$X$15:$X$177,MATCH(ROW()-2,賃金改善確認表!$BR$15:$BR$177,0)))</f>
        <v/>
      </c>
      <c r="G21" s="144" t="str">
        <f>IF(ISERROR(INDEX(賃金改善確認表!$Y$15:$Y$177,MATCH(ROW()-2,賃金改善確認表!$BR$15:$BR$177,0))),"",INDEX(賃金改善確認表!$Y$15:$Y$177,MATCH(ROW()-2,賃金改善確認表!$BR$15:$BR$177,0)))</f>
        <v/>
      </c>
      <c r="H21" s="144" t="str">
        <f>IF(ISERROR(INDEX(賃金改善確認表!$Z$15:$Z$177,MATCH(ROW()-2,賃金改善確認表!$BR$15:$BR$177,0))),"",INDEX(賃金改善確認表!$Z$15:$Z$177,MATCH(ROW()-2,賃金改善確認表!$BR$15:$BR$177,0)))</f>
        <v/>
      </c>
      <c r="I21" s="144" t="str">
        <f>IF(ISERROR(INDEX(賃金改善確認表!$AB$15:$AB$177,MATCH(ROW()-2,賃金改善確認表!$BR$15:$BR$177,0))),"",INDEX(賃金改善確認表!$AB$15:$AB$177,MATCH(ROW()-2,賃金改善確認表!$BR$15:$BR$177,0)))</f>
        <v/>
      </c>
      <c r="J21" s="144" t="str">
        <f>IF(ISERROR(INDEX(賃金改善確認表!$AC$15:$AC$177,MATCH(ROW()-2,賃金改善確認表!$BR$15:$BR$177,0))),"",INDEX(賃金改善確認表!$AC$15:$AC$177,MATCH(ROW()-2,賃金改善確認表!$BR$15:$BR$177,0)))</f>
        <v/>
      </c>
    </row>
    <row r="22" spans="2:10">
      <c r="B22" s="144" t="str">
        <f>IF(ISERROR(INDEX(賃金改善確認表!$N$15:$N$177,MATCH(ROW()-2,賃金改善確認表!$BR$15:$BR$177,0))),"",INDEX(賃金改善確認表!$N$15:$N$177,MATCH(ROW()-2,賃金改善確認表!$BR$15:$BR$177,0)))</f>
        <v/>
      </c>
      <c r="C22" s="144" t="str">
        <f>IF(ISERROR(INDEX(賃金改善確認表!$V$15:$V$177,MATCH(ROW()-2,賃金改善確認表!$BR$15:$BR$177,0))),"",INDEX(賃金改善確認表!$V$15:$V$177,MATCH(ROW()-2,賃金改善確認表!$BR$15:$BR$177,0)))</f>
        <v/>
      </c>
      <c r="D22" s="144" t="str">
        <f>IF(ISERROR(INDEX(賃金改善確認表!$W$15:$W$177,MATCH(ROW()-2,賃金改善確認表!$BR$15:$BR$177,0))),"",INDEX(賃金改善確認表!$W$15:$W$177,MATCH(ROW()-2,賃金改善確認表!$BR$15:$BR$177,0)))</f>
        <v/>
      </c>
      <c r="E22" s="144" t="str">
        <f>IF(ISERROR(INDEX(賃金改善確認表!$AF$15:$AF$177,MATCH(ROW()-2,賃金改善確認表!$BR$15:$BR$177,0))),"",INDEX(賃金改善確認表!$AF$15:$AF$177,MATCH(ROW()-2,賃金改善確認表!$BR$15:$BR$177,0)))</f>
        <v/>
      </c>
      <c r="F22" s="144" t="str">
        <f>IF(ISERROR(INDEX(賃金改善確認表!$X$15:$X$177,MATCH(ROW()-2,賃金改善確認表!$BR$15:$BR$177,0))),"",INDEX(賃金改善確認表!$X$15:$X$177,MATCH(ROW()-2,賃金改善確認表!$BR$15:$BR$177,0)))</f>
        <v/>
      </c>
      <c r="G22" s="144" t="str">
        <f>IF(ISERROR(INDEX(賃金改善確認表!$Y$15:$Y$177,MATCH(ROW()-2,賃金改善確認表!$BR$15:$BR$177,0))),"",INDEX(賃金改善確認表!$Y$15:$Y$177,MATCH(ROW()-2,賃金改善確認表!$BR$15:$BR$177,0)))</f>
        <v/>
      </c>
      <c r="H22" s="144" t="str">
        <f>IF(ISERROR(INDEX(賃金改善確認表!$Z$15:$Z$177,MATCH(ROW()-2,賃金改善確認表!$BR$15:$BR$177,0))),"",INDEX(賃金改善確認表!$Z$15:$Z$177,MATCH(ROW()-2,賃金改善確認表!$BR$15:$BR$177,0)))</f>
        <v/>
      </c>
      <c r="I22" s="144" t="str">
        <f>IF(ISERROR(INDEX(賃金改善確認表!$AB$15:$AB$177,MATCH(ROW()-2,賃金改善確認表!$BR$15:$BR$177,0))),"",INDEX(賃金改善確認表!$AB$15:$AB$177,MATCH(ROW()-2,賃金改善確認表!$BR$15:$BR$177,0)))</f>
        <v/>
      </c>
      <c r="J22" s="144" t="str">
        <f>IF(ISERROR(INDEX(賃金改善確認表!$AC$15:$AC$177,MATCH(ROW()-2,賃金改善確認表!$BR$15:$BR$177,0))),"",INDEX(賃金改善確認表!$AC$15:$AC$177,MATCH(ROW()-2,賃金改善確認表!$BR$15:$BR$177,0)))</f>
        <v/>
      </c>
    </row>
    <row r="23" spans="2:10">
      <c r="B23" s="144" t="str">
        <f>IF(ISERROR(INDEX(賃金改善確認表!$N$15:$N$177,MATCH(ROW()-2,賃金改善確認表!$BR$15:$BR$177,0))),"",INDEX(賃金改善確認表!$N$15:$N$177,MATCH(ROW()-2,賃金改善確認表!$BR$15:$BR$177,0)))</f>
        <v/>
      </c>
      <c r="C23" s="144" t="str">
        <f>IF(ISERROR(INDEX(賃金改善確認表!$V$15:$V$177,MATCH(ROW()-2,賃金改善確認表!$BR$15:$BR$177,0))),"",INDEX(賃金改善確認表!$V$15:$V$177,MATCH(ROW()-2,賃金改善確認表!$BR$15:$BR$177,0)))</f>
        <v/>
      </c>
      <c r="D23" s="144" t="str">
        <f>IF(ISERROR(INDEX(賃金改善確認表!$W$15:$W$177,MATCH(ROW()-2,賃金改善確認表!$BR$15:$BR$177,0))),"",INDEX(賃金改善確認表!$W$15:$W$177,MATCH(ROW()-2,賃金改善確認表!$BR$15:$BR$177,0)))</f>
        <v/>
      </c>
      <c r="E23" s="144" t="str">
        <f>IF(ISERROR(INDEX(賃金改善確認表!$AF$15:$AF$177,MATCH(ROW()-2,賃金改善確認表!$BR$15:$BR$177,0))),"",INDEX(賃金改善確認表!$AF$15:$AF$177,MATCH(ROW()-2,賃金改善確認表!$BR$15:$BR$177,0)))</f>
        <v/>
      </c>
      <c r="F23" s="144" t="str">
        <f>IF(ISERROR(INDEX(賃金改善確認表!$X$15:$X$177,MATCH(ROW()-2,賃金改善確認表!$BR$15:$BR$177,0))),"",INDEX(賃金改善確認表!$X$15:$X$177,MATCH(ROW()-2,賃金改善確認表!$BR$15:$BR$177,0)))</f>
        <v/>
      </c>
      <c r="G23" s="144" t="str">
        <f>IF(ISERROR(INDEX(賃金改善確認表!$Y$15:$Y$177,MATCH(ROW()-2,賃金改善確認表!$BR$15:$BR$177,0))),"",INDEX(賃金改善確認表!$Y$15:$Y$177,MATCH(ROW()-2,賃金改善確認表!$BR$15:$BR$177,0)))</f>
        <v/>
      </c>
      <c r="H23" s="144" t="str">
        <f>IF(ISERROR(INDEX(賃金改善確認表!$Z$15:$Z$177,MATCH(ROW()-2,賃金改善確認表!$BR$15:$BR$177,0))),"",INDEX(賃金改善確認表!$Z$15:$Z$177,MATCH(ROW()-2,賃金改善確認表!$BR$15:$BR$177,0)))</f>
        <v/>
      </c>
      <c r="I23" s="144" t="str">
        <f>IF(ISERROR(INDEX(賃金改善確認表!$AB$15:$AB$177,MATCH(ROW()-2,賃金改善確認表!$BR$15:$BR$177,0))),"",INDEX(賃金改善確認表!$AB$15:$AB$177,MATCH(ROW()-2,賃金改善確認表!$BR$15:$BR$177,0)))</f>
        <v/>
      </c>
      <c r="J23" s="144" t="str">
        <f>IF(ISERROR(INDEX(賃金改善確認表!$AC$15:$AC$177,MATCH(ROW()-2,賃金改善確認表!$BR$15:$BR$177,0))),"",INDEX(賃金改善確認表!$AC$15:$AC$177,MATCH(ROW()-2,賃金改善確認表!$BR$15:$BR$177,0)))</f>
        <v/>
      </c>
    </row>
    <row r="24" spans="2:10">
      <c r="B24" s="144" t="str">
        <f>IF(ISERROR(INDEX(賃金改善確認表!$N$15:$N$177,MATCH(ROW()-2,賃金改善確認表!$BR$15:$BR$177,0))),"",INDEX(賃金改善確認表!$N$15:$N$177,MATCH(ROW()-2,賃金改善確認表!$BR$15:$BR$177,0)))</f>
        <v/>
      </c>
      <c r="C24" s="144" t="str">
        <f>IF(ISERROR(INDEX(賃金改善確認表!$V$15:$V$177,MATCH(ROW()-2,賃金改善確認表!$BR$15:$BR$177,0))),"",INDEX(賃金改善確認表!$V$15:$V$177,MATCH(ROW()-2,賃金改善確認表!$BR$15:$BR$177,0)))</f>
        <v/>
      </c>
      <c r="D24" s="144" t="str">
        <f>IF(ISERROR(INDEX(賃金改善確認表!$W$15:$W$177,MATCH(ROW()-2,賃金改善確認表!$BR$15:$BR$177,0))),"",INDEX(賃金改善確認表!$W$15:$W$177,MATCH(ROW()-2,賃金改善確認表!$BR$15:$BR$177,0)))</f>
        <v/>
      </c>
      <c r="E24" s="144" t="str">
        <f>IF(ISERROR(INDEX(賃金改善確認表!$AF$15:$AF$177,MATCH(ROW()-2,賃金改善確認表!$BR$15:$BR$177,0))),"",INDEX(賃金改善確認表!$AF$15:$AF$177,MATCH(ROW()-2,賃金改善確認表!$BR$15:$BR$177,0)))</f>
        <v/>
      </c>
      <c r="F24" s="144" t="str">
        <f>IF(ISERROR(INDEX(賃金改善確認表!$X$15:$X$177,MATCH(ROW()-2,賃金改善確認表!$BR$15:$BR$177,0))),"",INDEX(賃金改善確認表!$X$15:$X$177,MATCH(ROW()-2,賃金改善確認表!$BR$15:$BR$177,0)))</f>
        <v/>
      </c>
      <c r="G24" s="144" t="str">
        <f>IF(ISERROR(INDEX(賃金改善確認表!$Y$15:$Y$177,MATCH(ROW()-2,賃金改善確認表!$BR$15:$BR$177,0))),"",INDEX(賃金改善確認表!$Y$15:$Y$177,MATCH(ROW()-2,賃金改善確認表!$BR$15:$BR$177,0)))</f>
        <v/>
      </c>
      <c r="H24" s="144" t="str">
        <f>IF(ISERROR(INDEX(賃金改善確認表!$Z$15:$Z$177,MATCH(ROW()-2,賃金改善確認表!$BR$15:$BR$177,0))),"",INDEX(賃金改善確認表!$Z$15:$Z$177,MATCH(ROW()-2,賃金改善確認表!$BR$15:$BR$177,0)))</f>
        <v/>
      </c>
      <c r="I24" s="144" t="str">
        <f>IF(ISERROR(INDEX(賃金改善確認表!$AB$15:$AB$177,MATCH(ROW()-2,賃金改善確認表!$BR$15:$BR$177,0))),"",INDEX(賃金改善確認表!$AB$15:$AB$177,MATCH(ROW()-2,賃金改善確認表!$BR$15:$BR$177,0)))</f>
        <v/>
      </c>
      <c r="J24" s="144" t="str">
        <f>IF(ISERROR(INDEX(賃金改善確認表!$AC$15:$AC$177,MATCH(ROW()-2,賃金改善確認表!$BR$15:$BR$177,0))),"",INDEX(賃金改善確認表!$AC$15:$AC$177,MATCH(ROW()-2,賃金改善確認表!$BR$15:$BR$177,0)))</f>
        <v/>
      </c>
    </row>
    <row r="25" spans="2:10">
      <c r="B25" s="144" t="str">
        <f>IF(ISERROR(INDEX(賃金改善確認表!$N$15:$N$177,MATCH(ROW()-2,賃金改善確認表!$BR$15:$BR$177,0))),"",INDEX(賃金改善確認表!$N$15:$N$177,MATCH(ROW()-2,賃金改善確認表!$BR$15:$BR$177,0)))</f>
        <v/>
      </c>
      <c r="C25" s="144" t="str">
        <f>IF(ISERROR(INDEX(賃金改善確認表!$V$15:$V$177,MATCH(ROW()-2,賃金改善確認表!$BR$15:$BR$177,0))),"",INDEX(賃金改善確認表!$V$15:$V$177,MATCH(ROW()-2,賃金改善確認表!$BR$15:$BR$177,0)))</f>
        <v/>
      </c>
      <c r="D25" s="144" t="str">
        <f>IF(ISERROR(INDEX(賃金改善確認表!$W$15:$W$177,MATCH(ROW()-2,賃金改善確認表!$BR$15:$BR$177,0))),"",INDEX(賃金改善確認表!$W$15:$W$177,MATCH(ROW()-2,賃金改善確認表!$BR$15:$BR$177,0)))</f>
        <v/>
      </c>
      <c r="E25" s="144" t="str">
        <f>IF(ISERROR(INDEX(賃金改善確認表!$AF$15:$AF$177,MATCH(ROW()-2,賃金改善確認表!$BR$15:$BR$177,0))),"",INDEX(賃金改善確認表!$AF$15:$AF$177,MATCH(ROW()-2,賃金改善確認表!$BR$15:$BR$177,0)))</f>
        <v/>
      </c>
      <c r="F25" s="144" t="str">
        <f>IF(ISERROR(INDEX(賃金改善確認表!$X$15:$X$177,MATCH(ROW()-2,賃金改善確認表!$BR$15:$BR$177,0))),"",INDEX(賃金改善確認表!$X$15:$X$177,MATCH(ROW()-2,賃金改善確認表!$BR$15:$BR$177,0)))</f>
        <v/>
      </c>
      <c r="G25" s="144" t="str">
        <f>IF(ISERROR(INDEX(賃金改善確認表!$Y$15:$Y$177,MATCH(ROW()-2,賃金改善確認表!$BR$15:$BR$177,0))),"",INDEX(賃金改善確認表!$Y$15:$Y$177,MATCH(ROW()-2,賃金改善確認表!$BR$15:$BR$177,0)))</f>
        <v/>
      </c>
      <c r="H25" s="144" t="str">
        <f>IF(ISERROR(INDEX(賃金改善確認表!$Z$15:$Z$177,MATCH(ROW()-2,賃金改善確認表!$BR$15:$BR$177,0))),"",INDEX(賃金改善確認表!$Z$15:$Z$177,MATCH(ROW()-2,賃金改善確認表!$BR$15:$BR$177,0)))</f>
        <v/>
      </c>
      <c r="I25" s="144" t="str">
        <f>IF(ISERROR(INDEX(賃金改善確認表!$AB$15:$AB$177,MATCH(ROW()-2,賃金改善確認表!$BR$15:$BR$177,0))),"",INDEX(賃金改善確認表!$AB$15:$AB$177,MATCH(ROW()-2,賃金改善確認表!$BR$15:$BR$177,0)))</f>
        <v/>
      </c>
      <c r="J25" s="144" t="str">
        <f>IF(ISERROR(INDEX(賃金改善確認表!$AC$15:$AC$177,MATCH(ROW()-2,賃金改善確認表!$BR$15:$BR$177,0))),"",INDEX(賃金改善確認表!$AC$15:$AC$177,MATCH(ROW()-2,賃金改善確認表!$BR$15:$BR$177,0)))</f>
        <v/>
      </c>
    </row>
    <row r="26" spans="2:10">
      <c r="B26" s="144" t="str">
        <f>IF(ISERROR(INDEX(賃金改善確認表!$N$15:$N$177,MATCH(ROW()-2,賃金改善確認表!$BR$15:$BR$177,0))),"",INDEX(賃金改善確認表!$N$15:$N$177,MATCH(ROW()-2,賃金改善確認表!$BR$15:$BR$177,0)))</f>
        <v/>
      </c>
      <c r="C26" s="144" t="str">
        <f>IF(ISERROR(INDEX(賃金改善確認表!$V$15:$V$177,MATCH(ROW()-2,賃金改善確認表!$BR$15:$BR$177,0))),"",INDEX(賃金改善確認表!$V$15:$V$177,MATCH(ROW()-2,賃金改善確認表!$BR$15:$BR$177,0)))</f>
        <v/>
      </c>
      <c r="D26" s="144" t="str">
        <f>IF(ISERROR(INDEX(賃金改善確認表!$W$15:$W$177,MATCH(ROW()-2,賃金改善確認表!$BR$15:$BR$177,0))),"",INDEX(賃金改善確認表!$W$15:$W$177,MATCH(ROW()-2,賃金改善確認表!$BR$15:$BR$177,0)))</f>
        <v/>
      </c>
      <c r="E26" s="144" t="str">
        <f>IF(ISERROR(INDEX(賃金改善確認表!$AF$15:$AF$177,MATCH(ROW()-2,賃金改善確認表!$BR$15:$BR$177,0))),"",INDEX(賃金改善確認表!$AF$15:$AF$177,MATCH(ROW()-2,賃金改善確認表!$BR$15:$BR$177,0)))</f>
        <v/>
      </c>
      <c r="F26" s="144" t="str">
        <f>IF(ISERROR(INDEX(賃金改善確認表!$X$15:$X$177,MATCH(ROW()-2,賃金改善確認表!$BR$15:$BR$177,0))),"",INDEX(賃金改善確認表!$X$15:$X$177,MATCH(ROW()-2,賃金改善確認表!$BR$15:$BR$177,0)))</f>
        <v/>
      </c>
      <c r="G26" s="144" t="str">
        <f>IF(ISERROR(INDEX(賃金改善確認表!$Y$15:$Y$177,MATCH(ROW()-2,賃金改善確認表!$BR$15:$BR$177,0))),"",INDEX(賃金改善確認表!$Y$15:$Y$177,MATCH(ROW()-2,賃金改善確認表!$BR$15:$BR$177,0)))</f>
        <v/>
      </c>
      <c r="H26" s="144" t="str">
        <f>IF(ISERROR(INDEX(賃金改善確認表!$Z$15:$Z$177,MATCH(ROW()-2,賃金改善確認表!$BR$15:$BR$177,0))),"",INDEX(賃金改善確認表!$Z$15:$Z$177,MATCH(ROW()-2,賃金改善確認表!$BR$15:$BR$177,0)))</f>
        <v/>
      </c>
      <c r="I26" s="144" t="str">
        <f>IF(ISERROR(INDEX(賃金改善確認表!$AB$15:$AB$177,MATCH(ROW()-2,賃金改善確認表!$BR$15:$BR$177,0))),"",INDEX(賃金改善確認表!$AB$15:$AB$177,MATCH(ROW()-2,賃金改善確認表!$BR$15:$BR$177,0)))</f>
        <v/>
      </c>
      <c r="J26" s="144" t="str">
        <f>IF(ISERROR(INDEX(賃金改善確認表!$AC$15:$AC$177,MATCH(ROW()-2,賃金改善確認表!$BR$15:$BR$177,0))),"",INDEX(賃金改善確認表!$AC$15:$AC$177,MATCH(ROW()-2,賃金改善確認表!$BR$15:$BR$177,0)))</f>
        <v/>
      </c>
    </row>
    <row r="27" spans="2:10">
      <c r="B27" s="144" t="str">
        <f>IF(ISERROR(INDEX(賃金改善確認表!$N$15:$N$177,MATCH(ROW()-2,賃金改善確認表!$BR$15:$BR$177,0))),"",INDEX(賃金改善確認表!$N$15:$N$177,MATCH(ROW()-2,賃金改善確認表!$BR$15:$BR$177,0)))</f>
        <v/>
      </c>
      <c r="C27" s="144" t="str">
        <f>IF(ISERROR(INDEX(賃金改善確認表!$V$15:$V$177,MATCH(ROW()-2,賃金改善確認表!$BR$15:$BR$177,0))),"",INDEX(賃金改善確認表!$V$15:$V$177,MATCH(ROW()-2,賃金改善確認表!$BR$15:$BR$177,0)))</f>
        <v/>
      </c>
      <c r="D27" s="144" t="str">
        <f>IF(ISERROR(INDEX(賃金改善確認表!$W$15:$W$177,MATCH(ROW()-2,賃金改善確認表!$BR$15:$BR$177,0))),"",INDEX(賃金改善確認表!$W$15:$W$177,MATCH(ROW()-2,賃金改善確認表!$BR$15:$BR$177,0)))</f>
        <v/>
      </c>
      <c r="E27" s="144" t="str">
        <f>IF(ISERROR(INDEX(賃金改善確認表!$AF$15:$AF$177,MATCH(ROW()-2,賃金改善確認表!$BR$15:$BR$177,0))),"",INDEX(賃金改善確認表!$AF$15:$AF$177,MATCH(ROW()-2,賃金改善確認表!$BR$15:$BR$177,0)))</f>
        <v/>
      </c>
      <c r="F27" s="144" t="str">
        <f>IF(ISERROR(INDEX(賃金改善確認表!$X$15:$X$177,MATCH(ROW()-2,賃金改善確認表!$BR$15:$BR$177,0))),"",INDEX(賃金改善確認表!$X$15:$X$177,MATCH(ROW()-2,賃金改善確認表!$BR$15:$BR$177,0)))</f>
        <v/>
      </c>
      <c r="G27" s="144" t="str">
        <f>IF(ISERROR(INDEX(賃金改善確認表!$Y$15:$Y$177,MATCH(ROW()-2,賃金改善確認表!$BR$15:$BR$177,0))),"",INDEX(賃金改善確認表!$Y$15:$Y$177,MATCH(ROW()-2,賃金改善確認表!$BR$15:$BR$177,0)))</f>
        <v/>
      </c>
      <c r="H27" s="144" t="str">
        <f>IF(ISERROR(INDEX(賃金改善確認表!$Z$15:$Z$177,MATCH(ROW()-2,賃金改善確認表!$BR$15:$BR$177,0))),"",INDEX(賃金改善確認表!$Z$15:$Z$177,MATCH(ROW()-2,賃金改善確認表!$BR$15:$BR$177,0)))</f>
        <v/>
      </c>
      <c r="I27" s="144" t="str">
        <f>IF(ISERROR(INDEX(賃金改善確認表!$AB$15:$AB$177,MATCH(ROW()-2,賃金改善確認表!$BR$15:$BR$177,0))),"",INDEX(賃金改善確認表!$AB$15:$AB$177,MATCH(ROW()-2,賃金改善確認表!$BR$15:$BR$177,0)))</f>
        <v/>
      </c>
      <c r="J27" s="144" t="str">
        <f>IF(ISERROR(INDEX(賃金改善確認表!$AC$15:$AC$177,MATCH(ROW()-2,賃金改善確認表!$BR$15:$BR$177,0))),"",INDEX(賃金改善確認表!$AC$15:$AC$177,MATCH(ROW()-2,賃金改善確認表!$BR$15:$BR$177,0)))</f>
        <v/>
      </c>
    </row>
    <row r="28" spans="2:10">
      <c r="B28" s="144" t="str">
        <f>IF(ISERROR(INDEX(賃金改善確認表!$N$15:$N$177,MATCH(ROW()-2,賃金改善確認表!$BR$15:$BR$177,0))),"",INDEX(賃金改善確認表!$N$15:$N$177,MATCH(ROW()-2,賃金改善確認表!$BR$15:$BR$177,0)))</f>
        <v/>
      </c>
      <c r="C28" s="144" t="str">
        <f>IF(ISERROR(INDEX(賃金改善確認表!$V$15:$V$177,MATCH(ROW()-2,賃金改善確認表!$BR$15:$BR$177,0))),"",INDEX(賃金改善確認表!$V$15:$V$177,MATCH(ROW()-2,賃金改善確認表!$BR$15:$BR$177,0)))</f>
        <v/>
      </c>
      <c r="D28" s="144" t="str">
        <f>IF(ISERROR(INDEX(賃金改善確認表!$W$15:$W$177,MATCH(ROW()-2,賃金改善確認表!$BR$15:$BR$177,0))),"",INDEX(賃金改善確認表!$W$15:$W$177,MATCH(ROW()-2,賃金改善確認表!$BR$15:$BR$177,0)))</f>
        <v/>
      </c>
      <c r="E28" s="144" t="str">
        <f>IF(ISERROR(INDEX(賃金改善確認表!$AF$15:$AF$177,MATCH(ROW()-2,賃金改善確認表!$BR$15:$BR$177,0))),"",INDEX(賃金改善確認表!$AF$15:$AF$177,MATCH(ROW()-2,賃金改善確認表!$BR$15:$BR$177,0)))</f>
        <v/>
      </c>
      <c r="F28" s="144" t="str">
        <f>IF(ISERROR(INDEX(賃金改善確認表!$X$15:$X$177,MATCH(ROW()-2,賃金改善確認表!$BR$15:$BR$177,0))),"",INDEX(賃金改善確認表!$X$15:$X$177,MATCH(ROW()-2,賃金改善確認表!$BR$15:$BR$177,0)))</f>
        <v/>
      </c>
      <c r="G28" s="144" t="str">
        <f>IF(ISERROR(INDEX(賃金改善確認表!$Y$15:$Y$177,MATCH(ROW()-2,賃金改善確認表!$BR$15:$BR$177,0))),"",INDEX(賃金改善確認表!$Y$15:$Y$177,MATCH(ROW()-2,賃金改善確認表!$BR$15:$BR$177,0)))</f>
        <v/>
      </c>
      <c r="H28" s="144" t="str">
        <f>IF(ISERROR(INDEX(賃金改善確認表!$Z$15:$Z$177,MATCH(ROW()-2,賃金改善確認表!$BR$15:$BR$177,0))),"",INDEX(賃金改善確認表!$Z$15:$Z$177,MATCH(ROW()-2,賃金改善確認表!$BR$15:$BR$177,0)))</f>
        <v/>
      </c>
      <c r="I28" s="144" t="str">
        <f>IF(ISERROR(INDEX(賃金改善確認表!$AB$15:$AB$177,MATCH(ROW()-2,賃金改善確認表!$BR$15:$BR$177,0))),"",INDEX(賃金改善確認表!$AB$15:$AB$177,MATCH(ROW()-2,賃金改善確認表!$BR$15:$BR$177,0)))</f>
        <v/>
      </c>
      <c r="J28" s="144" t="str">
        <f>IF(ISERROR(INDEX(賃金改善確認表!$AC$15:$AC$177,MATCH(ROW()-2,賃金改善確認表!$BR$15:$BR$177,0))),"",INDEX(賃金改善確認表!$AC$15:$AC$177,MATCH(ROW()-2,賃金改善確認表!$BR$15:$BR$177,0)))</f>
        <v/>
      </c>
    </row>
    <row r="29" spans="2:10">
      <c r="B29" s="144" t="str">
        <f>IF(ISERROR(INDEX(賃金改善確認表!$N$15:$N$177,MATCH(ROW()-2,賃金改善確認表!$BR$15:$BR$177,0))),"",INDEX(賃金改善確認表!$N$15:$N$177,MATCH(ROW()-2,賃金改善確認表!$BR$15:$BR$177,0)))</f>
        <v/>
      </c>
      <c r="C29" s="144" t="str">
        <f>IF(ISERROR(INDEX(賃金改善確認表!$V$15:$V$177,MATCH(ROW()-2,賃金改善確認表!$BR$15:$BR$177,0))),"",INDEX(賃金改善確認表!$V$15:$V$177,MATCH(ROW()-2,賃金改善確認表!$BR$15:$BR$177,0)))</f>
        <v/>
      </c>
      <c r="D29" s="144" t="str">
        <f>IF(ISERROR(INDEX(賃金改善確認表!$W$15:$W$177,MATCH(ROW()-2,賃金改善確認表!$BR$15:$BR$177,0))),"",INDEX(賃金改善確認表!$W$15:$W$177,MATCH(ROW()-2,賃金改善確認表!$BR$15:$BR$177,0)))</f>
        <v/>
      </c>
      <c r="E29" s="144" t="str">
        <f>IF(ISERROR(INDEX(賃金改善確認表!$AF$15:$AF$177,MATCH(ROW()-2,賃金改善確認表!$BR$15:$BR$177,0))),"",INDEX(賃金改善確認表!$AF$15:$AF$177,MATCH(ROW()-2,賃金改善確認表!$BR$15:$BR$177,0)))</f>
        <v/>
      </c>
      <c r="F29" s="144" t="str">
        <f>IF(ISERROR(INDEX(賃金改善確認表!$X$15:$X$177,MATCH(ROW()-2,賃金改善確認表!$BR$15:$BR$177,0))),"",INDEX(賃金改善確認表!$X$15:$X$177,MATCH(ROW()-2,賃金改善確認表!$BR$15:$BR$177,0)))</f>
        <v/>
      </c>
      <c r="G29" s="144" t="str">
        <f>IF(ISERROR(INDEX(賃金改善確認表!$Y$15:$Y$177,MATCH(ROW()-2,賃金改善確認表!$BR$15:$BR$177,0))),"",INDEX(賃金改善確認表!$Y$15:$Y$177,MATCH(ROW()-2,賃金改善確認表!$BR$15:$BR$177,0)))</f>
        <v/>
      </c>
      <c r="H29" s="144" t="str">
        <f>IF(ISERROR(INDEX(賃金改善確認表!$Z$15:$Z$177,MATCH(ROW()-2,賃金改善確認表!$BR$15:$BR$177,0))),"",INDEX(賃金改善確認表!$Z$15:$Z$177,MATCH(ROW()-2,賃金改善確認表!$BR$15:$BR$177,0)))</f>
        <v/>
      </c>
      <c r="I29" s="144" t="str">
        <f>IF(ISERROR(INDEX(賃金改善確認表!$AB$15:$AB$177,MATCH(ROW()-2,賃金改善確認表!$BR$15:$BR$177,0))),"",INDEX(賃金改善確認表!$AB$15:$AB$177,MATCH(ROW()-2,賃金改善確認表!$BR$15:$BR$177,0)))</f>
        <v/>
      </c>
      <c r="J29" s="144" t="str">
        <f>IF(ISERROR(INDEX(賃金改善確認表!$AC$15:$AC$177,MATCH(ROW()-2,賃金改善確認表!$BR$15:$BR$177,0))),"",INDEX(賃金改善確認表!$AC$15:$AC$177,MATCH(ROW()-2,賃金改善確認表!$BR$15:$BR$177,0)))</f>
        <v/>
      </c>
    </row>
    <row r="30" spans="2:10">
      <c r="B30" s="144" t="str">
        <f>IF(ISERROR(INDEX(賃金改善確認表!$N$15:$N$177,MATCH(ROW()-2,賃金改善確認表!$BR$15:$BR$177,0))),"",INDEX(賃金改善確認表!$N$15:$N$177,MATCH(ROW()-2,賃金改善確認表!$BR$15:$BR$177,0)))</f>
        <v/>
      </c>
      <c r="C30" s="144" t="str">
        <f>IF(ISERROR(INDEX(賃金改善確認表!$V$15:$V$177,MATCH(ROW()-2,賃金改善確認表!$BR$15:$BR$177,0))),"",INDEX(賃金改善確認表!$V$15:$V$177,MATCH(ROW()-2,賃金改善確認表!$BR$15:$BR$177,0)))</f>
        <v/>
      </c>
      <c r="D30" s="144" t="str">
        <f>IF(ISERROR(INDEX(賃金改善確認表!$W$15:$W$177,MATCH(ROW()-2,賃金改善確認表!$BR$15:$BR$177,0))),"",INDEX(賃金改善確認表!$W$15:$W$177,MATCH(ROW()-2,賃金改善確認表!$BR$15:$BR$177,0)))</f>
        <v/>
      </c>
      <c r="E30" s="144" t="str">
        <f>IF(ISERROR(INDEX(賃金改善確認表!$AF$15:$AF$177,MATCH(ROW()-2,賃金改善確認表!$BR$15:$BR$177,0))),"",INDEX(賃金改善確認表!$AF$15:$AF$177,MATCH(ROW()-2,賃金改善確認表!$BR$15:$BR$177,0)))</f>
        <v/>
      </c>
      <c r="F30" s="144" t="str">
        <f>IF(ISERROR(INDEX(賃金改善確認表!$X$15:$X$177,MATCH(ROW()-2,賃金改善確認表!$BR$15:$BR$177,0))),"",INDEX(賃金改善確認表!$X$15:$X$177,MATCH(ROW()-2,賃金改善確認表!$BR$15:$BR$177,0)))</f>
        <v/>
      </c>
      <c r="G30" s="144" t="str">
        <f>IF(ISERROR(INDEX(賃金改善確認表!$Y$15:$Y$177,MATCH(ROW()-2,賃金改善確認表!$BR$15:$BR$177,0))),"",INDEX(賃金改善確認表!$Y$15:$Y$177,MATCH(ROW()-2,賃金改善確認表!$BR$15:$BR$177,0)))</f>
        <v/>
      </c>
      <c r="H30" s="144" t="str">
        <f>IF(ISERROR(INDEX(賃金改善確認表!$Z$15:$Z$177,MATCH(ROW()-2,賃金改善確認表!$BR$15:$BR$177,0))),"",INDEX(賃金改善確認表!$Z$15:$Z$177,MATCH(ROW()-2,賃金改善確認表!$BR$15:$BR$177,0)))</f>
        <v/>
      </c>
      <c r="I30" s="144" t="str">
        <f>IF(ISERROR(INDEX(賃金改善確認表!$AB$15:$AB$177,MATCH(ROW()-2,賃金改善確認表!$BR$15:$BR$177,0))),"",INDEX(賃金改善確認表!$AB$15:$AB$177,MATCH(ROW()-2,賃金改善確認表!$BR$15:$BR$177,0)))</f>
        <v/>
      </c>
      <c r="J30" s="144" t="str">
        <f>IF(ISERROR(INDEX(賃金改善確認表!$AC$15:$AC$177,MATCH(ROW()-2,賃金改善確認表!$BR$15:$BR$177,0))),"",INDEX(賃金改善確認表!$AC$15:$AC$177,MATCH(ROW()-2,賃金改善確認表!$BR$15:$BR$177,0)))</f>
        <v/>
      </c>
    </row>
    <row r="31" spans="2:10">
      <c r="B31" s="144" t="str">
        <f>IF(ISERROR(INDEX(賃金改善確認表!$N$15:$N$177,MATCH(ROW()-2,賃金改善確認表!$BR$15:$BR$177,0))),"",INDEX(賃金改善確認表!$N$15:$N$177,MATCH(ROW()-2,賃金改善確認表!$BR$15:$BR$177,0)))</f>
        <v/>
      </c>
      <c r="C31" s="144" t="str">
        <f>IF(ISERROR(INDEX(賃金改善確認表!$V$15:$V$177,MATCH(ROW()-2,賃金改善確認表!$BR$15:$BR$177,0))),"",INDEX(賃金改善確認表!$V$15:$V$177,MATCH(ROW()-2,賃金改善確認表!$BR$15:$BR$177,0)))</f>
        <v/>
      </c>
      <c r="D31" s="144" t="str">
        <f>IF(ISERROR(INDEX(賃金改善確認表!$W$15:$W$177,MATCH(ROW()-2,賃金改善確認表!$BR$15:$BR$177,0))),"",INDEX(賃金改善確認表!$W$15:$W$177,MATCH(ROW()-2,賃金改善確認表!$BR$15:$BR$177,0)))</f>
        <v/>
      </c>
      <c r="E31" s="144" t="str">
        <f>IF(ISERROR(INDEX(賃金改善確認表!$AF$15:$AF$177,MATCH(ROW()-2,賃金改善確認表!$BR$15:$BR$177,0))),"",INDEX(賃金改善確認表!$AF$15:$AF$177,MATCH(ROW()-2,賃金改善確認表!$BR$15:$BR$177,0)))</f>
        <v/>
      </c>
      <c r="F31" s="144" t="str">
        <f>IF(ISERROR(INDEX(賃金改善確認表!$X$15:$X$177,MATCH(ROW()-2,賃金改善確認表!$BR$15:$BR$177,0))),"",INDEX(賃金改善確認表!$X$15:$X$177,MATCH(ROW()-2,賃金改善確認表!$BR$15:$BR$177,0)))</f>
        <v/>
      </c>
      <c r="G31" s="144" t="str">
        <f>IF(ISERROR(INDEX(賃金改善確認表!$Y$15:$Y$177,MATCH(ROW()-2,賃金改善確認表!$BR$15:$BR$177,0))),"",INDEX(賃金改善確認表!$Y$15:$Y$177,MATCH(ROW()-2,賃金改善確認表!$BR$15:$BR$177,0)))</f>
        <v/>
      </c>
      <c r="H31" s="144" t="str">
        <f>IF(ISERROR(INDEX(賃金改善確認表!$Z$15:$Z$177,MATCH(ROW()-2,賃金改善確認表!$BR$15:$BR$177,0))),"",INDEX(賃金改善確認表!$Z$15:$Z$177,MATCH(ROW()-2,賃金改善確認表!$BR$15:$BR$177,0)))</f>
        <v/>
      </c>
      <c r="I31" s="144" t="str">
        <f>IF(ISERROR(INDEX(賃金改善確認表!$AB$15:$AB$177,MATCH(ROW()-2,賃金改善確認表!$BR$15:$BR$177,0))),"",INDEX(賃金改善確認表!$AB$15:$AB$177,MATCH(ROW()-2,賃金改善確認表!$BR$15:$BR$177,0)))</f>
        <v/>
      </c>
      <c r="J31" s="144" t="str">
        <f>IF(ISERROR(INDEX(賃金改善確認表!$AC$15:$AC$177,MATCH(ROW()-2,賃金改善確認表!$BR$15:$BR$177,0))),"",INDEX(賃金改善確認表!$AC$15:$AC$177,MATCH(ROW()-2,賃金改善確認表!$BR$15:$BR$177,0)))</f>
        <v/>
      </c>
    </row>
    <row r="32" spans="2:10">
      <c r="B32" s="144" t="str">
        <f>IF(ISERROR(INDEX(賃金改善確認表!$N$15:$N$177,MATCH(ROW()-2,賃金改善確認表!$BR$15:$BR$177,0))),"",INDEX(賃金改善確認表!$N$15:$N$177,MATCH(ROW()-2,賃金改善確認表!$BR$15:$BR$177,0)))</f>
        <v/>
      </c>
      <c r="C32" s="144" t="str">
        <f>IF(ISERROR(INDEX(賃金改善確認表!$V$15:$V$177,MATCH(ROW()-2,賃金改善確認表!$BR$15:$BR$177,0))),"",INDEX(賃金改善確認表!$V$15:$V$177,MATCH(ROW()-2,賃金改善確認表!$BR$15:$BR$177,0)))</f>
        <v/>
      </c>
      <c r="D32" s="144" t="str">
        <f>IF(ISERROR(INDEX(賃金改善確認表!$W$15:$W$177,MATCH(ROW()-2,賃金改善確認表!$BR$15:$BR$177,0))),"",INDEX(賃金改善確認表!$W$15:$W$177,MATCH(ROW()-2,賃金改善確認表!$BR$15:$BR$177,0)))</f>
        <v/>
      </c>
      <c r="E32" s="144" t="str">
        <f>IF(ISERROR(INDEX(賃金改善確認表!$AF$15:$AF$177,MATCH(ROW()-2,賃金改善確認表!$BR$15:$BR$177,0))),"",INDEX(賃金改善確認表!$AF$15:$AF$177,MATCH(ROW()-2,賃金改善確認表!$BR$15:$BR$177,0)))</f>
        <v/>
      </c>
      <c r="F32" s="144" t="str">
        <f>IF(ISERROR(INDEX(賃金改善確認表!$X$15:$X$177,MATCH(ROW()-2,賃金改善確認表!$BR$15:$BR$177,0))),"",INDEX(賃金改善確認表!$X$15:$X$177,MATCH(ROW()-2,賃金改善確認表!$BR$15:$BR$177,0)))</f>
        <v/>
      </c>
      <c r="G32" s="144" t="str">
        <f>IF(ISERROR(INDEX(賃金改善確認表!$Y$15:$Y$177,MATCH(ROW()-2,賃金改善確認表!$BR$15:$BR$177,0))),"",INDEX(賃金改善確認表!$Y$15:$Y$177,MATCH(ROW()-2,賃金改善確認表!$BR$15:$BR$177,0)))</f>
        <v/>
      </c>
      <c r="H32" s="144" t="str">
        <f>IF(ISERROR(INDEX(賃金改善確認表!$Z$15:$Z$177,MATCH(ROW()-2,賃金改善確認表!$BR$15:$BR$177,0))),"",INDEX(賃金改善確認表!$Z$15:$Z$177,MATCH(ROW()-2,賃金改善確認表!$BR$15:$BR$177,0)))</f>
        <v/>
      </c>
      <c r="I32" s="144" t="str">
        <f>IF(ISERROR(INDEX(賃金改善確認表!$AB$15:$AB$177,MATCH(ROW()-2,賃金改善確認表!$BR$15:$BR$177,0))),"",INDEX(賃金改善確認表!$AB$15:$AB$177,MATCH(ROW()-2,賃金改善確認表!$BR$15:$BR$177,0)))</f>
        <v/>
      </c>
      <c r="J32" s="144" t="str">
        <f>IF(ISERROR(INDEX(賃金改善確認表!$AC$15:$AC$177,MATCH(ROW()-2,賃金改善確認表!$BR$15:$BR$177,0))),"",INDEX(賃金改善確認表!$AC$15:$AC$177,MATCH(ROW()-2,賃金改善確認表!$BR$15:$BR$177,0)))</f>
        <v/>
      </c>
    </row>
    <row r="33" spans="2:10">
      <c r="B33" s="144" t="str">
        <f>IF(ISERROR(INDEX(賃金改善確認表!$N$15:$N$177,MATCH(ROW()-2,賃金改善確認表!$BR$15:$BR$177,0))),"",INDEX(賃金改善確認表!$N$15:$N$177,MATCH(ROW()-2,賃金改善確認表!$BR$15:$BR$177,0)))</f>
        <v/>
      </c>
      <c r="C33" s="144" t="str">
        <f>IF(ISERROR(INDEX(賃金改善確認表!$V$15:$V$177,MATCH(ROW()-2,賃金改善確認表!$BR$15:$BR$177,0))),"",INDEX(賃金改善確認表!$V$15:$V$177,MATCH(ROW()-2,賃金改善確認表!$BR$15:$BR$177,0)))</f>
        <v/>
      </c>
      <c r="D33" s="144" t="str">
        <f>IF(ISERROR(INDEX(賃金改善確認表!$W$15:$W$177,MATCH(ROW()-2,賃金改善確認表!$BR$15:$BR$177,0))),"",INDEX(賃金改善確認表!$W$15:$W$177,MATCH(ROW()-2,賃金改善確認表!$BR$15:$BR$177,0)))</f>
        <v/>
      </c>
      <c r="E33" s="144" t="str">
        <f>IF(ISERROR(INDEX(賃金改善確認表!$AF$15:$AF$177,MATCH(ROW()-2,賃金改善確認表!$BR$15:$BR$177,0))),"",INDEX(賃金改善確認表!$AF$15:$AF$177,MATCH(ROW()-2,賃金改善確認表!$BR$15:$BR$177,0)))</f>
        <v/>
      </c>
      <c r="F33" s="144" t="str">
        <f>IF(ISERROR(INDEX(賃金改善確認表!$X$15:$X$177,MATCH(ROW()-2,賃金改善確認表!$BR$15:$BR$177,0))),"",INDEX(賃金改善確認表!$X$15:$X$177,MATCH(ROW()-2,賃金改善確認表!$BR$15:$BR$177,0)))</f>
        <v/>
      </c>
      <c r="G33" s="144" t="str">
        <f>IF(ISERROR(INDEX(賃金改善確認表!$Y$15:$Y$177,MATCH(ROW()-2,賃金改善確認表!$BR$15:$BR$177,0))),"",INDEX(賃金改善確認表!$Y$15:$Y$177,MATCH(ROW()-2,賃金改善確認表!$BR$15:$BR$177,0)))</f>
        <v/>
      </c>
      <c r="H33" s="144" t="str">
        <f>IF(ISERROR(INDEX(賃金改善確認表!$Z$15:$Z$177,MATCH(ROW()-2,賃金改善確認表!$BR$15:$BR$177,0))),"",INDEX(賃金改善確認表!$Z$15:$Z$177,MATCH(ROW()-2,賃金改善確認表!$BR$15:$BR$177,0)))</f>
        <v/>
      </c>
      <c r="I33" s="144" t="str">
        <f>IF(ISERROR(INDEX(賃金改善確認表!$AB$15:$AB$177,MATCH(ROW()-2,賃金改善確認表!$BR$15:$BR$177,0))),"",INDEX(賃金改善確認表!$AB$15:$AB$177,MATCH(ROW()-2,賃金改善確認表!$BR$15:$BR$177,0)))</f>
        <v/>
      </c>
      <c r="J33" s="144" t="str">
        <f>IF(ISERROR(INDEX(賃金改善確認表!$AC$15:$AC$177,MATCH(ROW()-2,賃金改善確認表!$BR$15:$BR$177,0))),"",INDEX(賃金改善確認表!$AC$15:$AC$177,MATCH(ROW()-2,賃金改善確認表!$BR$15:$BR$177,0)))</f>
        <v/>
      </c>
    </row>
    <row r="34" spans="2:10">
      <c r="B34" s="144" t="str">
        <f>IF(ISERROR(INDEX(賃金改善確認表!$N$15:$N$177,MATCH(ROW()-2,賃金改善確認表!$BR$15:$BR$177,0))),"",INDEX(賃金改善確認表!$N$15:$N$177,MATCH(ROW()-2,賃金改善確認表!$BR$15:$BR$177,0)))</f>
        <v/>
      </c>
      <c r="C34" s="144" t="str">
        <f>IF(ISERROR(INDEX(賃金改善確認表!$V$15:$V$177,MATCH(ROW()-2,賃金改善確認表!$BR$15:$BR$177,0))),"",INDEX(賃金改善確認表!$V$15:$V$177,MATCH(ROW()-2,賃金改善確認表!$BR$15:$BR$177,0)))</f>
        <v/>
      </c>
      <c r="D34" s="144" t="str">
        <f>IF(ISERROR(INDEX(賃金改善確認表!$W$15:$W$177,MATCH(ROW()-2,賃金改善確認表!$BR$15:$BR$177,0))),"",INDEX(賃金改善確認表!$W$15:$W$177,MATCH(ROW()-2,賃金改善確認表!$BR$15:$BR$177,0)))</f>
        <v/>
      </c>
      <c r="E34" s="144" t="str">
        <f>IF(ISERROR(INDEX(賃金改善確認表!$AF$15:$AF$177,MATCH(ROW()-2,賃金改善確認表!$BR$15:$BR$177,0))),"",INDEX(賃金改善確認表!$AF$15:$AF$177,MATCH(ROW()-2,賃金改善確認表!$BR$15:$BR$177,0)))</f>
        <v/>
      </c>
      <c r="F34" s="144" t="str">
        <f>IF(ISERROR(INDEX(賃金改善確認表!$X$15:$X$177,MATCH(ROW()-2,賃金改善確認表!$BR$15:$BR$177,0))),"",INDEX(賃金改善確認表!$X$15:$X$177,MATCH(ROW()-2,賃金改善確認表!$BR$15:$BR$177,0)))</f>
        <v/>
      </c>
      <c r="G34" s="144" t="str">
        <f>IF(ISERROR(INDEX(賃金改善確認表!$Y$15:$Y$177,MATCH(ROW()-2,賃金改善確認表!$BR$15:$BR$177,0))),"",INDEX(賃金改善確認表!$Y$15:$Y$177,MATCH(ROW()-2,賃金改善確認表!$BR$15:$BR$177,0)))</f>
        <v/>
      </c>
      <c r="H34" s="144" t="str">
        <f>IF(ISERROR(INDEX(賃金改善確認表!$Z$15:$Z$177,MATCH(ROW()-2,賃金改善確認表!$BR$15:$BR$177,0))),"",INDEX(賃金改善確認表!$Z$15:$Z$177,MATCH(ROW()-2,賃金改善確認表!$BR$15:$BR$177,0)))</f>
        <v/>
      </c>
      <c r="I34" s="144" t="str">
        <f>IF(ISERROR(INDEX(賃金改善確認表!$AB$15:$AB$177,MATCH(ROW()-2,賃金改善確認表!$BR$15:$BR$177,0))),"",INDEX(賃金改善確認表!$AB$15:$AB$177,MATCH(ROW()-2,賃金改善確認表!$BR$15:$BR$177,0)))</f>
        <v/>
      </c>
      <c r="J34" s="144" t="str">
        <f>IF(ISERROR(INDEX(賃金改善確認表!$AC$15:$AC$177,MATCH(ROW()-2,賃金改善確認表!$BR$15:$BR$177,0))),"",INDEX(賃金改善確認表!$AC$15:$AC$177,MATCH(ROW()-2,賃金改善確認表!$BR$15:$BR$177,0)))</f>
        <v/>
      </c>
    </row>
    <row r="35" spans="2:10">
      <c r="B35" s="144" t="str">
        <f>IF(ISERROR(INDEX(賃金改善確認表!$N$15:$N$177,MATCH(ROW()-2,賃金改善確認表!$BR$15:$BR$177,0))),"",INDEX(賃金改善確認表!$N$15:$N$177,MATCH(ROW()-2,賃金改善確認表!$BR$15:$BR$177,0)))</f>
        <v/>
      </c>
      <c r="C35" s="144" t="str">
        <f>IF(ISERROR(INDEX(賃金改善確認表!$V$15:$V$177,MATCH(ROW()-2,賃金改善確認表!$BR$15:$BR$177,0))),"",INDEX(賃金改善確認表!$V$15:$V$177,MATCH(ROW()-2,賃金改善確認表!$BR$15:$BR$177,0)))</f>
        <v/>
      </c>
      <c r="D35" s="144" t="str">
        <f>IF(ISERROR(INDEX(賃金改善確認表!$W$15:$W$177,MATCH(ROW()-2,賃金改善確認表!$BR$15:$BR$177,0))),"",INDEX(賃金改善確認表!$W$15:$W$177,MATCH(ROW()-2,賃金改善確認表!$BR$15:$BR$177,0)))</f>
        <v/>
      </c>
      <c r="E35" s="144" t="str">
        <f>IF(ISERROR(INDEX(賃金改善確認表!$AF$15:$AF$177,MATCH(ROW()-2,賃金改善確認表!$BR$15:$BR$177,0))),"",INDEX(賃金改善確認表!$AF$15:$AF$177,MATCH(ROW()-2,賃金改善確認表!$BR$15:$BR$177,0)))</f>
        <v/>
      </c>
      <c r="F35" s="144" t="str">
        <f>IF(ISERROR(INDEX(賃金改善確認表!$X$15:$X$177,MATCH(ROW()-2,賃金改善確認表!$BR$15:$BR$177,0))),"",INDEX(賃金改善確認表!$X$15:$X$177,MATCH(ROW()-2,賃金改善確認表!$BR$15:$BR$177,0)))</f>
        <v/>
      </c>
      <c r="G35" s="144" t="str">
        <f>IF(ISERROR(INDEX(賃金改善確認表!$Y$15:$Y$177,MATCH(ROW()-2,賃金改善確認表!$BR$15:$BR$177,0))),"",INDEX(賃金改善確認表!$Y$15:$Y$177,MATCH(ROW()-2,賃金改善確認表!$BR$15:$BR$177,0)))</f>
        <v/>
      </c>
      <c r="H35" s="144" t="str">
        <f>IF(ISERROR(INDEX(賃金改善確認表!$Z$15:$Z$177,MATCH(ROW()-2,賃金改善確認表!$BR$15:$BR$177,0))),"",INDEX(賃金改善確認表!$Z$15:$Z$177,MATCH(ROW()-2,賃金改善確認表!$BR$15:$BR$177,0)))</f>
        <v/>
      </c>
      <c r="I35" s="144" t="str">
        <f>IF(ISERROR(INDEX(賃金改善確認表!$AB$15:$AB$177,MATCH(ROW()-2,賃金改善確認表!$BR$15:$BR$177,0))),"",INDEX(賃金改善確認表!$AB$15:$AB$177,MATCH(ROW()-2,賃金改善確認表!$BR$15:$BR$177,0)))</f>
        <v/>
      </c>
      <c r="J35" s="144" t="str">
        <f>IF(ISERROR(INDEX(賃金改善確認表!$AC$15:$AC$177,MATCH(ROW()-2,賃金改善確認表!$BR$15:$BR$177,0))),"",INDEX(賃金改善確認表!$AC$15:$AC$177,MATCH(ROW()-2,賃金改善確認表!$BR$15:$BR$177,0)))</f>
        <v/>
      </c>
    </row>
    <row r="36" spans="2:10">
      <c r="B36" s="144" t="str">
        <f>IF(ISERROR(INDEX(賃金改善確認表!$N$15:$N$177,MATCH(ROW()-2,賃金改善確認表!$BR$15:$BR$177,0))),"",INDEX(賃金改善確認表!$N$15:$N$177,MATCH(ROW()-2,賃金改善確認表!$BR$15:$BR$177,0)))</f>
        <v/>
      </c>
      <c r="C36" s="144" t="str">
        <f>IF(ISERROR(INDEX(賃金改善確認表!$V$15:$V$177,MATCH(ROW()-2,賃金改善確認表!$BR$15:$BR$177,0))),"",INDEX(賃金改善確認表!$V$15:$V$177,MATCH(ROW()-2,賃金改善確認表!$BR$15:$BR$177,0)))</f>
        <v/>
      </c>
      <c r="D36" s="144" t="str">
        <f>IF(ISERROR(INDEX(賃金改善確認表!$W$15:$W$177,MATCH(ROW()-2,賃金改善確認表!$BR$15:$BR$177,0))),"",INDEX(賃金改善確認表!$W$15:$W$177,MATCH(ROW()-2,賃金改善確認表!$BR$15:$BR$177,0)))</f>
        <v/>
      </c>
      <c r="E36" s="144" t="str">
        <f>IF(ISERROR(INDEX(賃金改善確認表!$AF$15:$AF$177,MATCH(ROW()-2,賃金改善確認表!$BR$15:$BR$177,0))),"",INDEX(賃金改善確認表!$AF$15:$AF$177,MATCH(ROW()-2,賃金改善確認表!$BR$15:$BR$177,0)))</f>
        <v/>
      </c>
      <c r="F36" s="144" t="str">
        <f>IF(ISERROR(INDEX(賃金改善確認表!$X$15:$X$177,MATCH(ROW()-2,賃金改善確認表!$BR$15:$BR$177,0))),"",INDEX(賃金改善確認表!$X$15:$X$177,MATCH(ROW()-2,賃金改善確認表!$BR$15:$BR$177,0)))</f>
        <v/>
      </c>
      <c r="G36" s="144" t="str">
        <f>IF(ISERROR(INDEX(賃金改善確認表!$Y$15:$Y$177,MATCH(ROW()-2,賃金改善確認表!$BR$15:$BR$177,0))),"",INDEX(賃金改善確認表!$Y$15:$Y$177,MATCH(ROW()-2,賃金改善確認表!$BR$15:$BR$177,0)))</f>
        <v/>
      </c>
      <c r="H36" s="144" t="str">
        <f>IF(ISERROR(INDEX(賃金改善確認表!$Z$15:$Z$177,MATCH(ROW()-2,賃金改善確認表!$BR$15:$BR$177,0))),"",INDEX(賃金改善確認表!$Z$15:$Z$177,MATCH(ROW()-2,賃金改善確認表!$BR$15:$BR$177,0)))</f>
        <v/>
      </c>
      <c r="I36" s="144" t="str">
        <f>IF(ISERROR(INDEX(賃金改善確認表!$AB$15:$AB$177,MATCH(ROW()-2,賃金改善確認表!$BR$15:$BR$177,0))),"",INDEX(賃金改善確認表!$AB$15:$AB$177,MATCH(ROW()-2,賃金改善確認表!$BR$15:$BR$177,0)))</f>
        <v/>
      </c>
      <c r="J36" s="144" t="str">
        <f>IF(ISERROR(INDEX(賃金改善確認表!$AC$15:$AC$177,MATCH(ROW()-2,賃金改善確認表!$BR$15:$BR$177,0))),"",INDEX(賃金改善確認表!$AC$15:$AC$177,MATCH(ROW()-2,賃金改善確認表!$BR$15:$BR$177,0)))</f>
        <v/>
      </c>
    </row>
    <row r="37" spans="2:10">
      <c r="B37" s="144" t="str">
        <f>IF(ISERROR(INDEX(賃金改善確認表!$N$15:$N$177,MATCH(ROW()-2,賃金改善確認表!$BR$15:$BR$177,0))),"",INDEX(賃金改善確認表!$N$15:$N$177,MATCH(ROW()-2,賃金改善確認表!$BR$15:$BR$177,0)))</f>
        <v/>
      </c>
      <c r="C37" s="144" t="str">
        <f>IF(ISERROR(INDEX(賃金改善確認表!$V$15:$V$177,MATCH(ROW()-2,賃金改善確認表!$BR$15:$BR$177,0))),"",INDEX(賃金改善確認表!$V$15:$V$177,MATCH(ROW()-2,賃金改善確認表!$BR$15:$BR$177,0)))</f>
        <v/>
      </c>
      <c r="D37" s="144" t="str">
        <f>IF(ISERROR(INDEX(賃金改善確認表!$W$15:$W$177,MATCH(ROW()-2,賃金改善確認表!$BR$15:$BR$177,0))),"",INDEX(賃金改善確認表!$W$15:$W$177,MATCH(ROW()-2,賃金改善確認表!$BR$15:$BR$177,0)))</f>
        <v/>
      </c>
      <c r="E37" s="144" t="str">
        <f>IF(ISERROR(INDEX(賃金改善確認表!$AF$15:$AF$177,MATCH(ROW()-2,賃金改善確認表!$BR$15:$BR$177,0))),"",INDEX(賃金改善確認表!$AF$15:$AF$177,MATCH(ROW()-2,賃金改善確認表!$BR$15:$BR$177,0)))</f>
        <v/>
      </c>
      <c r="F37" s="144" t="str">
        <f>IF(ISERROR(INDEX(賃金改善確認表!$X$15:$X$177,MATCH(ROW()-2,賃金改善確認表!$BR$15:$BR$177,0))),"",INDEX(賃金改善確認表!$X$15:$X$177,MATCH(ROW()-2,賃金改善確認表!$BR$15:$BR$177,0)))</f>
        <v/>
      </c>
      <c r="G37" s="144" t="str">
        <f>IF(ISERROR(INDEX(賃金改善確認表!$Y$15:$Y$177,MATCH(ROW()-2,賃金改善確認表!$BR$15:$BR$177,0))),"",INDEX(賃金改善確認表!$Y$15:$Y$177,MATCH(ROW()-2,賃金改善確認表!$BR$15:$BR$177,0)))</f>
        <v/>
      </c>
      <c r="H37" s="144" t="str">
        <f>IF(ISERROR(INDEX(賃金改善確認表!$Z$15:$Z$177,MATCH(ROW()-2,賃金改善確認表!$BR$15:$BR$177,0))),"",INDEX(賃金改善確認表!$Z$15:$Z$177,MATCH(ROW()-2,賃金改善確認表!$BR$15:$BR$177,0)))</f>
        <v/>
      </c>
      <c r="I37" s="144" t="str">
        <f>IF(ISERROR(INDEX(賃金改善確認表!$AB$15:$AB$177,MATCH(ROW()-2,賃金改善確認表!$BR$15:$BR$177,0))),"",INDEX(賃金改善確認表!$AB$15:$AB$177,MATCH(ROW()-2,賃金改善確認表!$BR$15:$BR$177,0)))</f>
        <v/>
      </c>
      <c r="J37" s="144" t="str">
        <f>IF(ISERROR(INDEX(賃金改善確認表!$AC$15:$AC$177,MATCH(ROW()-2,賃金改善確認表!$BR$15:$BR$177,0))),"",INDEX(賃金改善確認表!$AC$15:$AC$177,MATCH(ROW()-2,賃金改善確認表!$BR$15:$BR$177,0)))</f>
        <v/>
      </c>
    </row>
    <row r="38" spans="2:10">
      <c r="B38" s="144" t="str">
        <f>IF(ISERROR(INDEX(賃金改善確認表!$N$15:$N$177,MATCH(ROW()-2,賃金改善確認表!$BR$15:$BR$177,0))),"",INDEX(賃金改善確認表!$N$15:$N$177,MATCH(ROW()-2,賃金改善確認表!$BR$15:$BR$177,0)))</f>
        <v/>
      </c>
      <c r="C38" s="144" t="str">
        <f>IF(ISERROR(INDEX(賃金改善確認表!$V$15:$V$177,MATCH(ROW()-2,賃金改善確認表!$BR$15:$BR$177,0))),"",INDEX(賃金改善確認表!$V$15:$V$177,MATCH(ROW()-2,賃金改善確認表!$BR$15:$BR$177,0)))</f>
        <v/>
      </c>
      <c r="D38" s="144" t="str">
        <f>IF(ISERROR(INDEX(賃金改善確認表!$W$15:$W$177,MATCH(ROW()-2,賃金改善確認表!$BR$15:$BR$177,0))),"",INDEX(賃金改善確認表!$W$15:$W$177,MATCH(ROW()-2,賃金改善確認表!$BR$15:$BR$177,0)))</f>
        <v/>
      </c>
      <c r="E38" s="144" t="str">
        <f>IF(ISERROR(INDEX(賃金改善確認表!$AF$15:$AF$177,MATCH(ROW()-2,賃金改善確認表!$BR$15:$BR$177,0))),"",INDEX(賃金改善確認表!$AF$15:$AF$177,MATCH(ROW()-2,賃金改善確認表!$BR$15:$BR$177,0)))</f>
        <v/>
      </c>
      <c r="F38" s="144" t="str">
        <f>IF(ISERROR(INDEX(賃金改善確認表!$X$15:$X$177,MATCH(ROW()-2,賃金改善確認表!$BR$15:$BR$177,0))),"",INDEX(賃金改善確認表!$X$15:$X$177,MATCH(ROW()-2,賃金改善確認表!$BR$15:$BR$177,0)))</f>
        <v/>
      </c>
      <c r="G38" s="144" t="str">
        <f>IF(ISERROR(INDEX(賃金改善確認表!$Y$15:$Y$177,MATCH(ROW()-2,賃金改善確認表!$BR$15:$BR$177,0))),"",INDEX(賃金改善確認表!$Y$15:$Y$177,MATCH(ROW()-2,賃金改善確認表!$BR$15:$BR$177,0)))</f>
        <v/>
      </c>
      <c r="H38" s="144" t="str">
        <f>IF(ISERROR(INDEX(賃金改善確認表!$Z$15:$Z$177,MATCH(ROW()-2,賃金改善確認表!$BR$15:$BR$177,0))),"",INDEX(賃金改善確認表!$Z$15:$Z$177,MATCH(ROW()-2,賃金改善確認表!$BR$15:$BR$177,0)))</f>
        <v/>
      </c>
      <c r="I38" s="144" t="str">
        <f>IF(ISERROR(INDEX(賃金改善確認表!$AB$15:$AB$177,MATCH(ROW()-2,賃金改善確認表!$BR$15:$BR$177,0))),"",INDEX(賃金改善確認表!$AB$15:$AB$177,MATCH(ROW()-2,賃金改善確認表!$BR$15:$BR$177,0)))</f>
        <v/>
      </c>
      <c r="J38" s="144" t="str">
        <f>IF(ISERROR(INDEX(賃金改善確認表!$AC$15:$AC$177,MATCH(ROW()-2,賃金改善確認表!$BR$15:$BR$177,0))),"",INDEX(賃金改善確認表!$AC$15:$AC$177,MATCH(ROW()-2,賃金改善確認表!$BR$15:$BR$177,0)))</f>
        <v/>
      </c>
    </row>
    <row r="39" spans="2:10">
      <c r="B39" s="144" t="str">
        <f>IF(ISERROR(INDEX(賃金改善確認表!$N$15:$N$177,MATCH(ROW()-2,賃金改善確認表!$BR$15:$BR$177,0))),"",INDEX(賃金改善確認表!$N$15:$N$177,MATCH(ROW()-2,賃金改善確認表!$BR$15:$BR$177,0)))</f>
        <v/>
      </c>
      <c r="C39" s="144" t="str">
        <f>IF(ISERROR(INDEX(賃金改善確認表!$V$15:$V$177,MATCH(ROW()-2,賃金改善確認表!$BR$15:$BR$177,0))),"",INDEX(賃金改善確認表!$V$15:$V$177,MATCH(ROW()-2,賃金改善確認表!$BR$15:$BR$177,0)))</f>
        <v/>
      </c>
      <c r="D39" s="144" t="str">
        <f>IF(ISERROR(INDEX(賃金改善確認表!$W$15:$W$177,MATCH(ROW()-2,賃金改善確認表!$BR$15:$BR$177,0))),"",INDEX(賃金改善確認表!$W$15:$W$177,MATCH(ROW()-2,賃金改善確認表!$BR$15:$BR$177,0)))</f>
        <v/>
      </c>
      <c r="E39" s="144" t="str">
        <f>IF(ISERROR(INDEX(賃金改善確認表!$AF$15:$AF$177,MATCH(ROW()-2,賃金改善確認表!$BR$15:$BR$177,0))),"",INDEX(賃金改善確認表!$AF$15:$AF$177,MATCH(ROW()-2,賃金改善確認表!$BR$15:$BR$177,0)))</f>
        <v/>
      </c>
      <c r="F39" s="144" t="str">
        <f>IF(ISERROR(INDEX(賃金改善確認表!$X$15:$X$177,MATCH(ROW()-2,賃金改善確認表!$BR$15:$BR$177,0))),"",INDEX(賃金改善確認表!$X$15:$X$177,MATCH(ROW()-2,賃金改善確認表!$BR$15:$BR$177,0)))</f>
        <v/>
      </c>
      <c r="G39" s="144" t="str">
        <f>IF(ISERROR(INDEX(賃金改善確認表!$Y$15:$Y$177,MATCH(ROW()-2,賃金改善確認表!$BR$15:$BR$177,0))),"",INDEX(賃金改善確認表!$Y$15:$Y$177,MATCH(ROW()-2,賃金改善確認表!$BR$15:$BR$177,0)))</f>
        <v/>
      </c>
      <c r="H39" s="144" t="str">
        <f>IF(ISERROR(INDEX(賃金改善確認表!$Z$15:$Z$177,MATCH(ROW()-2,賃金改善確認表!$BR$15:$BR$177,0))),"",INDEX(賃金改善確認表!$Z$15:$Z$177,MATCH(ROW()-2,賃金改善確認表!$BR$15:$BR$177,0)))</f>
        <v/>
      </c>
      <c r="I39" s="144" t="str">
        <f>IF(ISERROR(INDEX(賃金改善確認表!$AB$15:$AB$177,MATCH(ROW()-2,賃金改善確認表!$BR$15:$BR$177,0))),"",INDEX(賃金改善確認表!$AB$15:$AB$177,MATCH(ROW()-2,賃金改善確認表!$BR$15:$BR$177,0)))</f>
        <v/>
      </c>
      <c r="J39" s="144" t="str">
        <f>IF(ISERROR(INDEX(賃金改善確認表!$AC$15:$AC$177,MATCH(ROW()-2,賃金改善確認表!$BR$15:$BR$177,0))),"",INDEX(賃金改善確認表!$AC$15:$AC$177,MATCH(ROW()-2,賃金改善確認表!$BR$15:$BR$177,0)))</f>
        <v/>
      </c>
    </row>
    <row r="40" spans="2:10">
      <c r="B40" s="144" t="str">
        <f>IF(ISERROR(INDEX(賃金改善確認表!$N$15:$N$177,MATCH(ROW()-2,賃金改善確認表!$BR$15:$BR$177,0))),"",INDEX(賃金改善確認表!$N$15:$N$177,MATCH(ROW()-2,賃金改善確認表!$BR$15:$BR$177,0)))</f>
        <v/>
      </c>
      <c r="C40" s="144" t="str">
        <f>IF(ISERROR(INDEX(賃金改善確認表!$V$15:$V$177,MATCH(ROW()-2,賃金改善確認表!$BR$15:$BR$177,0))),"",INDEX(賃金改善確認表!$V$15:$V$177,MATCH(ROW()-2,賃金改善確認表!$BR$15:$BR$177,0)))</f>
        <v/>
      </c>
      <c r="D40" s="144" t="str">
        <f>IF(ISERROR(INDEX(賃金改善確認表!$W$15:$W$177,MATCH(ROW()-2,賃金改善確認表!$BR$15:$BR$177,0))),"",INDEX(賃金改善確認表!$W$15:$W$177,MATCH(ROW()-2,賃金改善確認表!$BR$15:$BR$177,0)))</f>
        <v/>
      </c>
      <c r="E40" s="144" t="str">
        <f>IF(ISERROR(INDEX(賃金改善確認表!$AF$15:$AF$177,MATCH(ROW()-2,賃金改善確認表!$BR$15:$BR$177,0))),"",INDEX(賃金改善確認表!$AF$15:$AF$177,MATCH(ROW()-2,賃金改善確認表!$BR$15:$BR$177,0)))</f>
        <v/>
      </c>
      <c r="F40" s="144" t="str">
        <f>IF(ISERROR(INDEX(賃金改善確認表!$X$15:$X$177,MATCH(ROW()-2,賃金改善確認表!$BR$15:$BR$177,0))),"",INDEX(賃金改善確認表!$X$15:$X$177,MATCH(ROW()-2,賃金改善確認表!$BR$15:$BR$177,0)))</f>
        <v/>
      </c>
      <c r="G40" s="144" t="str">
        <f>IF(ISERROR(INDEX(賃金改善確認表!$Y$15:$Y$177,MATCH(ROW()-2,賃金改善確認表!$BR$15:$BR$177,0))),"",INDEX(賃金改善確認表!$Y$15:$Y$177,MATCH(ROW()-2,賃金改善確認表!$BR$15:$BR$177,0)))</f>
        <v/>
      </c>
      <c r="H40" s="144" t="str">
        <f>IF(ISERROR(INDEX(賃金改善確認表!$Z$15:$Z$177,MATCH(ROW()-2,賃金改善確認表!$BR$15:$BR$177,0))),"",INDEX(賃金改善確認表!$Z$15:$Z$177,MATCH(ROW()-2,賃金改善確認表!$BR$15:$BR$177,0)))</f>
        <v/>
      </c>
      <c r="I40" s="144" t="str">
        <f>IF(ISERROR(INDEX(賃金改善確認表!$AB$15:$AB$177,MATCH(ROW()-2,賃金改善確認表!$BR$15:$BR$177,0))),"",INDEX(賃金改善確認表!$AB$15:$AB$177,MATCH(ROW()-2,賃金改善確認表!$BR$15:$BR$177,0)))</f>
        <v/>
      </c>
      <c r="J40" s="144" t="str">
        <f>IF(ISERROR(INDEX(賃金改善確認表!$AC$15:$AC$177,MATCH(ROW()-2,賃金改善確認表!$BR$15:$BR$177,0))),"",INDEX(賃金改善確認表!$AC$15:$AC$177,MATCH(ROW()-2,賃金改善確認表!$BR$15:$BR$177,0)))</f>
        <v/>
      </c>
    </row>
    <row r="41" spans="2:10">
      <c r="B41" s="144" t="str">
        <f>IF(ISERROR(INDEX(賃金改善確認表!$N$15:$N$177,MATCH(ROW()-2,賃金改善確認表!$BR$15:$BR$177,0))),"",INDEX(賃金改善確認表!$N$15:$N$177,MATCH(ROW()-2,賃金改善確認表!$BR$15:$BR$177,0)))</f>
        <v/>
      </c>
      <c r="C41" s="144" t="str">
        <f>IF(ISERROR(INDEX(賃金改善確認表!$V$15:$V$177,MATCH(ROW()-2,賃金改善確認表!$BR$15:$BR$177,0))),"",INDEX(賃金改善確認表!$V$15:$V$177,MATCH(ROW()-2,賃金改善確認表!$BR$15:$BR$177,0)))</f>
        <v/>
      </c>
      <c r="D41" s="144" t="str">
        <f>IF(ISERROR(INDEX(賃金改善確認表!$W$15:$W$177,MATCH(ROW()-2,賃金改善確認表!$BR$15:$BR$177,0))),"",INDEX(賃金改善確認表!$W$15:$W$177,MATCH(ROW()-2,賃金改善確認表!$BR$15:$BR$177,0)))</f>
        <v/>
      </c>
      <c r="E41" s="144" t="str">
        <f>IF(ISERROR(INDEX(賃金改善確認表!$AF$15:$AF$177,MATCH(ROW()-2,賃金改善確認表!$BR$15:$BR$177,0))),"",INDEX(賃金改善確認表!$AF$15:$AF$177,MATCH(ROW()-2,賃金改善確認表!$BR$15:$BR$177,0)))</f>
        <v/>
      </c>
      <c r="F41" s="144" t="str">
        <f>IF(ISERROR(INDEX(賃金改善確認表!$X$15:$X$177,MATCH(ROW()-2,賃金改善確認表!$BR$15:$BR$177,0))),"",INDEX(賃金改善確認表!$X$15:$X$177,MATCH(ROW()-2,賃金改善確認表!$BR$15:$BR$177,0)))</f>
        <v/>
      </c>
      <c r="G41" s="144" t="str">
        <f>IF(ISERROR(INDEX(賃金改善確認表!$Y$15:$Y$177,MATCH(ROW()-2,賃金改善確認表!$BR$15:$BR$177,0))),"",INDEX(賃金改善確認表!$Y$15:$Y$177,MATCH(ROW()-2,賃金改善確認表!$BR$15:$BR$177,0)))</f>
        <v/>
      </c>
      <c r="H41" s="144" t="str">
        <f>IF(ISERROR(INDEX(賃金改善確認表!$Z$15:$Z$177,MATCH(ROW()-2,賃金改善確認表!$BR$15:$BR$177,0))),"",INDEX(賃金改善確認表!$Z$15:$Z$177,MATCH(ROW()-2,賃金改善確認表!$BR$15:$BR$177,0)))</f>
        <v/>
      </c>
      <c r="I41" s="144" t="str">
        <f>IF(ISERROR(INDEX(賃金改善確認表!$AB$15:$AB$177,MATCH(ROW()-2,賃金改善確認表!$BR$15:$BR$177,0))),"",INDEX(賃金改善確認表!$AB$15:$AB$177,MATCH(ROW()-2,賃金改善確認表!$BR$15:$BR$177,0)))</f>
        <v/>
      </c>
      <c r="J41" s="144" t="str">
        <f>IF(ISERROR(INDEX(賃金改善確認表!$AC$15:$AC$177,MATCH(ROW()-2,賃金改善確認表!$BR$15:$BR$177,0))),"",INDEX(賃金改善確認表!$AC$15:$AC$177,MATCH(ROW()-2,賃金改善確認表!$BR$15:$BR$177,0)))</f>
        <v/>
      </c>
    </row>
    <row r="42" spans="2:10">
      <c r="B42" s="144" t="str">
        <f>IF(ISERROR(INDEX(賃金改善確認表!$N$15:$N$177,MATCH(ROW()-2,賃金改善確認表!$BR$15:$BR$177,0))),"",INDEX(賃金改善確認表!$N$15:$N$177,MATCH(ROW()-2,賃金改善確認表!$BR$15:$BR$177,0)))</f>
        <v/>
      </c>
      <c r="C42" s="144" t="str">
        <f>IF(ISERROR(INDEX(賃金改善確認表!$V$15:$V$177,MATCH(ROW()-2,賃金改善確認表!$BR$15:$BR$177,0))),"",INDEX(賃金改善確認表!$V$15:$V$177,MATCH(ROW()-2,賃金改善確認表!$BR$15:$BR$177,0)))</f>
        <v/>
      </c>
      <c r="D42" s="144" t="str">
        <f>IF(ISERROR(INDEX(賃金改善確認表!$W$15:$W$177,MATCH(ROW()-2,賃金改善確認表!$BR$15:$BR$177,0))),"",INDEX(賃金改善確認表!$W$15:$W$177,MATCH(ROW()-2,賃金改善確認表!$BR$15:$BR$177,0)))</f>
        <v/>
      </c>
      <c r="E42" s="144" t="str">
        <f>IF(ISERROR(INDEX(賃金改善確認表!$AF$15:$AF$177,MATCH(ROW()-2,賃金改善確認表!$BR$15:$BR$177,0))),"",INDEX(賃金改善確認表!$AF$15:$AF$177,MATCH(ROW()-2,賃金改善確認表!$BR$15:$BR$177,0)))</f>
        <v/>
      </c>
      <c r="F42" s="144" t="str">
        <f>IF(ISERROR(INDEX(賃金改善確認表!$X$15:$X$177,MATCH(ROW()-2,賃金改善確認表!$BR$15:$BR$177,0))),"",INDEX(賃金改善確認表!$X$15:$X$177,MATCH(ROW()-2,賃金改善確認表!$BR$15:$BR$177,0)))</f>
        <v/>
      </c>
      <c r="G42" s="144" t="str">
        <f>IF(ISERROR(INDEX(賃金改善確認表!$Y$15:$Y$177,MATCH(ROW()-2,賃金改善確認表!$BR$15:$BR$177,0))),"",INDEX(賃金改善確認表!$Y$15:$Y$177,MATCH(ROW()-2,賃金改善確認表!$BR$15:$BR$177,0)))</f>
        <v/>
      </c>
      <c r="H42" s="144" t="str">
        <f>IF(ISERROR(INDEX(賃金改善確認表!$Z$15:$Z$177,MATCH(ROW()-2,賃金改善確認表!$BR$15:$BR$177,0))),"",INDEX(賃金改善確認表!$Z$15:$Z$177,MATCH(ROW()-2,賃金改善確認表!$BR$15:$BR$177,0)))</f>
        <v/>
      </c>
      <c r="I42" s="144" t="str">
        <f>IF(ISERROR(INDEX(賃金改善確認表!$AB$15:$AB$177,MATCH(ROW()-2,賃金改善確認表!$BR$15:$BR$177,0))),"",INDEX(賃金改善確認表!$AB$15:$AB$177,MATCH(ROW()-2,賃金改善確認表!$BR$15:$BR$177,0)))</f>
        <v/>
      </c>
      <c r="J42" s="144" t="str">
        <f>IF(ISERROR(INDEX(賃金改善確認表!$AC$15:$AC$177,MATCH(ROW()-2,賃金改善確認表!$BR$15:$BR$177,0))),"",INDEX(賃金改善確認表!$AC$15:$AC$177,MATCH(ROW()-2,賃金改善確認表!$BR$15:$BR$177,0)))</f>
        <v/>
      </c>
    </row>
    <row r="43" spans="2:10">
      <c r="B43" s="144" t="str">
        <f>IF(ISERROR(INDEX(賃金改善確認表!$N$15:$N$177,MATCH(ROW()-2,賃金改善確認表!$BR$15:$BR$177,0))),"",INDEX(賃金改善確認表!$N$15:$N$177,MATCH(ROW()-2,賃金改善確認表!$BR$15:$BR$177,0)))</f>
        <v/>
      </c>
      <c r="C43" s="144" t="str">
        <f>IF(ISERROR(INDEX(賃金改善確認表!$V$15:$V$177,MATCH(ROW()-2,賃金改善確認表!$BR$15:$BR$177,0))),"",INDEX(賃金改善確認表!$V$15:$V$177,MATCH(ROW()-2,賃金改善確認表!$BR$15:$BR$177,0)))</f>
        <v/>
      </c>
      <c r="D43" s="144" t="str">
        <f>IF(ISERROR(INDEX(賃金改善確認表!$W$15:$W$177,MATCH(ROW()-2,賃金改善確認表!$BR$15:$BR$177,0))),"",INDEX(賃金改善確認表!$W$15:$W$177,MATCH(ROW()-2,賃金改善確認表!$BR$15:$BR$177,0)))</f>
        <v/>
      </c>
      <c r="E43" s="144" t="str">
        <f>IF(ISERROR(INDEX(賃金改善確認表!$AF$15:$AF$177,MATCH(ROW()-2,賃金改善確認表!$BR$15:$BR$177,0))),"",INDEX(賃金改善確認表!$AF$15:$AF$177,MATCH(ROW()-2,賃金改善確認表!$BR$15:$BR$177,0)))</f>
        <v/>
      </c>
      <c r="F43" s="144" t="str">
        <f>IF(ISERROR(INDEX(賃金改善確認表!$X$15:$X$177,MATCH(ROW()-2,賃金改善確認表!$BR$15:$BR$177,0))),"",INDEX(賃金改善確認表!$X$15:$X$177,MATCH(ROW()-2,賃金改善確認表!$BR$15:$BR$177,0)))</f>
        <v/>
      </c>
      <c r="G43" s="144" t="str">
        <f>IF(ISERROR(INDEX(賃金改善確認表!$Y$15:$Y$177,MATCH(ROW()-2,賃金改善確認表!$BR$15:$BR$177,0))),"",INDEX(賃金改善確認表!$Y$15:$Y$177,MATCH(ROW()-2,賃金改善確認表!$BR$15:$BR$177,0)))</f>
        <v/>
      </c>
      <c r="H43" s="144" t="str">
        <f>IF(ISERROR(INDEX(賃金改善確認表!$Z$15:$Z$177,MATCH(ROW()-2,賃金改善確認表!$BR$15:$BR$177,0))),"",INDEX(賃金改善確認表!$Z$15:$Z$177,MATCH(ROW()-2,賃金改善確認表!$BR$15:$BR$177,0)))</f>
        <v/>
      </c>
      <c r="I43" s="144" t="str">
        <f>IF(ISERROR(INDEX(賃金改善確認表!$AB$15:$AB$177,MATCH(ROW()-2,賃金改善確認表!$BR$15:$BR$177,0))),"",INDEX(賃金改善確認表!$AB$15:$AB$177,MATCH(ROW()-2,賃金改善確認表!$BR$15:$BR$177,0)))</f>
        <v/>
      </c>
      <c r="J43" s="144" t="str">
        <f>IF(ISERROR(INDEX(賃金改善確認表!$AC$15:$AC$177,MATCH(ROW()-2,賃金改善確認表!$BR$15:$BR$177,0))),"",INDEX(賃金改善確認表!$AC$15:$AC$177,MATCH(ROW()-2,賃金改善確認表!$BR$15:$BR$177,0)))</f>
        <v/>
      </c>
    </row>
    <row r="44" spans="2:10">
      <c r="B44" s="144" t="str">
        <f>IF(ISERROR(INDEX(賃金改善確認表!$N$15:$N$177,MATCH(ROW()-2,賃金改善確認表!$BR$15:$BR$177,0))),"",INDEX(賃金改善確認表!$N$15:$N$177,MATCH(ROW()-2,賃金改善確認表!$BR$15:$BR$177,0)))</f>
        <v/>
      </c>
      <c r="C44" s="144" t="str">
        <f>IF(ISERROR(INDEX(賃金改善確認表!$V$15:$V$177,MATCH(ROW()-2,賃金改善確認表!$BR$15:$BR$177,0))),"",INDEX(賃金改善確認表!$V$15:$V$177,MATCH(ROW()-2,賃金改善確認表!$BR$15:$BR$177,0)))</f>
        <v/>
      </c>
      <c r="D44" s="144" t="str">
        <f>IF(ISERROR(INDEX(賃金改善確認表!$W$15:$W$177,MATCH(ROW()-2,賃金改善確認表!$BR$15:$BR$177,0))),"",INDEX(賃金改善確認表!$W$15:$W$177,MATCH(ROW()-2,賃金改善確認表!$BR$15:$BR$177,0)))</f>
        <v/>
      </c>
      <c r="E44" s="144" t="str">
        <f>IF(ISERROR(INDEX(賃金改善確認表!$AF$15:$AF$177,MATCH(ROW()-2,賃金改善確認表!$BR$15:$BR$177,0))),"",INDEX(賃金改善確認表!$AF$15:$AF$177,MATCH(ROW()-2,賃金改善確認表!$BR$15:$BR$177,0)))</f>
        <v/>
      </c>
      <c r="F44" s="144" t="str">
        <f>IF(ISERROR(INDEX(賃金改善確認表!$X$15:$X$177,MATCH(ROW()-2,賃金改善確認表!$BR$15:$BR$177,0))),"",INDEX(賃金改善確認表!$X$15:$X$177,MATCH(ROW()-2,賃金改善確認表!$BR$15:$BR$177,0)))</f>
        <v/>
      </c>
      <c r="G44" s="144" t="str">
        <f>IF(ISERROR(INDEX(賃金改善確認表!$Y$15:$Y$177,MATCH(ROW()-2,賃金改善確認表!$BR$15:$BR$177,0))),"",INDEX(賃金改善確認表!$Y$15:$Y$177,MATCH(ROW()-2,賃金改善確認表!$BR$15:$BR$177,0)))</f>
        <v/>
      </c>
      <c r="H44" s="144" t="str">
        <f>IF(ISERROR(INDEX(賃金改善確認表!$Z$15:$Z$177,MATCH(ROW()-2,賃金改善確認表!$BR$15:$BR$177,0))),"",INDEX(賃金改善確認表!$Z$15:$Z$177,MATCH(ROW()-2,賃金改善確認表!$BR$15:$BR$177,0)))</f>
        <v/>
      </c>
      <c r="I44" s="144" t="str">
        <f>IF(ISERROR(INDEX(賃金改善確認表!$AB$15:$AB$177,MATCH(ROW()-2,賃金改善確認表!$BR$15:$BR$177,0))),"",INDEX(賃金改善確認表!$AB$15:$AB$177,MATCH(ROW()-2,賃金改善確認表!$BR$15:$BR$177,0)))</f>
        <v/>
      </c>
      <c r="J44" s="144" t="str">
        <f>IF(ISERROR(INDEX(賃金改善確認表!$AC$15:$AC$177,MATCH(ROW()-2,賃金改善確認表!$BR$15:$BR$177,0))),"",INDEX(賃金改善確認表!$AC$15:$AC$177,MATCH(ROW()-2,賃金改善確認表!$BR$15:$BR$177,0)))</f>
        <v/>
      </c>
    </row>
    <row r="45" spans="2:10">
      <c r="B45" s="144" t="str">
        <f>IF(ISERROR(INDEX(賃金改善確認表!$N$15:$N$177,MATCH(ROW()-2,賃金改善確認表!$BR$15:$BR$177,0))),"",INDEX(賃金改善確認表!$N$15:$N$177,MATCH(ROW()-2,賃金改善確認表!$BR$15:$BR$177,0)))</f>
        <v/>
      </c>
      <c r="C45" s="144" t="str">
        <f>IF(ISERROR(INDEX(賃金改善確認表!$V$15:$V$177,MATCH(ROW()-2,賃金改善確認表!$BR$15:$BR$177,0))),"",INDEX(賃金改善確認表!$V$15:$V$177,MATCH(ROW()-2,賃金改善確認表!$BR$15:$BR$177,0)))</f>
        <v/>
      </c>
      <c r="D45" s="144" t="str">
        <f>IF(ISERROR(INDEX(賃金改善確認表!$W$15:$W$177,MATCH(ROW()-2,賃金改善確認表!$BR$15:$BR$177,0))),"",INDEX(賃金改善確認表!$W$15:$W$177,MATCH(ROW()-2,賃金改善確認表!$BR$15:$BR$177,0)))</f>
        <v/>
      </c>
      <c r="E45" s="144" t="str">
        <f>IF(ISERROR(INDEX(賃金改善確認表!$AF$15:$AF$177,MATCH(ROW()-2,賃金改善確認表!$BR$15:$BR$177,0))),"",INDEX(賃金改善確認表!$AF$15:$AF$177,MATCH(ROW()-2,賃金改善確認表!$BR$15:$BR$177,0)))</f>
        <v/>
      </c>
      <c r="F45" s="144" t="str">
        <f>IF(ISERROR(INDEX(賃金改善確認表!$X$15:$X$177,MATCH(ROW()-2,賃金改善確認表!$BR$15:$BR$177,0))),"",INDEX(賃金改善確認表!$X$15:$X$177,MATCH(ROW()-2,賃金改善確認表!$BR$15:$BR$177,0)))</f>
        <v/>
      </c>
      <c r="G45" s="144" t="str">
        <f>IF(ISERROR(INDEX(賃金改善確認表!$Y$15:$Y$177,MATCH(ROW()-2,賃金改善確認表!$BR$15:$BR$177,0))),"",INDEX(賃金改善確認表!$Y$15:$Y$177,MATCH(ROW()-2,賃金改善確認表!$BR$15:$BR$177,0)))</f>
        <v/>
      </c>
      <c r="H45" s="144" t="str">
        <f>IF(ISERROR(INDEX(賃金改善確認表!$Z$15:$Z$177,MATCH(ROW()-2,賃金改善確認表!$BR$15:$BR$177,0))),"",INDEX(賃金改善確認表!$Z$15:$Z$177,MATCH(ROW()-2,賃金改善確認表!$BR$15:$BR$177,0)))</f>
        <v/>
      </c>
      <c r="I45" s="144" t="str">
        <f>IF(ISERROR(INDEX(賃金改善確認表!$AB$15:$AB$177,MATCH(ROW()-2,賃金改善確認表!$BR$15:$BR$177,0))),"",INDEX(賃金改善確認表!$AB$15:$AB$177,MATCH(ROW()-2,賃金改善確認表!$BR$15:$BR$177,0)))</f>
        <v/>
      </c>
      <c r="J45" s="144" t="str">
        <f>IF(ISERROR(INDEX(賃金改善確認表!$AC$15:$AC$177,MATCH(ROW()-2,賃金改善確認表!$BR$15:$BR$177,0))),"",INDEX(賃金改善確認表!$AC$15:$AC$177,MATCH(ROW()-2,賃金改善確認表!$BR$15:$BR$177,0)))</f>
        <v/>
      </c>
    </row>
    <row r="46" spans="2:10">
      <c r="B46" s="144" t="str">
        <f>IF(ISERROR(INDEX(賃金改善確認表!$N$15:$N$177,MATCH(ROW()-2,賃金改善確認表!$BR$15:$BR$177,0))),"",INDEX(賃金改善確認表!$N$15:$N$177,MATCH(ROW()-2,賃金改善確認表!$BR$15:$BR$177,0)))</f>
        <v/>
      </c>
      <c r="C46" s="144" t="str">
        <f>IF(ISERROR(INDEX(賃金改善確認表!$V$15:$V$177,MATCH(ROW()-2,賃金改善確認表!$BR$15:$BR$177,0))),"",INDEX(賃金改善確認表!$V$15:$V$177,MATCH(ROW()-2,賃金改善確認表!$BR$15:$BR$177,0)))</f>
        <v/>
      </c>
      <c r="D46" s="144" t="str">
        <f>IF(ISERROR(INDEX(賃金改善確認表!$W$15:$W$177,MATCH(ROW()-2,賃金改善確認表!$BR$15:$BR$177,0))),"",INDEX(賃金改善確認表!$W$15:$W$177,MATCH(ROW()-2,賃金改善確認表!$BR$15:$BR$177,0)))</f>
        <v/>
      </c>
      <c r="E46" s="144" t="str">
        <f>IF(ISERROR(INDEX(賃金改善確認表!$AF$15:$AF$177,MATCH(ROW()-2,賃金改善確認表!$BR$15:$BR$177,0))),"",INDEX(賃金改善確認表!$AF$15:$AF$177,MATCH(ROW()-2,賃金改善確認表!$BR$15:$BR$177,0)))</f>
        <v/>
      </c>
      <c r="F46" s="144" t="str">
        <f>IF(ISERROR(INDEX(賃金改善確認表!$X$15:$X$177,MATCH(ROW()-2,賃金改善確認表!$BR$15:$BR$177,0))),"",INDEX(賃金改善確認表!$X$15:$X$177,MATCH(ROW()-2,賃金改善確認表!$BR$15:$BR$177,0)))</f>
        <v/>
      </c>
      <c r="G46" s="144" t="str">
        <f>IF(ISERROR(INDEX(賃金改善確認表!$Y$15:$Y$177,MATCH(ROW()-2,賃金改善確認表!$BR$15:$BR$177,0))),"",INDEX(賃金改善確認表!$Y$15:$Y$177,MATCH(ROW()-2,賃金改善確認表!$BR$15:$BR$177,0)))</f>
        <v/>
      </c>
      <c r="H46" s="144" t="str">
        <f>IF(ISERROR(INDEX(賃金改善確認表!$Z$15:$Z$177,MATCH(ROW()-2,賃金改善確認表!$BR$15:$BR$177,0))),"",INDEX(賃金改善確認表!$Z$15:$Z$177,MATCH(ROW()-2,賃金改善確認表!$BR$15:$BR$177,0)))</f>
        <v/>
      </c>
      <c r="I46" s="144" t="str">
        <f>IF(ISERROR(INDEX(賃金改善確認表!$AB$15:$AB$177,MATCH(ROW()-2,賃金改善確認表!$BR$15:$BR$177,0))),"",INDEX(賃金改善確認表!$AB$15:$AB$177,MATCH(ROW()-2,賃金改善確認表!$BR$15:$BR$177,0)))</f>
        <v/>
      </c>
      <c r="J46" s="144" t="str">
        <f>IF(ISERROR(INDEX(賃金改善確認表!$AC$15:$AC$177,MATCH(ROW()-2,賃金改善確認表!$BR$15:$BR$177,0))),"",INDEX(賃金改善確認表!$AC$15:$AC$177,MATCH(ROW()-2,賃金改善確認表!$BR$15:$BR$177,0)))</f>
        <v/>
      </c>
    </row>
    <row r="47" spans="2:10">
      <c r="B47" s="144" t="str">
        <f>IF(ISERROR(INDEX(賃金改善確認表!$N$15:$N$177,MATCH(ROW()-2,賃金改善確認表!$BR$15:$BR$177,0))),"",INDEX(賃金改善確認表!$N$15:$N$177,MATCH(ROW()-2,賃金改善確認表!$BR$15:$BR$177,0)))</f>
        <v/>
      </c>
      <c r="C47" s="144" t="str">
        <f>IF(ISERROR(INDEX(賃金改善確認表!$V$15:$V$177,MATCH(ROW()-2,賃金改善確認表!$BR$15:$BR$177,0))),"",INDEX(賃金改善確認表!$V$15:$V$177,MATCH(ROW()-2,賃金改善確認表!$BR$15:$BR$177,0)))</f>
        <v/>
      </c>
      <c r="D47" s="144" t="str">
        <f>IF(ISERROR(INDEX(賃金改善確認表!$W$15:$W$177,MATCH(ROW()-2,賃金改善確認表!$BR$15:$BR$177,0))),"",INDEX(賃金改善確認表!$W$15:$W$177,MATCH(ROW()-2,賃金改善確認表!$BR$15:$BR$177,0)))</f>
        <v/>
      </c>
      <c r="E47" s="144" t="str">
        <f>IF(ISERROR(INDEX(賃金改善確認表!$AF$15:$AF$177,MATCH(ROW()-2,賃金改善確認表!$BR$15:$BR$177,0))),"",INDEX(賃金改善確認表!$AF$15:$AF$177,MATCH(ROW()-2,賃金改善確認表!$BR$15:$BR$177,0)))</f>
        <v/>
      </c>
      <c r="F47" s="144" t="str">
        <f>IF(ISERROR(INDEX(賃金改善確認表!$X$15:$X$177,MATCH(ROW()-2,賃金改善確認表!$BR$15:$BR$177,0))),"",INDEX(賃金改善確認表!$X$15:$X$177,MATCH(ROW()-2,賃金改善確認表!$BR$15:$BR$177,0)))</f>
        <v/>
      </c>
      <c r="G47" s="144" t="str">
        <f>IF(ISERROR(INDEX(賃金改善確認表!$Y$15:$Y$177,MATCH(ROW()-2,賃金改善確認表!$BR$15:$BR$177,0))),"",INDEX(賃金改善確認表!$Y$15:$Y$177,MATCH(ROW()-2,賃金改善確認表!$BR$15:$BR$177,0)))</f>
        <v/>
      </c>
      <c r="H47" s="144" t="str">
        <f>IF(ISERROR(INDEX(賃金改善確認表!$Z$15:$Z$177,MATCH(ROW()-2,賃金改善確認表!$BR$15:$BR$177,0))),"",INDEX(賃金改善確認表!$Z$15:$Z$177,MATCH(ROW()-2,賃金改善確認表!$BR$15:$BR$177,0)))</f>
        <v/>
      </c>
      <c r="I47" s="144" t="str">
        <f>IF(ISERROR(INDEX(賃金改善確認表!$AB$15:$AB$177,MATCH(ROW()-2,賃金改善確認表!$BR$15:$BR$177,0))),"",INDEX(賃金改善確認表!$AB$15:$AB$177,MATCH(ROW()-2,賃金改善確認表!$BR$15:$BR$177,0)))</f>
        <v/>
      </c>
      <c r="J47" s="144" t="str">
        <f>IF(ISERROR(INDEX(賃金改善確認表!$AC$15:$AC$177,MATCH(ROW()-2,賃金改善確認表!$BR$15:$BR$177,0))),"",INDEX(賃金改善確認表!$AC$15:$AC$177,MATCH(ROW()-2,賃金改善確認表!$BR$15:$BR$177,0)))</f>
        <v/>
      </c>
    </row>
    <row r="48" spans="2:10">
      <c r="B48" s="144" t="str">
        <f>IF(ISERROR(INDEX(賃金改善確認表!$N$15:$N$177,MATCH(ROW()-2,賃金改善確認表!$BR$15:$BR$177,0))),"",INDEX(賃金改善確認表!$N$15:$N$177,MATCH(ROW()-2,賃金改善確認表!$BR$15:$BR$177,0)))</f>
        <v/>
      </c>
      <c r="C48" s="144" t="str">
        <f>IF(ISERROR(INDEX(賃金改善確認表!$V$15:$V$177,MATCH(ROW()-2,賃金改善確認表!$BR$15:$BR$177,0))),"",INDEX(賃金改善確認表!$V$15:$V$177,MATCH(ROW()-2,賃金改善確認表!$BR$15:$BR$177,0)))</f>
        <v/>
      </c>
      <c r="D48" s="144" t="str">
        <f>IF(ISERROR(INDEX(賃金改善確認表!$W$15:$W$177,MATCH(ROW()-2,賃金改善確認表!$BR$15:$BR$177,0))),"",INDEX(賃金改善確認表!$W$15:$W$177,MATCH(ROW()-2,賃金改善確認表!$BR$15:$BR$177,0)))</f>
        <v/>
      </c>
      <c r="E48" s="144" t="str">
        <f>IF(ISERROR(INDEX(賃金改善確認表!$AF$15:$AF$177,MATCH(ROW()-2,賃金改善確認表!$BR$15:$BR$177,0))),"",INDEX(賃金改善確認表!$AF$15:$AF$177,MATCH(ROW()-2,賃金改善確認表!$BR$15:$BR$177,0)))</f>
        <v/>
      </c>
      <c r="F48" s="144" t="str">
        <f>IF(ISERROR(INDEX(賃金改善確認表!$X$15:$X$177,MATCH(ROW()-2,賃金改善確認表!$BR$15:$BR$177,0))),"",INDEX(賃金改善確認表!$X$15:$X$177,MATCH(ROW()-2,賃金改善確認表!$BR$15:$BR$177,0)))</f>
        <v/>
      </c>
      <c r="G48" s="144" t="str">
        <f>IF(ISERROR(INDEX(賃金改善確認表!$Y$15:$Y$177,MATCH(ROW()-2,賃金改善確認表!$BR$15:$BR$177,0))),"",INDEX(賃金改善確認表!$Y$15:$Y$177,MATCH(ROW()-2,賃金改善確認表!$BR$15:$BR$177,0)))</f>
        <v/>
      </c>
      <c r="H48" s="144" t="str">
        <f>IF(ISERROR(INDEX(賃金改善確認表!$Z$15:$Z$177,MATCH(ROW()-2,賃金改善確認表!$BR$15:$BR$177,0))),"",INDEX(賃金改善確認表!$Z$15:$Z$177,MATCH(ROW()-2,賃金改善確認表!$BR$15:$BR$177,0)))</f>
        <v/>
      </c>
      <c r="I48" s="144" t="str">
        <f>IF(ISERROR(INDEX(賃金改善確認表!$AB$15:$AB$177,MATCH(ROW()-2,賃金改善確認表!$BR$15:$BR$177,0))),"",INDEX(賃金改善確認表!$AB$15:$AB$177,MATCH(ROW()-2,賃金改善確認表!$BR$15:$BR$177,0)))</f>
        <v/>
      </c>
      <c r="J48" s="144" t="str">
        <f>IF(ISERROR(INDEX(賃金改善確認表!$AC$15:$AC$177,MATCH(ROW()-2,賃金改善確認表!$BR$15:$BR$177,0))),"",INDEX(賃金改善確認表!$AC$15:$AC$177,MATCH(ROW()-2,賃金改善確認表!$BR$15:$BR$177,0)))</f>
        <v/>
      </c>
    </row>
    <row r="49" spans="2:10">
      <c r="B49" s="144" t="str">
        <f>IF(ISERROR(INDEX(賃金改善確認表!$N$15:$N$177,MATCH(ROW()-2,賃金改善確認表!$BR$15:$BR$177,0))),"",INDEX(賃金改善確認表!$N$15:$N$177,MATCH(ROW()-2,賃金改善確認表!$BR$15:$BR$177,0)))</f>
        <v/>
      </c>
      <c r="C49" s="144" t="str">
        <f>IF(ISERROR(INDEX(賃金改善確認表!$V$15:$V$177,MATCH(ROW()-2,賃金改善確認表!$BR$15:$BR$177,0))),"",INDEX(賃金改善確認表!$V$15:$V$177,MATCH(ROW()-2,賃金改善確認表!$BR$15:$BR$177,0)))</f>
        <v/>
      </c>
      <c r="D49" s="144" t="str">
        <f>IF(ISERROR(INDEX(賃金改善確認表!$W$15:$W$177,MATCH(ROW()-2,賃金改善確認表!$BR$15:$BR$177,0))),"",INDEX(賃金改善確認表!$W$15:$W$177,MATCH(ROW()-2,賃金改善確認表!$BR$15:$BR$177,0)))</f>
        <v/>
      </c>
      <c r="E49" s="144" t="str">
        <f>IF(ISERROR(INDEX(賃金改善確認表!$AF$15:$AF$177,MATCH(ROW()-2,賃金改善確認表!$BR$15:$BR$177,0))),"",INDEX(賃金改善確認表!$AF$15:$AF$177,MATCH(ROW()-2,賃金改善確認表!$BR$15:$BR$177,0)))</f>
        <v/>
      </c>
      <c r="F49" s="144" t="str">
        <f>IF(ISERROR(INDEX(賃金改善確認表!$X$15:$X$177,MATCH(ROW()-2,賃金改善確認表!$BR$15:$BR$177,0))),"",INDEX(賃金改善確認表!$X$15:$X$177,MATCH(ROW()-2,賃金改善確認表!$BR$15:$BR$177,0)))</f>
        <v/>
      </c>
      <c r="G49" s="144" t="str">
        <f>IF(ISERROR(INDEX(賃金改善確認表!$Y$15:$Y$177,MATCH(ROW()-2,賃金改善確認表!$BR$15:$BR$177,0))),"",INDEX(賃金改善確認表!$Y$15:$Y$177,MATCH(ROW()-2,賃金改善確認表!$BR$15:$BR$177,0)))</f>
        <v/>
      </c>
      <c r="H49" s="144" t="str">
        <f>IF(ISERROR(INDEX(賃金改善確認表!$Z$15:$Z$177,MATCH(ROW()-2,賃金改善確認表!$BR$15:$BR$177,0))),"",INDEX(賃金改善確認表!$Z$15:$Z$177,MATCH(ROW()-2,賃金改善確認表!$BR$15:$BR$177,0)))</f>
        <v/>
      </c>
      <c r="I49" s="144" t="str">
        <f>IF(ISERROR(INDEX(賃金改善確認表!$AB$15:$AB$177,MATCH(ROW()-2,賃金改善確認表!$BR$15:$BR$177,0))),"",INDEX(賃金改善確認表!$AB$15:$AB$177,MATCH(ROW()-2,賃金改善確認表!$BR$15:$BR$177,0)))</f>
        <v/>
      </c>
      <c r="J49" s="144" t="str">
        <f>IF(ISERROR(INDEX(賃金改善確認表!$AC$15:$AC$177,MATCH(ROW()-2,賃金改善確認表!$BR$15:$BR$177,0))),"",INDEX(賃金改善確認表!$AC$15:$AC$177,MATCH(ROW()-2,賃金改善確認表!$BR$15:$BR$177,0)))</f>
        <v/>
      </c>
    </row>
    <row r="50" spans="2:10">
      <c r="B50" s="144" t="str">
        <f>IF(ISERROR(INDEX(賃金改善確認表!$N$15:$N$177,MATCH(ROW()-2,賃金改善確認表!$BR$15:$BR$177,0))),"",INDEX(賃金改善確認表!$N$15:$N$177,MATCH(ROW()-2,賃金改善確認表!$BR$15:$BR$177,0)))</f>
        <v/>
      </c>
      <c r="C50" s="144" t="str">
        <f>IF(ISERROR(INDEX(賃金改善確認表!$V$15:$V$177,MATCH(ROW()-2,賃金改善確認表!$BR$15:$BR$177,0))),"",INDEX(賃金改善確認表!$V$15:$V$177,MATCH(ROW()-2,賃金改善確認表!$BR$15:$BR$177,0)))</f>
        <v/>
      </c>
      <c r="D50" s="144" t="str">
        <f>IF(ISERROR(INDEX(賃金改善確認表!$W$15:$W$177,MATCH(ROW()-2,賃金改善確認表!$BR$15:$BR$177,0))),"",INDEX(賃金改善確認表!$W$15:$W$177,MATCH(ROW()-2,賃金改善確認表!$BR$15:$BR$177,0)))</f>
        <v/>
      </c>
      <c r="E50" s="144" t="str">
        <f>IF(ISERROR(INDEX(賃金改善確認表!$AF$15:$AF$177,MATCH(ROW()-2,賃金改善確認表!$BR$15:$BR$177,0))),"",INDEX(賃金改善確認表!$AF$15:$AF$177,MATCH(ROW()-2,賃金改善確認表!$BR$15:$BR$177,0)))</f>
        <v/>
      </c>
      <c r="F50" s="144" t="str">
        <f>IF(ISERROR(INDEX(賃金改善確認表!$X$15:$X$177,MATCH(ROW()-2,賃金改善確認表!$BR$15:$BR$177,0))),"",INDEX(賃金改善確認表!$X$15:$X$177,MATCH(ROW()-2,賃金改善確認表!$BR$15:$BR$177,0)))</f>
        <v/>
      </c>
      <c r="G50" s="144" t="str">
        <f>IF(ISERROR(INDEX(賃金改善確認表!$Y$15:$Y$177,MATCH(ROW()-2,賃金改善確認表!$BR$15:$BR$177,0))),"",INDEX(賃金改善確認表!$Y$15:$Y$177,MATCH(ROW()-2,賃金改善確認表!$BR$15:$BR$177,0)))</f>
        <v/>
      </c>
      <c r="H50" s="144" t="str">
        <f>IF(ISERROR(INDEX(賃金改善確認表!$Z$15:$Z$177,MATCH(ROW()-2,賃金改善確認表!$BR$15:$BR$177,0))),"",INDEX(賃金改善確認表!$Z$15:$Z$177,MATCH(ROW()-2,賃金改善確認表!$BR$15:$BR$177,0)))</f>
        <v/>
      </c>
      <c r="I50" s="144" t="str">
        <f>IF(ISERROR(INDEX(賃金改善確認表!$AB$15:$AB$177,MATCH(ROW()-2,賃金改善確認表!$BR$15:$BR$177,0))),"",INDEX(賃金改善確認表!$AB$15:$AB$177,MATCH(ROW()-2,賃金改善確認表!$BR$15:$BR$177,0)))</f>
        <v/>
      </c>
      <c r="J50" s="144" t="str">
        <f>IF(ISERROR(INDEX(賃金改善確認表!$AC$15:$AC$177,MATCH(ROW()-2,賃金改善確認表!$BR$15:$BR$177,0))),"",INDEX(賃金改善確認表!$AC$15:$AC$177,MATCH(ROW()-2,賃金改善確認表!$BR$15:$BR$177,0)))</f>
        <v/>
      </c>
    </row>
    <row r="51" spans="2:10">
      <c r="B51" s="144" t="str">
        <f>IF(ISERROR(INDEX(賃金改善確認表!$N$15:$N$177,MATCH(ROW()-2,賃金改善確認表!$BR$15:$BR$177,0))),"",INDEX(賃金改善確認表!$N$15:$N$177,MATCH(ROW()-2,賃金改善確認表!$BR$15:$BR$177,0)))</f>
        <v/>
      </c>
      <c r="C51" s="144" t="str">
        <f>IF(ISERROR(INDEX(賃金改善確認表!$V$15:$V$177,MATCH(ROW()-2,賃金改善確認表!$BR$15:$BR$177,0))),"",INDEX(賃金改善確認表!$V$15:$V$177,MATCH(ROW()-2,賃金改善確認表!$BR$15:$BR$177,0)))</f>
        <v/>
      </c>
      <c r="D51" s="144" t="str">
        <f>IF(ISERROR(INDEX(賃金改善確認表!$W$15:$W$177,MATCH(ROW()-2,賃金改善確認表!$BR$15:$BR$177,0))),"",INDEX(賃金改善確認表!$W$15:$W$177,MATCH(ROW()-2,賃金改善確認表!$BR$15:$BR$177,0)))</f>
        <v/>
      </c>
      <c r="E51" s="144" t="str">
        <f>IF(ISERROR(INDEX(賃金改善確認表!$AF$15:$AF$177,MATCH(ROW()-2,賃金改善確認表!$BR$15:$BR$177,0))),"",INDEX(賃金改善確認表!$AF$15:$AF$177,MATCH(ROW()-2,賃金改善確認表!$BR$15:$BR$177,0)))</f>
        <v/>
      </c>
      <c r="F51" s="144" t="str">
        <f>IF(ISERROR(INDEX(賃金改善確認表!$X$15:$X$177,MATCH(ROW()-2,賃金改善確認表!$BR$15:$BR$177,0))),"",INDEX(賃金改善確認表!$X$15:$X$177,MATCH(ROW()-2,賃金改善確認表!$BR$15:$BR$177,0)))</f>
        <v/>
      </c>
      <c r="G51" s="144" t="str">
        <f>IF(ISERROR(INDEX(賃金改善確認表!$Y$15:$Y$177,MATCH(ROW()-2,賃金改善確認表!$BR$15:$BR$177,0))),"",INDEX(賃金改善確認表!$Y$15:$Y$177,MATCH(ROW()-2,賃金改善確認表!$BR$15:$BR$177,0)))</f>
        <v/>
      </c>
      <c r="H51" s="144" t="str">
        <f>IF(ISERROR(INDEX(賃金改善確認表!$Z$15:$Z$177,MATCH(ROW()-2,賃金改善確認表!$BR$15:$BR$177,0))),"",INDEX(賃金改善確認表!$Z$15:$Z$177,MATCH(ROW()-2,賃金改善確認表!$BR$15:$BR$177,0)))</f>
        <v/>
      </c>
      <c r="I51" s="144" t="str">
        <f>IF(ISERROR(INDEX(賃金改善確認表!$AB$15:$AB$177,MATCH(ROW()-2,賃金改善確認表!$BR$15:$BR$177,0))),"",INDEX(賃金改善確認表!$AB$15:$AB$177,MATCH(ROW()-2,賃金改善確認表!$BR$15:$BR$177,0)))</f>
        <v/>
      </c>
      <c r="J51" s="144" t="str">
        <f>IF(ISERROR(INDEX(賃金改善確認表!$AC$15:$AC$177,MATCH(ROW()-2,賃金改善確認表!$BR$15:$BR$177,0))),"",INDEX(賃金改善確認表!$AC$15:$AC$177,MATCH(ROW()-2,賃金改善確認表!$BR$15:$BR$177,0)))</f>
        <v/>
      </c>
    </row>
    <row r="52" spans="2:10">
      <c r="B52" s="144" t="str">
        <f>IF(ISERROR(INDEX(賃金改善確認表!$N$15:$N$177,MATCH(ROW()-2,賃金改善確認表!$BR$15:$BR$177,0))),"",INDEX(賃金改善確認表!$N$15:$N$177,MATCH(ROW()-2,賃金改善確認表!$BR$15:$BR$177,0)))</f>
        <v/>
      </c>
      <c r="C52" s="144" t="str">
        <f>IF(ISERROR(INDEX(賃金改善確認表!$V$15:$V$177,MATCH(ROW()-2,賃金改善確認表!$BR$15:$BR$177,0))),"",INDEX(賃金改善確認表!$V$15:$V$177,MATCH(ROW()-2,賃金改善確認表!$BR$15:$BR$177,0)))</f>
        <v/>
      </c>
      <c r="D52" s="144" t="str">
        <f>IF(ISERROR(INDEX(賃金改善確認表!$W$15:$W$177,MATCH(ROW()-2,賃金改善確認表!$BR$15:$BR$177,0))),"",INDEX(賃金改善確認表!$W$15:$W$177,MATCH(ROW()-2,賃金改善確認表!$BR$15:$BR$177,0)))</f>
        <v/>
      </c>
      <c r="E52" s="144" t="str">
        <f>IF(ISERROR(INDEX(賃金改善確認表!$AF$15:$AF$177,MATCH(ROW()-2,賃金改善確認表!$BR$15:$BR$177,0))),"",INDEX(賃金改善確認表!$AF$15:$AF$177,MATCH(ROW()-2,賃金改善確認表!$BR$15:$BR$177,0)))</f>
        <v/>
      </c>
      <c r="F52" s="144" t="str">
        <f>IF(ISERROR(INDEX(賃金改善確認表!$X$15:$X$177,MATCH(ROW()-2,賃金改善確認表!$BR$15:$BR$177,0))),"",INDEX(賃金改善確認表!$X$15:$X$177,MATCH(ROW()-2,賃金改善確認表!$BR$15:$BR$177,0)))</f>
        <v/>
      </c>
      <c r="G52" s="144" t="str">
        <f>IF(ISERROR(INDEX(賃金改善確認表!$Y$15:$Y$177,MATCH(ROW()-2,賃金改善確認表!$BR$15:$BR$177,0))),"",INDEX(賃金改善確認表!$Y$15:$Y$177,MATCH(ROW()-2,賃金改善確認表!$BR$15:$BR$177,0)))</f>
        <v/>
      </c>
      <c r="H52" s="144" t="str">
        <f>IF(ISERROR(INDEX(賃金改善確認表!$Z$15:$Z$177,MATCH(ROW()-2,賃金改善確認表!$BR$15:$BR$177,0))),"",INDEX(賃金改善確認表!$Z$15:$Z$177,MATCH(ROW()-2,賃金改善確認表!$BR$15:$BR$177,0)))</f>
        <v/>
      </c>
      <c r="I52" s="144" t="str">
        <f>IF(ISERROR(INDEX(賃金改善確認表!$AB$15:$AB$177,MATCH(ROW()-2,賃金改善確認表!$BR$15:$BR$177,0))),"",INDEX(賃金改善確認表!$AB$15:$AB$177,MATCH(ROW()-2,賃金改善確認表!$BR$15:$BR$177,0)))</f>
        <v/>
      </c>
      <c r="J52" s="144" t="str">
        <f>IF(ISERROR(INDEX(賃金改善確認表!$AC$15:$AC$177,MATCH(ROW()-2,賃金改善確認表!$BR$15:$BR$177,0))),"",INDEX(賃金改善確認表!$AC$15:$AC$177,MATCH(ROW()-2,賃金改善確認表!$BR$15:$BR$177,0)))</f>
        <v/>
      </c>
    </row>
  </sheetData>
  <sheetProtection algorithmName="SHA-512" hashValue="KlEqUvP8WSaDB+EyqJJtvk8yQ87VODNw5qJAhSPg+rKUxTYKb/+4sJr9j++HesbwQMFxIviJLlyJUwpwXFhucQ==" saltValue="CcPJ9hwSbIj20F3mV/Upyw=="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作成手順</vt:lpstr>
      <vt:lpstr>賃金改善確認表</vt:lpstr>
      <vt:lpstr>入力シート</vt:lpstr>
      <vt:lpstr>第４号様式の２（内訳表）</vt:lpstr>
      <vt:lpstr>第４号様式の１</vt:lpstr>
      <vt:lpstr>処遇Ⅱ等対象者確認シート</vt:lpstr>
      <vt:lpstr>第４号様式の１!Print_Area</vt:lpstr>
      <vt:lpstr>'第４号様式の２（内訳表）'!Print_Area</vt:lpstr>
      <vt:lpstr>賃金改善確認表!Print_Area</vt:lpstr>
      <vt:lpstr>入力シート!Print_Area</vt:lpstr>
      <vt:lpstr>賃金改善確認表!Print_Titles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2019-09-25T06:38:10Z</cp:lastPrinted>
  <dcterms:created xsi:type="dcterms:W3CDTF">2016-03-23T01:47:42Z</dcterms:created>
  <dcterms:modified xsi:type="dcterms:W3CDTF">2019-10-03T00:23:45Z</dcterms:modified>
</cp:coreProperties>
</file>