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Yh-12-00000806\運営指導係\002　給付費・向上支援費\003　処遇改善\01　処遇改善\H27～新制度\01　積算表\2018_積算表\020_処遇1積算表\"/>
    </mc:Choice>
  </mc:AlternateContent>
  <bookViews>
    <workbookView xWindow="0" yWindow="0" windowWidth="20490" windowHeight="7770"/>
  </bookViews>
  <sheets>
    <sheet name="積算表" sheetId="1" r:id="rId1"/>
    <sheet name="加算区分" sheetId="2" state="hidden" r:id="rId2"/>
    <sheet name="幼稚園 単価表" sheetId="3" r:id="rId3"/>
    <sheet name="幼稚園 単価表②" sheetId="4" state="hidden" r:id="rId4"/>
  </sheets>
  <externalReferences>
    <externalReference r:id="rId5"/>
  </externalReferences>
  <definedNames>
    <definedName name="_Fill" localSheetId="1" hidden="1">#REF!</definedName>
    <definedName name="_Fill" hidden="1">#REF!</definedName>
    <definedName name="_xlnm._FilterDatabase" localSheetId="2" hidden="1">'幼稚園 単価表'!$B$4:$AS$5</definedName>
    <definedName name="_Key1" localSheetId="1" hidden="1">#REF!</definedName>
    <definedName name="_Key1" hidden="1">#REF!</definedName>
    <definedName name="_Order1" hidden="1">255</definedName>
    <definedName name="_Sort" localSheetId="1" hidden="1">#REF!</definedName>
    <definedName name="_Sort" hidden="1">#REF!</definedName>
    <definedName name="_xlnm.Print_Area" localSheetId="0">積算表!$A$1:$AF$51</definedName>
    <definedName name="_xlnm.Print_Area" localSheetId="2">'幼稚園 単価表'!$A$1:$AS$40</definedName>
    <definedName name="_xlnm.Print_Area" localSheetId="3">'幼稚園 単価表②'!$A$1:$V$42</definedName>
    <definedName name="_xlnm.Print_Titles" localSheetId="2">'幼稚園 単価表'!$B:$E,'幼稚園 単価表'!$1:$5</definedName>
    <definedName name="引上率">[1]単価引上率!$B$2</definedName>
    <definedName name="単価表">'幼稚園 単価表'!$A$6:$AS$40</definedName>
    <definedName name="定員">積算表!$AO$2:$AP$18</definedName>
    <definedName name="定員Ⅱ">積算表!#REF!</definedName>
    <definedName name="平均勤続年数">加算区分!$B$3:$F$14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1" i="1" l="1"/>
  <c r="U32" i="1" l="1"/>
  <c r="M45" i="1" l="1"/>
  <c r="M44" i="1"/>
  <c r="M43" i="1"/>
  <c r="M42" i="1"/>
  <c r="M41" i="1"/>
  <c r="M40" i="1"/>
  <c r="AC35" i="1" l="1"/>
  <c r="Y35" i="1"/>
  <c r="U35" i="1"/>
  <c r="U37" i="1" l="1"/>
  <c r="M46" i="1" l="1"/>
  <c r="Q20" i="1" l="1"/>
  <c r="L20" i="1"/>
  <c r="AC34" i="1" l="1"/>
  <c r="Y34" i="1"/>
  <c r="U34" i="1"/>
  <c r="AC33" i="1"/>
  <c r="Y33" i="1"/>
  <c r="U33" i="1"/>
  <c r="F14" i="2" l="1"/>
  <c r="F13" i="2"/>
  <c r="F12" i="2"/>
  <c r="F11" i="2"/>
  <c r="F10" i="2"/>
  <c r="F9" i="2"/>
  <c r="F8" i="2"/>
  <c r="F7" i="2"/>
  <c r="F6" i="2"/>
  <c r="F5" i="2"/>
  <c r="F4" i="2"/>
  <c r="F3" i="2"/>
  <c r="AA15" i="1"/>
  <c r="U1" i="1"/>
  <c r="AU6" i="1" l="1"/>
  <c r="AU7" i="1"/>
  <c r="AU4" i="1"/>
  <c r="AU8" i="1"/>
  <c r="AU5" i="1"/>
  <c r="U30" i="1" l="1"/>
  <c r="Y30" i="1"/>
  <c r="U29" i="1"/>
  <c r="AC28" i="1"/>
  <c r="Y29" i="1"/>
  <c r="AC29" i="1"/>
  <c r="U39" i="1"/>
  <c r="Y37" i="1"/>
  <c r="Y39" i="1" s="1"/>
  <c r="U28" i="1"/>
  <c r="AC37" i="1"/>
  <c r="AC39" i="1" s="1"/>
  <c r="U36" i="1"/>
  <c r="Y28" i="1"/>
  <c r="Y36" i="1" l="1"/>
  <c r="Y47" i="1" s="1"/>
  <c r="AC36" i="1"/>
  <c r="AC47" i="1" s="1"/>
  <c r="U47" i="1" l="1"/>
  <c r="U48" i="1" s="1"/>
  <c r="Y48" i="1"/>
  <c r="AC48" i="1" l="1"/>
  <c r="M50" i="1" s="1"/>
  <c r="M51" i="1" l="1"/>
  <c r="M22" i="1" s="1"/>
  <c r="M49" i="1" l="1"/>
</calcChain>
</file>

<file path=xl/sharedStrings.xml><?xml version="1.0" encoding="utf-8"?>
<sst xmlns="http://schemas.openxmlformats.org/spreadsheetml/2006/main" count="694" uniqueCount="241">
  <si>
    <t>区</t>
    <rPh sb="0" eb="1">
      <t>ク</t>
    </rPh>
    <phoneticPr fontId="4"/>
  </si>
  <si>
    <t>定員</t>
    <rPh sb="0" eb="2">
      <t>テイイン</t>
    </rPh>
    <phoneticPr fontId="5"/>
  </si>
  <si>
    <t>施設・事業種別</t>
    <rPh sb="0" eb="2">
      <t>シセツ</t>
    </rPh>
    <rPh sb="3" eb="5">
      <t>ジギョウ</t>
    </rPh>
    <rPh sb="5" eb="7">
      <t>シュベツ</t>
    </rPh>
    <phoneticPr fontId="8"/>
  </si>
  <si>
    <t>施設・事業所番号</t>
    <rPh sb="0" eb="2">
      <t>シセツ</t>
    </rPh>
    <rPh sb="3" eb="6">
      <t>ジギョウショ</t>
    </rPh>
    <rPh sb="6" eb="8">
      <t>バンゴウ</t>
    </rPh>
    <phoneticPr fontId="8"/>
  </si>
  <si>
    <t>４歳以上児</t>
    <rPh sb="1" eb="4">
      <t>サイイジョウ</t>
    </rPh>
    <rPh sb="4" eb="5">
      <t>ジ</t>
    </rPh>
    <phoneticPr fontId="8"/>
  </si>
  <si>
    <t>施設・事業所名</t>
    <rPh sb="0" eb="2">
      <t>シセツ</t>
    </rPh>
    <rPh sb="3" eb="6">
      <t>ジギョウショ</t>
    </rPh>
    <rPh sb="6" eb="7">
      <t>メイ</t>
    </rPh>
    <phoneticPr fontId="8"/>
  </si>
  <si>
    <t>３歳児</t>
    <rPh sb="1" eb="3">
      <t>サイジ</t>
    </rPh>
    <phoneticPr fontId="8"/>
  </si>
  <si>
    <t>担当者名</t>
    <rPh sb="0" eb="3">
      <t>タントウシャ</t>
    </rPh>
    <rPh sb="3" eb="4">
      <t>メイ</t>
    </rPh>
    <phoneticPr fontId="4"/>
  </si>
  <si>
    <t>２歳児</t>
    <rPh sb="1" eb="2">
      <t>サイ</t>
    </rPh>
    <rPh sb="2" eb="3">
      <t>ジ</t>
    </rPh>
    <phoneticPr fontId="8"/>
  </si>
  <si>
    <t>電話番号</t>
    <rPh sb="0" eb="2">
      <t>デンワ</t>
    </rPh>
    <rPh sb="2" eb="4">
      <t>バンゴウ</t>
    </rPh>
    <phoneticPr fontId="4"/>
  </si>
  <si>
    <t>１歳児</t>
    <rPh sb="1" eb="2">
      <t>サイ</t>
    </rPh>
    <rPh sb="2" eb="3">
      <t>ジ</t>
    </rPh>
    <phoneticPr fontId="8"/>
  </si>
  <si>
    <t>乳児</t>
    <rPh sb="0" eb="2">
      <t>ニュウジ</t>
    </rPh>
    <phoneticPr fontId="8"/>
  </si>
  <si>
    <t>※黄欄には加算見込額が表示されます。賃金改善計画書に加算見込額の数字をそのまま記入してください。</t>
    <phoneticPr fontId="4"/>
  </si>
  <si>
    <t>※必ず賃金改善計画書と一緒に送付してください。</t>
    <rPh sb="1" eb="2">
      <t>カナラ</t>
    </rPh>
    <rPh sb="3" eb="5">
      <t>チンギン</t>
    </rPh>
    <rPh sb="5" eb="7">
      <t>カイゼン</t>
    </rPh>
    <rPh sb="7" eb="9">
      <t>ケイカク</t>
    </rPh>
    <rPh sb="9" eb="10">
      <t>ショ</t>
    </rPh>
    <rPh sb="11" eb="13">
      <t>イッショ</t>
    </rPh>
    <rPh sb="14" eb="16">
      <t>ソウフ</t>
    </rPh>
    <phoneticPr fontId="4"/>
  </si>
  <si>
    <t>利用定員</t>
    <rPh sb="0" eb="2">
      <t>リヨウ</t>
    </rPh>
    <rPh sb="2" eb="4">
      <t>テイイン</t>
    </rPh>
    <phoneticPr fontId="8"/>
  </si>
  <si>
    <t>定員区分</t>
    <rPh sb="0" eb="2">
      <t>テイイン</t>
    </rPh>
    <rPh sb="2" eb="4">
      <t>クブン</t>
    </rPh>
    <phoneticPr fontId="8"/>
  </si>
  <si>
    <t>実施月数
（通常12月）</t>
    <phoneticPr fontId="4"/>
  </si>
  <si>
    <t>基礎分</t>
    <rPh sb="0" eb="2">
      <t>キソ</t>
    </rPh>
    <rPh sb="2" eb="3">
      <t>ブン</t>
    </rPh>
    <phoneticPr fontId="4"/>
  </si>
  <si>
    <t>賃金改善要件分</t>
    <rPh sb="0" eb="2">
      <t>チンギン</t>
    </rPh>
    <rPh sb="2" eb="4">
      <t>カイゼン</t>
    </rPh>
    <rPh sb="4" eb="6">
      <t>ヨウケン</t>
    </rPh>
    <rPh sb="6" eb="7">
      <t>ブン</t>
    </rPh>
    <phoneticPr fontId="8"/>
  </si>
  <si>
    <t>うちｷｬﾘｱﾊﾟｽ要件</t>
    <rPh sb="9" eb="11">
      <t>ヨウケン</t>
    </rPh>
    <phoneticPr fontId="8"/>
  </si>
  <si>
    <t>区分</t>
    <rPh sb="0" eb="2">
      <t>クブン</t>
    </rPh>
    <phoneticPr fontId="8"/>
  </si>
  <si>
    <t>適用
する
場合</t>
    <rPh sb="0" eb="2">
      <t>テキヨウ</t>
    </rPh>
    <rPh sb="6" eb="8">
      <t>バアイ</t>
    </rPh>
    <phoneticPr fontId="8"/>
  </si>
  <si>
    <t>年齢別単価</t>
    <rPh sb="0" eb="2">
      <t>ネンレイ</t>
    </rPh>
    <rPh sb="2" eb="3">
      <t>ベツ</t>
    </rPh>
    <rPh sb="3" eb="5">
      <t>タンカ</t>
    </rPh>
    <phoneticPr fontId="8"/>
  </si>
  <si>
    <t>３歳児</t>
    <rPh sb="1" eb="2">
      <t>サイ</t>
    </rPh>
    <rPh sb="2" eb="3">
      <t>ジ</t>
    </rPh>
    <phoneticPr fontId="8"/>
  </si>
  <si>
    <t>４歳以上児</t>
    <rPh sb="1" eb="2">
      <t>サイ</t>
    </rPh>
    <rPh sb="2" eb="4">
      <t>イジョウ</t>
    </rPh>
    <rPh sb="4" eb="5">
      <t>ジ</t>
    </rPh>
    <phoneticPr fontId="8"/>
  </si>
  <si>
    <t>平均利用子ども数(人)</t>
    <rPh sb="9" eb="10">
      <t>ニン</t>
    </rPh>
    <phoneticPr fontId="4"/>
  </si>
  <si>
    <t>①</t>
    <phoneticPr fontId="4"/>
  </si>
  <si>
    <t>処遇改善等加算分単価(円)</t>
    <rPh sb="0" eb="2">
      <t>ショグウ</t>
    </rPh>
    <rPh sb="2" eb="4">
      <t>カイゼン</t>
    </rPh>
    <rPh sb="4" eb="5">
      <t>ナド</t>
    </rPh>
    <rPh sb="5" eb="7">
      <t>カサン</t>
    </rPh>
    <rPh sb="7" eb="8">
      <t>ブン</t>
    </rPh>
    <rPh sb="8" eb="10">
      <t>タンカ</t>
    </rPh>
    <rPh sb="11" eb="12">
      <t>エン</t>
    </rPh>
    <phoneticPr fontId="8"/>
  </si>
  <si>
    <t>基本加算②</t>
    <rPh sb="0" eb="2">
      <t>キホン</t>
    </rPh>
    <rPh sb="2" eb="4">
      <t>カサン</t>
    </rPh>
    <phoneticPr fontId="8"/>
  </si>
  <si>
    <t>処遇改善等加算Ⅰ</t>
    <rPh sb="0" eb="2">
      <t>ショグウ</t>
    </rPh>
    <rPh sb="2" eb="4">
      <t>カイゼン</t>
    </rPh>
    <rPh sb="4" eb="5">
      <t>ナド</t>
    </rPh>
    <rPh sb="5" eb="7">
      <t>カサン</t>
    </rPh>
    <phoneticPr fontId="8"/>
  </si>
  <si>
    <t>３歳児配置改善加算</t>
    <rPh sb="1" eb="2">
      <t>サイ</t>
    </rPh>
    <rPh sb="2" eb="3">
      <t>ジ</t>
    </rPh>
    <rPh sb="3" eb="5">
      <t>ハイチ</t>
    </rPh>
    <rPh sb="5" eb="7">
      <t>カイゼン</t>
    </rPh>
    <rPh sb="7" eb="9">
      <t>カサン</t>
    </rPh>
    <phoneticPr fontId="8"/>
  </si>
  <si>
    <t>②合計</t>
    <rPh sb="1" eb="3">
      <t>ゴウケイ</t>
    </rPh>
    <phoneticPr fontId="4"/>
  </si>
  <si>
    <t>加減調整部分③</t>
    <rPh sb="0" eb="2">
      <t>カゲン</t>
    </rPh>
    <rPh sb="2" eb="4">
      <t>チョウセイ</t>
    </rPh>
    <rPh sb="4" eb="6">
      <t>ブブン</t>
    </rPh>
    <phoneticPr fontId="4"/>
  </si>
  <si>
    <t>定員を恒常的に超過する場合</t>
    <rPh sb="0" eb="2">
      <t>テイイン</t>
    </rPh>
    <rPh sb="3" eb="6">
      <t>コウジョウテキ</t>
    </rPh>
    <rPh sb="7" eb="9">
      <t>チョウカ</t>
    </rPh>
    <rPh sb="11" eb="13">
      <t>バアイ</t>
    </rPh>
    <phoneticPr fontId="8"/>
  </si>
  <si>
    <t>特定加算④</t>
    <rPh sb="0" eb="2">
      <t>トクテイ</t>
    </rPh>
    <rPh sb="2" eb="4">
      <t>カサン</t>
    </rPh>
    <phoneticPr fontId="8"/>
  </si>
  <si>
    <t>療育支援加算</t>
    <rPh sb="0" eb="2">
      <t>リョウイク</t>
    </rPh>
    <rPh sb="2" eb="4">
      <t>シエン</t>
    </rPh>
    <rPh sb="4" eb="6">
      <t>カサン</t>
    </rPh>
    <phoneticPr fontId="8"/>
  </si>
  <si>
    <t>④合計</t>
    <rPh sb="1" eb="3">
      <t>ゴウケイ</t>
    </rPh>
    <phoneticPr fontId="4"/>
  </si>
  <si>
    <t>処遇改善等加算の単価の合計額(②+④)</t>
    <rPh sb="0" eb="2">
      <t>ショグウ</t>
    </rPh>
    <rPh sb="2" eb="4">
      <t>カイゼン</t>
    </rPh>
    <rPh sb="4" eb="5">
      <t>トウ</t>
    </rPh>
    <rPh sb="5" eb="7">
      <t>カサン</t>
    </rPh>
    <rPh sb="8" eb="10">
      <t>タンカ</t>
    </rPh>
    <rPh sb="11" eb="13">
      <t>ゴウケイ</t>
    </rPh>
    <rPh sb="13" eb="14">
      <t>ガク</t>
    </rPh>
    <phoneticPr fontId="4"/>
  </si>
  <si>
    <t>⑤</t>
    <phoneticPr fontId="4"/>
  </si>
  <si>
    <t>平均利用子ども数①×⑤</t>
    <rPh sb="0" eb="2">
      <t>ヘイキン</t>
    </rPh>
    <rPh sb="2" eb="4">
      <t>リヨウ</t>
    </rPh>
    <rPh sb="4" eb="5">
      <t>コ</t>
    </rPh>
    <rPh sb="7" eb="8">
      <t>スウ</t>
    </rPh>
    <phoneticPr fontId="4"/>
  </si>
  <si>
    <t>合計額（年額）</t>
    <rPh sb="0" eb="2">
      <t>ゴウケイ</t>
    </rPh>
    <rPh sb="2" eb="3">
      <t>ガク</t>
    </rPh>
    <rPh sb="4" eb="6">
      <t>ネンガク</t>
    </rPh>
    <phoneticPr fontId="4"/>
  </si>
  <si>
    <t>賃金改善要件分</t>
    <rPh sb="0" eb="2">
      <t>チンギン</t>
    </rPh>
    <rPh sb="2" eb="4">
      <t>カイゼン</t>
    </rPh>
    <rPh sb="4" eb="6">
      <t>ヨウケン</t>
    </rPh>
    <rPh sb="6" eb="7">
      <t>ブン</t>
    </rPh>
    <phoneticPr fontId="4"/>
  </si>
  <si>
    <t>職員一人当たりの
平均勤続年数</t>
    <phoneticPr fontId="8"/>
  </si>
  <si>
    <t>合計</t>
    <rPh sb="0" eb="2">
      <t>ゴウケイ</t>
    </rPh>
    <phoneticPr fontId="4"/>
  </si>
  <si>
    <t>１年未満</t>
    <phoneticPr fontId="8"/>
  </si>
  <si>
    <t>１年以上２年未満</t>
    <phoneticPr fontId="8"/>
  </si>
  <si>
    <t>２年以上３年未満</t>
    <phoneticPr fontId="8"/>
  </si>
  <si>
    <t>３年以上４年未満</t>
    <phoneticPr fontId="8"/>
  </si>
  <si>
    <t>４年以上５年未満</t>
    <phoneticPr fontId="8"/>
  </si>
  <si>
    <t>５年以上６年未満</t>
    <phoneticPr fontId="8"/>
  </si>
  <si>
    <t>６年以上７年未満</t>
    <phoneticPr fontId="8"/>
  </si>
  <si>
    <t>７年以上８年未満</t>
    <phoneticPr fontId="8"/>
  </si>
  <si>
    <t>８年以上９年未満</t>
    <phoneticPr fontId="8"/>
  </si>
  <si>
    <t>９年以上１０年未満</t>
    <phoneticPr fontId="8"/>
  </si>
  <si>
    <t>１０年以上１１年未満</t>
    <phoneticPr fontId="8"/>
  </si>
  <si>
    <t>１１年以上１２年未満</t>
    <phoneticPr fontId="8"/>
  </si>
  <si>
    <t>地域
区分</t>
    <rPh sb="0" eb="2">
      <t>チイキ</t>
    </rPh>
    <rPh sb="3" eb="5">
      <t>クブン</t>
    </rPh>
    <phoneticPr fontId="8"/>
  </si>
  <si>
    <t>認定
区分</t>
    <rPh sb="0" eb="2">
      <t>ニンテイ</t>
    </rPh>
    <rPh sb="3" eb="5">
      <t>クブン</t>
    </rPh>
    <phoneticPr fontId="5"/>
  </si>
  <si>
    <t>年齢区分</t>
    <rPh sb="0" eb="2">
      <t>ネンレイ</t>
    </rPh>
    <rPh sb="2" eb="4">
      <t>クブン</t>
    </rPh>
    <phoneticPr fontId="8"/>
  </si>
  <si>
    <t>基本分単価</t>
    <rPh sb="0" eb="2">
      <t>キホン</t>
    </rPh>
    <rPh sb="2" eb="3">
      <t>ブン</t>
    </rPh>
    <rPh sb="3" eb="4">
      <t>タン</t>
    </rPh>
    <rPh sb="4" eb="5">
      <t>アタイ</t>
    </rPh>
    <phoneticPr fontId="8"/>
  </si>
  <si>
    <t>処遇改善等加算Ⅰ</t>
  </si>
  <si>
    <t>副園長・教頭配置加算</t>
    <rPh sb="0" eb="3">
      <t>フクエンチョウ</t>
    </rPh>
    <rPh sb="4" eb="6">
      <t>キョウトウ</t>
    </rPh>
    <rPh sb="6" eb="8">
      <t>ハイチ</t>
    </rPh>
    <rPh sb="8" eb="10">
      <t>カサン</t>
    </rPh>
    <phoneticPr fontId="5"/>
  </si>
  <si>
    <t>３歳児配置改善加算</t>
    <rPh sb="1" eb="3">
      <t>サイジ</t>
    </rPh>
    <rPh sb="3" eb="5">
      <t>ハイチ</t>
    </rPh>
    <rPh sb="5" eb="7">
      <t>カイゼン</t>
    </rPh>
    <rPh sb="7" eb="9">
      <t>カサン</t>
    </rPh>
    <phoneticPr fontId="5"/>
  </si>
  <si>
    <t>満３歳児対応加配加算(3歳児配置改善加算無し)</t>
    <rPh sb="0" eb="1">
      <t>マン</t>
    </rPh>
    <rPh sb="2" eb="4">
      <t>サイジ</t>
    </rPh>
    <rPh sb="4" eb="6">
      <t>タイオウ</t>
    </rPh>
    <rPh sb="6" eb="8">
      <t>カハイ</t>
    </rPh>
    <rPh sb="8" eb="10">
      <t>カサン</t>
    </rPh>
    <rPh sb="12" eb="14">
      <t>サイジ</t>
    </rPh>
    <rPh sb="14" eb="16">
      <t>ハイチ</t>
    </rPh>
    <rPh sb="16" eb="18">
      <t>カイゼン</t>
    </rPh>
    <rPh sb="18" eb="20">
      <t>カサン</t>
    </rPh>
    <rPh sb="20" eb="21">
      <t>ナ</t>
    </rPh>
    <rPh sb="21" eb="22">
      <t>ヨウナ</t>
    </rPh>
    <phoneticPr fontId="5"/>
  </si>
  <si>
    <t>満３歳児対応加配加算(3歳児配置改善加算有り)</t>
    <rPh sb="0" eb="1">
      <t>マン</t>
    </rPh>
    <rPh sb="2" eb="4">
      <t>サイジ</t>
    </rPh>
    <rPh sb="4" eb="6">
      <t>タイオウ</t>
    </rPh>
    <rPh sb="6" eb="8">
      <t>カハイ</t>
    </rPh>
    <rPh sb="8" eb="10">
      <t>カサン</t>
    </rPh>
    <rPh sb="12" eb="14">
      <t>サイジ</t>
    </rPh>
    <rPh sb="14" eb="16">
      <t>ハイチ</t>
    </rPh>
    <rPh sb="16" eb="18">
      <t>カイゼン</t>
    </rPh>
    <rPh sb="18" eb="20">
      <t>カサン</t>
    </rPh>
    <rPh sb="20" eb="21">
      <t>ア</t>
    </rPh>
    <phoneticPr fontId="5"/>
  </si>
  <si>
    <t>チーム保育加配加算
※加配1人当たり単価</t>
    <rPh sb="3" eb="5">
      <t>ホイク</t>
    </rPh>
    <rPh sb="5" eb="7">
      <t>カハイ</t>
    </rPh>
    <rPh sb="7" eb="9">
      <t>カサン</t>
    </rPh>
    <phoneticPr fontId="5"/>
  </si>
  <si>
    <t>通園送迎加算</t>
    <rPh sb="0" eb="2">
      <t>ツウエン</t>
    </rPh>
    <rPh sb="2" eb="4">
      <t>ソウゲイ</t>
    </rPh>
    <rPh sb="4" eb="6">
      <t>カサン</t>
    </rPh>
    <phoneticPr fontId="5"/>
  </si>
  <si>
    <t>給食実施加算</t>
    <rPh sb="0" eb="2">
      <t>キュウショク</t>
    </rPh>
    <rPh sb="2" eb="4">
      <t>ジッシ</t>
    </rPh>
    <rPh sb="4" eb="6">
      <t>カサン</t>
    </rPh>
    <phoneticPr fontId="5"/>
  </si>
  <si>
    <t>外部監査費
加算</t>
    <rPh sb="0" eb="2">
      <t>ガイブ</t>
    </rPh>
    <rPh sb="2" eb="4">
      <t>カンサ</t>
    </rPh>
    <rPh sb="4" eb="5">
      <t>ヒ</t>
    </rPh>
    <rPh sb="6" eb="8">
      <t>カサン</t>
    </rPh>
    <phoneticPr fontId="5"/>
  </si>
  <si>
    <t>年齢別配置基準を
下回る場合</t>
    <rPh sb="0" eb="2">
      <t>ネンレイ</t>
    </rPh>
    <rPh sb="2" eb="3">
      <t>ベツ</t>
    </rPh>
    <rPh sb="3" eb="5">
      <t>ハイチ</t>
    </rPh>
    <rPh sb="5" eb="7">
      <t>キジュン</t>
    </rPh>
    <rPh sb="9" eb="11">
      <t>シタマワ</t>
    </rPh>
    <rPh sb="12" eb="14">
      <t>バアイ</t>
    </rPh>
    <phoneticPr fontId="5"/>
  </si>
  <si>
    <t>定員を恒常的に
超過する場合</t>
    <phoneticPr fontId="5"/>
  </si>
  <si>
    <t>処遇改善等加算Ⅰ</t>
    <phoneticPr fontId="8"/>
  </si>
  <si>
    <t>（注）</t>
    <phoneticPr fontId="5"/>
  </si>
  <si>
    <t>（注）</t>
    <rPh sb="0" eb="3">
      <t>チュウ</t>
    </rPh>
    <phoneticPr fontId="8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</si>
  <si>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</si>
  <si>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</si>
  <si>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</si>
  <si>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</si>
  <si>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</si>
  <si>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</si>
  <si>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</si>
  <si>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</si>
  <si>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</si>
  <si>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⑨’</t>
    <phoneticPr fontId="5"/>
  </si>
  <si>
    <t>⑩</t>
    <phoneticPr fontId="5"/>
  </si>
  <si>
    <t>⑪</t>
    <phoneticPr fontId="5"/>
  </si>
  <si>
    <t>⑫</t>
    <phoneticPr fontId="5"/>
  </si>
  <si>
    <t>⑬</t>
    <phoneticPr fontId="5"/>
  </si>
  <si>
    <t>⑭</t>
    <phoneticPr fontId="5"/>
  </si>
  <si>
    <t>⑮</t>
    <phoneticPr fontId="5"/>
  </si>
  <si>
    <t>　15人
　　まで</t>
    <rPh sb="3" eb="4">
      <t>ニン</t>
    </rPh>
    <phoneticPr fontId="8"/>
  </si>
  <si>
    <t>一号</t>
    <phoneticPr fontId="5"/>
  </si>
  <si>
    <t>＋</t>
    <phoneticPr fontId="5"/>
  </si>
  <si>
    <t>×加算率</t>
    <rPh sb="1" eb="4">
      <t>カサンリツ</t>
    </rPh>
    <phoneticPr fontId="5"/>
  </si>
  <si>
    <t/>
  </si>
  <si>
    <t>＋</t>
    <phoneticPr fontId="5"/>
  </si>
  <si>
    <t>＋</t>
  </si>
  <si>
    <t>－</t>
    <phoneticPr fontId="5"/>
  </si>
  <si>
    <t>＋</t>
    <phoneticPr fontId="5"/>
  </si>
  <si>
    <t>＋</t>
    <phoneticPr fontId="5"/>
  </si>
  <si>
    <t>＋</t>
    <phoneticPr fontId="5"/>
  </si>
  <si>
    <t>　16人
　　から
　25人
　　まで</t>
    <rPh sb="3" eb="4">
      <t>ニン</t>
    </rPh>
    <rPh sb="13" eb="14">
      <t>ニン</t>
    </rPh>
    <phoneticPr fontId="8"/>
  </si>
  <si>
    <t>一号</t>
    <phoneticPr fontId="5"/>
  </si>
  <si>
    <t>＋</t>
    <phoneticPr fontId="5"/>
  </si>
  <si>
    <t>－</t>
    <phoneticPr fontId="5"/>
  </si>
  <si>
    <t>　26人
　　から
　35人
　　まで</t>
    <rPh sb="3" eb="4">
      <t>ニン</t>
    </rPh>
    <rPh sb="13" eb="14">
      <t>ニン</t>
    </rPh>
    <phoneticPr fontId="8"/>
  </si>
  <si>
    <t>一号</t>
    <phoneticPr fontId="5"/>
  </si>
  <si>
    <t>　36人
　　から
　45人
　　まで</t>
    <rPh sb="3" eb="4">
      <t>ニン</t>
    </rPh>
    <rPh sb="13" eb="14">
      <t>ニン</t>
    </rPh>
    <phoneticPr fontId="8"/>
  </si>
  <si>
    <t>＋</t>
    <phoneticPr fontId="5"/>
  </si>
  <si>
    <t>　46人
　　から
　60人
　　まで</t>
    <rPh sb="3" eb="4">
      <t>ニン</t>
    </rPh>
    <rPh sb="13" eb="14">
      <t>ニン</t>
    </rPh>
    <phoneticPr fontId="8"/>
  </si>
  <si>
    <t>一号</t>
    <phoneticPr fontId="5"/>
  </si>
  <si>
    <t>　61人
　　から
　75人
　　まで</t>
    <rPh sb="3" eb="4">
      <t>ニン</t>
    </rPh>
    <rPh sb="13" eb="14">
      <t>ニン</t>
    </rPh>
    <phoneticPr fontId="8"/>
  </si>
  <si>
    <t>(⑤～⑭)</t>
    <phoneticPr fontId="5"/>
  </si>
  <si>
    <t>　76人
　　から
　90人
　　まで</t>
    <rPh sb="3" eb="4">
      <t>ニン</t>
    </rPh>
    <rPh sb="13" eb="14">
      <t>ニン</t>
    </rPh>
    <phoneticPr fontId="8"/>
  </si>
  <si>
    <t>　91人
　　から
　105人
　　まで</t>
    <rPh sb="3" eb="4">
      <t>ニン</t>
    </rPh>
    <rPh sb="14" eb="15">
      <t>ニン</t>
    </rPh>
    <phoneticPr fontId="8"/>
  </si>
  <si>
    <t>　106人
　　から
　120人
　　まで</t>
    <rPh sb="4" eb="5">
      <t>ニン</t>
    </rPh>
    <rPh sb="15" eb="16">
      <t>ニン</t>
    </rPh>
    <phoneticPr fontId="8"/>
  </si>
  <si>
    <t>　121人
　　から
　135人
　　まで</t>
    <rPh sb="4" eb="5">
      <t>ニン</t>
    </rPh>
    <rPh sb="15" eb="16">
      <t>ニン</t>
    </rPh>
    <phoneticPr fontId="8"/>
  </si>
  <si>
    <t>　136人
　　から
　150人
　　まで</t>
    <rPh sb="4" eb="5">
      <t>ニン</t>
    </rPh>
    <rPh sb="15" eb="16">
      <t>ニン</t>
    </rPh>
    <phoneticPr fontId="8"/>
  </si>
  <si>
    <t>　151人
　　から
　180人
　　まで</t>
    <rPh sb="4" eb="5">
      <t>ニン</t>
    </rPh>
    <rPh sb="15" eb="16">
      <t>ニン</t>
    </rPh>
    <phoneticPr fontId="8"/>
  </si>
  <si>
    <t>　181人
　　から
　210人
　　まで</t>
    <rPh sb="4" eb="5">
      <t>ニン</t>
    </rPh>
    <rPh sb="15" eb="16">
      <t>ニン</t>
    </rPh>
    <phoneticPr fontId="8"/>
  </si>
  <si>
    <t>　211人
　　から
　240人
　　まで</t>
    <rPh sb="4" eb="5">
      <t>ニン</t>
    </rPh>
    <rPh sb="15" eb="16">
      <t>ニン</t>
    </rPh>
    <phoneticPr fontId="8"/>
  </si>
  <si>
    <t>　241人
　　から
　270人
　　まで</t>
    <rPh sb="4" eb="5">
      <t>ニン</t>
    </rPh>
    <rPh sb="15" eb="16">
      <t>ニン</t>
    </rPh>
    <phoneticPr fontId="8"/>
  </si>
  <si>
    <t>　271人
　　から
　300人
　　まで</t>
    <rPh sb="4" eb="5">
      <t>ニン</t>
    </rPh>
    <rPh sb="15" eb="16">
      <t>ニン</t>
    </rPh>
    <phoneticPr fontId="8"/>
  </si>
  <si>
    <t>16/100
地域</t>
    <phoneticPr fontId="8"/>
  </si>
  <si>
    <t>－</t>
    <phoneticPr fontId="5"/>
  </si>
  <si>
    <t>　301人
　　以上</t>
    <phoneticPr fontId="8"/>
  </si>
  <si>
    <t>特定加算部分</t>
    <rPh sb="0" eb="2">
      <t>トクテイ</t>
    </rPh>
    <rPh sb="2" eb="4">
      <t>カサン</t>
    </rPh>
    <rPh sb="4" eb="6">
      <t>ブブン</t>
    </rPh>
    <phoneticPr fontId="5"/>
  </si>
  <si>
    <t>主幹教諭等専任加算</t>
    <rPh sb="0" eb="2">
      <t>シュカン</t>
    </rPh>
    <rPh sb="2" eb="4">
      <t>キョウユ</t>
    </rPh>
    <rPh sb="4" eb="5">
      <t>トウ</t>
    </rPh>
    <rPh sb="5" eb="7">
      <t>センニン</t>
    </rPh>
    <rPh sb="7" eb="9">
      <t>カサン</t>
    </rPh>
    <phoneticPr fontId="5"/>
  </si>
  <si>
    <t>基本額</t>
    <phoneticPr fontId="8"/>
  </si>
  <si>
    <t>処遇改善等加算Ⅰ</t>
    <phoneticPr fontId="8"/>
  </si>
  <si>
    <t>※各月初日の利用子どもの単価に加算</t>
    <phoneticPr fontId="5"/>
  </si>
  <si>
    <t>（</t>
    <phoneticPr fontId="8"/>
  </si>
  <si>
    <t>＋</t>
    <phoneticPr fontId="8"/>
  </si>
  <si>
    <t>）</t>
    <phoneticPr fontId="8"/>
  </si>
  <si>
    <t>÷各月初日の利用子ども数</t>
    <phoneticPr fontId="8"/>
  </si>
  <si>
    <t>子育て支援活動費加算</t>
    <rPh sb="0" eb="2">
      <t>コソダ</t>
    </rPh>
    <rPh sb="3" eb="5">
      <t>シエン</t>
    </rPh>
    <rPh sb="5" eb="8">
      <t>カツドウヒ</t>
    </rPh>
    <rPh sb="8" eb="10">
      <t>カサン</t>
    </rPh>
    <phoneticPr fontId="5"/>
  </si>
  <si>
    <t>）</t>
    <phoneticPr fontId="8"/>
  </si>
  <si>
    <t>Ａ</t>
    <phoneticPr fontId="8"/>
  </si>
  <si>
    <t>※以下の区分に応じて、各月初日の利用子どもの単価に加算
　Ａ：特別児童扶養手当支給対象児童受入施設
　Ｂ：それ以外の障害児受入施設</t>
    <rPh sb="1" eb="3">
      <t>イカ</t>
    </rPh>
    <rPh sb="4" eb="6">
      <t>クブン</t>
    </rPh>
    <rPh sb="7" eb="8">
      <t>オウ</t>
    </rPh>
    <rPh sb="11" eb="13">
      <t>カクツキ</t>
    </rPh>
    <rPh sb="13" eb="15">
      <t>ショニチ</t>
    </rPh>
    <rPh sb="16" eb="18">
      <t>リヨウ</t>
    </rPh>
    <rPh sb="18" eb="19">
      <t>コ</t>
    </rPh>
    <rPh sb="22" eb="24">
      <t>タンカ</t>
    </rPh>
    <rPh sb="25" eb="27">
      <t>カサン</t>
    </rPh>
    <phoneticPr fontId="8"/>
  </si>
  <si>
    <t>（</t>
    <phoneticPr fontId="8"/>
  </si>
  <si>
    <t>Ｂ</t>
    <phoneticPr fontId="8"/>
  </si>
  <si>
    <t>＋</t>
    <phoneticPr fontId="8"/>
  </si>
  <si>
    <t>指導充実加配加算</t>
    <rPh sb="0" eb="2">
      <t>シドウ</t>
    </rPh>
    <rPh sb="2" eb="4">
      <t>ジュウジツ</t>
    </rPh>
    <rPh sb="4" eb="6">
      <t>カハイ</t>
    </rPh>
    <rPh sb="6" eb="8">
      <t>カサン</t>
    </rPh>
    <phoneticPr fontId="5"/>
  </si>
  <si>
    <t>事務負担対応加配加算</t>
    <rPh sb="0" eb="2">
      <t>ジム</t>
    </rPh>
    <rPh sb="2" eb="4">
      <t>フタン</t>
    </rPh>
    <rPh sb="4" eb="6">
      <t>タイオウ</t>
    </rPh>
    <rPh sb="6" eb="8">
      <t>カハイ</t>
    </rPh>
    <rPh sb="8" eb="10">
      <t>カサン</t>
    </rPh>
    <phoneticPr fontId="5"/>
  </si>
  <si>
    <t>基本額</t>
    <phoneticPr fontId="8"/>
  </si>
  <si>
    <t>処遇改善等加算Ⅱ</t>
    <rPh sb="0" eb="2">
      <t>ショグウ</t>
    </rPh>
    <rPh sb="2" eb="4">
      <t>カイゼン</t>
    </rPh>
    <rPh sb="4" eb="5">
      <t>トウ</t>
    </rPh>
    <rPh sb="5" eb="7">
      <t>カサン</t>
    </rPh>
    <phoneticPr fontId="5"/>
  </si>
  <si>
    <t>　以下の加算を合算した額を各月初日の利用子ども数で除した額</t>
    <rPh sb="1" eb="3">
      <t>イカ</t>
    </rPh>
    <rPh sb="4" eb="6">
      <t>カサン</t>
    </rPh>
    <rPh sb="7" eb="9">
      <t>ガッサン</t>
    </rPh>
    <rPh sb="11" eb="12">
      <t>ガク</t>
    </rPh>
    <rPh sb="13" eb="15">
      <t>カクツキ</t>
    </rPh>
    <rPh sb="15" eb="17">
      <t>ショニチ</t>
    </rPh>
    <rPh sb="18" eb="20">
      <t>リヨウ</t>
    </rPh>
    <rPh sb="20" eb="21">
      <t>コ</t>
    </rPh>
    <rPh sb="23" eb="24">
      <t>スウ</t>
    </rPh>
    <rPh sb="25" eb="26">
      <t>ジョ</t>
    </rPh>
    <rPh sb="28" eb="29">
      <t>ガク</t>
    </rPh>
    <phoneticPr fontId="5"/>
  </si>
  <si>
    <t>※１　各月初日の利用子どもの単価に加算
※２　人数Ａ及び人数Ｂについては、別に定める</t>
    <rPh sb="3" eb="5">
      <t>カクツキ</t>
    </rPh>
    <rPh sb="5" eb="7">
      <t>ショニチ</t>
    </rPh>
    <rPh sb="8" eb="10">
      <t>リヨウ</t>
    </rPh>
    <rPh sb="10" eb="11">
      <t>コ</t>
    </rPh>
    <rPh sb="14" eb="16">
      <t>タンカ</t>
    </rPh>
    <rPh sb="17" eb="19">
      <t>カサン</t>
    </rPh>
    <rPh sb="23" eb="25">
      <t>ニンズウ</t>
    </rPh>
    <rPh sb="26" eb="27">
      <t>オヨ</t>
    </rPh>
    <rPh sb="28" eb="30">
      <t>ニンズウ</t>
    </rPh>
    <rPh sb="37" eb="38">
      <t>ベツ</t>
    </rPh>
    <rPh sb="39" eb="40">
      <t>サダ</t>
    </rPh>
    <phoneticPr fontId="5"/>
  </si>
  <si>
    <t xml:space="preserve">・処遇改善等加算Ⅱ－①　　50,420 × 人数Ａ </t>
    <phoneticPr fontId="5"/>
  </si>
  <si>
    <t xml:space="preserve">・処遇改善等加算Ⅱ－②　　 6,300 × 人数Ｂ </t>
    <phoneticPr fontId="5"/>
  </si>
  <si>
    <t>冷暖房費加算</t>
    <rPh sb="0" eb="3">
      <t>レイダンボウ</t>
    </rPh>
    <rPh sb="3" eb="4">
      <t>ヒ</t>
    </rPh>
    <rPh sb="4" eb="6">
      <t>カサン</t>
    </rPh>
    <phoneticPr fontId="8"/>
  </si>
  <si>
    <t>１級地</t>
    <rPh sb="1" eb="3">
      <t>キュウチ</t>
    </rPh>
    <phoneticPr fontId="8"/>
  </si>
  <si>
    <t>４級地</t>
    <rPh sb="1" eb="3">
      <t>キュウチ</t>
    </rPh>
    <phoneticPr fontId="8"/>
  </si>
  <si>
    <t>※以下の区分に応じて、各月の単価に加算
　１級地から４級地：国家公務員の寒冷地手当に関する法律（昭和
　　　　　　　　　　２４年法律第２００号）第１条第１号及び第
　　　　　　　　　　２号に掲げる地域
　そ の 他  地  域：１級地から４級地以外の地域</t>
    <rPh sb="1" eb="3">
      <t>イカ</t>
    </rPh>
    <rPh sb="4" eb="6">
      <t>クブン</t>
    </rPh>
    <rPh sb="22" eb="24">
      <t>キュウチ</t>
    </rPh>
    <rPh sb="27" eb="29">
      <t>キュウチ</t>
    </rPh>
    <rPh sb="30" eb="32">
      <t>コッカ</t>
    </rPh>
    <rPh sb="32" eb="35">
      <t>コウムイン</t>
    </rPh>
    <rPh sb="36" eb="39">
      <t>カンレイチ</t>
    </rPh>
    <rPh sb="39" eb="41">
      <t>テアテ</t>
    </rPh>
    <rPh sb="42" eb="43">
      <t>カン</t>
    </rPh>
    <rPh sb="45" eb="47">
      <t>ホウリツ</t>
    </rPh>
    <rPh sb="48" eb="50">
      <t>ショウワ</t>
    </rPh>
    <rPh sb="63" eb="64">
      <t>ネン</t>
    </rPh>
    <rPh sb="64" eb="66">
      <t>ホウリツ</t>
    </rPh>
    <rPh sb="66" eb="67">
      <t>ダイ</t>
    </rPh>
    <rPh sb="70" eb="71">
      <t>ゴウ</t>
    </rPh>
    <rPh sb="72" eb="73">
      <t>ダイ</t>
    </rPh>
    <rPh sb="74" eb="75">
      <t>ジョウ</t>
    </rPh>
    <rPh sb="75" eb="76">
      <t>ダイ</t>
    </rPh>
    <rPh sb="77" eb="78">
      <t>ゴウ</t>
    </rPh>
    <rPh sb="78" eb="79">
      <t>オヨ</t>
    </rPh>
    <rPh sb="80" eb="81">
      <t>ダイ</t>
    </rPh>
    <rPh sb="93" eb="94">
      <t>ゴウ</t>
    </rPh>
    <rPh sb="95" eb="96">
      <t>カカ</t>
    </rPh>
    <rPh sb="98" eb="100">
      <t>チイキ</t>
    </rPh>
    <rPh sb="106" eb="107">
      <t>タ</t>
    </rPh>
    <rPh sb="115" eb="117">
      <t>キュウチ</t>
    </rPh>
    <rPh sb="120" eb="122">
      <t>キュウチ</t>
    </rPh>
    <rPh sb="122" eb="124">
      <t>イガイ</t>
    </rPh>
    <rPh sb="125" eb="127">
      <t>チイキ</t>
    </rPh>
    <phoneticPr fontId="8"/>
  </si>
  <si>
    <t>２級地</t>
    <rPh sb="1" eb="3">
      <t>キュウチ</t>
    </rPh>
    <phoneticPr fontId="8"/>
  </si>
  <si>
    <t>その他地域</t>
    <rPh sb="2" eb="3">
      <t>タ</t>
    </rPh>
    <rPh sb="3" eb="5">
      <t>チイキ</t>
    </rPh>
    <phoneticPr fontId="8"/>
  </si>
  <si>
    <t>３級地</t>
    <rPh sb="1" eb="3">
      <t>キュウチ</t>
    </rPh>
    <phoneticPr fontId="8"/>
  </si>
  <si>
    <t>施設関係者評価加算</t>
    <rPh sb="0" eb="2">
      <t>シセツ</t>
    </rPh>
    <rPh sb="2" eb="5">
      <t>カンケイシャ</t>
    </rPh>
    <rPh sb="5" eb="7">
      <t>ヒョウカ</t>
    </rPh>
    <rPh sb="7" eb="9">
      <t>カサン</t>
    </rPh>
    <phoneticPr fontId="8"/>
  </si>
  <si>
    <t>※３月初日の利用子どもの単価に加算</t>
    <rPh sb="3" eb="5">
      <t>ショニチ</t>
    </rPh>
    <rPh sb="6" eb="8">
      <t>リヨウ</t>
    </rPh>
    <rPh sb="8" eb="9">
      <t>コ</t>
    </rPh>
    <phoneticPr fontId="8"/>
  </si>
  <si>
    <t>除雪費加算</t>
    <rPh sb="0" eb="2">
      <t>ジョセツ</t>
    </rPh>
    <rPh sb="2" eb="3">
      <t>ヒ</t>
    </rPh>
    <rPh sb="3" eb="5">
      <t>カサン</t>
    </rPh>
    <phoneticPr fontId="8"/>
  </si>
  <si>
    <t>降灰除去費加算</t>
    <rPh sb="0" eb="2">
      <t>コウカイ</t>
    </rPh>
    <rPh sb="2" eb="4">
      <t>ジョキョ</t>
    </rPh>
    <rPh sb="4" eb="5">
      <t>ヒ</t>
    </rPh>
    <rPh sb="5" eb="7">
      <t>カサン</t>
    </rPh>
    <phoneticPr fontId="8"/>
  </si>
  <si>
    <t>入所児童処遇特別加算</t>
    <rPh sb="0" eb="2">
      <t>ニュウショ</t>
    </rPh>
    <rPh sb="2" eb="4">
      <t>ジドウ</t>
    </rPh>
    <rPh sb="4" eb="6">
      <t>ショグウ</t>
    </rPh>
    <rPh sb="6" eb="8">
      <t>トクベツ</t>
    </rPh>
    <rPh sb="8" eb="10">
      <t>カサン</t>
    </rPh>
    <phoneticPr fontId="8"/>
  </si>
  <si>
    <t xml:space="preserve"> 400時間以上 800時間未満</t>
    <rPh sb="4" eb="6">
      <t>ジカン</t>
    </rPh>
    <rPh sb="6" eb="8">
      <t>イジョウ</t>
    </rPh>
    <rPh sb="12" eb="14">
      <t>ジカン</t>
    </rPh>
    <rPh sb="14" eb="16">
      <t>ミマン</t>
    </rPh>
    <phoneticPr fontId="8"/>
  </si>
  <si>
    <t>※加算額は、高齢者者等の年間総雇用時間数を基に区分
※３月初日の利用子どもの単価に加算</t>
    <phoneticPr fontId="8"/>
  </si>
  <si>
    <t>÷３月初日の利用子ども数</t>
    <phoneticPr fontId="5"/>
  </si>
  <si>
    <t xml:space="preserve"> 800時間以上1200時間未満</t>
    <rPh sb="4" eb="6">
      <t>ジカン</t>
    </rPh>
    <rPh sb="6" eb="8">
      <t>イジョウ</t>
    </rPh>
    <rPh sb="12" eb="14">
      <t>ジカン</t>
    </rPh>
    <rPh sb="14" eb="16">
      <t>ミマン</t>
    </rPh>
    <phoneticPr fontId="8"/>
  </si>
  <si>
    <t>1200時間以上　　　　　　</t>
    <rPh sb="4" eb="6">
      <t>ジカン</t>
    </rPh>
    <rPh sb="6" eb="8">
      <t>イジョウ</t>
    </rPh>
    <phoneticPr fontId="8"/>
  </si>
  <si>
    <t>施設機能強化推進費加算</t>
    <rPh sb="0" eb="2">
      <t>シセツ</t>
    </rPh>
    <rPh sb="2" eb="4">
      <t>キノウ</t>
    </rPh>
    <rPh sb="4" eb="6">
      <t>キョウカ</t>
    </rPh>
    <rPh sb="6" eb="8">
      <t>スイシン</t>
    </rPh>
    <rPh sb="8" eb="9">
      <t>ヒ</t>
    </rPh>
    <rPh sb="9" eb="11">
      <t>カサン</t>
    </rPh>
    <phoneticPr fontId="8"/>
  </si>
  <si>
    <t>小学校接続加算</t>
    <rPh sb="0" eb="3">
      <t>ショウガッコウ</t>
    </rPh>
    <rPh sb="3" eb="5">
      <t>セツゾク</t>
    </rPh>
    <rPh sb="5" eb="7">
      <t>カサン</t>
    </rPh>
    <phoneticPr fontId="8"/>
  </si>
  <si>
    <t>栄養管理加算</t>
    <rPh sb="0" eb="2">
      <t>エイヨウ</t>
    </rPh>
    <rPh sb="2" eb="4">
      <t>カンリ</t>
    </rPh>
    <rPh sb="4" eb="6">
      <t>カサン</t>
    </rPh>
    <phoneticPr fontId="8"/>
  </si>
  <si>
    <t>第三者評価受審加算</t>
    <rPh sb="0" eb="3">
      <t>ダイサンシャ</t>
    </rPh>
    <rPh sb="3" eb="5">
      <t>ヒョウカ</t>
    </rPh>
    <rPh sb="5" eb="7">
      <t>ジュシン</t>
    </rPh>
    <rPh sb="7" eb="9">
      <t>カサン</t>
    </rPh>
    <phoneticPr fontId="8"/>
  </si>
  <si>
    <t>（ 注 ）年度の初日の前日における満年齢に応じて月額を調整</t>
    <phoneticPr fontId="5"/>
  </si>
  <si>
    <t>（備考）公定価格については、以下の算定式により算出する。</t>
    <rPh sb="1" eb="3">
      <t>ビコウ</t>
    </rPh>
    <rPh sb="4" eb="6">
      <t>コウテイ</t>
    </rPh>
    <rPh sb="6" eb="8">
      <t>カカク</t>
    </rPh>
    <rPh sb="14" eb="16">
      <t>イカ</t>
    </rPh>
    <rPh sb="17" eb="20">
      <t>サンテイシキ</t>
    </rPh>
    <rPh sb="23" eb="25">
      <t>サンシュツ</t>
    </rPh>
    <phoneticPr fontId="5"/>
  </si>
  <si>
    <t>　（基本部分＋基本加算部分－加減調整部分）×乗除調整部分＋特定加算部分</t>
    <rPh sb="11" eb="13">
      <t>ブブン</t>
    </rPh>
    <phoneticPr fontId="5"/>
  </si>
  <si>
    <t>15４歳以上児</t>
    <rPh sb="3" eb="6">
      <t>サイイジョウ</t>
    </rPh>
    <rPh sb="6" eb="7">
      <t>ジ</t>
    </rPh>
    <phoneticPr fontId="5"/>
  </si>
  <si>
    <t>15３歳児</t>
    <rPh sb="3" eb="4">
      <t>サイ</t>
    </rPh>
    <rPh sb="4" eb="5">
      <t>ジ</t>
    </rPh>
    <phoneticPr fontId="5"/>
  </si>
  <si>
    <t>25４歳以上児</t>
    <rPh sb="3" eb="6">
      <t>サイイジョウ</t>
    </rPh>
    <rPh sb="6" eb="7">
      <t>ジ</t>
    </rPh>
    <phoneticPr fontId="5"/>
  </si>
  <si>
    <t>25３歳児</t>
    <rPh sb="3" eb="4">
      <t>サイ</t>
    </rPh>
    <rPh sb="4" eb="5">
      <t>ジ</t>
    </rPh>
    <phoneticPr fontId="5"/>
  </si>
  <si>
    <t>35４歳以上児</t>
    <rPh sb="3" eb="6">
      <t>サイイジョウ</t>
    </rPh>
    <rPh sb="6" eb="7">
      <t>ジ</t>
    </rPh>
    <phoneticPr fontId="5"/>
  </si>
  <si>
    <t>35３歳児</t>
    <rPh sb="3" eb="4">
      <t>サイ</t>
    </rPh>
    <rPh sb="4" eb="5">
      <t>ジ</t>
    </rPh>
    <phoneticPr fontId="5"/>
  </si>
  <si>
    <t>45４歳以上児</t>
    <rPh sb="3" eb="6">
      <t>サイイジョウ</t>
    </rPh>
    <rPh sb="6" eb="7">
      <t>ジ</t>
    </rPh>
    <phoneticPr fontId="5"/>
  </si>
  <si>
    <t>45３歳児</t>
    <rPh sb="3" eb="4">
      <t>サイ</t>
    </rPh>
    <rPh sb="4" eb="5">
      <t>ジ</t>
    </rPh>
    <phoneticPr fontId="5"/>
  </si>
  <si>
    <t>60４歳以上児</t>
    <rPh sb="3" eb="6">
      <t>サイイジョウ</t>
    </rPh>
    <rPh sb="6" eb="7">
      <t>ジ</t>
    </rPh>
    <phoneticPr fontId="5"/>
  </si>
  <si>
    <t>60３歳児</t>
    <rPh sb="3" eb="4">
      <t>サイ</t>
    </rPh>
    <rPh sb="4" eb="5">
      <t>ジ</t>
    </rPh>
    <phoneticPr fontId="5"/>
  </si>
  <si>
    <t>75４歳以上児</t>
    <rPh sb="3" eb="6">
      <t>サイイジョウ</t>
    </rPh>
    <rPh sb="6" eb="7">
      <t>ジ</t>
    </rPh>
    <phoneticPr fontId="5"/>
  </si>
  <si>
    <t>75３歳児</t>
    <rPh sb="3" eb="4">
      <t>サイ</t>
    </rPh>
    <rPh sb="4" eb="5">
      <t>ジ</t>
    </rPh>
    <phoneticPr fontId="5"/>
  </si>
  <si>
    <t>90４歳以上児</t>
    <rPh sb="3" eb="6">
      <t>サイイジョウ</t>
    </rPh>
    <rPh sb="6" eb="7">
      <t>ジ</t>
    </rPh>
    <phoneticPr fontId="5"/>
  </si>
  <si>
    <t>90３歳児</t>
    <rPh sb="3" eb="4">
      <t>サイ</t>
    </rPh>
    <rPh sb="4" eb="5">
      <t>ジ</t>
    </rPh>
    <phoneticPr fontId="5"/>
  </si>
  <si>
    <t>105４歳以上児</t>
    <rPh sb="4" eb="7">
      <t>サイイジョウ</t>
    </rPh>
    <rPh sb="7" eb="8">
      <t>ジ</t>
    </rPh>
    <phoneticPr fontId="5"/>
  </si>
  <si>
    <t>105３歳児</t>
    <rPh sb="4" eb="5">
      <t>サイ</t>
    </rPh>
    <rPh sb="5" eb="6">
      <t>ジ</t>
    </rPh>
    <phoneticPr fontId="5"/>
  </si>
  <si>
    <t>120４歳以上児</t>
    <rPh sb="4" eb="7">
      <t>サイイジョウ</t>
    </rPh>
    <rPh sb="7" eb="8">
      <t>ジ</t>
    </rPh>
    <phoneticPr fontId="5"/>
  </si>
  <si>
    <t>120３歳児</t>
    <rPh sb="4" eb="5">
      <t>サイ</t>
    </rPh>
    <rPh sb="5" eb="6">
      <t>ジ</t>
    </rPh>
    <phoneticPr fontId="5"/>
  </si>
  <si>
    <t>135４歳以上児</t>
    <rPh sb="4" eb="7">
      <t>サイイジョウ</t>
    </rPh>
    <rPh sb="7" eb="8">
      <t>ジ</t>
    </rPh>
    <phoneticPr fontId="5"/>
  </si>
  <si>
    <t>135３歳児</t>
    <rPh sb="4" eb="5">
      <t>サイ</t>
    </rPh>
    <rPh sb="5" eb="6">
      <t>ジ</t>
    </rPh>
    <phoneticPr fontId="5"/>
  </si>
  <si>
    <t>150４歳以上児</t>
    <rPh sb="4" eb="7">
      <t>サイイジョウ</t>
    </rPh>
    <rPh sb="7" eb="8">
      <t>ジ</t>
    </rPh>
    <phoneticPr fontId="5"/>
  </si>
  <si>
    <t>150３歳児</t>
    <rPh sb="4" eb="5">
      <t>サイ</t>
    </rPh>
    <rPh sb="5" eb="6">
      <t>ジ</t>
    </rPh>
    <phoneticPr fontId="5"/>
  </si>
  <si>
    <t>180４歳以上児</t>
    <rPh sb="4" eb="7">
      <t>サイイジョウ</t>
    </rPh>
    <rPh sb="7" eb="8">
      <t>ジ</t>
    </rPh>
    <phoneticPr fontId="5"/>
  </si>
  <si>
    <t>180３歳児</t>
    <rPh sb="4" eb="5">
      <t>サイ</t>
    </rPh>
    <rPh sb="5" eb="6">
      <t>ジ</t>
    </rPh>
    <phoneticPr fontId="5"/>
  </si>
  <si>
    <t>210４歳以上児</t>
    <rPh sb="4" eb="7">
      <t>サイイジョウ</t>
    </rPh>
    <rPh sb="7" eb="8">
      <t>ジ</t>
    </rPh>
    <phoneticPr fontId="5"/>
  </si>
  <si>
    <t>210３歳児</t>
    <rPh sb="4" eb="5">
      <t>サイ</t>
    </rPh>
    <rPh sb="5" eb="6">
      <t>ジ</t>
    </rPh>
    <phoneticPr fontId="5"/>
  </si>
  <si>
    <t>240４歳以上児</t>
    <rPh sb="4" eb="7">
      <t>サイイジョウ</t>
    </rPh>
    <rPh sb="7" eb="8">
      <t>ジ</t>
    </rPh>
    <phoneticPr fontId="5"/>
  </si>
  <si>
    <t>240３歳児</t>
    <rPh sb="4" eb="5">
      <t>サイ</t>
    </rPh>
    <rPh sb="5" eb="6">
      <t>ジ</t>
    </rPh>
    <phoneticPr fontId="5"/>
  </si>
  <si>
    <t>270４歳以上児</t>
    <rPh sb="4" eb="7">
      <t>サイイジョウ</t>
    </rPh>
    <rPh sb="7" eb="8">
      <t>ジ</t>
    </rPh>
    <phoneticPr fontId="5"/>
  </si>
  <si>
    <t>270３歳児</t>
    <rPh sb="4" eb="5">
      <t>サイ</t>
    </rPh>
    <rPh sb="5" eb="6">
      <t>ジ</t>
    </rPh>
    <phoneticPr fontId="5"/>
  </si>
  <si>
    <t>300４歳以上児</t>
    <rPh sb="4" eb="7">
      <t>サイイジョウ</t>
    </rPh>
    <rPh sb="7" eb="8">
      <t>ジ</t>
    </rPh>
    <phoneticPr fontId="5"/>
  </si>
  <si>
    <t>300３歳児</t>
    <rPh sb="4" eb="5">
      <t>サイ</t>
    </rPh>
    <rPh sb="5" eb="6">
      <t>ジ</t>
    </rPh>
    <phoneticPr fontId="5"/>
  </si>
  <si>
    <t>330４歳以上児</t>
    <rPh sb="4" eb="7">
      <t>サイイジョウ</t>
    </rPh>
    <rPh sb="7" eb="8">
      <t>ジ</t>
    </rPh>
    <phoneticPr fontId="5"/>
  </si>
  <si>
    <t>330３歳児</t>
    <rPh sb="4" eb="5">
      <t>サイ</t>
    </rPh>
    <rPh sb="5" eb="6">
      <t>ジ</t>
    </rPh>
    <phoneticPr fontId="5"/>
  </si>
  <si>
    <t>満３歳児</t>
    <rPh sb="0" eb="1">
      <t>マン</t>
    </rPh>
    <rPh sb="2" eb="4">
      <t>サイジ</t>
    </rPh>
    <phoneticPr fontId="8"/>
  </si>
  <si>
    <t>副園長・教頭配置加算</t>
    <rPh sb="0" eb="3">
      <t>フクエンチョウ</t>
    </rPh>
    <rPh sb="4" eb="6">
      <t>キョウトウ</t>
    </rPh>
    <rPh sb="6" eb="8">
      <t>ハイチ</t>
    </rPh>
    <rPh sb="8" eb="10">
      <t>カサン</t>
    </rPh>
    <phoneticPr fontId="8"/>
  </si>
  <si>
    <t>満３歳児対応加配加算
（３歳児配置加算無し）</t>
    <rPh sb="0" eb="1">
      <t>マン</t>
    </rPh>
    <rPh sb="2" eb="4">
      <t>サイジ</t>
    </rPh>
    <rPh sb="4" eb="6">
      <t>タイオウ</t>
    </rPh>
    <rPh sb="6" eb="8">
      <t>カハイ</t>
    </rPh>
    <rPh sb="8" eb="10">
      <t>カサン</t>
    </rPh>
    <rPh sb="13" eb="15">
      <t>サイジ</t>
    </rPh>
    <rPh sb="15" eb="17">
      <t>ハイチ</t>
    </rPh>
    <rPh sb="17" eb="19">
      <t>カサン</t>
    </rPh>
    <rPh sb="19" eb="20">
      <t>ナ</t>
    </rPh>
    <phoneticPr fontId="1"/>
  </si>
  <si>
    <t>満３歳児対応加配加算
（３歳児配置加算有り）</t>
    <rPh sb="0" eb="1">
      <t>マン</t>
    </rPh>
    <rPh sb="2" eb="4">
      <t>サイジ</t>
    </rPh>
    <rPh sb="4" eb="6">
      <t>タイオウ</t>
    </rPh>
    <rPh sb="6" eb="8">
      <t>カハイ</t>
    </rPh>
    <rPh sb="8" eb="10">
      <t>カサン</t>
    </rPh>
    <rPh sb="13" eb="15">
      <t>サイジ</t>
    </rPh>
    <rPh sb="15" eb="17">
      <t>ハイチ</t>
    </rPh>
    <rPh sb="17" eb="19">
      <t>カサン</t>
    </rPh>
    <rPh sb="19" eb="20">
      <t>ア</t>
    </rPh>
    <phoneticPr fontId="1"/>
  </si>
  <si>
    <t>チーム保育加配加算</t>
    <rPh sb="3" eb="5">
      <t>ホイク</t>
    </rPh>
    <rPh sb="5" eb="7">
      <t>カハイ</t>
    </rPh>
    <rPh sb="7" eb="9">
      <t>カサン</t>
    </rPh>
    <phoneticPr fontId="5"/>
  </si>
  <si>
    <t>通園送迎加算</t>
    <rPh sb="0" eb="2">
      <t>ツウエン</t>
    </rPh>
    <rPh sb="2" eb="4">
      <t>ソウゲイ</t>
    </rPh>
    <rPh sb="4" eb="6">
      <t>カサン</t>
    </rPh>
    <phoneticPr fontId="1"/>
  </si>
  <si>
    <t>給食実施加算</t>
    <rPh sb="0" eb="2">
      <t>キュウショク</t>
    </rPh>
    <rPh sb="2" eb="4">
      <t>ジッシ</t>
    </rPh>
    <rPh sb="4" eb="6">
      <t>カサン</t>
    </rPh>
    <phoneticPr fontId="1"/>
  </si>
  <si>
    <t>年齢別配置基準を下回る場合</t>
    <rPh sb="0" eb="2">
      <t>ネンレイ</t>
    </rPh>
    <rPh sb="2" eb="3">
      <t>ベツ</t>
    </rPh>
    <rPh sb="3" eb="5">
      <t>ハイチ</t>
    </rPh>
    <rPh sb="5" eb="7">
      <t>キジュン</t>
    </rPh>
    <rPh sb="8" eb="10">
      <t>シタマワ</t>
    </rPh>
    <rPh sb="11" eb="13">
      <t>バアイ</t>
    </rPh>
    <phoneticPr fontId="1"/>
  </si>
  <si>
    <t>主幹教諭等専任加算</t>
    <rPh sb="0" eb="2">
      <t>シュカン</t>
    </rPh>
    <rPh sb="2" eb="4">
      <t>キョウユ</t>
    </rPh>
    <rPh sb="4" eb="5">
      <t>トウ</t>
    </rPh>
    <rPh sb="5" eb="7">
      <t>センニン</t>
    </rPh>
    <rPh sb="7" eb="9">
      <t>カサン</t>
    </rPh>
    <phoneticPr fontId="8"/>
  </si>
  <si>
    <t>子育て支援活動費加算</t>
    <rPh sb="0" eb="2">
      <t>コソダ</t>
    </rPh>
    <rPh sb="3" eb="5">
      <t>シエン</t>
    </rPh>
    <rPh sb="5" eb="7">
      <t>カツドウ</t>
    </rPh>
    <rPh sb="7" eb="8">
      <t>ヒ</t>
    </rPh>
    <rPh sb="8" eb="10">
      <t>カサン</t>
    </rPh>
    <phoneticPr fontId="1"/>
  </si>
  <si>
    <t>療育支援加算</t>
    <rPh sb="0" eb="2">
      <t>リョウイク</t>
    </rPh>
    <rPh sb="2" eb="4">
      <t>シエン</t>
    </rPh>
    <rPh sb="4" eb="6">
      <t>カサン</t>
    </rPh>
    <phoneticPr fontId="1"/>
  </si>
  <si>
    <t>指導充実加配加算</t>
    <rPh sb="0" eb="2">
      <t>シドウ</t>
    </rPh>
    <rPh sb="2" eb="4">
      <t>ジュウジツ</t>
    </rPh>
    <rPh sb="4" eb="6">
      <t>カハイ</t>
    </rPh>
    <rPh sb="6" eb="8">
      <t>カサン</t>
    </rPh>
    <phoneticPr fontId="8"/>
  </si>
  <si>
    <t>事務負担対応加配加算</t>
    <rPh sb="0" eb="2">
      <t>ジム</t>
    </rPh>
    <rPh sb="2" eb="4">
      <t>フタン</t>
    </rPh>
    <rPh sb="4" eb="6">
      <t>タイオウ</t>
    </rPh>
    <rPh sb="6" eb="8">
      <t>カハイ</t>
    </rPh>
    <rPh sb="8" eb="10">
      <t>カサン</t>
    </rPh>
    <phoneticPr fontId="8"/>
  </si>
  <si>
    <t>③合計</t>
    <rPh sb="1" eb="3">
      <t>ゴウケイ</t>
    </rPh>
    <phoneticPr fontId="4"/>
  </si>
  <si>
    <t>幼稚園</t>
    <rPh sb="0" eb="3">
      <t>ヨウチエン</t>
    </rPh>
    <phoneticPr fontId="4"/>
  </si>
  <si>
    <t>加算見込額（処遇改善等加算【国】（1,000円未満切り捨て））</t>
    <rPh sb="0" eb="2">
      <t>カサン</t>
    </rPh>
    <rPh sb="2" eb="4">
      <t>ミコミ</t>
    </rPh>
    <rPh sb="4" eb="5">
      <t>ガク</t>
    </rPh>
    <phoneticPr fontId="4"/>
  </si>
  <si>
    <t>１　処遇改善等加算Ⅰ</t>
    <rPh sb="2" eb="4">
      <t>ショグウ</t>
    </rPh>
    <rPh sb="4" eb="6">
      <t>カイゼン</t>
    </rPh>
    <rPh sb="6" eb="7">
      <t>トウ</t>
    </rPh>
    <rPh sb="7" eb="9">
      <t>カサン</t>
    </rPh>
    <phoneticPr fontId="1"/>
  </si>
  <si>
    <t>平均経験年数</t>
    <rPh sb="0" eb="2">
      <t>ヘイキン</t>
    </rPh>
    <rPh sb="2" eb="4">
      <t>ケイケン</t>
    </rPh>
    <rPh sb="4" eb="6">
      <t>ネンスウ</t>
    </rPh>
    <phoneticPr fontId="8"/>
  </si>
  <si>
    <t>平成30年度 処遇改善等加算Ⅰ加算見込額積算表</t>
    <rPh sb="0" eb="2">
      <t>ヘイセイ</t>
    </rPh>
    <rPh sb="4" eb="6">
      <t>ネンド</t>
    </rPh>
    <rPh sb="7" eb="9">
      <t>ショグウ</t>
    </rPh>
    <rPh sb="9" eb="11">
      <t>カイゼン</t>
    </rPh>
    <rPh sb="11" eb="12">
      <t>トウ</t>
    </rPh>
    <rPh sb="12" eb="14">
      <t>カサン</t>
    </rPh>
    <rPh sb="15" eb="17">
      <t>カサン</t>
    </rPh>
    <rPh sb="17" eb="19">
      <t>ミコ</t>
    </rPh>
    <rPh sb="19" eb="20">
      <t>ガク</t>
    </rPh>
    <rPh sb="20" eb="22">
      <t>セキサン</t>
    </rPh>
    <rPh sb="22" eb="23">
      <t>ヒョウ</t>
    </rPh>
    <phoneticPr fontId="8"/>
  </si>
  <si>
    <t>※青色欄を記入してください。</t>
    <rPh sb="1" eb="3">
      <t>アオイロ</t>
    </rPh>
    <rPh sb="3" eb="4">
      <t>ラン</t>
    </rPh>
    <rPh sb="5" eb="7">
      <t>キニュウ</t>
    </rPh>
    <phoneticPr fontId="4"/>
  </si>
  <si>
    <t>＋</t>
    <phoneticPr fontId="5"/>
  </si>
  <si>
    <t>＋</t>
    <phoneticPr fontId="5"/>
  </si>
  <si>
    <t>(⑤～⑭)</t>
    <phoneticPr fontId="5"/>
  </si>
  <si>
    <t>(⑤～⑭)</t>
    <phoneticPr fontId="5"/>
  </si>
  <si>
    <t>主幹教諭等専任加算</t>
    <rPh sb="0" eb="2">
      <t>シュカン</t>
    </rPh>
    <rPh sb="2" eb="4">
      <t>キョウユ</t>
    </rPh>
    <rPh sb="4" eb="5">
      <t>トウ</t>
    </rPh>
    <rPh sb="5" eb="7">
      <t>センニン</t>
    </rPh>
    <rPh sb="7" eb="9">
      <t>カサン</t>
    </rPh>
    <phoneticPr fontId="1"/>
  </si>
  <si>
    <t>療育支援加算</t>
    <rPh sb="0" eb="2">
      <t>リョウイク</t>
    </rPh>
    <rPh sb="2" eb="4">
      <t>シエン</t>
    </rPh>
    <rPh sb="4" eb="6">
      <t>カサン</t>
    </rPh>
    <phoneticPr fontId="1"/>
  </si>
  <si>
    <t>A</t>
    <phoneticPr fontId="1"/>
  </si>
  <si>
    <t>B</t>
    <phoneticPr fontId="1"/>
  </si>
  <si>
    <t>事務職員配置加算</t>
    <rPh sb="0" eb="8">
      <t>ジムショクインハイチカサン</t>
    </rPh>
    <phoneticPr fontId="1"/>
  </si>
  <si>
    <t>指導充実加配加算</t>
    <rPh sb="0" eb="2">
      <t>シドウ</t>
    </rPh>
    <rPh sb="2" eb="4">
      <t>ジュウジツ</t>
    </rPh>
    <rPh sb="4" eb="6">
      <t>カハイ</t>
    </rPh>
    <rPh sb="6" eb="8">
      <t>カサン</t>
    </rPh>
    <phoneticPr fontId="1"/>
  </si>
  <si>
    <t>事務負担対応加配加算</t>
    <rPh sb="0" eb="2">
      <t>ジム</t>
    </rPh>
    <rPh sb="2" eb="4">
      <t>フタン</t>
    </rPh>
    <rPh sb="4" eb="6">
      <t>タイオウ</t>
    </rPh>
    <rPh sb="6" eb="8">
      <t>カハイ</t>
    </rPh>
    <rPh sb="8" eb="10">
      <t>カサン</t>
    </rPh>
    <phoneticPr fontId="1"/>
  </si>
  <si>
    <t>事務職員配置加算</t>
    <rPh sb="0" eb="2">
      <t>ジム</t>
    </rPh>
    <rPh sb="2" eb="4">
      <t>ショクイン</t>
    </rPh>
    <rPh sb="4" eb="6">
      <t>ハイチ</t>
    </rPh>
    <rPh sb="6" eb="8">
      <t>カサン</t>
    </rPh>
    <phoneticPr fontId="1"/>
  </si>
  <si>
    <t>子育て支援活動費加算</t>
    <rPh sb="0" eb="2">
      <t>コソダ</t>
    </rPh>
    <rPh sb="3" eb="5">
      <t>シエン</t>
    </rPh>
    <rPh sb="5" eb="7">
      <t>カツドウ</t>
    </rPh>
    <rPh sb="7" eb="8">
      <t>ヒ</t>
    </rPh>
    <rPh sb="8" eb="10">
      <t>カサン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</si>
</sst>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176" formatCode="[$-411]ggge&quot;年&quot;m&quot;月&quot;d&quot;日&quot;;@"/>
    <numFmt numFmtId="177" formatCode="0_);[Red]\(0\)"/>
    <numFmt numFmtId="178" formatCode="0.0_);[Red]\(0.0\)"/>
    <numFmt numFmtId="179" formatCode="0&quot; 年&quot;"/>
    <numFmt numFmtId="180" formatCode="0&quot;人&quot;"/>
    <numFmt numFmtId="181" formatCode="0&quot; 月&quot;"/>
    <numFmt numFmtId="182" formatCode="##&quot;％&quot;"/>
    <numFmt numFmtId="183" formatCode="0.0"/>
    <numFmt numFmtId="184" formatCode="#,##0;[Red]#,##0"/>
    <numFmt numFmtId="185" formatCode="\(#,##0\)"/>
    <numFmt numFmtId="186" formatCode="#,##0;&quot;▲ &quot;#,##0"/>
    <numFmt numFmtId="187" formatCode="#,##0\×&quot;加&quot;&quot;算&quot;&quot;率&quot;"/>
    <numFmt numFmtId="188" formatCode="\(#,##0\×&quot;加&quot;&quot;算&quot;&quot;率&quot;\)"/>
    <numFmt numFmtId="189" formatCode="#,##0&quot;×加配人数&quot;"/>
    <numFmt numFmtId="190" formatCode="#,##0&quot;×加算率×加配人数&quot;"/>
    <numFmt numFmtId="191" formatCode="#,##0&quot;×週当たり実施日数&quot;"/>
    <numFmt numFmtId="192" formatCode="#,##0\×&quot;週&quot;&quot;当&quot;&quot;た&quot;&quot;り&quot;&quot;実&quot;&quot;施&quot;&quot;日&quot;&quot;数&quot;\×&quot;加&quot;&quot;算&quot;&quot;率&quot;"/>
    <numFmt numFmtId="193" formatCode="&quot;（&quot;#,##0"/>
    <numFmt numFmtId="194" formatCode="&quot;＋&quot;#,##0\×&quot;加&quot;&quot;算&quot;&quot;率&quot;\)&quot;×人数&quot;"/>
    <numFmt numFmtId="195" formatCode="&quot;×&quot;#\ ?/100"/>
    <numFmt numFmtId="196" formatCode="#,##0&quot;×加算率&quot;"/>
    <numFmt numFmtId="197" formatCode="#,##0&quot;÷３月初日の利用子ども数&quot;"/>
    <numFmt numFmtId="198" formatCode="#,##0&quot;（限度額）÷３月初日の利用子ども数&quot;"/>
    <numFmt numFmtId="199" formatCode="###,###&quot;円&quot;"/>
  </numFmts>
  <fonts count="3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ｺﾞｼｯｸM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明朝"/>
      <family val="3"/>
      <charset val="128"/>
    </font>
    <font>
      <b/>
      <sz val="28"/>
      <name val="HGPｺﾞｼｯｸM"/>
      <family val="3"/>
      <charset val="128"/>
    </font>
    <font>
      <sz val="12"/>
      <name val="HGPｺﾞｼｯｸM"/>
      <family val="3"/>
      <charset val="128"/>
    </font>
    <font>
      <sz val="6"/>
      <name val="ＭＳ Ｐゴシック"/>
      <family val="3"/>
      <charset val="128"/>
    </font>
    <font>
      <sz val="12"/>
      <name val="HGP創英角ﾎﾟｯﾌﾟ体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HGPｺﾞｼｯｸM"/>
      <family val="3"/>
      <charset val="128"/>
    </font>
    <font>
      <b/>
      <sz val="18"/>
      <name val="HGｺﾞｼｯｸM"/>
      <family val="3"/>
      <charset val="128"/>
    </font>
    <font>
      <sz val="10"/>
      <name val="HGｺﾞｼｯｸM"/>
      <family val="3"/>
      <charset val="128"/>
    </font>
    <font>
      <b/>
      <sz val="11"/>
      <name val="HGｺﾞｼｯｸM"/>
      <family val="3"/>
      <charset val="128"/>
    </font>
    <font>
      <sz val="18"/>
      <name val="HGP創英角ﾎﾟｯﾌﾟ体"/>
      <family val="3"/>
      <charset val="128"/>
    </font>
    <font>
      <sz val="10"/>
      <name val="HGPｺﾞｼｯｸM"/>
      <family val="3"/>
      <charset val="128"/>
    </font>
    <font>
      <b/>
      <sz val="18"/>
      <name val="HGP創英角ﾎﾟｯﾌﾟ体"/>
      <family val="3"/>
      <charset val="128"/>
    </font>
    <font>
      <b/>
      <sz val="11"/>
      <name val="HGP創英角ﾎﾟｯﾌﾟ体"/>
      <family val="3"/>
      <charset val="128"/>
    </font>
    <font>
      <sz val="11"/>
      <name val="Arial Unicode MS"/>
      <family val="3"/>
      <charset val="128"/>
    </font>
    <font>
      <sz val="9"/>
      <name val="HGPｺﾞｼｯｸM"/>
      <family val="3"/>
      <charset val="128"/>
    </font>
    <font>
      <sz val="12"/>
      <name val="Arial Unicode MS"/>
      <family val="3"/>
      <charset val="128"/>
    </font>
    <font>
      <sz val="10"/>
      <color theme="1"/>
      <name val="HGｺﾞｼｯｸM"/>
      <family val="3"/>
      <charset val="128"/>
    </font>
    <font>
      <sz val="10"/>
      <color theme="1"/>
      <name val="Arial Unicode MS"/>
      <family val="3"/>
      <charset val="128"/>
    </font>
    <font>
      <sz val="11"/>
      <color theme="1"/>
      <name val="Arial Unicode MS"/>
      <family val="3"/>
      <charset val="128"/>
    </font>
    <font>
      <sz val="8"/>
      <name val="HGｺﾞｼｯｸM"/>
      <family val="3"/>
      <charset val="128"/>
    </font>
    <font>
      <sz val="8"/>
      <color rgb="FFFF0000"/>
      <name val="HGｺﾞｼｯｸM"/>
      <family val="3"/>
      <charset val="128"/>
    </font>
    <font>
      <sz val="10"/>
      <color rgb="FFFF0000"/>
      <name val="HGｺﾞｼｯｸM"/>
      <family val="3"/>
      <charset val="128"/>
    </font>
    <font>
      <sz val="11"/>
      <color rgb="FFFF0000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11"/>
      <name val="明朝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thin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double">
        <color indexed="64"/>
      </top>
      <bottom style="hair">
        <color auto="1"/>
      </bottom>
      <diagonal/>
    </border>
    <border>
      <left/>
      <right style="thin">
        <color indexed="64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double">
        <color indexed="64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/>
    <xf numFmtId="0" fontId="10" fillId="0" borderId="0">
      <alignment vertical="center"/>
    </xf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2" fillId="0" borderId="0"/>
  </cellStyleXfs>
  <cellXfs count="478">
    <xf numFmtId="0" fontId="0" fillId="0" borderId="0" xfId="0">
      <alignment vertical="center"/>
    </xf>
    <xf numFmtId="0" fontId="2" fillId="0" borderId="0" xfId="1" applyProtection="1"/>
    <xf numFmtId="0" fontId="2" fillId="0" borderId="0" xfId="1" applyFont="1" applyProtection="1"/>
    <xf numFmtId="0" fontId="3" fillId="0" borderId="0" xfId="1" applyFont="1" applyProtection="1"/>
    <xf numFmtId="0" fontId="10" fillId="0" borderId="0" xfId="2" applyProtection="1">
      <alignment vertical="center"/>
    </xf>
    <xf numFmtId="178" fontId="11" fillId="0" borderId="0" xfId="2" applyNumberFormat="1" applyFont="1" applyFill="1" applyBorder="1" applyAlignment="1" applyProtection="1">
      <alignment horizontal="distributed" vertical="center" shrinkToFit="1"/>
    </xf>
    <xf numFmtId="0" fontId="12" fillId="0" borderId="0" xfId="2" applyFont="1" applyFill="1" applyBorder="1" applyAlignment="1" applyProtection="1">
      <alignment horizontal="distributed" vertical="center"/>
    </xf>
    <xf numFmtId="0" fontId="15" fillId="0" borderId="24" xfId="1" applyFont="1" applyBorder="1" applyAlignment="1" applyProtection="1">
      <alignment horizontal="left" vertical="center"/>
    </xf>
    <xf numFmtId="0" fontId="3" fillId="0" borderId="25" xfId="1" applyFont="1" applyBorder="1" applyProtection="1"/>
    <xf numFmtId="0" fontId="16" fillId="0" borderId="25" xfId="1" applyFont="1" applyBorder="1" applyAlignment="1" applyProtection="1">
      <alignment horizontal="center" vertical="center"/>
    </xf>
    <xf numFmtId="1" fontId="13" fillId="0" borderId="25" xfId="1" applyNumberFormat="1" applyFont="1" applyFill="1" applyBorder="1" applyAlignment="1" applyProtection="1">
      <alignment horizontal="right" vertical="center"/>
    </xf>
    <xf numFmtId="0" fontId="2" fillId="0" borderId="25" xfId="1" applyFont="1" applyFill="1" applyBorder="1" applyProtection="1"/>
    <xf numFmtId="0" fontId="2" fillId="0" borderId="25" xfId="1" applyFont="1" applyBorder="1" applyProtection="1"/>
    <xf numFmtId="0" fontId="3" fillId="0" borderId="25" xfId="1" applyFont="1" applyBorder="1" applyAlignment="1" applyProtection="1">
      <alignment horizontal="right"/>
    </xf>
    <xf numFmtId="0" fontId="3" fillId="0" borderId="26" xfId="1" applyFont="1" applyBorder="1" applyProtection="1"/>
    <xf numFmtId="0" fontId="15" fillId="0" borderId="29" xfId="1" applyFont="1" applyBorder="1" applyAlignment="1" applyProtection="1">
      <alignment horizontal="left" vertical="center"/>
    </xf>
    <xf numFmtId="0" fontId="3" fillId="0" borderId="30" xfId="1" applyFont="1" applyBorder="1" applyProtection="1"/>
    <xf numFmtId="0" fontId="2" fillId="0" borderId="30" xfId="1" applyFont="1" applyBorder="1" applyProtection="1"/>
    <xf numFmtId="0" fontId="2" fillId="0" borderId="30" xfId="1" applyFont="1" applyFill="1" applyBorder="1" applyProtection="1"/>
    <xf numFmtId="0" fontId="13" fillId="0" borderId="30" xfId="1" applyFont="1" applyFill="1" applyBorder="1" applyAlignment="1" applyProtection="1">
      <alignment vertical="center"/>
    </xf>
    <xf numFmtId="1" fontId="13" fillId="0" borderId="30" xfId="1" applyNumberFormat="1" applyFont="1" applyFill="1" applyBorder="1" applyAlignment="1" applyProtection="1">
      <alignment horizontal="right" vertical="center"/>
    </xf>
    <xf numFmtId="0" fontId="3" fillId="0" borderId="30" xfId="1" applyFont="1" applyBorder="1" applyAlignment="1" applyProtection="1">
      <alignment horizontal="right"/>
    </xf>
    <xf numFmtId="0" fontId="3" fillId="0" borderId="31" xfId="1" applyFont="1" applyBorder="1" applyProtection="1"/>
    <xf numFmtId="9" fontId="13" fillId="0" borderId="25" xfId="3" applyFont="1" applyFill="1" applyBorder="1" applyAlignment="1" applyProtection="1">
      <alignment vertical="center"/>
    </xf>
    <xf numFmtId="9" fontId="18" fillId="0" borderId="25" xfId="3" applyFont="1" applyFill="1" applyBorder="1" applyAlignment="1" applyProtection="1">
      <alignment vertical="center" wrapText="1"/>
    </xf>
    <xf numFmtId="9" fontId="18" fillId="0" borderId="13" xfId="3" applyFont="1" applyFill="1" applyBorder="1" applyAlignment="1" applyProtection="1">
      <alignment vertical="center" wrapText="1"/>
    </xf>
    <xf numFmtId="9" fontId="18" fillId="0" borderId="14" xfId="3" applyFont="1" applyFill="1" applyBorder="1" applyAlignment="1" applyProtection="1">
      <alignment vertical="center" wrapText="1"/>
    </xf>
    <xf numFmtId="0" fontId="3" fillId="0" borderId="0" xfId="1" applyFont="1" applyBorder="1" applyAlignment="1" applyProtection="1">
      <alignment horizontal="right"/>
    </xf>
    <xf numFmtId="0" fontId="3" fillId="0" borderId="0" xfId="1" applyFont="1" applyBorder="1" applyProtection="1"/>
    <xf numFmtId="0" fontId="13" fillId="0" borderId="40" xfId="1" applyFont="1" applyFill="1" applyBorder="1" applyAlignment="1" applyProtection="1">
      <alignment vertical="center"/>
    </xf>
    <xf numFmtId="0" fontId="13" fillId="0" borderId="43" xfId="1" applyFont="1" applyFill="1" applyBorder="1" applyAlignment="1" applyProtection="1">
      <alignment vertical="center"/>
    </xf>
    <xf numFmtId="0" fontId="13" fillId="0" borderId="43" xfId="1" applyFont="1" applyFill="1" applyBorder="1" applyAlignment="1" applyProtection="1">
      <alignment horizontal="right" vertical="center"/>
    </xf>
    <xf numFmtId="0" fontId="13" fillId="0" borderId="50" xfId="1" applyFont="1" applyFill="1" applyBorder="1" applyAlignment="1" applyProtection="1">
      <alignment vertical="center"/>
    </xf>
    <xf numFmtId="0" fontId="13" fillId="0" borderId="50" xfId="1" applyFont="1" applyFill="1" applyBorder="1" applyAlignment="1" applyProtection="1">
      <alignment horizontal="right" vertical="center"/>
    </xf>
    <xf numFmtId="0" fontId="13" fillId="0" borderId="30" xfId="1" applyFont="1" applyFill="1" applyBorder="1" applyAlignment="1" applyProtection="1">
      <alignment horizontal="right" vertical="center"/>
    </xf>
    <xf numFmtId="0" fontId="13" fillId="0" borderId="25" xfId="1" applyFont="1" applyFill="1" applyBorder="1" applyAlignment="1" applyProtection="1">
      <alignment vertical="center"/>
    </xf>
    <xf numFmtId="0" fontId="13" fillId="0" borderId="25" xfId="1" applyFont="1" applyFill="1" applyBorder="1" applyAlignment="1" applyProtection="1">
      <alignment horizontal="right" vertical="center"/>
    </xf>
    <xf numFmtId="0" fontId="13" fillId="0" borderId="14" xfId="1" applyFont="1" applyFill="1" applyBorder="1" applyAlignment="1" applyProtection="1">
      <alignment horizontal="right" vertical="center"/>
    </xf>
    <xf numFmtId="0" fontId="13" fillId="0" borderId="27" xfId="1" applyFont="1" applyFill="1" applyBorder="1" applyAlignment="1" applyProtection="1">
      <alignment horizontal="left" vertical="center"/>
    </xf>
    <xf numFmtId="0" fontId="13" fillId="0" borderId="62" xfId="1" applyFont="1" applyFill="1" applyBorder="1" applyAlignment="1" applyProtection="1">
      <alignment horizontal="left" vertical="center"/>
    </xf>
    <xf numFmtId="0" fontId="10" fillId="0" borderId="0" xfId="2" applyAlignment="1">
      <alignment horizontal="center" vertical="center" wrapText="1"/>
    </xf>
    <xf numFmtId="0" fontId="10" fillId="0" borderId="0" xfId="2">
      <alignment vertical="center"/>
    </xf>
    <xf numFmtId="0" fontId="24" fillId="0" borderId="0" xfId="2" applyFont="1" applyBorder="1" applyAlignment="1">
      <alignment horizontal="center" vertical="center" wrapText="1"/>
    </xf>
    <xf numFmtId="0" fontId="24" fillId="0" borderId="35" xfId="2" applyFont="1" applyBorder="1" applyAlignment="1">
      <alignment horizontal="center" vertical="center" wrapText="1"/>
    </xf>
    <xf numFmtId="0" fontId="24" fillId="0" borderId="35" xfId="2" applyFont="1" applyFill="1" applyBorder="1" applyAlignment="1">
      <alignment horizontal="center" vertical="center" wrapText="1"/>
    </xf>
    <xf numFmtId="0" fontId="24" fillId="0" borderId="0" xfId="2" applyFont="1" applyBorder="1" applyAlignment="1">
      <alignment horizontal="center" vertical="center"/>
    </xf>
    <xf numFmtId="0" fontId="24" fillId="0" borderId="35" xfId="2" applyFont="1" applyBorder="1" applyAlignment="1">
      <alignment horizontal="center" vertical="center"/>
    </xf>
    <xf numFmtId="0" fontId="25" fillId="0" borderId="35" xfId="2" applyFont="1" applyBorder="1" applyAlignment="1">
      <alignment horizontal="center" vertical="center"/>
    </xf>
    <xf numFmtId="38" fontId="26" fillId="0" borderId="35" xfId="2" applyNumberFormat="1" applyFont="1" applyBorder="1">
      <alignment vertical="center"/>
    </xf>
    <xf numFmtId="182" fontId="10" fillId="0" borderId="35" xfId="2" applyNumberFormat="1" applyBorder="1">
      <alignment vertical="center"/>
    </xf>
    <xf numFmtId="3" fontId="27" fillId="0" borderId="55" xfId="6" applyNumberFormat="1" applyFont="1" applyFill="1" applyBorder="1" applyAlignment="1">
      <alignment horizontal="center" vertical="center" wrapText="1"/>
    </xf>
    <xf numFmtId="3" fontId="27" fillId="0" borderId="0" xfId="6" applyNumberFormat="1" applyFont="1" applyFill="1" applyBorder="1" applyAlignment="1">
      <alignment horizontal="center" vertical="center"/>
    </xf>
    <xf numFmtId="3" fontId="15" fillId="0" borderId="0" xfId="6" applyNumberFormat="1" applyFont="1" applyFill="1" applyAlignment="1">
      <alignment horizontal="left" vertical="center"/>
    </xf>
    <xf numFmtId="185" fontId="27" fillId="0" borderId="0" xfId="6" applyNumberFormat="1" applyFont="1" applyFill="1" applyBorder="1" applyAlignment="1">
      <alignment horizontal="center" vertical="center"/>
    </xf>
    <xf numFmtId="3" fontId="27" fillId="0" borderId="27" xfId="6" applyNumberFormat="1" applyFont="1" applyFill="1" applyBorder="1" applyAlignment="1">
      <alignment horizontal="center" vertical="center" wrapText="1"/>
    </xf>
    <xf numFmtId="3" fontId="27" fillId="0" borderId="0" xfId="6" applyNumberFormat="1" applyFont="1" applyFill="1" applyBorder="1" applyAlignment="1">
      <alignment horizontal="center" vertical="center" wrapText="1"/>
    </xf>
    <xf numFmtId="186" fontId="27" fillId="0" borderId="27" xfId="6" applyNumberFormat="1" applyFont="1" applyFill="1" applyBorder="1" applyAlignment="1">
      <alignment vertical="center" wrapText="1"/>
    </xf>
    <xf numFmtId="185" fontId="27" fillId="0" borderId="0" xfId="6" applyNumberFormat="1" applyFont="1" applyFill="1" applyBorder="1" applyAlignment="1">
      <alignment vertical="center" wrapText="1"/>
    </xf>
    <xf numFmtId="185" fontId="27" fillId="0" borderId="28" xfId="6" applyNumberFormat="1" applyFont="1" applyFill="1" applyBorder="1" applyAlignment="1">
      <alignment horizontal="center" vertical="center" wrapText="1"/>
    </xf>
    <xf numFmtId="185" fontId="27" fillId="0" borderId="0" xfId="6" applyNumberFormat="1" applyFont="1" applyFill="1" applyBorder="1" applyAlignment="1">
      <alignment horizontal="center" vertical="center" wrapText="1"/>
    </xf>
    <xf numFmtId="186" fontId="27" fillId="0" borderId="27" xfId="6" applyNumberFormat="1" applyFont="1" applyFill="1" applyBorder="1" applyAlignment="1">
      <alignment horizontal="center" vertical="center" wrapText="1"/>
    </xf>
    <xf numFmtId="3" fontId="27" fillId="0" borderId="28" xfId="6" applyNumberFormat="1" applyFont="1" applyFill="1" applyBorder="1" applyAlignment="1">
      <alignment horizontal="center" vertical="center" wrapText="1"/>
    </xf>
    <xf numFmtId="186" fontId="27" fillId="0" borderId="55" xfId="6" applyNumberFormat="1" applyFont="1" applyFill="1" applyBorder="1" applyAlignment="1">
      <alignment vertical="center" wrapText="1"/>
    </xf>
    <xf numFmtId="186" fontId="27" fillId="0" borderId="0" xfId="6" applyNumberFormat="1" applyFont="1" applyFill="1" applyBorder="1" applyAlignment="1">
      <alignment vertical="center" wrapText="1"/>
    </xf>
    <xf numFmtId="186" fontId="27" fillId="0" borderId="55" xfId="6" applyNumberFormat="1" applyFont="1" applyFill="1" applyBorder="1" applyAlignment="1">
      <alignment horizontal="center" vertical="center" wrapText="1"/>
    </xf>
    <xf numFmtId="0" fontId="15" fillId="0" borderId="0" xfId="6" applyFont="1" applyFill="1">
      <alignment vertical="center"/>
    </xf>
    <xf numFmtId="185" fontId="27" fillId="0" borderId="47" xfId="6" applyNumberFormat="1" applyFont="1" applyFill="1" applyBorder="1" applyAlignment="1">
      <alignment horizontal="center" vertical="center"/>
    </xf>
    <xf numFmtId="185" fontId="27" fillId="0" borderId="28" xfId="6" applyNumberFormat="1" applyFont="1" applyFill="1" applyBorder="1" applyAlignment="1">
      <alignment horizontal="center" vertical="center"/>
    </xf>
    <xf numFmtId="185" fontId="27" fillId="0" borderId="46" xfId="6" applyNumberFormat="1" applyFont="1" applyFill="1" applyBorder="1" applyAlignment="1">
      <alignment horizontal="center" vertical="center" wrapText="1"/>
    </xf>
    <xf numFmtId="186" fontId="27" fillId="0" borderId="0" xfId="6" applyNumberFormat="1" applyFont="1" applyFill="1" applyBorder="1" applyAlignment="1">
      <alignment horizontal="center" vertical="center" wrapText="1"/>
    </xf>
    <xf numFmtId="3" fontId="27" fillId="0" borderId="62" xfId="6" applyNumberFormat="1" applyFont="1" applyFill="1" applyBorder="1" applyAlignment="1">
      <alignment horizontal="center" vertical="center" wrapText="1"/>
    </xf>
    <xf numFmtId="3" fontId="27" fillId="0" borderId="30" xfId="6" applyNumberFormat="1" applyFont="1" applyFill="1" applyBorder="1" applyAlignment="1">
      <alignment horizontal="center" vertical="center" wrapText="1"/>
    </xf>
    <xf numFmtId="186" fontId="27" fillId="0" borderId="62" xfId="6" applyNumberFormat="1" applyFont="1" applyFill="1" applyBorder="1" applyAlignment="1">
      <alignment horizontal="center" vertical="center" wrapText="1"/>
    </xf>
    <xf numFmtId="3" fontId="27" fillId="0" borderId="64" xfId="6" applyNumberFormat="1" applyFont="1" applyFill="1" applyBorder="1" applyAlignment="1">
      <alignment horizontal="distributed" vertical="center"/>
    </xf>
    <xf numFmtId="3" fontId="27" fillId="0" borderId="27" xfId="6" applyNumberFormat="1" applyFont="1" applyFill="1" applyBorder="1" applyAlignment="1">
      <alignment horizontal="distributed" vertical="center"/>
    </xf>
    <xf numFmtId="185" fontId="27" fillId="0" borderId="27" xfId="6" applyNumberFormat="1" applyFont="1" applyFill="1" applyBorder="1" applyAlignment="1">
      <alignment vertical="center"/>
    </xf>
    <xf numFmtId="185" fontId="27" fillId="0" borderId="0" xfId="6" applyNumberFormat="1" applyFont="1" applyFill="1" applyBorder="1" applyAlignment="1">
      <alignment vertical="center"/>
    </xf>
    <xf numFmtId="0" fontId="29" fillId="0" borderId="0" xfId="6" applyFont="1" applyFill="1">
      <alignment vertical="center"/>
    </xf>
    <xf numFmtId="3" fontId="27" fillId="0" borderId="68" xfId="6" applyNumberFormat="1" applyFont="1" applyFill="1" applyBorder="1" applyAlignment="1">
      <alignment horizontal="distributed" vertical="center"/>
    </xf>
    <xf numFmtId="185" fontId="27" fillId="0" borderId="55" xfId="6" applyNumberFormat="1" applyFont="1" applyFill="1" applyBorder="1" applyAlignment="1">
      <alignment vertical="center"/>
    </xf>
    <xf numFmtId="185" fontId="27" fillId="0" borderId="28" xfId="6" applyNumberFormat="1" applyFont="1" applyFill="1" applyBorder="1" applyAlignment="1">
      <alignment vertical="center"/>
    </xf>
    <xf numFmtId="3" fontId="30" fillId="0" borderId="0" xfId="6" applyNumberFormat="1" applyFont="1" applyFill="1" applyBorder="1" applyAlignment="1">
      <alignment vertical="center"/>
    </xf>
    <xf numFmtId="185" fontId="27" fillId="0" borderId="0" xfId="6" applyNumberFormat="1" applyFont="1" applyFill="1" applyAlignment="1">
      <alignment horizontal="center" vertical="center"/>
    </xf>
    <xf numFmtId="3" fontId="27" fillId="0" borderId="0" xfId="6" applyNumberFormat="1" applyFont="1" applyFill="1" applyAlignment="1">
      <alignment vertical="center"/>
    </xf>
    <xf numFmtId="3" fontId="27" fillId="0" borderId="0" xfId="6" applyNumberFormat="1" applyFont="1" applyFill="1" applyBorder="1" applyAlignment="1">
      <alignment vertical="center"/>
    </xf>
    <xf numFmtId="186" fontId="28" fillId="0" borderId="0" xfId="6" applyNumberFormat="1" applyFont="1" applyFill="1" applyAlignment="1">
      <alignment vertical="center"/>
    </xf>
    <xf numFmtId="185" fontId="28" fillId="0" borderId="0" xfId="6" applyNumberFormat="1" applyFont="1" applyFill="1" applyAlignment="1">
      <alignment vertical="center"/>
    </xf>
    <xf numFmtId="186" fontId="27" fillId="0" borderId="0" xfId="6" applyNumberFormat="1" applyFont="1" applyFill="1" applyAlignment="1">
      <alignment vertical="center"/>
    </xf>
    <xf numFmtId="185" fontId="28" fillId="0" borderId="0" xfId="6" applyNumberFormat="1" applyFont="1" applyFill="1" applyAlignment="1">
      <alignment horizontal="center" vertical="center"/>
    </xf>
    <xf numFmtId="186" fontId="30" fillId="0" borderId="0" xfId="6" applyNumberFormat="1" applyFont="1" applyFill="1" applyAlignment="1">
      <alignment vertical="center"/>
    </xf>
    <xf numFmtId="186" fontId="28" fillId="0" borderId="0" xfId="6" applyNumberFormat="1" applyFont="1" applyFill="1" applyAlignment="1">
      <alignment vertical="center" shrinkToFit="1"/>
    </xf>
    <xf numFmtId="187" fontId="28" fillId="0" borderId="0" xfId="6" applyNumberFormat="1" applyFont="1" applyFill="1" applyAlignment="1">
      <alignment vertical="center" shrinkToFit="1"/>
    </xf>
    <xf numFmtId="186" fontId="3" fillId="0" borderId="0" xfId="6" applyNumberFormat="1" applyFont="1" applyFill="1" applyAlignment="1">
      <alignment vertical="center"/>
    </xf>
    <xf numFmtId="3" fontId="30" fillId="0" borderId="0" xfId="6" applyNumberFormat="1" applyFont="1" applyFill="1" applyAlignment="1">
      <alignment vertical="center"/>
    </xf>
    <xf numFmtId="186" fontId="31" fillId="0" borderId="0" xfId="7" applyNumberFormat="1" applyFont="1" applyFill="1" applyAlignment="1">
      <alignment vertical="center"/>
    </xf>
    <xf numFmtId="0" fontId="31" fillId="0" borderId="25" xfId="7" applyFont="1" applyFill="1" applyBorder="1" applyAlignment="1">
      <alignment vertical="center" wrapText="1"/>
    </xf>
    <xf numFmtId="0" fontId="31" fillId="0" borderId="25" xfId="7" applyFont="1" applyFill="1" applyBorder="1" applyAlignment="1">
      <alignment vertical="center"/>
    </xf>
    <xf numFmtId="0" fontId="31" fillId="0" borderId="26" xfId="7" applyFont="1" applyFill="1" applyBorder="1" applyAlignment="1">
      <alignment vertical="center"/>
    </xf>
    <xf numFmtId="0" fontId="31" fillId="0" borderId="0" xfId="7" applyFont="1" applyFill="1" applyBorder="1" applyAlignment="1">
      <alignment horizontal="left" vertical="center" wrapText="1"/>
    </xf>
    <xf numFmtId="0" fontId="31" fillId="0" borderId="0" xfId="7" applyFont="1" applyFill="1" applyBorder="1" applyAlignment="1">
      <alignment vertical="center"/>
    </xf>
    <xf numFmtId="0" fontId="31" fillId="0" borderId="0" xfId="7" applyFont="1" applyFill="1" applyBorder="1" applyAlignment="1">
      <alignment horizontal="left" vertical="center"/>
    </xf>
    <xf numFmtId="0" fontId="31" fillId="0" borderId="28" xfId="7" applyFont="1" applyFill="1" applyBorder="1" applyAlignment="1">
      <alignment vertical="center"/>
    </xf>
    <xf numFmtId="0" fontId="31" fillId="0" borderId="30" xfId="7" applyFont="1" applyFill="1" applyBorder="1" applyAlignment="1">
      <alignment vertical="center" wrapText="1"/>
    </xf>
    <xf numFmtId="0" fontId="31" fillId="0" borderId="30" xfId="7" quotePrefix="1" applyFont="1" applyFill="1" applyBorder="1" applyAlignment="1">
      <alignment vertical="center" wrapText="1"/>
    </xf>
    <xf numFmtId="186" fontId="3" fillId="0" borderId="0" xfId="0" applyNumberFormat="1" applyFont="1" applyFill="1" applyAlignment="1">
      <alignment vertical="center"/>
    </xf>
    <xf numFmtId="0" fontId="31" fillId="0" borderId="15" xfId="7" applyFont="1" applyFill="1" applyBorder="1" applyAlignment="1">
      <alignment vertical="center" wrapText="1"/>
    </xf>
    <xf numFmtId="0" fontId="24" fillId="0" borderId="35" xfId="7" applyFont="1" applyFill="1" applyBorder="1" applyAlignment="1">
      <alignment vertical="center"/>
    </xf>
    <xf numFmtId="3" fontId="31" fillId="0" borderId="25" xfId="7" applyNumberFormat="1" applyFont="1" applyFill="1" applyBorder="1" applyAlignment="1">
      <alignment vertical="center" wrapText="1"/>
    </xf>
    <xf numFmtId="3" fontId="31" fillId="0" borderId="26" xfId="7" applyNumberFormat="1" applyFont="1" applyFill="1" applyBorder="1" applyAlignment="1">
      <alignment vertical="center" wrapText="1"/>
    </xf>
    <xf numFmtId="0" fontId="31" fillId="0" borderId="0" xfId="7" applyFont="1" applyFill="1" applyAlignment="1">
      <alignment horizontal="center" vertical="center"/>
    </xf>
    <xf numFmtId="0" fontId="31" fillId="0" borderId="0" xfId="7" applyFont="1" applyFill="1" applyAlignment="1">
      <alignment horizontal="distributed" vertical="center"/>
    </xf>
    <xf numFmtId="0" fontId="31" fillId="0" borderId="0" xfId="7" applyFont="1" applyFill="1" applyAlignment="1">
      <alignment horizontal="right" vertical="center"/>
    </xf>
    <xf numFmtId="0" fontId="31" fillId="0" borderId="0" xfId="7" applyFont="1" applyFill="1" applyAlignment="1">
      <alignment vertical="center"/>
    </xf>
    <xf numFmtId="0" fontId="24" fillId="0" borderId="0" xfId="7" applyFont="1" applyFill="1" applyAlignment="1">
      <alignment horizontal="center" vertical="center"/>
    </xf>
    <xf numFmtId="186" fontId="31" fillId="0" borderId="0" xfId="0" applyNumberFormat="1" applyFont="1" applyFill="1" applyAlignment="1">
      <alignment vertical="center"/>
    </xf>
    <xf numFmtId="186" fontId="24" fillId="0" borderId="0" xfId="7" applyNumberFormat="1" applyFont="1" applyFill="1" applyAlignment="1">
      <alignment vertical="center"/>
    </xf>
    <xf numFmtId="0" fontId="15" fillId="4" borderId="0" xfId="6" applyFont="1" applyFill="1">
      <alignment vertical="center"/>
    </xf>
    <xf numFmtId="0" fontId="15" fillId="0" borderId="0" xfId="6" applyFont="1">
      <alignment vertical="center"/>
    </xf>
    <xf numFmtId="3" fontId="3" fillId="4" borderId="0" xfId="6" applyNumberFormat="1" applyFont="1" applyFill="1" applyBorder="1" applyAlignment="1">
      <alignment vertical="center"/>
    </xf>
    <xf numFmtId="3" fontId="3" fillId="0" borderId="0" xfId="6" applyNumberFormat="1" applyFont="1" applyBorder="1" applyAlignment="1">
      <alignment vertical="center"/>
    </xf>
    <xf numFmtId="3" fontId="27" fillId="4" borderId="64" xfId="6" applyNumberFormat="1" applyFont="1" applyFill="1" applyBorder="1" applyAlignment="1">
      <alignment horizontal="distributed" vertical="center"/>
    </xf>
    <xf numFmtId="3" fontId="27" fillId="4" borderId="27" xfId="6" applyNumberFormat="1" applyFont="1" applyFill="1" applyBorder="1" applyAlignment="1">
      <alignment horizontal="distributed" vertical="center"/>
    </xf>
    <xf numFmtId="186" fontId="27" fillId="4" borderId="54" xfId="6" applyNumberFormat="1" applyFont="1" applyFill="1" applyBorder="1" applyAlignment="1">
      <alignment horizontal="right" vertical="center"/>
    </xf>
    <xf numFmtId="185" fontId="27" fillId="4" borderId="65" xfId="6" applyNumberFormat="1" applyFont="1" applyFill="1" applyBorder="1" applyAlignment="1">
      <alignment horizontal="right" vertical="center"/>
    </xf>
    <xf numFmtId="185" fontId="27" fillId="4" borderId="28" xfId="6" applyNumberFormat="1" applyFont="1" applyFill="1" applyBorder="1" applyAlignment="1">
      <alignment horizontal="center" vertical="center"/>
    </xf>
    <xf numFmtId="186" fontId="27" fillId="4" borderId="54" xfId="6" applyNumberFormat="1" applyFont="1" applyFill="1" applyBorder="1" applyAlignment="1">
      <alignment horizontal="right" vertical="center" wrapText="1"/>
    </xf>
    <xf numFmtId="185" fontId="27" fillId="4" borderId="66" xfId="6" applyNumberFormat="1" applyFont="1" applyFill="1" applyBorder="1" applyAlignment="1">
      <alignment horizontal="right" vertical="center" wrapText="1"/>
    </xf>
    <xf numFmtId="185" fontId="27" fillId="4" borderId="53" xfId="6" applyNumberFormat="1" applyFont="1" applyFill="1" applyBorder="1" applyAlignment="1">
      <alignment horizontal="center" vertical="center" wrapText="1"/>
    </xf>
    <xf numFmtId="185" fontId="27" fillId="4" borderId="54" xfId="6" applyNumberFormat="1" applyFont="1" applyFill="1" applyBorder="1" applyAlignment="1">
      <alignment horizontal="right" vertical="center" wrapText="1"/>
    </xf>
    <xf numFmtId="188" fontId="27" fillId="4" borderId="64" xfId="6" applyNumberFormat="1" applyFont="1" applyFill="1" applyBorder="1" applyAlignment="1">
      <alignment vertical="center" shrinkToFit="1"/>
    </xf>
    <xf numFmtId="185" fontId="27" fillId="4" borderId="27" xfId="6" applyNumberFormat="1" applyFont="1" applyFill="1" applyBorder="1" applyAlignment="1">
      <alignment vertical="center"/>
    </xf>
    <xf numFmtId="186" fontId="27" fillId="4" borderId="0" xfId="6" applyNumberFormat="1" applyFont="1" applyFill="1" applyBorder="1" applyAlignment="1">
      <alignment vertical="center"/>
    </xf>
    <xf numFmtId="185" fontId="27" fillId="4" borderId="0" xfId="6" applyNumberFormat="1" applyFont="1" applyFill="1" applyBorder="1" applyAlignment="1">
      <alignment vertical="center"/>
    </xf>
    <xf numFmtId="187" fontId="27" fillId="4" borderId="0" xfId="6" applyNumberFormat="1" applyFont="1" applyFill="1" applyBorder="1" applyAlignment="1">
      <alignment vertical="center" shrinkToFit="1"/>
    </xf>
    <xf numFmtId="187" fontId="28" fillId="4" borderId="30" xfId="6" applyNumberFormat="1" applyFont="1" applyFill="1" applyBorder="1" applyAlignment="1">
      <alignment vertical="center" shrinkToFit="1"/>
    </xf>
    <xf numFmtId="193" fontId="27" fillId="4" borderId="36" xfId="6" applyNumberFormat="1" applyFont="1" applyFill="1" applyBorder="1" applyAlignment="1">
      <alignment horizontal="left" vertical="center" wrapText="1"/>
    </xf>
    <xf numFmtId="186" fontId="27" fillId="4" borderId="36" xfId="6" applyNumberFormat="1" applyFont="1" applyFill="1" applyBorder="1" applyAlignment="1">
      <alignment wrapText="1"/>
    </xf>
    <xf numFmtId="0" fontId="29" fillId="4" borderId="0" xfId="6" applyFont="1" applyFill="1">
      <alignment vertical="center"/>
    </xf>
    <xf numFmtId="3" fontId="27" fillId="4" borderId="68" xfId="6" applyNumberFormat="1" applyFont="1" applyFill="1" applyBorder="1" applyAlignment="1">
      <alignment horizontal="distributed" vertical="center"/>
    </xf>
    <xf numFmtId="186" fontId="27" fillId="4" borderId="69" xfId="6" applyNumberFormat="1" applyFont="1" applyFill="1" applyBorder="1" applyAlignment="1">
      <alignment horizontal="right" vertical="center"/>
    </xf>
    <xf numFmtId="185" fontId="27" fillId="4" borderId="70" xfId="6" applyNumberFormat="1" applyFont="1" applyFill="1" applyBorder="1" applyAlignment="1">
      <alignment horizontal="right" vertical="center"/>
    </xf>
    <xf numFmtId="186" fontId="27" fillId="4" borderId="69" xfId="6" applyNumberFormat="1" applyFont="1" applyFill="1" applyBorder="1" applyAlignment="1">
      <alignment horizontal="right" vertical="center" wrapText="1"/>
    </xf>
    <xf numFmtId="185" fontId="27" fillId="4" borderId="71" xfId="6" applyNumberFormat="1" applyFont="1" applyFill="1" applyBorder="1" applyAlignment="1">
      <alignment horizontal="right" vertical="center" wrapText="1"/>
    </xf>
    <xf numFmtId="185" fontId="27" fillId="4" borderId="70" xfId="6" applyNumberFormat="1" applyFont="1" applyFill="1" applyBorder="1" applyAlignment="1">
      <alignment horizontal="center" vertical="center" wrapText="1"/>
    </xf>
    <xf numFmtId="187" fontId="27" fillId="4" borderId="68" xfId="6" applyNumberFormat="1" applyFont="1" applyFill="1" applyBorder="1" applyAlignment="1">
      <alignment vertical="center" shrinkToFit="1"/>
    </xf>
    <xf numFmtId="185" fontId="27" fillId="4" borderId="55" xfId="6" applyNumberFormat="1" applyFont="1" applyFill="1" applyBorder="1" applyAlignment="1">
      <alignment vertical="center"/>
    </xf>
    <xf numFmtId="186" fontId="27" fillId="4" borderId="35" xfId="6" applyNumberFormat="1" applyFont="1" applyFill="1" applyBorder="1" applyAlignment="1">
      <alignment horizontal="right" vertical="center" wrapText="1"/>
    </xf>
    <xf numFmtId="187" fontId="27" fillId="4" borderId="35" xfId="6" applyNumberFormat="1" applyFont="1" applyFill="1" applyBorder="1" applyAlignment="1">
      <alignment vertical="center" shrinkToFit="1"/>
    </xf>
    <xf numFmtId="185" fontId="27" fillId="4" borderId="28" xfId="6" applyNumberFormat="1" applyFont="1" applyFill="1" applyBorder="1" applyAlignment="1">
      <alignment vertical="center"/>
    </xf>
    <xf numFmtId="186" fontId="27" fillId="4" borderId="35" xfId="6" applyNumberFormat="1" applyFont="1" applyFill="1" applyBorder="1" applyAlignment="1">
      <alignment vertical="center"/>
    </xf>
    <xf numFmtId="194" fontId="27" fillId="4" borderId="62" xfId="6" applyNumberFormat="1" applyFont="1" applyFill="1" applyBorder="1" applyAlignment="1">
      <alignment vertical="center" wrapText="1"/>
    </xf>
    <xf numFmtId="195" fontId="27" fillId="4" borderId="55" xfId="6" applyNumberFormat="1" applyFont="1" applyFill="1" applyBorder="1" applyAlignment="1">
      <alignment vertical="top" wrapText="1"/>
    </xf>
    <xf numFmtId="186" fontId="28" fillId="4" borderId="0" xfId="6" applyNumberFormat="1" applyFont="1" applyFill="1" applyBorder="1" applyAlignment="1">
      <alignment vertical="center"/>
    </xf>
    <xf numFmtId="187" fontId="28" fillId="4" borderId="0" xfId="6" applyNumberFormat="1" applyFont="1" applyFill="1" applyBorder="1" applyAlignment="1">
      <alignment vertical="center" shrinkToFit="1"/>
    </xf>
    <xf numFmtId="3" fontId="30" fillId="4" borderId="0" xfId="6" applyNumberFormat="1" applyFont="1" applyFill="1" applyBorder="1" applyAlignment="1">
      <alignment vertical="center"/>
    </xf>
    <xf numFmtId="195" fontId="27" fillId="4" borderId="62" xfId="6" applyNumberFormat="1" applyFont="1" applyFill="1" applyBorder="1" applyAlignment="1">
      <alignment vertical="top" wrapText="1"/>
    </xf>
    <xf numFmtId="0" fontId="13" fillId="0" borderId="0" xfId="1" applyFont="1" applyFill="1" applyBorder="1" applyAlignment="1" applyProtection="1">
      <alignment vertical="center"/>
    </xf>
    <xf numFmtId="0" fontId="13" fillId="0" borderId="0" xfId="1" applyFont="1" applyFill="1" applyBorder="1" applyAlignment="1" applyProtection="1">
      <alignment horizontal="right" vertical="center"/>
    </xf>
    <xf numFmtId="0" fontId="13" fillId="0" borderId="57" xfId="1" applyFont="1" applyFill="1" applyBorder="1" applyAlignment="1" applyProtection="1">
      <alignment vertical="center"/>
    </xf>
    <xf numFmtId="0" fontId="13" fillId="0" borderId="56" xfId="1" applyFont="1" applyFill="1" applyBorder="1" applyAlignment="1" applyProtection="1">
      <alignment vertical="center"/>
    </xf>
    <xf numFmtId="0" fontId="13" fillId="0" borderId="56" xfId="1" applyFont="1" applyFill="1" applyBorder="1" applyAlignment="1" applyProtection="1">
      <alignment horizontal="right" vertical="center"/>
    </xf>
    <xf numFmtId="0" fontId="13" fillId="0" borderId="48" xfId="1" applyFont="1" applyFill="1" applyBorder="1" applyAlignment="1" applyProtection="1">
      <alignment vertical="center"/>
    </xf>
    <xf numFmtId="0" fontId="13" fillId="0" borderId="45" xfId="1" applyFont="1" applyFill="1" applyBorder="1" applyAlignment="1" applyProtection="1">
      <alignment vertical="center"/>
    </xf>
    <xf numFmtId="0" fontId="14" fillId="0" borderId="0" xfId="1" applyFont="1" applyAlignment="1" applyProtection="1">
      <alignment vertical="center"/>
    </xf>
    <xf numFmtId="0" fontId="0" fillId="0" borderId="0" xfId="0" applyProtection="1">
      <alignment vertical="center"/>
    </xf>
    <xf numFmtId="185" fontId="27" fillId="0" borderId="28" xfId="6" applyNumberFormat="1" applyFont="1" applyBorder="1" applyAlignment="1">
      <alignment horizontal="center" vertical="center"/>
    </xf>
    <xf numFmtId="185" fontId="27" fillId="0" borderId="0" xfId="6" applyNumberFormat="1" applyFont="1" applyBorder="1" applyAlignment="1">
      <alignment horizontal="center" vertical="center" wrapText="1"/>
    </xf>
    <xf numFmtId="185" fontId="27" fillId="0" borderId="0" xfId="6" applyNumberFormat="1" applyFont="1" applyBorder="1" applyAlignment="1">
      <alignment horizontal="center" vertical="center"/>
    </xf>
    <xf numFmtId="38" fontId="23" fillId="0" borderId="15" xfId="5" applyFont="1" applyFill="1" applyBorder="1" applyAlignment="1" applyProtection="1">
      <alignment horizontal="center" vertical="center" shrinkToFit="1"/>
    </xf>
    <xf numFmtId="38" fontId="23" fillId="0" borderId="13" xfId="5" applyFont="1" applyFill="1" applyBorder="1" applyAlignment="1" applyProtection="1">
      <alignment horizontal="center" vertical="center" shrinkToFit="1"/>
    </xf>
    <xf numFmtId="38" fontId="23" fillId="0" borderId="14" xfId="5" applyFont="1" applyFill="1" applyBorder="1" applyAlignment="1" applyProtection="1">
      <alignment horizontal="center" vertical="center" shrinkToFit="1"/>
    </xf>
    <xf numFmtId="0" fontId="13" fillId="0" borderId="15" xfId="1" applyFont="1" applyFill="1" applyBorder="1" applyAlignment="1" applyProtection="1">
      <alignment horizontal="left" vertical="center" shrinkToFit="1"/>
    </xf>
    <xf numFmtId="0" fontId="13" fillId="0" borderId="13" xfId="1" applyFont="1" applyFill="1" applyBorder="1" applyAlignment="1" applyProtection="1">
      <alignment horizontal="left" vertical="center" shrinkToFit="1"/>
    </xf>
    <xf numFmtId="38" fontId="23" fillId="3" borderId="15" xfId="5" applyFont="1" applyFill="1" applyBorder="1" applyAlignment="1" applyProtection="1">
      <alignment horizontal="center" vertical="center" shrinkToFit="1"/>
    </xf>
    <xf numFmtId="38" fontId="23" fillId="3" borderId="13" xfId="5" applyFont="1" applyFill="1" applyBorder="1" applyAlignment="1" applyProtection="1">
      <alignment horizontal="center" vertical="center" shrinkToFit="1"/>
    </xf>
    <xf numFmtId="38" fontId="23" fillId="3" borderId="14" xfId="5" applyFont="1" applyFill="1" applyBorder="1" applyAlignment="1" applyProtection="1">
      <alignment horizontal="center" vertical="center" shrinkToFit="1"/>
    </xf>
    <xf numFmtId="3" fontId="21" fillId="0" borderId="44" xfId="1" applyNumberFormat="1" applyFont="1" applyFill="1" applyBorder="1" applyAlignment="1" applyProtection="1">
      <alignment horizontal="center" vertical="center" shrinkToFit="1"/>
    </xf>
    <xf numFmtId="3" fontId="21" fillId="0" borderId="43" xfId="1" applyNumberFormat="1" applyFont="1" applyFill="1" applyBorder="1" applyAlignment="1" applyProtection="1">
      <alignment horizontal="center" vertical="center" shrinkToFit="1"/>
    </xf>
    <xf numFmtId="3" fontId="21" fillId="0" borderId="49" xfId="1" applyNumberFormat="1" applyFont="1" applyFill="1" applyBorder="1" applyAlignment="1" applyProtection="1">
      <alignment horizontal="center" vertical="center" shrinkToFit="1"/>
    </xf>
    <xf numFmtId="3" fontId="21" fillId="0" borderId="51" xfId="1" applyNumberFormat="1" applyFont="1" applyFill="1" applyBorder="1" applyAlignment="1" applyProtection="1">
      <alignment horizontal="center" vertical="center" shrinkToFit="1"/>
    </xf>
    <xf numFmtId="3" fontId="21" fillId="0" borderId="63" xfId="1" applyNumberFormat="1" applyFont="1" applyFill="1" applyBorder="1" applyAlignment="1" applyProtection="1">
      <alignment horizontal="center" vertical="center" shrinkToFit="1"/>
    </xf>
    <xf numFmtId="3" fontId="21" fillId="0" borderId="52" xfId="1" applyNumberFormat="1" applyFont="1" applyFill="1" applyBorder="1" applyAlignment="1" applyProtection="1">
      <alignment horizontal="center" vertical="center" shrinkToFit="1"/>
    </xf>
    <xf numFmtId="3" fontId="21" fillId="0" borderId="81" xfId="1" applyNumberFormat="1" applyFont="1" applyFill="1" applyBorder="1" applyAlignment="1" applyProtection="1">
      <alignment horizontal="center" vertical="center" shrinkToFit="1"/>
    </xf>
    <xf numFmtId="3" fontId="21" fillId="0" borderId="56" xfId="1" applyNumberFormat="1" applyFont="1" applyFill="1" applyBorder="1" applyAlignment="1" applyProtection="1">
      <alignment horizontal="center" vertical="center" shrinkToFit="1"/>
    </xf>
    <xf numFmtId="3" fontId="21" fillId="0" borderId="58" xfId="1" applyNumberFormat="1" applyFont="1" applyFill="1" applyBorder="1" applyAlignment="1" applyProtection="1">
      <alignment horizontal="center" vertical="center" shrinkToFit="1"/>
    </xf>
    <xf numFmtId="0" fontId="20" fillId="0" borderId="44" xfId="1" applyFont="1" applyFill="1" applyBorder="1" applyAlignment="1" applyProtection="1">
      <alignment horizontal="center" vertical="center"/>
      <protection locked="0"/>
    </xf>
    <xf numFmtId="0" fontId="20" fillId="0" borderId="45" xfId="1" applyFont="1" applyFill="1" applyBorder="1" applyAlignment="1" applyProtection="1">
      <alignment horizontal="center" vertical="center"/>
      <protection locked="0"/>
    </xf>
    <xf numFmtId="0" fontId="18" fillId="0" borderId="35" xfId="1" applyFont="1" applyFill="1" applyBorder="1" applyAlignment="1" applyProtection="1">
      <alignment horizontal="center" vertical="center" textRotation="255" wrapText="1"/>
    </xf>
    <xf numFmtId="0" fontId="20" fillId="0" borderId="2" xfId="1" applyFont="1" applyFill="1" applyBorder="1" applyAlignment="1" applyProtection="1">
      <alignment horizontal="center" vertical="center"/>
      <protection locked="0"/>
    </xf>
    <xf numFmtId="0" fontId="20" fillId="0" borderId="4" xfId="1" applyFont="1" applyFill="1" applyBorder="1" applyAlignment="1" applyProtection="1">
      <alignment horizontal="center" vertical="center"/>
      <protection locked="0"/>
    </xf>
    <xf numFmtId="0" fontId="2" fillId="0" borderId="1" xfId="1" applyBorder="1" applyAlignment="1" applyProtection="1">
      <alignment horizontal="center"/>
    </xf>
    <xf numFmtId="176" fontId="2" fillId="0" borderId="1" xfId="1" applyNumberFormat="1" applyFont="1" applyBorder="1" applyAlignment="1" applyProtection="1">
      <alignment horizontal="right"/>
    </xf>
    <xf numFmtId="0" fontId="2" fillId="0" borderId="1" xfId="1" applyFont="1" applyBorder="1" applyAlignment="1" applyProtection="1">
      <alignment horizontal="center" shrinkToFit="1"/>
      <protection locked="0"/>
    </xf>
    <xf numFmtId="3" fontId="21" fillId="3" borderId="79" xfId="1" applyNumberFormat="1" applyFont="1" applyFill="1" applyBorder="1" applyAlignment="1" applyProtection="1">
      <alignment horizontal="center" vertical="center" shrinkToFit="1"/>
    </xf>
    <xf numFmtId="3" fontId="21" fillId="3" borderId="77" xfId="1" applyNumberFormat="1" applyFont="1" applyFill="1" applyBorder="1" applyAlignment="1" applyProtection="1">
      <alignment horizontal="center" vertical="center" shrinkToFit="1"/>
    </xf>
    <xf numFmtId="3" fontId="21" fillId="3" borderId="78" xfId="1" applyNumberFormat="1" applyFont="1" applyFill="1" applyBorder="1" applyAlignment="1" applyProtection="1">
      <alignment horizontal="center" vertical="center" shrinkToFit="1"/>
    </xf>
    <xf numFmtId="0" fontId="7" fillId="0" borderId="12" xfId="1" applyFont="1" applyBorder="1" applyAlignment="1" applyProtection="1">
      <alignment horizontal="center" vertical="center" shrinkToFit="1"/>
    </xf>
    <xf numFmtId="0" fontId="7" fillId="0" borderId="13" xfId="1" applyFont="1" applyBorder="1" applyAlignment="1" applyProtection="1">
      <alignment horizontal="center" vertical="center" shrinkToFit="1"/>
    </xf>
    <xf numFmtId="0" fontId="7" fillId="0" borderId="14" xfId="1" applyFont="1" applyBorder="1" applyAlignment="1" applyProtection="1">
      <alignment horizontal="center" vertical="center" shrinkToFit="1"/>
    </xf>
    <xf numFmtId="183" fontId="20" fillId="3" borderId="32" xfId="1" applyNumberFormat="1" applyFont="1" applyFill="1" applyBorder="1" applyAlignment="1" applyProtection="1">
      <alignment horizontal="center" vertical="center" shrinkToFit="1"/>
    </xf>
    <xf numFmtId="183" fontId="20" fillId="3" borderId="33" xfId="1" applyNumberFormat="1" applyFont="1" applyFill="1" applyBorder="1" applyAlignment="1" applyProtection="1">
      <alignment horizontal="center" vertical="center" shrinkToFit="1"/>
    </xf>
    <xf numFmtId="183" fontId="20" fillId="3" borderId="72" xfId="1" applyNumberFormat="1" applyFont="1" applyFill="1" applyBorder="1" applyAlignment="1" applyProtection="1">
      <alignment horizontal="center" vertical="center" shrinkToFit="1"/>
    </xf>
    <xf numFmtId="183" fontId="20" fillId="3" borderId="73" xfId="1" applyNumberFormat="1" applyFont="1" applyFill="1" applyBorder="1" applyAlignment="1" applyProtection="1">
      <alignment horizontal="center" vertical="center" shrinkToFit="1"/>
    </xf>
    <xf numFmtId="183" fontId="20" fillId="0" borderId="73" xfId="1" applyNumberFormat="1" applyFont="1" applyFill="1" applyBorder="1" applyAlignment="1" applyProtection="1">
      <alignment horizontal="center" vertical="center" shrinkToFit="1"/>
      <protection locked="0"/>
    </xf>
    <xf numFmtId="183" fontId="20" fillId="0" borderId="33" xfId="1" applyNumberFormat="1" applyFont="1" applyFill="1" applyBorder="1" applyAlignment="1" applyProtection="1">
      <alignment horizontal="center" vertical="center" shrinkToFit="1"/>
      <protection locked="0"/>
    </xf>
    <xf numFmtId="183" fontId="20" fillId="0" borderId="72" xfId="1" applyNumberFormat="1" applyFont="1" applyFill="1" applyBorder="1" applyAlignment="1" applyProtection="1">
      <alignment horizontal="center" vertical="center" shrinkToFit="1"/>
      <protection locked="0"/>
    </xf>
    <xf numFmtId="0" fontId="13" fillId="0" borderId="12" xfId="1" applyFont="1" applyBorder="1" applyAlignment="1" applyProtection="1">
      <alignment horizontal="center" vertical="center" shrinkToFit="1"/>
    </xf>
    <xf numFmtId="0" fontId="13" fillId="0" borderId="13" xfId="1" applyFont="1" applyBorder="1" applyAlignment="1" applyProtection="1">
      <alignment horizontal="center" vertical="center" shrinkToFit="1"/>
    </xf>
    <xf numFmtId="0" fontId="13" fillId="0" borderId="14" xfId="1" applyFont="1" applyBorder="1" applyAlignment="1" applyProtection="1">
      <alignment horizontal="center" vertical="center" shrinkToFit="1"/>
    </xf>
    <xf numFmtId="0" fontId="13" fillId="0" borderId="19" xfId="1" applyFont="1" applyBorder="1" applyAlignment="1" applyProtection="1">
      <alignment horizontal="center" vertical="center" shrinkToFit="1"/>
    </xf>
    <xf numFmtId="0" fontId="13" fillId="0" borderId="20" xfId="1" applyFont="1" applyBorder="1" applyAlignment="1" applyProtection="1">
      <alignment horizontal="center" vertical="center" shrinkToFit="1"/>
    </xf>
    <xf numFmtId="0" fontId="13" fillId="0" borderId="21" xfId="1" applyFont="1" applyBorder="1" applyAlignment="1" applyProtection="1">
      <alignment horizontal="center" vertical="center" shrinkToFit="1"/>
    </xf>
    <xf numFmtId="0" fontId="9" fillId="0" borderId="22" xfId="1" applyFont="1" applyFill="1" applyBorder="1" applyAlignment="1" applyProtection="1">
      <alignment horizontal="left" vertical="center" shrinkToFit="1"/>
      <protection locked="0"/>
    </xf>
    <xf numFmtId="0" fontId="9" fillId="0" borderId="20" xfId="1" applyFont="1" applyFill="1" applyBorder="1" applyAlignment="1" applyProtection="1">
      <alignment horizontal="left" vertical="center" shrinkToFit="1"/>
      <protection locked="0"/>
    </xf>
    <xf numFmtId="0" fontId="9" fillId="0" borderId="23" xfId="1" applyFont="1" applyFill="1" applyBorder="1" applyAlignment="1" applyProtection="1">
      <alignment horizontal="left" vertical="center" shrinkToFit="1"/>
      <protection locked="0"/>
    </xf>
    <xf numFmtId="0" fontId="13" fillId="0" borderId="3" xfId="1" applyFont="1" applyFill="1" applyBorder="1" applyAlignment="1" applyProtection="1">
      <alignment horizontal="center" vertical="center" shrinkToFit="1"/>
    </xf>
    <xf numFmtId="0" fontId="9" fillId="0" borderId="3" xfId="1" applyFont="1" applyFill="1" applyBorder="1" applyAlignment="1" applyProtection="1">
      <alignment horizontal="left" vertical="center" shrinkToFit="1"/>
    </xf>
    <xf numFmtId="199" fontId="17" fillId="2" borderId="35" xfId="5" applyNumberFormat="1" applyFont="1" applyFill="1" applyBorder="1" applyAlignment="1" applyProtection="1">
      <alignment horizontal="right" vertical="center" indent="2" shrinkToFit="1"/>
    </xf>
    <xf numFmtId="3" fontId="21" fillId="3" borderId="41" xfId="1" applyNumberFormat="1" applyFont="1" applyFill="1" applyBorder="1" applyAlignment="1" applyProtection="1">
      <alignment horizontal="center" vertical="center" shrinkToFit="1"/>
    </xf>
    <xf numFmtId="3" fontId="21" fillId="3" borderId="74" xfId="1" applyNumberFormat="1" applyFont="1" applyFill="1" applyBorder="1" applyAlignment="1" applyProtection="1">
      <alignment horizontal="center" vertical="center" shrinkToFit="1"/>
    </xf>
    <xf numFmtId="3" fontId="21" fillId="3" borderId="75" xfId="1" applyNumberFormat="1" applyFont="1" applyFill="1" applyBorder="1" applyAlignment="1" applyProtection="1">
      <alignment horizontal="center" vertical="center" shrinkToFit="1"/>
    </xf>
    <xf numFmtId="3" fontId="21" fillId="3" borderId="76" xfId="1" applyNumberFormat="1" applyFont="1" applyFill="1" applyBorder="1" applyAlignment="1" applyProtection="1">
      <alignment horizontal="center" vertical="center" shrinkToFit="1"/>
    </xf>
    <xf numFmtId="3" fontId="21" fillId="0" borderId="48" xfId="1" applyNumberFormat="1" applyFont="1" applyFill="1" applyBorder="1" applyAlignment="1" applyProtection="1">
      <alignment horizontal="center" vertical="center" shrinkToFit="1"/>
    </xf>
    <xf numFmtId="3" fontId="21" fillId="3" borderId="48" xfId="1" applyNumberFormat="1" applyFont="1" applyFill="1" applyBorder="1" applyAlignment="1" applyProtection="1">
      <alignment horizontal="center" vertical="center" shrinkToFit="1"/>
    </xf>
    <xf numFmtId="3" fontId="21" fillId="3" borderId="43" xfId="1" applyNumberFormat="1" applyFont="1" applyFill="1" applyBorder="1" applyAlignment="1" applyProtection="1">
      <alignment horizontal="center" vertical="center" shrinkToFit="1"/>
    </xf>
    <xf numFmtId="3" fontId="21" fillId="3" borderId="49" xfId="1" applyNumberFormat="1" applyFont="1" applyFill="1" applyBorder="1" applyAlignment="1" applyProtection="1">
      <alignment horizontal="center" vertical="center" shrinkToFit="1"/>
    </xf>
    <xf numFmtId="3" fontId="21" fillId="3" borderId="44" xfId="1" applyNumberFormat="1" applyFont="1" applyFill="1" applyBorder="1" applyAlignment="1" applyProtection="1">
      <alignment horizontal="center" vertical="center" shrinkToFit="1"/>
    </xf>
    <xf numFmtId="3" fontId="21" fillId="3" borderId="57" xfId="1" applyNumberFormat="1" applyFont="1" applyFill="1" applyBorder="1" applyAlignment="1" applyProtection="1">
      <alignment horizontal="center" vertical="center" shrinkToFit="1"/>
    </xf>
    <xf numFmtId="3" fontId="21" fillId="3" borderId="56" xfId="1" applyNumberFormat="1" applyFont="1" applyFill="1" applyBorder="1" applyAlignment="1" applyProtection="1">
      <alignment horizontal="center" vertical="center" shrinkToFit="1"/>
    </xf>
    <xf numFmtId="3" fontId="21" fillId="3" borderId="58" xfId="1" applyNumberFormat="1" applyFont="1" applyFill="1" applyBorder="1" applyAlignment="1" applyProtection="1">
      <alignment horizontal="center" vertical="center" shrinkToFit="1"/>
    </xf>
    <xf numFmtId="179" fontId="17" fillId="0" borderId="32" xfId="1" applyNumberFormat="1" applyFont="1" applyFill="1" applyBorder="1" applyAlignment="1" applyProtection="1">
      <alignment horizontal="center" vertical="center"/>
      <protection locked="0"/>
    </xf>
    <xf numFmtId="179" fontId="17" fillId="0" borderId="33" xfId="1" applyNumberFormat="1" applyFont="1" applyFill="1" applyBorder="1" applyAlignment="1" applyProtection="1">
      <alignment horizontal="center" vertical="center"/>
      <protection locked="0"/>
    </xf>
    <xf numFmtId="179" fontId="17" fillId="0" borderId="34" xfId="1" applyNumberFormat="1" applyFont="1" applyFill="1" applyBorder="1" applyAlignment="1" applyProtection="1">
      <alignment horizontal="center" vertical="center"/>
      <protection locked="0"/>
    </xf>
    <xf numFmtId="0" fontId="7" fillId="0" borderId="12" xfId="1" applyFont="1" applyFill="1" applyBorder="1" applyAlignment="1" applyProtection="1">
      <alignment horizontal="center" vertical="center"/>
    </xf>
    <xf numFmtId="0" fontId="7" fillId="0" borderId="13" xfId="1" applyFont="1" applyFill="1" applyBorder="1" applyAlignment="1" applyProtection="1">
      <alignment horizontal="center" vertical="center"/>
    </xf>
    <xf numFmtId="0" fontId="7" fillId="0" borderId="16" xfId="1" applyFont="1" applyFill="1" applyBorder="1" applyAlignment="1" applyProtection="1">
      <alignment horizontal="center" vertical="center"/>
    </xf>
    <xf numFmtId="180" fontId="17" fillId="0" borderId="32" xfId="1" applyNumberFormat="1" applyFont="1" applyFill="1" applyBorder="1" applyAlignment="1" applyProtection="1">
      <alignment horizontal="center" vertical="center" shrinkToFit="1"/>
      <protection locked="0"/>
    </xf>
    <xf numFmtId="180" fontId="17" fillId="0" borderId="33" xfId="1" applyNumberFormat="1" applyFont="1" applyFill="1" applyBorder="1" applyAlignment="1" applyProtection="1">
      <alignment horizontal="center" vertical="center" shrinkToFit="1"/>
      <protection locked="0"/>
    </xf>
    <xf numFmtId="180" fontId="17" fillId="0" borderId="34" xfId="1" applyNumberFormat="1" applyFont="1" applyFill="1" applyBorder="1" applyAlignment="1" applyProtection="1">
      <alignment horizontal="center" vertical="center" shrinkToFit="1"/>
      <protection locked="0"/>
    </xf>
    <xf numFmtId="0" fontId="7" fillId="0" borderId="14" xfId="1" applyFont="1" applyFill="1" applyBorder="1" applyAlignment="1" applyProtection="1">
      <alignment horizontal="center" vertical="center"/>
    </xf>
    <xf numFmtId="0" fontId="17" fillId="0" borderId="15" xfId="1" applyFont="1" applyFill="1" applyBorder="1" applyAlignment="1" applyProtection="1">
      <alignment horizontal="center" vertical="center"/>
    </xf>
    <xf numFmtId="0" fontId="17" fillId="0" borderId="13" xfId="1" applyFont="1" applyFill="1" applyBorder="1" applyAlignment="1" applyProtection="1">
      <alignment horizontal="center" vertical="center"/>
    </xf>
    <xf numFmtId="0" fontId="17" fillId="0" borderId="14" xfId="1" applyFont="1" applyFill="1" applyBorder="1" applyAlignment="1" applyProtection="1">
      <alignment horizontal="center" vertical="center"/>
    </xf>
    <xf numFmtId="3" fontId="21" fillId="0" borderId="57" xfId="1" applyNumberFormat="1" applyFont="1" applyFill="1" applyBorder="1" applyAlignment="1" applyProtection="1">
      <alignment horizontal="center" vertical="center" shrinkToFit="1"/>
    </xf>
    <xf numFmtId="3" fontId="21" fillId="0" borderId="76" xfId="1" applyNumberFormat="1" applyFont="1" applyFill="1" applyBorder="1" applyAlignment="1" applyProtection="1">
      <alignment horizontal="center" vertical="center" shrinkToFit="1"/>
    </xf>
    <xf numFmtId="3" fontId="21" fillId="0" borderId="74" xfId="1" applyNumberFormat="1" applyFont="1" applyFill="1" applyBorder="1" applyAlignment="1" applyProtection="1">
      <alignment horizontal="center" vertical="center" shrinkToFit="1"/>
    </xf>
    <xf numFmtId="3" fontId="21" fillId="0" borderId="75" xfId="1" applyNumberFormat="1" applyFont="1" applyFill="1" applyBorder="1" applyAlignment="1" applyProtection="1">
      <alignment horizontal="center" vertical="center" shrinkToFit="1"/>
    </xf>
    <xf numFmtId="3" fontId="21" fillId="3" borderId="81" xfId="1" applyNumberFormat="1" applyFont="1" applyFill="1" applyBorder="1" applyAlignment="1" applyProtection="1">
      <alignment horizontal="center" vertical="center" shrinkToFit="1"/>
    </xf>
    <xf numFmtId="0" fontId="6" fillId="0" borderId="2" xfId="1" applyFont="1" applyFill="1" applyBorder="1" applyAlignment="1" applyProtection="1">
      <alignment horizontal="center" vertical="center"/>
    </xf>
    <xf numFmtId="0" fontId="6" fillId="0" borderId="3" xfId="1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 applyProtection="1">
      <alignment horizontal="center" vertical="center"/>
    </xf>
    <xf numFmtId="0" fontId="6" fillId="0" borderId="1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11" xfId="1" applyFont="1" applyFill="1" applyBorder="1" applyAlignment="1" applyProtection="1">
      <alignment horizontal="center" vertical="center"/>
    </xf>
    <xf numFmtId="0" fontId="6" fillId="0" borderId="17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18" xfId="1" applyFont="1" applyFill="1" applyBorder="1" applyAlignment="1" applyProtection="1">
      <alignment horizontal="center" vertical="center"/>
    </xf>
    <xf numFmtId="0" fontId="7" fillId="0" borderId="5" xfId="1" applyFont="1" applyBorder="1" applyAlignment="1" applyProtection="1">
      <alignment horizontal="center" vertical="center" shrinkToFit="1"/>
    </xf>
    <xf numFmtId="0" fontId="7" fillId="0" borderId="6" xfId="1" applyFont="1" applyBorder="1" applyAlignment="1" applyProtection="1">
      <alignment horizontal="center" vertical="center" shrinkToFit="1"/>
    </xf>
    <xf numFmtId="0" fontId="7" fillId="0" borderId="7" xfId="1" applyFont="1" applyBorder="1" applyAlignment="1" applyProtection="1">
      <alignment horizontal="center" vertical="center" shrinkToFit="1"/>
    </xf>
    <xf numFmtId="0" fontId="9" fillId="0" borderId="8" xfId="1" applyFont="1" applyFill="1" applyBorder="1" applyAlignment="1" applyProtection="1">
      <alignment horizontal="center" vertical="center" shrinkToFit="1"/>
    </xf>
    <xf numFmtId="0" fontId="9" fillId="0" borderId="6" xfId="1" applyFont="1" applyFill="1" applyBorder="1" applyAlignment="1" applyProtection="1">
      <alignment horizontal="center" vertical="center" shrinkToFit="1"/>
    </xf>
    <xf numFmtId="0" fontId="9" fillId="0" borderId="9" xfId="1" applyFont="1" applyFill="1" applyBorder="1" applyAlignment="1" applyProtection="1">
      <alignment horizontal="center" vertical="center" shrinkToFit="1"/>
    </xf>
    <xf numFmtId="177" fontId="9" fillId="0" borderId="15" xfId="1" applyNumberFormat="1" applyFont="1" applyFill="1" applyBorder="1" applyAlignment="1" applyProtection="1">
      <alignment horizontal="center" vertical="center" shrinkToFit="1"/>
      <protection locked="0"/>
    </xf>
    <xf numFmtId="177" fontId="9" fillId="0" borderId="13" xfId="1" applyNumberFormat="1" applyFont="1" applyFill="1" applyBorder="1" applyAlignment="1" applyProtection="1">
      <alignment horizontal="center" vertical="center" shrinkToFit="1"/>
      <protection locked="0"/>
    </xf>
    <xf numFmtId="177" fontId="9" fillId="0" borderId="16" xfId="1" applyNumberFormat="1" applyFont="1" applyFill="1" applyBorder="1" applyAlignment="1" applyProtection="1">
      <alignment horizontal="center" vertical="center" shrinkToFit="1"/>
      <protection locked="0"/>
    </xf>
    <xf numFmtId="0" fontId="13" fillId="0" borderId="15" xfId="1" applyFont="1" applyBorder="1" applyAlignment="1" applyProtection="1">
      <alignment horizontal="left" vertical="center"/>
    </xf>
    <xf numFmtId="0" fontId="13" fillId="0" borderId="13" xfId="1" applyFont="1" applyBorder="1" applyAlignment="1" applyProtection="1">
      <alignment horizontal="left" vertical="center"/>
    </xf>
    <xf numFmtId="0" fontId="13" fillId="0" borderId="13" xfId="1" applyFont="1" applyBorder="1" applyAlignment="1" applyProtection="1">
      <alignment horizontal="right" vertical="center"/>
    </xf>
    <xf numFmtId="0" fontId="13" fillId="0" borderId="24" xfId="1" applyFont="1" applyBorder="1" applyAlignment="1" applyProtection="1">
      <alignment horizontal="center" vertical="center"/>
    </xf>
    <xf numFmtId="0" fontId="13" fillId="0" borderId="25" xfId="1" applyFont="1" applyBorder="1" applyAlignment="1" applyProtection="1">
      <alignment horizontal="center" vertical="center"/>
    </xf>
    <xf numFmtId="0" fontId="13" fillId="0" borderId="27" xfId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18" fillId="0" borderId="14" xfId="1" applyFont="1" applyFill="1" applyBorder="1" applyAlignment="1" applyProtection="1">
      <alignment horizontal="center" vertical="center" textRotation="255"/>
    </xf>
    <xf numFmtId="0" fontId="20" fillId="0" borderId="41" xfId="1" applyFont="1" applyFill="1" applyBorder="1" applyAlignment="1" applyProtection="1">
      <alignment horizontal="center" vertical="center"/>
      <protection locked="0"/>
    </xf>
    <xf numFmtId="0" fontId="20" fillId="0" borderId="42" xfId="1" applyFont="1" applyFill="1" applyBorder="1" applyAlignment="1" applyProtection="1">
      <alignment horizontal="center" vertical="center"/>
      <protection locked="0"/>
    </xf>
    <xf numFmtId="14" fontId="9" fillId="0" borderId="15" xfId="1" applyNumberFormat="1" applyFont="1" applyFill="1" applyBorder="1" applyAlignment="1" applyProtection="1">
      <alignment horizontal="center" vertical="center" shrinkToFit="1"/>
      <protection locked="0"/>
    </xf>
    <xf numFmtId="14" fontId="9" fillId="0" borderId="13" xfId="1" applyNumberFormat="1" applyFont="1" applyFill="1" applyBorder="1" applyAlignment="1" applyProtection="1">
      <alignment horizontal="center" vertical="center" shrinkToFit="1"/>
      <protection locked="0"/>
    </xf>
    <xf numFmtId="14" fontId="9" fillId="0" borderId="16" xfId="1" applyNumberFormat="1" applyFont="1" applyFill="1" applyBorder="1" applyAlignment="1" applyProtection="1">
      <alignment horizontal="center" vertical="center" shrinkToFit="1"/>
      <protection locked="0"/>
    </xf>
    <xf numFmtId="0" fontId="9" fillId="0" borderId="15" xfId="1" applyFont="1" applyFill="1" applyBorder="1" applyAlignment="1" applyProtection="1">
      <alignment horizontal="center" vertical="center" shrinkToFit="1"/>
      <protection locked="0"/>
    </xf>
    <xf numFmtId="0" fontId="9" fillId="0" borderId="13" xfId="1" applyFont="1" applyFill="1" applyBorder="1" applyAlignment="1" applyProtection="1">
      <alignment horizontal="center" vertical="center" shrinkToFit="1"/>
      <protection locked="0"/>
    </xf>
    <xf numFmtId="0" fontId="9" fillId="0" borderId="16" xfId="1" applyFont="1" applyFill="1" applyBorder="1" applyAlignment="1" applyProtection="1">
      <alignment horizontal="center" vertical="center" shrinkToFit="1"/>
      <protection locked="0"/>
    </xf>
    <xf numFmtId="0" fontId="18" fillId="0" borderId="35" xfId="1" applyFont="1" applyFill="1" applyBorder="1" applyAlignment="1" applyProtection="1">
      <alignment horizontal="center" vertical="center" wrapText="1"/>
    </xf>
    <xf numFmtId="0" fontId="18" fillId="0" borderId="36" xfId="1" applyFont="1" applyFill="1" applyBorder="1" applyAlignment="1" applyProtection="1">
      <alignment horizontal="center" vertical="center" wrapText="1"/>
    </xf>
    <xf numFmtId="0" fontId="13" fillId="0" borderId="35" xfId="1" applyFont="1" applyFill="1" applyBorder="1" applyAlignment="1" applyProtection="1">
      <alignment horizontal="center" vertical="center" wrapText="1"/>
    </xf>
    <xf numFmtId="9" fontId="18" fillId="0" borderId="24" xfId="3" applyFont="1" applyFill="1" applyBorder="1" applyAlignment="1" applyProtection="1">
      <alignment horizontal="center" vertical="center" wrapText="1"/>
    </xf>
    <xf numFmtId="9" fontId="18" fillId="0" borderId="25" xfId="3" applyFont="1" applyFill="1" applyBorder="1" applyAlignment="1" applyProtection="1">
      <alignment horizontal="center" vertical="center" wrapText="1"/>
    </xf>
    <xf numFmtId="9" fontId="18" fillId="0" borderId="29" xfId="3" applyFont="1" applyFill="1" applyBorder="1" applyAlignment="1" applyProtection="1">
      <alignment horizontal="center" vertical="center" wrapText="1"/>
    </xf>
    <xf numFmtId="9" fontId="18" fillId="0" borderId="30" xfId="3" applyFont="1" applyFill="1" applyBorder="1" applyAlignment="1" applyProtection="1">
      <alignment horizontal="center" vertical="center" wrapText="1"/>
    </xf>
    <xf numFmtId="0" fontId="18" fillId="0" borderId="36" xfId="1" applyFont="1" applyFill="1" applyBorder="1" applyAlignment="1" applyProtection="1">
      <alignment horizontal="center" vertical="center" shrinkToFit="1"/>
    </xf>
    <xf numFmtId="181" fontId="17" fillId="0" borderId="37" xfId="1" applyNumberFormat="1" applyFont="1" applyBorder="1" applyAlignment="1" applyProtection="1">
      <alignment horizontal="center" vertical="center"/>
      <protection locked="0"/>
    </xf>
    <xf numFmtId="181" fontId="17" fillId="0" borderId="38" xfId="1" applyNumberFormat="1" applyFont="1" applyBorder="1" applyAlignment="1" applyProtection="1">
      <alignment horizontal="center" vertical="center"/>
      <protection locked="0"/>
    </xf>
    <xf numFmtId="181" fontId="17" fillId="0" borderId="39" xfId="1" applyNumberFormat="1" applyFont="1" applyBorder="1" applyAlignment="1" applyProtection="1">
      <alignment horizontal="center" vertical="center"/>
      <protection locked="0"/>
    </xf>
    <xf numFmtId="182" fontId="17" fillId="0" borderId="14" xfId="4" applyNumberFormat="1" applyFont="1" applyFill="1" applyBorder="1" applyAlignment="1" applyProtection="1">
      <alignment horizontal="center" vertical="center"/>
    </xf>
    <xf numFmtId="182" fontId="17" fillId="0" borderId="35" xfId="4" applyNumberFormat="1" applyFont="1" applyFill="1" applyBorder="1" applyAlignment="1" applyProtection="1">
      <alignment horizontal="center" vertical="center"/>
    </xf>
    <xf numFmtId="9" fontId="19" fillId="0" borderId="32" xfId="3" applyFont="1" applyFill="1" applyBorder="1" applyAlignment="1" applyProtection="1">
      <alignment horizontal="center" vertical="center"/>
      <protection locked="0"/>
    </xf>
    <xf numFmtId="9" fontId="19" fillId="0" borderId="33" xfId="3" applyFont="1" applyFill="1" applyBorder="1" applyAlignment="1" applyProtection="1">
      <alignment horizontal="center" vertical="center"/>
      <protection locked="0"/>
    </xf>
    <xf numFmtId="9" fontId="19" fillId="0" borderId="34" xfId="3" applyFont="1" applyFill="1" applyBorder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horizontal="center" vertical="center"/>
    </xf>
    <xf numFmtId="0" fontId="3" fillId="0" borderId="27" xfId="1" applyFont="1" applyBorder="1" applyAlignment="1" applyProtection="1">
      <alignment horizontal="left" vertical="center" shrinkToFit="1"/>
    </xf>
    <xf numFmtId="0" fontId="3" fillId="0" borderId="0" xfId="1" applyFont="1" applyBorder="1" applyAlignment="1" applyProtection="1">
      <alignment horizontal="left" vertical="center" shrinkToFit="1"/>
    </xf>
    <xf numFmtId="0" fontId="3" fillId="0" borderId="28" xfId="1" applyFont="1" applyBorder="1" applyAlignment="1" applyProtection="1">
      <alignment horizontal="left" vertical="center" shrinkToFit="1"/>
    </xf>
    <xf numFmtId="0" fontId="7" fillId="0" borderId="15" xfId="1" applyFont="1" applyFill="1" applyBorder="1" applyAlignment="1" applyProtection="1">
      <alignment horizontal="center" vertical="center"/>
    </xf>
    <xf numFmtId="3" fontId="21" fillId="0" borderId="85" xfId="1" applyNumberFormat="1" applyFont="1" applyFill="1" applyBorder="1" applyAlignment="1" applyProtection="1">
      <alignment horizontal="center" vertical="center" shrinkToFit="1"/>
    </xf>
    <xf numFmtId="3" fontId="21" fillId="0" borderId="40" xfId="1" applyNumberFormat="1" applyFont="1" applyFill="1" applyBorder="1" applyAlignment="1" applyProtection="1">
      <alignment horizontal="center" vertical="center" shrinkToFit="1"/>
    </xf>
    <xf numFmtId="3" fontId="21" fillId="0" borderId="53" xfId="1" applyNumberFormat="1" applyFont="1" applyFill="1" applyBorder="1" applyAlignment="1" applyProtection="1">
      <alignment horizontal="center" vertical="center" shrinkToFit="1"/>
    </xf>
    <xf numFmtId="0" fontId="13" fillId="0" borderId="24" xfId="1" applyFont="1" applyBorder="1" applyAlignment="1" applyProtection="1">
      <alignment horizontal="center" vertical="center" wrapText="1"/>
    </xf>
    <xf numFmtId="0" fontId="13" fillId="0" borderId="26" xfId="1" applyFont="1" applyBorder="1" applyAlignment="1" applyProtection="1">
      <alignment horizontal="center" vertical="center" wrapText="1"/>
    </xf>
    <xf numFmtId="0" fontId="13" fillId="0" borderId="27" xfId="1" applyFont="1" applyBorder="1" applyAlignment="1" applyProtection="1">
      <alignment horizontal="center" vertical="center" wrapText="1"/>
    </xf>
    <xf numFmtId="0" fontId="13" fillId="0" borderId="28" xfId="1" applyFont="1" applyBorder="1" applyAlignment="1" applyProtection="1">
      <alignment horizontal="center" vertical="center" wrapText="1"/>
    </xf>
    <xf numFmtId="0" fontId="13" fillId="0" borderId="35" xfId="1" applyFont="1" applyBorder="1" applyAlignment="1" applyProtection="1">
      <alignment horizontal="center" vertical="center"/>
    </xf>
    <xf numFmtId="0" fontId="13" fillId="0" borderId="15" xfId="1" applyFont="1" applyBorder="1" applyAlignment="1" applyProtection="1">
      <alignment horizontal="center" vertical="center"/>
    </xf>
    <xf numFmtId="0" fontId="13" fillId="0" borderId="13" xfId="1" applyFont="1" applyBorder="1" applyAlignment="1" applyProtection="1">
      <alignment horizontal="center" vertical="center"/>
    </xf>
    <xf numFmtId="0" fontId="13" fillId="0" borderId="14" xfId="1" applyFont="1" applyBorder="1" applyAlignment="1" applyProtection="1">
      <alignment horizontal="center" vertical="center"/>
    </xf>
    <xf numFmtId="3" fontId="21" fillId="0" borderId="29" xfId="1" applyNumberFormat="1" applyFont="1" applyFill="1" applyBorder="1" applyAlignment="1" applyProtection="1">
      <alignment horizontal="center" vertical="center" shrinkToFit="1"/>
    </xf>
    <xf numFmtId="3" fontId="21" fillId="0" borderId="30" xfId="1" applyNumberFormat="1" applyFont="1" applyFill="1" applyBorder="1" applyAlignment="1" applyProtection="1">
      <alignment horizontal="center" vertical="center" shrinkToFit="1"/>
    </xf>
    <xf numFmtId="3" fontId="21" fillId="0" borderId="31" xfId="1" applyNumberFormat="1" applyFont="1" applyFill="1" applyBorder="1" applyAlignment="1" applyProtection="1">
      <alignment horizontal="center" vertical="center" shrinkToFit="1"/>
    </xf>
    <xf numFmtId="0" fontId="20" fillId="0" borderId="82" xfId="1" applyFont="1" applyFill="1" applyBorder="1" applyAlignment="1" applyProtection="1">
      <alignment horizontal="center" vertical="center"/>
      <protection locked="0"/>
    </xf>
    <xf numFmtId="0" fontId="20" fillId="0" borderId="83" xfId="1" applyFont="1" applyFill="1" applyBorder="1" applyAlignment="1" applyProtection="1">
      <alignment horizontal="center" vertical="center"/>
      <protection locked="0"/>
    </xf>
    <xf numFmtId="3" fontId="13" fillId="0" borderId="29" xfId="1" applyNumberFormat="1" applyFont="1" applyFill="1" applyBorder="1" applyAlignment="1" applyProtection="1">
      <alignment horizontal="right" vertical="center" shrinkToFit="1"/>
    </xf>
    <xf numFmtId="3" fontId="13" fillId="0" borderId="30" xfId="1" applyNumberFormat="1" applyFont="1" applyFill="1" applyBorder="1" applyAlignment="1" applyProtection="1">
      <alignment horizontal="right" vertical="center" shrinkToFit="1"/>
    </xf>
    <xf numFmtId="3" fontId="13" fillId="0" borderId="0" xfId="1" applyNumberFormat="1" applyFont="1" applyFill="1" applyBorder="1" applyAlignment="1" applyProtection="1">
      <alignment horizontal="right" vertical="center" shrinkToFit="1"/>
    </xf>
    <xf numFmtId="3" fontId="21" fillId="0" borderId="54" xfId="1" quotePrefix="1" applyNumberFormat="1" applyFont="1" applyFill="1" applyBorder="1" applyAlignment="1" applyProtection="1">
      <alignment horizontal="center" vertical="center" wrapText="1" shrinkToFit="1"/>
    </xf>
    <xf numFmtId="3" fontId="21" fillId="0" borderId="40" xfId="1" quotePrefix="1" applyNumberFormat="1" applyFont="1" applyFill="1" applyBorder="1" applyAlignment="1" applyProtection="1">
      <alignment horizontal="center" vertical="center" wrapText="1" shrinkToFit="1"/>
    </xf>
    <xf numFmtId="3" fontId="21" fillId="0" borderId="53" xfId="1" quotePrefix="1" applyNumberFormat="1" applyFont="1" applyFill="1" applyBorder="1" applyAlignment="1" applyProtection="1">
      <alignment horizontal="center" vertical="center" wrapText="1" shrinkToFit="1"/>
    </xf>
    <xf numFmtId="0" fontId="13" fillId="2" borderId="35" xfId="1" applyFont="1" applyFill="1" applyBorder="1" applyAlignment="1" applyProtection="1">
      <alignment horizontal="left" vertical="center" wrapText="1"/>
    </xf>
    <xf numFmtId="0" fontId="22" fillId="0" borderId="36" xfId="1" applyFont="1" applyFill="1" applyBorder="1" applyAlignment="1" applyProtection="1">
      <alignment horizontal="center" vertical="center" textRotation="255" wrapText="1"/>
    </xf>
    <xf numFmtId="0" fontId="22" fillId="0" borderId="55" xfId="1" applyFont="1" applyFill="1" applyBorder="1" applyAlignment="1" applyProtection="1">
      <alignment horizontal="center" vertical="center" textRotation="255" wrapText="1"/>
    </xf>
    <xf numFmtId="0" fontId="13" fillId="0" borderId="60" xfId="1" applyFont="1" applyFill="1" applyBorder="1" applyAlignment="1" applyProtection="1">
      <alignment vertical="center" wrapText="1" shrinkToFit="1"/>
    </xf>
    <xf numFmtId="3" fontId="21" fillId="3" borderId="51" xfId="1" applyNumberFormat="1" applyFont="1" applyFill="1" applyBorder="1" applyAlignment="1" applyProtection="1">
      <alignment horizontal="center" vertical="center" shrinkToFit="1"/>
    </xf>
    <xf numFmtId="3" fontId="21" fillId="3" borderId="63" xfId="1" applyNumberFormat="1" applyFont="1" applyFill="1" applyBorder="1" applyAlignment="1" applyProtection="1">
      <alignment horizontal="center" vertical="center" shrinkToFit="1"/>
    </xf>
    <xf numFmtId="3" fontId="21" fillId="3" borderId="52" xfId="1" applyNumberFormat="1" applyFont="1" applyFill="1" applyBorder="1" applyAlignment="1" applyProtection="1">
      <alignment horizontal="center" vertical="center" shrinkToFit="1"/>
    </xf>
    <xf numFmtId="0" fontId="13" fillId="0" borderId="35" xfId="1" applyFont="1" applyFill="1" applyBorder="1" applyAlignment="1" applyProtection="1">
      <alignment horizontal="center" vertical="center" textRotation="255"/>
    </xf>
    <xf numFmtId="0" fontId="13" fillId="0" borderId="48" xfId="1" applyFont="1" applyFill="1" applyBorder="1" applyAlignment="1" applyProtection="1">
      <alignment horizontal="left" vertical="center" wrapText="1"/>
    </xf>
    <xf numFmtId="0" fontId="13" fillId="0" borderId="43" xfId="1" applyFont="1" applyFill="1" applyBorder="1" applyAlignment="1" applyProtection="1">
      <alignment horizontal="left" vertical="center" wrapText="1"/>
    </xf>
    <xf numFmtId="0" fontId="13" fillId="0" borderId="45" xfId="1" applyFont="1" applyFill="1" applyBorder="1" applyAlignment="1" applyProtection="1">
      <alignment horizontal="left" vertical="center" wrapText="1"/>
    </xf>
    <xf numFmtId="3" fontId="21" fillId="3" borderId="80" xfId="1" applyNumberFormat="1" applyFont="1" applyFill="1" applyBorder="1" applyAlignment="1" applyProtection="1">
      <alignment horizontal="center" vertical="center" shrinkToFit="1"/>
    </xf>
    <xf numFmtId="3" fontId="21" fillId="3" borderId="60" xfId="1" applyNumberFormat="1" applyFont="1" applyFill="1" applyBorder="1" applyAlignment="1" applyProtection="1">
      <alignment horizontal="center" vertical="center" shrinkToFit="1"/>
    </xf>
    <xf numFmtId="3" fontId="21" fillId="3" borderId="59" xfId="1" applyNumberFormat="1" applyFont="1" applyFill="1" applyBorder="1" applyAlignment="1" applyProtection="1">
      <alignment horizontal="center" vertical="center" shrinkToFit="1"/>
    </xf>
    <xf numFmtId="3" fontId="21" fillId="3" borderId="61" xfId="1" applyNumberFormat="1" applyFont="1" applyFill="1" applyBorder="1" applyAlignment="1" applyProtection="1">
      <alignment horizontal="center" vertical="center" shrinkToFit="1"/>
    </xf>
    <xf numFmtId="0" fontId="20" fillId="0" borderId="80" xfId="1" applyFont="1" applyFill="1" applyBorder="1" applyAlignment="1" applyProtection="1">
      <alignment horizontal="center" vertical="center"/>
      <protection locked="0"/>
    </xf>
    <xf numFmtId="0" fontId="20" fillId="0" borderId="84" xfId="1" applyFont="1" applyFill="1" applyBorder="1" applyAlignment="1" applyProtection="1">
      <alignment horizontal="center" vertical="center"/>
      <protection locked="0"/>
    </xf>
    <xf numFmtId="0" fontId="13" fillId="0" borderId="56" xfId="1" applyFont="1" applyFill="1" applyBorder="1" applyAlignment="1" applyProtection="1">
      <alignment horizontal="left" vertical="center" shrinkToFit="1"/>
    </xf>
    <xf numFmtId="0" fontId="20" fillId="3" borderId="17" xfId="1" applyFont="1" applyFill="1" applyBorder="1" applyAlignment="1" applyProtection="1">
      <alignment horizontal="center" vertical="center"/>
    </xf>
    <xf numFmtId="0" fontId="20" fillId="3" borderId="18" xfId="1" applyFont="1" applyFill="1" applyBorder="1" applyAlignment="1" applyProtection="1">
      <alignment horizontal="center" vertical="center"/>
    </xf>
    <xf numFmtId="3" fontId="13" fillId="0" borderId="59" xfId="1" applyNumberFormat="1" applyFont="1" applyFill="1" applyBorder="1" applyAlignment="1" applyProtection="1">
      <alignment horizontal="right" vertical="center" shrinkToFit="1"/>
    </xf>
    <xf numFmtId="3" fontId="13" fillId="0" borderId="60" xfId="1" applyNumberFormat="1" applyFont="1" applyFill="1" applyBorder="1" applyAlignment="1" applyProtection="1">
      <alignment horizontal="right" vertical="center" shrinkToFit="1"/>
    </xf>
    <xf numFmtId="3" fontId="13" fillId="0" borderId="61" xfId="1" applyNumberFormat="1" applyFont="1" applyFill="1" applyBorder="1" applyAlignment="1" applyProtection="1">
      <alignment horizontal="right" vertical="center" shrinkToFit="1"/>
    </xf>
    <xf numFmtId="0" fontId="13" fillId="0" borderId="6" xfId="1" applyFont="1" applyFill="1" applyBorder="1" applyAlignment="1" applyProtection="1">
      <alignment horizontal="right" vertical="center" shrinkToFit="1"/>
    </xf>
    <xf numFmtId="0" fontId="13" fillId="0" borderId="7" xfId="1" applyFont="1" applyFill="1" applyBorder="1" applyAlignment="1" applyProtection="1">
      <alignment horizontal="right" vertical="center" shrinkToFit="1"/>
    </xf>
    <xf numFmtId="0" fontId="13" fillId="0" borderId="15" xfId="1" applyFont="1" applyFill="1" applyBorder="1" applyAlignment="1" applyProtection="1">
      <alignment horizontal="left" vertical="center"/>
    </xf>
    <xf numFmtId="0" fontId="13" fillId="0" borderId="13" xfId="1" applyFont="1" applyFill="1" applyBorder="1" applyAlignment="1" applyProtection="1">
      <alignment horizontal="left" vertical="center"/>
    </xf>
    <xf numFmtId="0" fontId="13" fillId="0" borderId="14" xfId="1" applyFont="1" applyFill="1" applyBorder="1" applyAlignment="1" applyProtection="1">
      <alignment horizontal="left" vertical="center"/>
    </xf>
    <xf numFmtId="184" fontId="23" fillId="0" borderId="15" xfId="1" applyNumberFormat="1" applyFont="1" applyFill="1" applyBorder="1" applyAlignment="1" applyProtection="1">
      <alignment horizontal="center" vertical="center" shrinkToFit="1"/>
    </xf>
    <xf numFmtId="184" fontId="23" fillId="0" borderId="13" xfId="1" applyNumberFormat="1" applyFont="1" applyFill="1" applyBorder="1" applyAlignment="1" applyProtection="1">
      <alignment horizontal="center" vertical="center" shrinkToFit="1"/>
    </xf>
    <xf numFmtId="184" fontId="23" fillId="0" borderId="14" xfId="1" applyNumberFormat="1" applyFont="1" applyFill="1" applyBorder="1" applyAlignment="1" applyProtection="1">
      <alignment horizontal="center" vertical="center" shrinkToFit="1"/>
    </xf>
    <xf numFmtId="0" fontId="20" fillId="0" borderId="17" xfId="1" applyFont="1" applyFill="1" applyBorder="1" applyAlignment="1" applyProtection="1">
      <alignment horizontal="center" vertical="center"/>
      <protection locked="0"/>
    </xf>
    <xf numFmtId="0" fontId="20" fillId="0" borderId="18" xfId="1" applyFont="1" applyFill="1" applyBorder="1" applyAlignment="1" applyProtection="1">
      <alignment horizontal="center" vertical="center"/>
      <protection locked="0"/>
    </xf>
    <xf numFmtId="0" fontId="13" fillId="0" borderId="24" xfId="1" applyFont="1" applyFill="1" applyBorder="1" applyAlignment="1" applyProtection="1">
      <alignment horizontal="left" vertical="center"/>
    </xf>
    <xf numFmtId="0" fontId="13" fillId="0" borderId="25" xfId="1" applyFont="1" applyFill="1" applyBorder="1" applyAlignment="1" applyProtection="1">
      <alignment horizontal="left" vertical="center"/>
    </xf>
    <xf numFmtId="0" fontId="13" fillId="0" borderId="26" xfId="1" applyFont="1" applyFill="1" applyBorder="1" applyAlignment="1" applyProtection="1">
      <alignment horizontal="left" vertical="center"/>
    </xf>
    <xf numFmtId="184" fontId="23" fillId="0" borderId="24" xfId="1" applyNumberFormat="1" applyFont="1" applyFill="1" applyBorder="1" applyAlignment="1" applyProtection="1">
      <alignment horizontal="center" vertical="center" shrinkToFit="1"/>
    </xf>
    <xf numFmtId="184" fontId="23" fillId="0" borderId="25" xfId="1" applyNumberFormat="1" applyFont="1" applyFill="1" applyBorder="1" applyAlignment="1" applyProtection="1">
      <alignment horizontal="center" vertical="center" shrinkToFit="1"/>
    </xf>
    <xf numFmtId="184" fontId="23" fillId="0" borderId="26" xfId="1" applyNumberFormat="1" applyFont="1" applyFill="1" applyBorder="1" applyAlignment="1" applyProtection="1">
      <alignment horizontal="center" vertical="center" shrinkToFit="1"/>
    </xf>
    <xf numFmtId="187" fontId="27" fillId="0" borderId="36" xfId="6" applyNumberFormat="1" applyFont="1" applyBorder="1" applyAlignment="1">
      <alignment horizontal="right" vertical="center"/>
    </xf>
    <xf numFmtId="187" fontId="27" fillId="0" borderId="62" xfId="6" applyNumberFormat="1" applyFont="1" applyBorder="1" applyAlignment="1">
      <alignment horizontal="right" vertical="center"/>
    </xf>
    <xf numFmtId="185" fontId="27" fillId="4" borderId="55" xfId="6" applyNumberFormat="1" applyFont="1" applyFill="1" applyBorder="1" applyAlignment="1">
      <alignment horizontal="center" vertical="center"/>
    </xf>
    <xf numFmtId="191" fontId="27" fillId="0" borderId="36" xfId="6" applyNumberFormat="1" applyFont="1" applyBorder="1" applyAlignment="1">
      <alignment horizontal="right" vertical="center" wrapText="1"/>
    </xf>
    <xf numFmtId="191" fontId="27" fillId="0" borderId="62" xfId="6" applyNumberFormat="1" applyFont="1" applyBorder="1" applyAlignment="1">
      <alignment horizontal="right" vertical="center" wrapText="1"/>
    </xf>
    <xf numFmtId="185" fontId="27" fillId="0" borderId="55" xfId="6" applyNumberFormat="1" applyFont="1" applyBorder="1" applyAlignment="1">
      <alignment horizontal="center" vertical="center"/>
    </xf>
    <xf numFmtId="192" fontId="27" fillId="0" borderId="36" xfId="6" applyNumberFormat="1" applyFont="1" applyBorder="1" applyAlignment="1">
      <alignment horizontal="right" vertical="center"/>
    </xf>
    <xf numFmtId="192" fontId="27" fillId="0" borderId="62" xfId="6" applyNumberFormat="1" applyFont="1" applyBorder="1" applyAlignment="1">
      <alignment horizontal="right" vertical="center"/>
    </xf>
    <xf numFmtId="189" fontId="27" fillId="4" borderId="36" xfId="6" applyNumberFormat="1" applyFont="1" applyFill="1" applyBorder="1" applyAlignment="1">
      <alignment horizontal="right" vertical="center"/>
    </xf>
    <xf numFmtId="189" fontId="27" fillId="4" borderId="62" xfId="6" applyNumberFormat="1" applyFont="1" applyFill="1" applyBorder="1" applyAlignment="1">
      <alignment horizontal="right" vertical="center"/>
    </xf>
    <xf numFmtId="190" fontId="27" fillId="4" borderId="36" xfId="6" applyNumberFormat="1" applyFont="1" applyFill="1" applyBorder="1" applyAlignment="1">
      <alignment horizontal="right" vertical="center"/>
    </xf>
    <xf numFmtId="190" fontId="27" fillId="4" borderId="62" xfId="6" applyNumberFormat="1" applyFont="1" applyFill="1" applyBorder="1" applyAlignment="1">
      <alignment horizontal="right" vertical="center"/>
    </xf>
    <xf numFmtId="186" fontId="27" fillId="0" borderId="36" xfId="6" applyNumberFormat="1" applyFont="1" applyBorder="1" applyAlignment="1">
      <alignment horizontal="right" vertical="center"/>
    </xf>
    <xf numFmtId="186" fontId="27" fillId="0" borderId="62" xfId="6" applyNumberFormat="1" applyFont="1" applyBorder="1" applyAlignment="1">
      <alignment horizontal="right" vertical="center"/>
    </xf>
    <xf numFmtId="185" fontId="27" fillId="0" borderId="55" xfId="6" applyNumberFormat="1" applyFont="1" applyFill="1" applyBorder="1" applyAlignment="1">
      <alignment horizontal="center" vertical="center"/>
    </xf>
    <xf numFmtId="3" fontId="27" fillId="4" borderId="36" xfId="6" applyNumberFormat="1" applyFont="1" applyFill="1" applyBorder="1" applyAlignment="1">
      <alignment horizontal="center" vertical="center" wrapText="1"/>
    </xf>
    <xf numFmtId="3" fontId="27" fillId="4" borderId="62" xfId="6" applyNumberFormat="1" applyFont="1" applyFill="1" applyBorder="1" applyAlignment="1">
      <alignment horizontal="center" vertical="center" wrapText="1"/>
    </xf>
    <xf numFmtId="3" fontId="27" fillId="4" borderId="64" xfId="6" applyNumberFormat="1" applyFont="1" applyFill="1" applyBorder="1" applyAlignment="1">
      <alignment horizontal="center" vertical="center" wrapText="1"/>
    </xf>
    <xf numFmtId="3" fontId="27" fillId="4" borderId="67" xfId="6" applyNumberFormat="1" applyFont="1" applyFill="1" applyBorder="1" applyAlignment="1">
      <alignment horizontal="center" vertical="center" wrapText="1"/>
    </xf>
    <xf numFmtId="186" fontId="27" fillId="4" borderId="36" xfId="6" applyNumberFormat="1" applyFont="1" applyFill="1" applyBorder="1" applyAlignment="1">
      <alignment horizontal="right" vertical="center"/>
    </xf>
    <xf numFmtId="186" fontId="27" fillId="4" borderId="62" xfId="6" applyNumberFormat="1" applyFont="1" applyFill="1" applyBorder="1" applyAlignment="1">
      <alignment horizontal="right" vertical="center"/>
    </xf>
    <xf numFmtId="187" fontId="27" fillId="4" borderId="36" xfId="6" applyNumberFormat="1" applyFont="1" applyFill="1" applyBorder="1" applyAlignment="1">
      <alignment horizontal="right" vertical="center" shrinkToFit="1"/>
    </xf>
    <xf numFmtId="187" fontId="27" fillId="4" borderId="62" xfId="6" applyNumberFormat="1" applyFont="1" applyFill="1" applyBorder="1" applyAlignment="1">
      <alignment horizontal="right" vertical="center" shrinkToFit="1"/>
    </xf>
    <xf numFmtId="185" fontId="27" fillId="4" borderId="28" xfId="6" applyNumberFormat="1" applyFont="1" applyFill="1" applyBorder="1" applyAlignment="1">
      <alignment horizontal="center" vertical="center"/>
    </xf>
    <xf numFmtId="185" fontId="27" fillId="0" borderId="28" xfId="6" applyNumberFormat="1" applyFont="1" applyFill="1" applyBorder="1" applyAlignment="1">
      <alignment horizontal="center" vertical="center"/>
    </xf>
    <xf numFmtId="3" fontId="27" fillId="0" borderId="36" xfId="6" applyNumberFormat="1" applyFont="1" applyFill="1" applyBorder="1" applyAlignment="1">
      <alignment horizontal="center" vertical="center" wrapText="1"/>
    </xf>
    <xf numFmtId="3" fontId="27" fillId="0" borderId="62" xfId="6" applyNumberFormat="1" applyFont="1" applyFill="1" applyBorder="1" applyAlignment="1">
      <alignment horizontal="center" vertical="center" wrapText="1"/>
    </xf>
    <xf numFmtId="3" fontId="27" fillId="0" borderId="64" xfId="6" applyNumberFormat="1" applyFont="1" applyFill="1" applyBorder="1" applyAlignment="1">
      <alignment horizontal="center" vertical="center" wrapText="1"/>
    </xf>
    <xf numFmtId="3" fontId="27" fillId="0" borderId="67" xfId="6" applyNumberFormat="1" applyFont="1" applyFill="1" applyBorder="1" applyAlignment="1">
      <alignment horizontal="center" vertical="center" wrapText="1"/>
    </xf>
    <xf numFmtId="3" fontId="27" fillId="0" borderId="36" xfId="6" applyNumberFormat="1" applyFont="1" applyBorder="1" applyAlignment="1">
      <alignment horizontal="right" vertical="center"/>
    </xf>
    <xf numFmtId="3" fontId="27" fillId="0" borderId="62" xfId="6" applyNumberFormat="1" applyFont="1" applyBorder="1" applyAlignment="1">
      <alignment horizontal="right" vertical="center"/>
    </xf>
    <xf numFmtId="3" fontId="27" fillId="0" borderId="35" xfId="6" applyNumberFormat="1" applyFont="1" applyFill="1" applyBorder="1" applyAlignment="1">
      <alignment horizontal="center" vertical="center" wrapText="1"/>
    </xf>
    <xf numFmtId="3" fontId="27" fillId="0" borderId="55" xfId="6" applyNumberFormat="1" applyFont="1" applyFill="1" applyBorder="1" applyAlignment="1">
      <alignment horizontal="center" vertical="center" wrapText="1"/>
    </xf>
    <xf numFmtId="186" fontId="27" fillId="0" borderId="29" xfId="6" applyNumberFormat="1" applyFont="1" applyFill="1" applyBorder="1" applyAlignment="1">
      <alignment horizontal="center" vertical="center" wrapText="1"/>
    </xf>
    <xf numFmtId="186" fontId="27" fillId="0" borderId="31" xfId="6" applyNumberFormat="1" applyFont="1" applyFill="1" applyBorder="1" applyAlignment="1">
      <alignment horizontal="center" vertical="center" wrapText="1"/>
    </xf>
    <xf numFmtId="186" fontId="27" fillId="0" borderId="30" xfId="6" applyNumberFormat="1" applyFont="1" applyFill="1" applyBorder="1" applyAlignment="1">
      <alignment horizontal="center" vertical="center" wrapText="1"/>
    </xf>
    <xf numFmtId="3" fontId="27" fillId="0" borderId="24" xfId="6" applyNumberFormat="1" applyFont="1" applyFill="1" applyBorder="1" applyAlignment="1">
      <alignment horizontal="center" vertical="center" wrapText="1"/>
    </xf>
    <xf numFmtId="3" fontId="27" fillId="0" borderId="26" xfId="6" applyNumberFormat="1" applyFont="1" applyFill="1" applyBorder="1" applyAlignment="1">
      <alignment horizontal="center" vertical="center" wrapText="1"/>
    </xf>
    <xf numFmtId="3" fontId="27" fillId="0" borderId="27" xfId="6" applyNumberFormat="1" applyFont="1" applyFill="1" applyBorder="1" applyAlignment="1">
      <alignment horizontal="center" vertical="center" wrapText="1"/>
    </xf>
    <xf numFmtId="3" fontId="27" fillId="0" borderId="28" xfId="6" applyNumberFormat="1" applyFont="1" applyFill="1" applyBorder="1" applyAlignment="1">
      <alignment horizontal="center" vertical="center" wrapText="1"/>
    </xf>
    <xf numFmtId="3" fontId="27" fillId="0" borderId="24" xfId="6" applyNumberFormat="1" applyFont="1" applyFill="1" applyBorder="1" applyAlignment="1">
      <alignment horizontal="center" vertical="center"/>
    </xf>
    <xf numFmtId="3" fontId="27" fillId="0" borderId="25" xfId="6" applyNumberFormat="1" applyFont="1" applyFill="1" applyBorder="1" applyAlignment="1">
      <alignment horizontal="center" vertical="center"/>
    </xf>
    <xf numFmtId="3" fontId="27" fillId="0" borderId="26" xfId="6" applyNumberFormat="1" applyFont="1" applyFill="1" applyBorder="1" applyAlignment="1">
      <alignment horizontal="center" vertical="center"/>
    </xf>
    <xf numFmtId="3" fontId="27" fillId="0" borderId="27" xfId="6" applyNumberFormat="1" applyFont="1" applyFill="1" applyBorder="1" applyAlignment="1">
      <alignment horizontal="center" vertical="center"/>
    </xf>
    <xf numFmtId="3" fontId="27" fillId="0" borderId="0" xfId="6" applyNumberFormat="1" applyFont="1" applyFill="1" applyBorder="1" applyAlignment="1">
      <alignment horizontal="center" vertical="center"/>
    </xf>
    <xf numFmtId="3" fontId="27" fillId="0" borderId="28" xfId="6" applyNumberFormat="1" applyFont="1" applyFill="1" applyBorder="1" applyAlignment="1">
      <alignment horizontal="center" vertical="center"/>
    </xf>
    <xf numFmtId="3" fontId="27" fillId="0" borderId="36" xfId="6" applyNumberFormat="1" applyFont="1" applyFill="1" applyBorder="1" applyAlignment="1">
      <alignment horizontal="center" vertical="center" shrinkToFit="1"/>
    </xf>
    <xf numFmtId="3" fontId="27" fillId="0" borderId="55" xfId="6" applyNumberFormat="1" applyFont="1" applyFill="1" applyBorder="1" applyAlignment="1">
      <alignment horizontal="center" vertical="center" shrinkToFit="1"/>
    </xf>
    <xf numFmtId="185" fontId="27" fillId="0" borderId="36" xfId="6" applyNumberFormat="1" applyFont="1" applyFill="1" applyBorder="1" applyAlignment="1">
      <alignment horizontal="center" vertical="center" shrinkToFit="1"/>
    </xf>
    <xf numFmtId="185" fontId="27" fillId="0" borderId="55" xfId="6" applyNumberFormat="1" applyFont="1" applyFill="1" applyBorder="1" applyAlignment="1">
      <alignment horizontal="center" vertical="center" shrinkToFit="1"/>
    </xf>
    <xf numFmtId="3" fontId="27" fillId="0" borderId="25" xfId="6" applyNumberFormat="1" applyFont="1" applyFill="1" applyBorder="1" applyAlignment="1">
      <alignment horizontal="center" vertical="center" wrapText="1"/>
    </xf>
    <xf numFmtId="3" fontId="27" fillId="0" borderId="0" xfId="6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/>
    </xf>
    <xf numFmtId="197" fontId="31" fillId="0" borderId="30" xfId="7" applyNumberFormat="1" applyFont="1" applyFill="1" applyBorder="1" applyAlignment="1">
      <alignment horizontal="center" vertical="top" wrapText="1"/>
    </xf>
    <xf numFmtId="197" fontId="31" fillId="0" borderId="31" xfId="7" applyNumberFormat="1" applyFont="1" applyFill="1" applyBorder="1" applyAlignment="1">
      <alignment horizontal="center" vertical="top" wrapText="1"/>
    </xf>
    <xf numFmtId="198" fontId="31" fillId="0" borderId="35" xfId="7" applyNumberFormat="1" applyFont="1" applyFill="1" applyBorder="1" applyAlignment="1">
      <alignment horizontal="center" vertical="center" wrapText="1"/>
    </xf>
    <xf numFmtId="198" fontId="31" fillId="0" borderId="15" xfId="7" applyNumberFormat="1" applyFont="1" applyFill="1" applyBorder="1" applyAlignment="1">
      <alignment horizontal="center" vertical="center" wrapText="1"/>
    </xf>
    <xf numFmtId="197" fontId="31" fillId="0" borderId="35" xfId="7" applyNumberFormat="1" applyFont="1" applyFill="1" applyBorder="1" applyAlignment="1">
      <alignment horizontal="center" vertical="center" wrapText="1"/>
    </xf>
    <xf numFmtId="197" fontId="31" fillId="0" borderId="15" xfId="7" applyNumberFormat="1" applyFont="1" applyFill="1" applyBorder="1" applyAlignment="1">
      <alignment horizontal="center" vertical="center" wrapText="1"/>
    </xf>
    <xf numFmtId="0" fontId="31" fillId="0" borderId="24" xfId="7" applyFont="1" applyFill="1" applyBorder="1" applyAlignment="1">
      <alignment vertical="center" wrapText="1"/>
    </xf>
    <xf numFmtId="0" fontId="31" fillId="0" borderId="27" xfId="7" applyFont="1" applyFill="1" applyBorder="1" applyAlignment="1">
      <alignment vertical="center" wrapText="1"/>
    </xf>
    <xf numFmtId="0" fontId="31" fillId="0" borderId="29" xfId="7" applyFont="1" applyFill="1" applyBorder="1" applyAlignment="1">
      <alignment vertical="center" wrapText="1"/>
    </xf>
    <xf numFmtId="0" fontId="24" fillId="0" borderId="24" xfId="7" applyFont="1" applyFill="1" applyBorder="1" applyAlignment="1">
      <alignment vertical="center" wrapText="1"/>
    </xf>
    <xf numFmtId="0" fontId="24" fillId="0" borderId="25" xfId="7" applyFont="1" applyFill="1" applyBorder="1" applyAlignment="1">
      <alignment vertical="center" wrapText="1"/>
    </xf>
    <xf numFmtId="0" fontId="24" fillId="0" borderId="29" xfId="7" applyFont="1" applyFill="1" applyBorder="1" applyAlignment="1">
      <alignment vertical="center" wrapText="1"/>
    </xf>
    <xf numFmtId="0" fontId="24" fillId="0" borderId="30" xfId="7" applyFont="1" applyFill="1" applyBorder="1" applyAlignment="1">
      <alignment vertical="center" wrapText="1"/>
    </xf>
    <xf numFmtId="3" fontId="31" fillId="0" borderId="25" xfId="7" applyNumberFormat="1" applyFont="1" applyFill="1" applyBorder="1" applyAlignment="1">
      <alignment horizontal="left" wrapText="1"/>
    </xf>
    <xf numFmtId="0" fontId="24" fillId="0" borderId="35" xfId="7" applyFont="1" applyFill="1" applyBorder="1" applyAlignment="1">
      <alignment vertical="center" wrapText="1"/>
    </xf>
    <xf numFmtId="0" fontId="31" fillId="0" borderId="15" xfId="7" applyFont="1" applyFill="1" applyBorder="1" applyAlignment="1">
      <alignment horizontal="distributed" vertical="center" wrapText="1"/>
    </xf>
    <xf numFmtId="0" fontId="31" fillId="0" borderId="13" xfId="7" applyFont="1" applyFill="1" applyBorder="1" applyAlignment="1">
      <alignment horizontal="distributed" vertical="center" wrapText="1"/>
    </xf>
    <xf numFmtId="3" fontId="31" fillId="0" borderId="13" xfId="7" applyNumberFormat="1" applyFont="1" applyFill="1" applyBorder="1" applyAlignment="1">
      <alignment horizontal="right" vertical="center" wrapText="1"/>
    </xf>
    <xf numFmtId="3" fontId="31" fillId="0" borderId="14" xfId="7" applyNumberFormat="1" applyFont="1" applyFill="1" applyBorder="1" applyAlignment="1">
      <alignment horizontal="right" vertical="center" wrapText="1"/>
    </xf>
    <xf numFmtId="0" fontId="31" fillId="0" borderId="15" xfId="7" applyFont="1" applyFill="1" applyBorder="1" applyAlignment="1">
      <alignment horizontal="center" vertical="center" wrapText="1"/>
    </xf>
    <xf numFmtId="0" fontId="31" fillId="0" borderId="13" xfId="7" applyFont="1" applyFill="1" applyBorder="1" applyAlignment="1">
      <alignment horizontal="center" vertical="center" wrapText="1"/>
    </xf>
    <xf numFmtId="0" fontId="31" fillId="0" borderId="14" xfId="7" applyFont="1" applyFill="1" applyBorder="1" applyAlignment="1">
      <alignment horizontal="center" vertical="center" wrapText="1"/>
    </xf>
    <xf numFmtId="3" fontId="31" fillId="0" borderId="35" xfId="7" applyNumberFormat="1" applyFont="1" applyFill="1" applyBorder="1" applyAlignment="1">
      <alignment horizontal="center" vertical="center" wrapText="1"/>
    </xf>
    <xf numFmtId="3" fontId="31" fillId="0" borderId="15" xfId="7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0" fontId="32" fillId="0" borderId="27" xfId="0" applyFont="1" applyFill="1" applyBorder="1" applyAlignment="1">
      <alignment vertical="center" wrapText="1"/>
    </xf>
    <xf numFmtId="0" fontId="32" fillId="0" borderId="29" xfId="0" applyFont="1" applyFill="1" applyBorder="1" applyAlignment="1">
      <alignment vertical="center" wrapText="1"/>
    </xf>
    <xf numFmtId="0" fontId="0" fillId="0" borderId="25" xfId="0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15" fillId="0" borderId="36" xfId="0" applyFont="1" applyFill="1" applyBorder="1" applyAlignment="1">
      <alignment vertical="center" wrapText="1"/>
    </xf>
    <xf numFmtId="0" fontId="0" fillId="0" borderId="55" xfId="0" applyFill="1" applyBorder="1" applyAlignment="1">
      <alignment vertical="center" wrapText="1"/>
    </xf>
    <xf numFmtId="0" fontId="0" fillId="0" borderId="62" xfId="0" applyFill="1" applyBorder="1" applyAlignment="1">
      <alignment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 wrapText="1"/>
    </xf>
    <xf numFmtId="186" fontId="24" fillId="0" borderId="36" xfId="7" applyNumberFormat="1" applyFont="1" applyFill="1" applyBorder="1" applyAlignment="1">
      <alignment horizontal="left" vertical="center"/>
    </xf>
    <xf numFmtId="186" fontId="24" fillId="0" borderId="55" xfId="7" applyNumberFormat="1" applyFont="1" applyFill="1" applyBorder="1" applyAlignment="1">
      <alignment horizontal="left" vertical="center"/>
    </xf>
    <xf numFmtId="186" fontId="24" fillId="0" borderId="62" xfId="7" applyNumberFormat="1" applyFont="1" applyFill="1" applyBorder="1" applyAlignment="1">
      <alignment horizontal="left" vertical="center"/>
    </xf>
    <xf numFmtId="3" fontId="31" fillId="0" borderId="0" xfId="7" applyNumberFormat="1" applyFont="1" applyFill="1" applyBorder="1" applyAlignment="1">
      <alignment horizontal="right" vertical="center" wrapText="1"/>
    </xf>
    <xf numFmtId="196" fontId="31" fillId="0" borderId="0" xfId="7" applyNumberFormat="1" applyFont="1" applyFill="1" applyBorder="1" applyAlignment="1">
      <alignment horizontal="center" vertical="center"/>
    </xf>
    <xf numFmtId="0" fontId="31" fillId="0" borderId="30" xfId="7" applyFont="1" applyFill="1" applyBorder="1" applyAlignment="1">
      <alignment horizontal="left" vertical="center" wrapText="1"/>
    </xf>
    <xf numFmtId="0" fontId="31" fillId="0" borderId="31" xfId="7" applyFont="1" applyFill="1" applyBorder="1" applyAlignment="1">
      <alignment horizontal="left" vertical="center" wrapText="1"/>
    </xf>
    <xf numFmtId="186" fontId="31" fillId="0" borderId="24" xfId="7" applyNumberFormat="1" applyFont="1" applyFill="1" applyBorder="1" applyAlignment="1">
      <alignment horizontal="left" vertical="center" wrapText="1"/>
    </xf>
    <xf numFmtId="186" fontId="31" fillId="0" borderId="27" xfId="7" applyNumberFormat="1" applyFont="1" applyFill="1" applyBorder="1" applyAlignment="1">
      <alignment horizontal="left" vertical="center"/>
    </xf>
    <xf numFmtId="186" fontId="31" fillId="0" borderId="29" xfId="7" applyNumberFormat="1" applyFont="1" applyFill="1" applyBorder="1" applyAlignment="1">
      <alignment horizontal="left" vertical="center"/>
    </xf>
    <xf numFmtId="0" fontId="31" fillId="0" borderId="24" xfId="7" applyFont="1" applyFill="1" applyBorder="1" applyAlignment="1">
      <alignment horizontal="center" vertical="center"/>
    </xf>
    <xf numFmtId="0" fontId="31" fillId="0" borderId="27" xfId="7" applyFont="1" applyFill="1" applyBorder="1" applyAlignment="1">
      <alignment horizontal="center" vertical="center"/>
    </xf>
    <xf numFmtId="0" fontId="31" fillId="0" borderId="29" xfId="7" applyFont="1" applyFill="1" applyBorder="1" applyAlignment="1">
      <alignment horizontal="center" vertical="center"/>
    </xf>
    <xf numFmtId="0" fontId="31" fillId="0" borderId="25" xfId="7" applyFont="1" applyFill="1" applyBorder="1" applyAlignment="1">
      <alignment horizontal="center" wrapText="1"/>
    </xf>
    <xf numFmtId="0" fontId="31" fillId="0" borderId="25" xfId="7" applyFont="1" applyFill="1" applyBorder="1" applyAlignment="1">
      <alignment horizontal="center"/>
    </xf>
    <xf numFmtId="0" fontId="31" fillId="0" borderId="36" xfId="7" applyFont="1" applyFill="1" applyBorder="1" applyAlignment="1">
      <alignment horizontal="center" vertical="center"/>
    </xf>
    <xf numFmtId="0" fontId="31" fillId="0" borderId="55" xfId="7" applyFont="1" applyFill="1" applyBorder="1" applyAlignment="1">
      <alignment horizontal="center" vertical="center"/>
    </xf>
    <xf numFmtId="0" fontId="31" fillId="0" borderId="62" xfId="7" applyFont="1" applyFill="1" applyBorder="1" applyAlignment="1">
      <alignment horizontal="center" vertical="center"/>
    </xf>
    <xf numFmtId="0" fontId="31" fillId="0" borderId="30" xfId="7" applyFont="1" applyFill="1" applyBorder="1" applyAlignment="1">
      <alignment horizontal="left" vertical="top" wrapText="1"/>
    </xf>
    <xf numFmtId="0" fontId="31" fillId="0" borderId="31" xfId="7" applyFont="1" applyFill="1" applyBorder="1" applyAlignment="1">
      <alignment horizontal="left" vertical="top" wrapText="1"/>
    </xf>
    <xf numFmtId="186" fontId="31" fillId="0" borderId="24" xfId="7" applyNumberFormat="1" applyFont="1" applyFill="1" applyBorder="1" applyAlignment="1">
      <alignment horizontal="left" vertical="center"/>
    </xf>
    <xf numFmtId="186" fontId="31" fillId="0" borderId="35" xfId="0" applyNumberFormat="1" applyFont="1" applyFill="1" applyBorder="1" applyAlignment="1">
      <alignment horizontal="center" vertical="center"/>
    </xf>
  </cellXfs>
  <cellStyles count="8">
    <cellStyle name="パーセント 2 2" xfId="3"/>
    <cellStyle name="パーセント 3" xfId="4"/>
    <cellStyle name="桁区切り 3" xfId="5"/>
    <cellStyle name="標準" xfId="0" builtinId="0"/>
    <cellStyle name="標準 2 3" xfId="7"/>
    <cellStyle name="標準 4 2" xfId="6"/>
    <cellStyle name="標準 7" xfId="2"/>
    <cellStyle name="標準 8" xfId="1"/>
  </cellStyles>
  <dxfs count="2">
    <dxf>
      <fill>
        <patternFill>
          <bgColor rgb="FFFF0000"/>
        </patternFill>
      </fill>
    </dxf>
    <dxf>
      <fill>
        <patternFill>
          <bgColor theme="4"/>
        </patternFill>
      </fill>
    </dxf>
  </dxfs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31038;&#20250;&#12539;&#25588;&#35703;&#23616;&#38556;&#23475;&#20445;&#20581;&#31119;&#31049;&#37096;&#38556;&#23475;&#31119;&#31049;&#35506;\DOCUME~1\HTFFW\LOCALS~1\Temp\DxExp\210220&#9632;&#26368;&#26032;&#29256;&#9632;&#26032;&#26087;&#23550;&#29031;&#9632;\&#9312;20080226&#12288;H20%2004%20&#29256;&#38556;&#23475;&#32773;&#31639;&#23450;&#27083;&#36896;&#35211;&#12360;&#28040;&#12375;&#2925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引上率"/>
      <sheetName val="目次１"/>
      <sheetName val="１居宅介護"/>
      <sheetName val="２重度訪問介護"/>
      <sheetName val="３行動援護"/>
      <sheetName val="４重度包括"/>
      <sheetName val="５療養介護"/>
      <sheetName val="６生活介護"/>
      <sheetName val="７児童デイ"/>
      <sheetName val="８短期入所"/>
      <sheetName val="９共同生活介護"/>
      <sheetName val="１０施設入所支援"/>
      <sheetName val="１１共同生活援助"/>
      <sheetName val="１２自立訓練（機能）"/>
      <sheetName val="１３自立訓練（生活）"/>
      <sheetName val="１４宿泊型自立訓練"/>
      <sheetName val="１５就労移行支援"/>
      <sheetName val="１６就労移行支援（養成）"/>
      <sheetName val="１７就労継続支援Ａ型"/>
      <sheetName val="１８就労継続支援Ｂ型"/>
      <sheetName val="１９相談支援"/>
      <sheetName val="２０身体入所更生"/>
      <sheetName val="２１身体通所更生"/>
      <sheetName val="２２身体入所療護"/>
      <sheetName val="２３身体通所療護"/>
      <sheetName val="２４身体入所授産"/>
      <sheetName val="２５身体通所授産"/>
      <sheetName val="２６知的入所更生"/>
      <sheetName val="２７知的通所更生"/>
      <sheetName val="２８知的入所授産"/>
      <sheetName val="２９知的通所授産"/>
      <sheetName val="３０知的通勤寮"/>
    </sheetNames>
    <sheetDataSet>
      <sheetData sheetId="0">
        <row r="2">
          <cell r="B2">
            <v>4.5999999999999999E-2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1"/>
  <sheetViews>
    <sheetView tabSelected="1" view="pageBreakPreview" topLeftCell="A25" zoomScaleNormal="100" zoomScaleSheetLayoutView="100" workbookViewId="0">
      <selection activeCell="U31" sqref="U31:X31"/>
    </sheetView>
  </sheetViews>
  <sheetFormatPr defaultRowHeight="13.5"/>
  <cols>
    <col min="1" max="1" width="2.75" style="164" customWidth="1"/>
    <col min="2" max="2" width="3.625" style="164" customWidth="1"/>
    <col min="3" max="32" width="2.75" style="164" customWidth="1"/>
    <col min="33" max="33" width="3" style="164" customWidth="1"/>
    <col min="34" max="35" width="9" style="164"/>
    <col min="36" max="39" width="9" style="164" customWidth="1"/>
    <col min="40" max="48" width="9" style="164" hidden="1" customWidth="1"/>
    <col min="49" max="49" width="9" style="164" customWidth="1"/>
    <col min="50" max="16384" width="9" style="164"/>
  </cols>
  <sheetData>
    <row r="1" spans="1:47" ht="14.25" thickBot="1">
      <c r="R1" s="1"/>
      <c r="S1" s="190"/>
      <c r="T1" s="190"/>
      <c r="U1" s="191">
        <f ca="1">TODAY()</f>
        <v>43279</v>
      </c>
      <c r="V1" s="191"/>
      <c r="W1" s="191"/>
      <c r="X1" s="191"/>
      <c r="Y1" s="191"/>
      <c r="Z1" s="191"/>
      <c r="AA1" s="191"/>
      <c r="AB1" s="2"/>
      <c r="AC1" s="192"/>
      <c r="AD1" s="192"/>
      <c r="AE1" s="192"/>
      <c r="AF1" s="3" t="s">
        <v>0</v>
      </c>
      <c r="AL1" s="1"/>
      <c r="AM1" s="3"/>
      <c r="AN1" s="3"/>
      <c r="AO1" s="1" t="s">
        <v>1</v>
      </c>
      <c r="AP1" s="1"/>
    </row>
    <row r="2" spans="1:47" ht="14.25" customHeight="1">
      <c r="B2" s="248" t="s">
        <v>222</v>
      </c>
      <c r="C2" s="249"/>
      <c r="D2" s="249"/>
      <c r="E2" s="249"/>
      <c r="F2" s="249"/>
      <c r="G2" s="250"/>
      <c r="R2" s="257" t="s">
        <v>2</v>
      </c>
      <c r="S2" s="258"/>
      <c r="T2" s="258"/>
      <c r="U2" s="259"/>
      <c r="V2" s="260" t="s">
        <v>222</v>
      </c>
      <c r="W2" s="261"/>
      <c r="X2" s="261"/>
      <c r="Y2" s="261"/>
      <c r="Z2" s="261"/>
      <c r="AA2" s="261"/>
      <c r="AB2" s="261"/>
      <c r="AC2" s="261"/>
      <c r="AD2" s="261"/>
      <c r="AE2" s="261"/>
      <c r="AF2" s="262"/>
      <c r="AL2" s="1"/>
      <c r="AM2" s="3"/>
      <c r="AN2" s="3"/>
      <c r="AO2" s="1">
        <v>1</v>
      </c>
      <c r="AP2" s="1">
        <v>15</v>
      </c>
    </row>
    <row r="3" spans="1:47" ht="14.25" customHeight="1">
      <c r="B3" s="251"/>
      <c r="C3" s="252"/>
      <c r="D3" s="252"/>
      <c r="E3" s="252"/>
      <c r="F3" s="252"/>
      <c r="G3" s="253"/>
      <c r="R3" s="196" t="s">
        <v>3</v>
      </c>
      <c r="S3" s="197"/>
      <c r="T3" s="197"/>
      <c r="U3" s="198"/>
      <c r="V3" s="263"/>
      <c r="W3" s="264"/>
      <c r="X3" s="264"/>
      <c r="Y3" s="264"/>
      <c r="Z3" s="264"/>
      <c r="AA3" s="264"/>
      <c r="AB3" s="264"/>
      <c r="AC3" s="264"/>
      <c r="AD3" s="264"/>
      <c r="AE3" s="264"/>
      <c r="AF3" s="265"/>
      <c r="AL3" s="1"/>
      <c r="AM3" s="3"/>
      <c r="AN3" s="3"/>
      <c r="AO3" s="4">
        <v>16</v>
      </c>
      <c r="AP3" s="4">
        <v>25</v>
      </c>
    </row>
    <row r="4" spans="1:47" ht="14.25" customHeight="1">
      <c r="B4" s="251"/>
      <c r="C4" s="252"/>
      <c r="D4" s="252"/>
      <c r="E4" s="252"/>
      <c r="F4" s="252"/>
      <c r="G4" s="253"/>
      <c r="R4" s="196" t="s">
        <v>5</v>
      </c>
      <c r="S4" s="197"/>
      <c r="T4" s="197"/>
      <c r="U4" s="198"/>
      <c r="V4" s="276"/>
      <c r="W4" s="277"/>
      <c r="X4" s="277"/>
      <c r="Y4" s="277"/>
      <c r="Z4" s="277"/>
      <c r="AA4" s="277"/>
      <c r="AB4" s="277"/>
      <c r="AC4" s="277"/>
      <c r="AD4" s="277"/>
      <c r="AE4" s="277"/>
      <c r="AF4" s="278"/>
      <c r="AL4" s="1"/>
      <c r="AO4" s="4">
        <v>26</v>
      </c>
      <c r="AP4" s="4">
        <v>35</v>
      </c>
      <c r="AT4" s="5" t="s">
        <v>4</v>
      </c>
      <c r="AU4" s="3" t="e">
        <f>$AA$15&amp;AT4</f>
        <v>#N/A</v>
      </c>
    </row>
    <row r="5" spans="1:47" ht="14.25" customHeight="1">
      <c r="B5" s="251"/>
      <c r="C5" s="252"/>
      <c r="D5" s="252"/>
      <c r="E5" s="252"/>
      <c r="F5" s="252"/>
      <c r="G5" s="253"/>
      <c r="R5" s="206" t="s">
        <v>7</v>
      </c>
      <c r="S5" s="207"/>
      <c r="T5" s="207"/>
      <c r="U5" s="208"/>
      <c r="V5" s="279"/>
      <c r="W5" s="280"/>
      <c r="X5" s="280"/>
      <c r="Y5" s="280"/>
      <c r="Z5" s="280"/>
      <c r="AA5" s="280"/>
      <c r="AB5" s="280"/>
      <c r="AC5" s="280"/>
      <c r="AD5" s="280"/>
      <c r="AE5" s="280"/>
      <c r="AF5" s="281"/>
      <c r="AL5" s="1"/>
      <c r="AO5" s="4">
        <v>36</v>
      </c>
      <c r="AP5" s="4">
        <v>45</v>
      </c>
      <c r="AT5" s="6" t="s">
        <v>6</v>
      </c>
      <c r="AU5" s="3" t="e">
        <f>$AA$15&amp;AT5</f>
        <v>#N/A</v>
      </c>
    </row>
    <row r="6" spans="1:47" ht="15" customHeight="1" thickBot="1">
      <c r="B6" s="254"/>
      <c r="C6" s="255"/>
      <c r="D6" s="255"/>
      <c r="E6" s="255"/>
      <c r="F6" s="255"/>
      <c r="G6" s="256"/>
      <c r="R6" s="209" t="s">
        <v>9</v>
      </c>
      <c r="S6" s="210"/>
      <c r="T6" s="210"/>
      <c r="U6" s="211"/>
      <c r="V6" s="212"/>
      <c r="W6" s="213"/>
      <c r="X6" s="213"/>
      <c r="Y6" s="213"/>
      <c r="Z6" s="213"/>
      <c r="AA6" s="213"/>
      <c r="AB6" s="213"/>
      <c r="AC6" s="213"/>
      <c r="AD6" s="213"/>
      <c r="AE6" s="213"/>
      <c r="AF6" s="214"/>
      <c r="AL6" s="1"/>
      <c r="AO6" s="4">
        <v>46</v>
      </c>
      <c r="AP6" s="4">
        <v>60</v>
      </c>
      <c r="AT6" s="6" t="s">
        <v>8</v>
      </c>
      <c r="AU6" s="3" t="e">
        <f>$AA$15&amp;"１，２歳児"</f>
        <v>#N/A</v>
      </c>
    </row>
    <row r="7" spans="1:47" ht="6" customHeight="1">
      <c r="R7" s="215"/>
      <c r="S7" s="215"/>
      <c r="T7" s="215"/>
      <c r="U7" s="215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L7" s="1"/>
      <c r="AO7" s="4">
        <v>61</v>
      </c>
      <c r="AP7" s="4">
        <v>75</v>
      </c>
      <c r="AT7" s="6" t="s">
        <v>10</v>
      </c>
      <c r="AU7" s="3" t="e">
        <f>$AA$15&amp;"１，２歳児"</f>
        <v>#N/A</v>
      </c>
    </row>
    <row r="8" spans="1:47" ht="6.75" customHeight="1">
      <c r="AL8" s="1"/>
      <c r="AO8" s="4">
        <v>76</v>
      </c>
      <c r="AP8" s="4">
        <v>90</v>
      </c>
      <c r="AT8" s="6" t="s">
        <v>11</v>
      </c>
      <c r="AU8" s="3" t="e">
        <f>$AA$15&amp;AT8</f>
        <v>#N/A</v>
      </c>
    </row>
    <row r="9" spans="1:47" ht="21">
      <c r="A9" s="298" t="s">
        <v>226</v>
      </c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163"/>
      <c r="AH9" s="163"/>
      <c r="AI9" s="163"/>
      <c r="AJ9" s="163"/>
      <c r="AL9" s="1"/>
      <c r="AM9" s="6"/>
      <c r="AN9" s="3"/>
      <c r="AO9" s="4">
        <v>91</v>
      </c>
      <c r="AP9" s="4">
        <v>105</v>
      </c>
    </row>
    <row r="10" spans="1:47" ht="6" customHeight="1">
      <c r="AL10" s="1"/>
      <c r="AM10" s="3"/>
      <c r="AN10" s="3"/>
      <c r="AO10" s="4">
        <v>106</v>
      </c>
      <c r="AP10" s="4">
        <v>120</v>
      </c>
    </row>
    <row r="11" spans="1:47">
      <c r="A11" s="7" t="s">
        <v>227</v>
      </c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10"/>
      <c r="AC11" s="11"/>
      <c r="AD11" s="12"/>
      <c r="AE11" s="13"/>
      <c r="AF11" s="14"/>
      <c r="AL11" s="1"/>
      <c r="AM11" s="3"/>
      <c r="AN11" s="3"/>
      <c r="AO11" s="4">
        <v>121</v>
      </c>
      <c r="AP11" s="4">
        <v>135</v>
      </c>
    </row>
    <row r="12" spans="1:47">
      <c r="A12" s="299" t="s">
        <v>12</v>
      </c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1"/>
      <c r="AL12" s="1"/>
      <c r="AM12" s="3"/>
      <c r="AN12" s="3"/>
      <c r="AO12" s="4">
        <v>136</v>
      </c>
      <c r="AP12" s="4">
        <v>150</v>
      </c>
    </row>
    <row r="13" spans="1:47">
      <c r="A13" s="15" t="s">
        <v>13</v>
      </c>
      <c r="B13" s="16"/>
      <c r="C13" s="17"/>
      <c r="D13" s="17"/>
      <c r="E13" s="17"/>
      <c r="F13" s="17"/>
      <c r="G13" s="17"/>
      <c r="H13" s="17"/>
      <c r="I13" s="17"/>
      <c r="J13" s="17"/>
      <c r="K13" s="18"/>
      <c r="L13" s="18"/>
      <c r="M13" s="19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20"/>
      <c r="AC13" s="18"/>
      <c r="AD13" s="17"/>
      <c r="AE13" s="21"/>
      <c r="AF13" s="22"/>
      <c r="AL13" s="1"/>
      <c r="AM13" s="3"/>
      <c r="AN13" s="3"/>
      <c r="AO13" s="4">
        <v>151</v>
      </c>
      <c r="AP13" s="4">
        <v>180</v>
      </c>
    </row>
    <row r="14" spans="1:47" ht="8.25" customHeight="1" thickBot="1">
      <c r="AL14" s="1"/>
      <c r="AM14" s="3"/>
      <c r="AN14" s="3"/>
      <c r="AO14" s="4">
        <v>181</v>
      </c>
      <c r="AP14" s="4">
        <v>210</v>
      </c>
    </row>
    <row r="15" spans="1:47" ht="27.75" customHeight="1" thickBot="1">
      <c r="B15" s="302" t="s">
        <v>225</v>
      </c>
      <c r="C15" s="234"/>
      <c r="D15" s="234"/>
      <c r="E15" s="234"/>
      <c r="F15" s="235"/>
      <c r="G15" s="230"/>
      <c r="H15" s="231"/>
      <c r="I15" s="231"/>
      <c r="J15" s="231"/>
      <c r="K15" s="232"/>
      <c r="L15" s="233" t="s">
        <v>14</v>
      </c>
      <c r="M15" s="234"/>
      <c r="N15" s="234"/>
      <c r="O15" s="234"/>
      <c r="P15" s="235"/>
      <c r="Q15" s="236"/>
      <c r="R15" s="237"/>
      <c r="S15" s="237"/>
      <c r="T15" s="237"/>
      <c r="U15" s="238"/>
      <c r="V15" s="233" t="s">
        <v>15</v>
      </c>
      <c r="W15" s="234"/>
      <c r="X15" s="234"/>
      <c r="Y15" s="234"/>
      <c r="Z15" s="239"/>
      <c r="AA15" s="240" t="e">
        <f>VLOOKUP(Q15,定員,2,1)</f>
        <v>#N/A</v>
      </c>
      <c r="AB15" s="241"/>
      <c r="AC15" s="241"/>
      <c r="AD15" s="241"/>
      <c r="AE15" s="242"/>
      <c r="AL15" s="1"/>
      <c r="AM15" s="1"/>
      <c r="AN15" s="1"/>
      <c r="AO15" s="4">
        <v>211</v>
      </c>
      <c r="AP15" s="4">
        <v>240</v>
      </c>
    </row>
    <row r="16" spans="1:47" ht="5.25" customHeight="1">
      <c r="AL16" s="1"/>
      <c r="AM16" s="1"/>
      <c r="AN16" s="1"/>
      <c r="AO16" s="4">
        <v>241</v>
      </c>
      <c r="AP16" s="4">
        <v>270</v>
      </c>
    </row>
    <row r="17" spans="1:42" ht="3.75" customHeight="1">
      <c r="AL17" s="1"/>
      <c r="AM17" s="3"/>
      <c r="AN17" s="3"/>
      <c r="AO17" s="4">
        <v>271</v>
      </c>
      <c r="AP17" s="4">
        <v>300</v>
      </c>
    </row>
    <row r="18" spans="1:42" ht="7.5" customHeight="1">
      <c r="G18" s="282" t="s">
        <v>16</v>
      </c>
      <c r="H18" s="282"/>
      <c r="I18" s="282"/>
      <c r="J18" s="282"/>
      <c r="K18" s="282"/>
      <c r="L18" s="284" t="s">
        <v>17</v>
      </c>
      <c r="M18" s="284"/>
      <c r="N18" s="284"/>
      <c r="O18" s="284"/>
      <c r="P18" s="284"/>
      <c r="Q18" s="285" t="s">
        <v>18</v>
      </c>
      <c r="R18" s="286"/>
      <c r="S18" s="286"/>
      <c r="T18" s="286"/>
      <c r="U18" s="286"/>
      <c r="V18" s="23"/>
      <c r="W18" s="23"/>
      <c r="X18" s="24"/>
      <c r="Y18" s="25"/>
      <c r="Z18" s="26"/>
      <c r="AL18" s="4"/>
      <c r="AM18" s="1"/>
      <c r="AN18" s="1"/>
      <c r="AO18" s="4">
        <v>301</v>
      </c>
      <c r="AP18" s="4">
        <v>330</v>
      </c>
    </row>
    <row r="19" spans="1:42" ht="21" customHeight="1" thickBot="1">
      <c r="G19" s="283"/>
      <c r="H19" s="283"/>
      <c r="I19" s="283"/>
      <c r="J19" s="283"/>
      <c r="K19" s="283"/>
      <c r="L19" s="284"/>
      <c r="M19" s="284"/>
      <c r="N19" s="284"/>
      <c r="O19" s="284"/>
      <c r="P19" s="284"/>
      <c r="Q19" s="287"/>
      <c r="R19" s="288"/>
      <c r="S19" s="288"/>
      <c r="T19" s="288"/>
      <c r="U19" s="288"/>
      <c r="V19" s="289" t="s">
        <v>19</v>
      </c>
      <c r="W19" s="289"/>
      <c r="X19" s="289"/>
      <c r="Y19" s="289"/>
      <c r="Z19" s="289"/>
    </row>
    <row r="20" spans="1:42" ht="30.75" customHeight="1" thickBot="1">
      <c r="G20" s="290"/>
      <c r="H20" s="291"/>
      <c r="I20" s="291"/>
      <c r="J20" s="291"/>
      <c r="K20" s="292"/>
      <c r="L20" s="293">
        <f>VLOOKUP(G15,平均勤続年数,3)</f>
        <v>2</v>
      </c>
      <c r="M20" s="294"/>
      <c r="N20" s="294"/>
      <c r="O20" s="294"/>
      <c r="P20" s="294"/>
      <c r="Q20" s="293">
        <f>IF(V20="○",VLOOKUP($G$15,平均勤続年数,4),VLOOKUP($G$15,平均勤続年数,4)-2)</f>
        <v>3</v>
      </c>
      <c r="R20" s="294"/>
      <c r="S20" s="294"/>
      <c r="T20" s="294"/>
      <c r="U20" s="294"/>
      <c r="V20" s="295"/>
      <c r="W20" s="296"/>
      <c r="X20" s="296"/>
      <c r="Y20" s="296"/>
      <c r="Z20" s="297"/>
    </row>
    <row r="21" spans="1:42" s="3" customFormat="1" ht="18" customHeight="1">
      <c r="A21" s="3" t="s">
        <v>224</v>
      </c>
      <c r="AE21" s="27"/>
      <c r="AF21" s="28"/>
      <c r="AG21" s="28"/>
    </row>
    <row r="22" spans="1:42" s="3" customFormat="1" ht="32.25" customHeight="1">
      <c r="A22" s="325" t="s">
        <v>223</v>
      </c>
      <c r="B22" s="325"/>
      <c r="C22" s="325"/>
      <c r="D22" s="325"/>
      <c r="E22" s="325"/>
      <c r="F22" s="325"/>
      <c r="G22" s="325"/>
      <c r="H22" s="325"/>
      <c r="I22" s="325"/>
      <c r="J22" s="325"/>
      <c r="K22" s="325"/>
      <c r="L22" s="325"/>
      <c r="M22" s="217">
        <f>ROUNDDOWN(M51,-3)</f>
        <v>0</v>
      </c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8"/>
    </row>
    <row r="23" spans="1:42" ht="6" customHeight="1"/>
    <row r="24" spans="1:42">
      <c r="A24" s="269" t="s">
        <v>20</v>
      </c>
      <c r="B24" s="270"/>
      <c r="C24" s="270"/>
      <c r="D24" s="270"/>
      <c r="E24" s="270"/>
      <c r="F24" s="270"/>
      <c r="G24" s="270"/>
      <c r="H24" s="270"/>
      <c r="I24" s="270"/>
      <c r="J24" s="270"/>
      <c r="K24" s="306" t="s">
        <v>21</v>
      </c>
      <c r="L24" s="307"/>
      <c r="M24" s="310" t="s">
        <v>22</v>
      </c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0"/>
      <c r="AC24" s="310"/>
      <c r="AD24" s="310"/>
      <c r="AE24" s="310"/>
      <c r="AF24" s="310"/>
    </row>
    <row r="25" spans="1:42">
      <c r="A25" s="271"/>
      <c r="B25" s="272"/>
      <c r="C25" s="272"/>
      <c r="D25" s="272"/>
      <c r="E25" s="272"/>
      <c r="F25" s="272"/>
      <c r="G25" s="272"/>
      <c r="H25" s="272"/>
      <c r="I25" s="272"/>
      <c r="J25" s="272"/>
      <c r="K25" s="308"/>
      <c r="L25" s="309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A25" s="310"/>
      <c r="AB25" s="310"/>
      <c r="AC25" s="310"/>
      <c r="AD25" s="310"/>
      <c r="AE25" s="310"/>
      <c r="AF25" s="310"/>
    </row>
    <row r="26" spans="1:42" ht="14.25" thickBot="1">
      <c r="A26" s="271"/>
      <c r="B26" s="272"/>
      <c r="C26" s="272"/>
      <c r="D26" s="272"/>
      <c r="E26" s="272"/>
      <c r="F26" s="272"/>
      <c r="G26" s="272"/>
      <c r="H26" s="272"/>
      <c r="I26" s="272"/>
      <c r="J26" s="272"/>
      <c r="K26" s="308"/>
      <c r="L26" s="309"/>
      <c r="M26" s="311" t="s">
        <v>11</v>
      </c>
      <c r="N26" s="312"/>
      <c r="O26" s="312"/>
      <c r="P26" s="312"/>
      <c r="Q26" s="311" t="s">
        <v>10</v>
      </c>
      <c r="R26" s="312"/>
      <c r="S26" s="312"/>
      <c r="T26" s="313"/>
      <c r="U26" s="311" t="s">
        <v>208</v>
      </c>
      <c r="V26" s="312"/>
      <c r="W26" s="312"/>
      <c r="X26" s="313"/>
      <c r="Y26" s="311" t="s">
        <v>23</v>
      </c>
      <c r="Z26" s="312"/>
      <c r="AA26" s="312"/>
      <c r="AB26" s="313"/>
      <c r="AC26" s="311" t="s">
        <v>24</v>
      </c>
      <c r="AD26" s="312"/>
      <c r="AE26" s="312"/>
      <c r="AF26" s="313"/>
    </row>
    <row r="27" spans="1:42" ht="20.25" customHeight="1" thickBot="1">
      <c r="A27" s="266" t="s">
        <v>25</v>
      </c>
      <c r="B27" s="267"/>
      <c r="C27" s="267"/>
      <c r="D27" s="267"/>
      <c r="E27" s="267"/>
      <c r="F27" s="267"/>
      <c r="G27" s="267"/>
      <c r="H27" s="267"/>
      <c r="I27" s="267"/>
      <c r="J27" s="267"/>
      <c r="K27" s="268" t="s">
        <v>26</v>
      </c>
      <c r="L27" s="268"/>
      <c r="M27" s="199"/>
      <c r="N27" s="200"/>
      <c r="O27" s="200"/>
      <c r="P27" s="201"/>
      <c r="Q27" s="202"/>
      <c r="R27" s="200"/>
      <c r="S27" s="200"/>
      <c r="T27" s="201"/>
      <c r="U27" s="203"/>
      <c r="V27" s="204"/>
      <c r="W27" s="204"/>
      <c r="X27" s="205"/>
      <c r="Y27" s="203"/>
      <c r="Z27" s="204"/>
      <c r="AA27" s="204"/>
      <c r="AB27" s="205"/>
      <c r="AC27" s="203"/>
      <c r="AD27" s="204"/>
      <c r="AE27" s="204"/>
      <c r="AF27" s="205"/>
    </row>
    <row r="28" spans="1:42" ht="16.5">
      <c r="A28" s="332" t="s">
        <v>27</v>
      </c>
      <c r="B28" s="273" t="s">
        <v>28</v>
      </c>
      <c r="C28" s="29" t="s">
        <v>29</v>
      </c>
      <c r="D28" s="29"/>
      <c r="E28" s="29"/>
      <c r="F28" s="29"/>
      <c r="G28" s="29"/>
      <c r="H28" s="29"/>
      <c r="I28" s="29"/>
      <c r="J28" s="29"/>
      <c r="K28" s="274"/>
      <c r="L28" s="275"/>
      <c r="M28" s="218"/>
      <c r="N28" s="219"/>
      <c r="O28" s="219"/>
      <c r="P28" s="220"/>
      <c r="Q28" s="221"/>
      <c r="R28" s="219"/>
      <c r="S28" s="219"/>
      <c r="T28" s="220"/>
      <c r="U28" s="244">
        <f>IF($K28="○",VLOOKUP(AU5,単価表,10,0),0)</f>
        <v>0</v>
      </c>
      <c r="V28" s="245"/>
      <c r="W28" s="245"/>
      <c r="X28" s="246"/>
      <c r="Y28" s="244">
        <f>IF($K28="○",VLOOKUP(AU5,単価表,10,0),0)</f>
        <v>0</v>
      </c>
      <c r="Z28" s="245"/>
      <c r="AA28" s="245"/>
      <c r="AB28" s="246"/>
      <c r="AC28" s="244">
        <f>IF($K28="○",VLOOKUP(AU4,単価表,10,0),0)</f>
        <v>0</v>
      </c>
      <c r="AD28" s="245"/>
      <c r="AE28" s="245"/>
      <c r="AF28" s="246"/>
    </row>
    <row r="29" spans="1:42" ht="16.5">
      <c r="A29" s="332"/>
      <c r="B29" s="273"/>
      <c r="C29" s="30" t="s">
        <v>209</v>
      </c>
      <c r="D29" s="30"/>
      <c r="E29" s="30"/>
      <c r="F29" s="30"/>
      <c r="G29" s="30"/>
      <c r="H29" s="30"/>
      <c r="I29" s="30"/>
      <c r="J29" s="30"/>
      <c r="K29" s="185"/>
      <c r="L29" s="186"/>
      <c r="M29" s="226"/>
      <c r="N29" s="224"/>
      <c r="O29" s="224"/>
      <c r="P29" s="225"/>
      <c r="Q29" s="223"/>
      <c r="R29" s="224"/>
      <c r="S29" s="224"/>
      <c r="T29" s="225"/>
      <c r="U29" s="222">
        <f>IF($K29="○",VLOOKUP(AU4,単価表,16,0),0)</f>
        <v>0</v>
      </c>
      <c r="V29" s="177"/>
      <c r="W29" s="177"/>
      <c r="X29" s="178"/>
      <c r="Y29" s="222">
        <f>IF($K29="○",VLOOKUP(AU4,単価表,16,0),0)</f>
        <v>0</v>
      </c>
      <c r="Z29" s="177"/>
      <c r="AA29" s="177"/>
      <c r="AB29" s="178"/>
      <c r="AC29" s="222">
        <f>IF($K29="○",VLOOKUP(AU4,単価表,16,0),0)</f>
        <v>0</v>
      </c>
      <c r="AD29" s="177"/>
      <c r="AE29" s="177"/>
      <c r="AF29" s="178"/>
    </row>
    <row r="30" spans="1:42" ht="16.5">
      <c r="A30" s="332"/>
      <c r="B30" s="273"/>
      <c r="C30" s="30" t="s">
        <v>30</v>
      </c>
      <c r="D30" s="30"/>
      <c r="E30" s="30"/>
      <c r="F30" s="30"/>
      <c r="G30" s="30"/>
      <c r="H30" s="30"/>
      <c r="I30" s="30"/>
      <c r="J30" s="30"/>
      <c r="K30" s="185"/>
      <c r="L30" s="186"/>
      <c r="M30" s="226"/>
      <c r="N30" s="224"/>
      <c r="O30" s="224"/>
      <c r="P30" s="225"/>
      <c r="Q30" s="223"/>
      <c r="R30" s="224"/>
      <c r="S30" s="224"/>
      <c r="T30" s="225"/>
      <c r="U30" s="222">
        <f>IF($K30="○",VLOOKUP(AU5,単価表,19,0),0)</f>
        <v>0</v>
      </c>
      <c r="V30" s="177"/>
      <c r="W30" s="177"/>
      <c r="X30" s="178"/>
      <c r="Y30" s="222">
        <f>IF($K30="○",VLOOKUP(AU5,単価表,19,0),0)</f>
        <v>0</v>
      </c>
      <c r="Z30" s="177"/>
      <c r="AA30" s="177"/>
      <c r="AB30" s="178"/>
      <c r="AC30" s="223"/>
      <c r="AD30" s="224"/>
      <c r="AE30" s="224"/>
      <c r="AF30" s="225"/>
    </row>
    <row r="31" spans="1:42" ht="33" customHeight="1">
      <c r="A31" s="332"/>
      <c r="B31" s="273"/>
      <c r="C31" s="333" t="s">
        <v>210</v>
      </c>
      <c r="D31" s="334"/>
      <c r="E31" s="334"/>
      <c r="F31" s="334"/>
      <c r="G31" s="334"/>
      <c r="H31" s="334"/>
      <c r="I31" s="334"/>
      <c r="J31" s="335"/>
      <c r="K31" s="185"/>
      <c r="L31" s="186"/>
      <c r="M31" s="226"/>
      <c r="N31" s="224"/>
      <c r="O31" s="224"/>
      <c r="P31" s="225"/>
      <c r="Q31" s="223"/>
      <c r="R31" s="224"/>
      <c r="S31" s="224"/>
      <c r="T31" s="225"/>
      <c r="U31" s="222">
        <f>IF(AND(K31="○",K32="○"),"NG",IF($K31="○",VLOOKUP(AU5,単価表,23,0),0))</f>
        <v>0</v>
      </c>
      <c r="V31" s="177"/>
      <c r="W31" s="177"/>
      <c r="X31" s="178"/>
      <c r="Y31" s="223"/>
      <c r="Z31" s="224"/>
      <c r="AA31" s="224"/>
      <c r="AB31" s="225"/>
      <c r="AC31" s="223"/>
      <c r="AD31" s="224"/>
      <c r="AE31" s="224"/>
      <c r="AF31" s="225"/>
    </row>
    <row r="32" spans="1:42" ht="33" customHeight="1">
      <c r="A32" s="332"/>
      <c r="B32" s="273"/>
      <c r="C32" s="333" t="s">
        <v>211</v>
      </c>
      <c r="D32" s="334"/>
      <c r="E32" s="334"/>
      <c r="F32" s="334"/>
      <c r="G32" s="334"/>
      <c r="H32" s="334"/>
      <c r="I32" s="334"/>
      <c r="J32" s="335"/>
      <c r="K32" s="185"/>
      <c r="L32" s="186"/>
      <c r="M32" s="226"/>
      <c r="N32" s="224"/>
      <c r="O32" s="224"/>
      <c r="P32" s="225"/>
      <c r="Q32" s="223"/>
      <c r="R32" s="224"/>
      <c r="S32" s="224"/>
      <c r="T32" s="225"/>
      <c r="U32" s="222">
        <f>IF(AND(K31="○",K32="○"),"NG",IF($K32="○",VLOOKUP(AU5,単価表,27,0),0))</f>
        <v>0</v>
      </c>
      <c r="V32" s="177"/>
      <c r="W32" s="177"/>
      <c r="X32" s="178"/>
      <c r="Y32" s="223"/>
      <c r="Z32" s="224"/>
      <c r="AA32" s="224"/>
      <c r="AB32" s="225"/>
      <c r="AC32" s="223"/>
      <c r="AD32" s="224"/>
      <c r="AE32" s="224"/>
      <c r="AF32" s="225"/>
    </row>
    <row r="33" spans="1:42" ht="16.5">
      <c r="A33" s="332"/>
      <c r="B33" s="273"/>
      <c r="C33" s="30" t="s">
        <v>212</v>
      </c>
      <c r="D33" s="30"/>
      <c r="E33" s="30"/>
      <c r="F33" s="30"/>
      <c r="G33" s="30"/>
      <c r="H33" s="30"/>
      <c r="I33" s="30"/>
      <c r="J33" s="30"/>
      <c r="K33" s="185"/>
      <c r="L33" s="186"/>
      <c r="M33" s="226"/>
      <c r="N33" s="224"/>
      <c r="O33" s="224"/>
      <c r="P33" s="225"/>
      <c r="Q33" s="223"/>
      <c r="R33" s="224"/>
      <c r="S33" s="224"/>
      <c r="T33" s="225"/>
      <c r="U33" s="222">
        <f>IF($K33&gt;0,VLOOKUP($AU$4,単価表,31,0)*$K$33,0)</f>
        <v>0</v>
      </c>
      <c r="V33" s="177"/>
      <c r="W33" s="177"/>
      <c r="X33" s="178"/>
      <c r="Y33" s="222">
        <f>IF($K33&gt;0,VLOOKUP($AU$4,単価表,31,0)*$K$33,0)</f>
        <v>0</v>
      </c>
      <c r="Z33" s="177"/>
      <c r="AA33" s="177"/>
      <c r="AB33" s="178"/>
      <c r="AC33" s="222">
        <f>IF($K33&gt;0,VLOOKUP($AU$4,単価表,31,0)*$K$33,0)</f>
        <v>0</v>
      </c>
      <c r="AD33" s="177"/>
      <c r="AE33" s="177"/>
      <c r="AF33" s="178"/>
    </row>
    <row r="34" spans="1:42" ht="16.5">
      <c r="A34" s="332"/>
      <c r="B34" s="273"/>
      <c r="C34" s="30" t="s">
        <v>213</v>
      </c>
      <c r="D34" s="30"/>
      <c r="E34" s="30"/>
      <c r="F34" s="30"/>
      <c r="G34" s="30"/>
      <c r="H34" s="30"/>
      <c r="I34" s="30"/>
      <c r="J34" s="30"/>
      <c r="K34" s="185"/>
      <c r="L34" s="186"/>
      <c r="M34" s="226"/>
      <c r="N34" s="224"/>
      <c r="O34" s="224"/>
      <c r="P34" s="225"/>
      <c r="Q34" s="223"/>
      <c r="R34" s="224"/>
      <c r="S34" s="224"/>
      <c r="T34" s="225"/>
      <c r="U34" s="222">
        <f>IF($K34="○",VLOOKUP($AU$4,単価表,35,0),0)</f>
        <v>0</v>
      </c>
      <c r="V34" s="177"/>
      <c r="W34" s="177"/>
      <c r="X34" s="178"/>
      <c r="Y34" s="222">
        <f>IF($K34="○",VLOOKUP($AU$4,単価表,35,0),0)</f>
        <v>0</v>
      </c>
      <c r="Z34" s="177"/>
      <c r="AA34" s="177"/>
      <c r="AB34" s="178"/>
      <c r="AC34" s="222">
        <f>IF($K34="○",VLOOKUP($AU$4,単価表,35,0),0)</f>
        <v>0</v>
      </c>
      <c r="AD34" s="177"/>
      <c r="AE34" s="177"/>
      <c r="AF34" s="178"/>
    </row>
    <row r="35" spans="1:42" ht="17.25" thickBot="1">
      <c r="A35" s="332"/>
      <c r="B35" s="273"/>
      <c r="C35" s="158" t="s">
        <v>214</v>
      </c>
      <c r="D35" s="159"/>
      <c r="E35" s="159"/>
      <c r="F35" s="159"/>
      <c r="G35" s="160"/>
      <c r="H35" s="159"/>
      <c r="I35" s="159"/>
      <c r="J35" s="159"/>
      <c r="K35" s="317"/>
      <c r="L35" s="318"/>
      <c r="M35" s="247"/>
      <c r="N35" s="228"/>
      <c r="O35" s="228"/>
      <c r="P35" s="229"/>
      <c r="Q35" s="227"/>
      <c r="R35" s="228"/>
      <c r="S35" s="228"/>
      <c r="T35" s="229"/>
      <c r="U35" s="243">
        <f>IF($K35&gt;0,VLOOKUP($AU$4,単価表,39,0)*$K$35,0)</f>
        <v>0</v>
      </c>
      <c r="V35" s="183"/>
      <c r="W35" s="183"/>
      <c r="X35" s="184"/>
      <c r="Y35" s="243">
        <f>IF($K35&gt;0,VLOOKUP($AU$4,単価表,39,0)*$K$35,0)</f>
        <v>0</v>
      </c>
      <c r="Z35" s="183"/>
      <c r="AA35" s="183"/>
      <c r="AB35" s="184"/>
      <c r="AC35" s="243">
        <f>IF($K35&gt;0,VLOOKUP($AU$4,単価表,39,0)*$K$35,0)</f>
        <v>0</v>
      </c>
      <c r="AD35" s="183"/>
      <c r="AE35" s="183"/>
      <c r="AF35" s="184"/>
    </row>
    <row r="36" spans="1:42" ht="18" thickTop="1" thickBot="1">
      <c r="A36" s="332"/>
      <c r="B36" s="273"/>
      <c r="C36" s="319" t="s">
        <v>31</v>
      </c>
      <c r="D36" s="320"/>
      <c r="E36" s="320"/>
      <c r="F36" s="320"/>
      <c r="G36" s="320"/>
      <c r="H36" s="320"/>
      <c r="I36" s="320"/>
      <c r="J36" s="320"/>
      <c r="K36" s="321"/>
      <c r="L36" s="321"/>
      <c r="M36" s="329"/>
      <c r="N36" s="330"/>
      <c r="O36" s="330"/>
      <c r="P36" s="331"/>
      <c r="Q36" s="329"/>
      <c r="R36" s="330"/>
      <c r="S36" s="330"/>
      <c r="T36" s="331"/>
      <c r="U36" s="314">
        <f>SUM(U28:X35)</f>
        <v>0</v>
      </c>
      <c r="V36" s="315"/>
      <c r="W36" s="315"/>
      <c r="X36" s="316"/>
      <c r="Y36" s="314">
        <f>SUM(Y28:AB35)</f>
        <v>0</v>
      </c>
      <c r="Z36" s="315"/>
      <c r="AA36" s="315"/>
      <c r="AB36" s="316"/>
      <c r="AC36" s="314">
        <f>SUM(AC28:AF35)</f>
        <v>0</v>
      </c>
      <c r="AD36" s="315"/>
      <c r="AE36" s="315"/>
      <c r="AF36" s="316"/>
    </row>
    <row r="37" spans="1:42" ht="33" customHeight="1">
      <c r="A37" s="332"/>
      <c r="B37" s="326" t="s">
        <v>32</v>
      </c>
      <c r="C37" s="328" t="s">
        <v>215</v>
      </c>
      <c r="D37" s="328"/>
      <c r="E37" s="328"/>
      <c r="F37" s="328"/>
      <c r="G37" s="328"/>
      <c r="H37" s="328"/>
      <c r="I37" s="328"/>
      <c r="J37" s="328"/>
      <c r="K37" s="274"/>
      <c r="L37" s="275"/>
      <c r="M37" s="336"/>
      <c r="N37" s="337"/>
      <c r="O37" s="337"/>
      <c r="P37" s="337"/>
      <c r="Q37" s="338"/>
      <c r="R37" s="337"/>
      <c r="S37" s="337"/>
      <c r="T37" s="339"/>
      <c r="U37" s="322">
        <f>-IF($K37&gt;0,VLOOKUP($AU$5,単価表,43,0)*$K$37,0)</f>
        <v>0</v>
      </c>
      <c r="V37" s="323"/>
      <c r="W37" s="323"/>
      <c r="X37" s="324"/>
      <c r="Y37" s="322">
        <f>-IF($K37&gt;0,VLOOKUP($AU$5,単価表,43,0)*$K$37,0)</f>
        <v>0</v>
      </c>
      <c r="Z37" s="323"/>
      <c r="AA37" s="323"/>
      <c r="AB37" s="324"/>
      <c r="AC37" s="322">
        <f>-IF($K37&gt;0,VLOOKUP($AU$5,単価表,43,0)*$K$37,0)</f>
        <v>0</v>
      </c>
      <c r="AD37" s="323"/>
      <c r="AE37" s="323"/>
      <c r="AF37" s="324"/>
    </row>
    <row r="38" spans="1:42" ht="17.25" thickBot="1">
      <c r="A38" s="332"/>
      <c r="B38" s="327"/>
      <c r="C38" s="342" t="s">
        <v>33</v>
      </c>
      <c r="D38" s="342"/>
      <c r="E38" s="342"/>
      <c r="F38" s="342"/>
      <c r="G38" s="342"/>
      <c r="H38" s="342"/>
      <c r="I38" s="342"/>
      <c r="J38" s="342"/>
      <c r="K38" s="343"/>
      <c r="L38" s="344"/>
      <c r="M38" s="226"/>
      <c r="N38" s="224"/>
      <c r="O38" s="224"/>
      <c r="P38" s="224"/>
      <c r="Q38" s="227"/>
      <c r="R38" s="228"/>
      <c r="S38" s="228"/>
      <c r="T38" s="229"/>
      <c r="U38" s="227"/>
      <c r="V38" s="228"/>
      <c r="W38" s="228"/>
      <c r="X38" s="229"/>
      <c r="Y38" s="227"/>
      <c r="Z38" s="228"/>
      <c r="AA38" s="228"/>
      <c r="AB38" s="229"/>
      <c r="AC38" s="227"/>
      <c r="AD38" s="228"/>
      <c r="AE38" s="228"/>
      <c r="AF38" s="229"/>
    </row>
    <row r="39" spans="1:42" ht="18" thickTop="1" thickBot="1">
      <c r="A39" s="332"/>
      <c r="B39" s="327"/>
      <c r="C39" s="345" t="s">
        <v>221</v>
      </c>
      <c r="D39" s="346"/>
      <c r="E39" s="346"/>
      <c r="F39" s="346"/>
      <c r="G39" s="346"/>
      <c r="H39" s="346"/>
      <c r="I39" s="346"/>
      <c r="J39" s="346"/>
      <c r="K39" s="346"/>
      <c r="L39" s="347"/>
      <c r="M39" s="193"/>
      <c r="N39" s="194"/>
      <c r="O39" s="194"/>
      <c r="P39" s="195"/>
      <c r="Q39" s="193"/>
      <c r="R39" s="194"/>
      <c r="S39" s="194"/>
      <c r="T39" s="195"/>
      <c r="U39" s="179">
        <f>U37</f>
        <v>0</v>
      </c>
      <c r="V39" s="180"/>
      <c r="W39" s="180"/>
      <c r="X39" s="181"/>
      <c r="Y39" s="179">
        <f>Y37</f>
        <v>0</v>
      </c>
      <c r="Z39" s="180"/>
      <c r="AA39" s="180"/>
      <c r="AB39" s="181"/>
      <c r="AC39" s="179">
        <f>AC37</f>
        <v>0</v>
      </c>
      <c r="AD39" s="180"/>
      <c r="AE39" s="180"/>
      <c r="AF39" s="181"/>
    </row>
    <row r="40" spans="1:42" ht="16.5">
      <c r="A40" s="332"/>
      <c r="B40" s="187" t="s">
        <v>34</v>
      </c>
      <c r="C40" s="35" t="s">
        <v>216</v>
      </c>
      <c r="D40" s="35"/>
      <c r="E40" s="35"/>
      <c r="F40" s="35"/>
      <c r="G40" s="36"/>
      <c r="H40" s="35"/>
      <c r="I40" s="35"/>
      <c r="J40" s="35"/>
      <c r="K40" s="188"/>
      <c r="L40" s="189"/>
      <c r="M40" s="303">
        <f>IF($K40="○",IF(AP40/SUM($M$27:$AF$27)&lt;10,INT(AP40/SUM($M$27:$AF$27)),ROUNDDOWN(AP40/SUM($M$27:$AF$27),-1)),0)</f>
        <v>0</v>
      </c>
      <c r="N40" s="304"/>
      <c r="O40" s="304"/>
      <c r="P40" s="304"/>
      <c r="Q40" s="304"/>
      <c r="R40" s="304"/>
      <c r="S40" s="304"/>
      <c r="T40" s="304"/>
      <c r="U40" s="304"/>
      <c r="V40" s="304"/>
      <c r="W40" s="304"/>
      <c r="X40" s="304"/>
      <c r="Y40" s="304"/>
      <c r="Z40" s="304"/>
      <c r="AA40" s="304"/>
      <c r="AB40" s="304"/>
      <c r="AC40" s="304"/>
      <c r="AD40" s="304"/>
      <c r="AE40" s="304"/>
      <c r="AF40" s="305"/>
      <c r="AN40" s="164" t="s">
        <v>232</v>
      </c>
      <c r="AP40" s="164">
        <v>1080</v>
      </c>
    </row>
    <row r="41" spans="1:42" ht="16.5">
      <c r="A41" s="332"/>
      <c r="B41" s="187"/>
      <c r="C41" s="161" t="s">
        <v>217</v>
      </c>
      <c r="D41" s="30"/>
      <c r="E41" s="30"/>
      <c r="F41" s="30"/>
      <c r="G41" s="31"/>
      <c r="H41" s="30"/>
      <c r="I41" s="30"/>
      <c r="J41" s="162"/>
      <c r="K41" s="185"/>
      <c r="L41" s="186"/>
      <c r="M41" s="176">
        <f>IF($K41="○",IF(AP41/SUM($M$27:$AF$27)&lt;10,INT(AP41/SUM($M$27:$AF$27)),ROUNDDOWN(AP41/SUM($M$27:$AF$27),-1)),0)</f>
        <v>0</v>
      </c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8"/>
      <c r="AN41" s="164" t="s">
        <v>240</v>
      </c>
      <c r="AP41" s="164">
        <v>40</v>
      </c>
    </row>
    <row r="42" spans="1:42" ht="16.5">
      <c r="A42" s="332"/>
      <c r="B42" s="187"/>
      <c r="C42" s="161" t="s">
        <v>218</v>
      </c>
      <c r="D42" s="30"/>
      <c r="E42" s="30"/>
      <c r="F42" s="30"/>
      <c r="G42" s="31"/>
      <c r="H42" s="30"/>
      <c r="I42" s="30"/>
      <c r="J42" s="162"/>
      <c r="K42" s="340"/>
      <c r="L42" s="341"/>
      <c r="M42" s="176">
        <f>IF($K42="A",IF(AP42/SUM($M$27:$AF$27)&lt;10,INT(AP42/SUM($M$27:$AF$27)),ROUNDDOWN(AP42/SUM($M$27:$AF$27),-1)),IF($K42="B",IF(AP43/SUM($M$27:$AF$27)&lt;10,INT(AP43/SUM($M$27:$AF$27)),ROUNDDOWN(AP43/SUM($M$27:$AF$27),-1)),0))</f>
        <v>0</v>
      </c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8"/>
      <c r="AN42" s="164" t="s">
        <v>233</v>
      </c>
      <c r="AO42" s="164" t="s">
        <v>234</v>
      </c>
      <c r="AP42" s="164">
        <v>360</v>
      </c>
    </row>
    <row r="43" spans="1:42" ht="16.5">
      <c r="A43" s="332"/>
      <c r="B43" s="187"/>
      <c r="C43" s="156" t="s">
        <v>239</v>
      </c>
      <c r="D43" s="156"/>
      <c r="E43" s="156"/>
      <c r="F43" s="156"/>
      <c r="G43" s="157"/>
      <c r="H43" s="156"/>
      <c r="I43" s="156"/>
      <c r="J43" s="156"/>
      <c r="K43" s="185"/>
      <c r="L43" s="186"/>
      <c r="M43" s="176">
        <f>IF($K43="○",IF(AP44/SUM($M$27:$AF$27)&lt;10,INT(AP44/SUM($M$27:$AF$27)),ROUNDDOWN(AP44/SUM($M$27:$AF$27),-1)),0)</f>
        <v>0</v>
      </c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8"/>
      <c r="AO43" s="164" t="s">
        <v>235</v>
      </c>
      <c r="AP43" s="164">
        <v>240</v>
      </c>
    </row>
    <row r="44" spans="1:42" ht="16.5">
      <c r="A44" s="332"/>
      <c r="B44" s="187"/>
      <c r="C44" s="30" t="s">
        <v>219</v>
      </c>
      <c r="D44" s="30"/>
      <c r="E44" s="30"/>
      <c r="F44" s="30"/>
      <c r="G44" s="31"/>
      <c r="H44" s="30"/>
      <c r="I44" s="30"/>
      <c r="J44" s="30"/>
      <c r="K44" s="185"/>
      <c r="L44" s="186"/>
      <c r="M44" s="176">
        <f>IF($K44="○",IF(AP45/SUM($M$27:$AF$27)&lt;10,INT(AP45/SUM($M$27:$AF$27)),ROUNDDOWN(AP45/SUM($M$27:$AF$27),-1)),0)</f>
        <v>0</v>
      </c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8"/>
      <c r="AN44" s="164" t="s">
        <v>236</v>
      </c>
      <c r="AP44" s="164">
        <v>780</v>
      </c>
    </row>
    <row r="45" spans="1:42" ht="17.25" thickBot="1">
      <c r="A45" s="332"/>
      <c r="B45" s="187"/>
      <c r="C45" s="32" t="s">
        <v>220</v>
      </c>
      <c r="D45" s="32"/>
      <c r="E45" s="32"/>
      <c r="F45" s="32"/>
      <c r="G45" s="33"/>
      <c r="H45" s="32"/>
      <c r="I45" s="32"/>
      <c r="J45" s="32"/>
      <c r="K45" s="356"/>
      <c r="L45" s="357"/>
      <c r="M45" s="182">
        <f>IF($K45="○",IF(AP46/SUM($M$27:$AF$27)&lt;10,INT(AP46/SUM($M$27:$AF$27)),ROUNDDOWN(AP46/SUM($M$27:$AF$27),-1)),0)</f>
        <v>0</v>
      </c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4"/>
      <c r="AN45" s="164" t="s">
        <v>237</v>
      </c>
      <c r="AP45" s="164">
        <v>820</v>
      </c>
    </row>
    <row r="46" spans="1:42" ht="17.25" thickTop="1">
      <c r="A46" s="332"/>
      <c r="B46" s="187"/>
      <c r="C46" s="19"/>
      <c r="D46" s="19"/>
      <c r="E46" s="19"/>
      <c r="F46" s="19"/>
      <c r="G46" s="34"/>
      <c r="H46" s="19"/>
      <c r="I46" s="19"/>
      <c r="J46" s="19"/>
      <c r="K46" s="348" t="s">
        <v>36</v>
      </c>
      <c r="L46" s="349"/>
      <c r="M46" s="179">
        <f>SUM(M40:AF45)</f>
        <v>0</v>
      </c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1"/>
      <c r="AN46" s="164" t="s">
        <v>238</v>
      </c>
      <c r="AP46" s="164">
        <v>690</v>
      </c>
    </row>
    <row r="47" spans="1:42" ht="17.25">
      <c r="A47" s="171" t="s">
        <v>37</v>
      </c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37" t="s">
        <v>38</v>
      </c>
      <c r="M47" s="173"/>
      <c r="N47" s="174"/>
      <c r="O47" s="174"/>
      <c r="P47" s="175"/>
      <c r="Q47" s="173"/>
      <c r="R47" s="174"/>
      <c r="S47" s="174"/>
      <c r="T47" s="175"/>
      <c r="U47" s="168">
        <f>U36+U39+$M$46</f>
        <v>0</v>
      </c>
      <c r="V47" s="169"/>
      <c r="W47" s="169"/>
      <c r="X47" s="170"/>
      <c r="Y47" s="168">
        <f t="shared" ref="Y47" si="0">Y36+Y39+$M$46</f>
        <v>0</v>
      </c>
      <c r="Z47" s="169"/>
      <c r="AA47" s="169"/>
      <c r="AB47" s="170"/>
      <c r="AC47" s="168">
        <f t="shared" ref="AC47" si="1">AC36+AC39+$M$46</f>
        <v>0</v>
      </c>
      <c r="AD47" s="169"/>
      <c r="AE47" s="169"/>
      <c r="AF47" s="170"/>
    </row>
    <row r="48" spans="1:42" ht="17.25">
      <c r="A48" s="350" t="s">
        <v>39</v>
      </c>
      <c r="B48" s="351"/>
      <c r="C48" s="351"/>
      <c r="D48" s="351"/>
      <c r="E48" s="351"/>
      <c r="F48" s="351"/>
      <c r="G48" s="351"/>
      <c r="H48" s="351"/>
      <c r="I48" s="351"/>
      <c r="J48" s="351"/>
      <c r="K48" s="351"/>
      <c r="L48" s="352"/>
      <c r="M48" s="173"/>
      <c r="N48" s="174"/>
      <c r="O48" s="174"/>
      <c r="P48" s="175"/>
      <c r="Q48" s="173"/>
      <c r="R48" s="174"/>
      <c r="S48" s="174"/>
      <c r="T48" s="175"/>
      <c r="U48" s="168">
        <f>U47*U27</f>
        <v>0</v>
      </c>
      <c r="V48" s="169"/>
      <c r="W48" s="169"/>
      <c r="X48" s="170"/>
      <c r="Y48" s="168">
        <f>Y47*Y27</f>
        <v>0</v>
      </c>
      <c r="Z48" s="169"/>
      <c r="AA48" s="169"/>
      <c r="AB48" s="170"/>
      <c r="AC48" s="168">
        <f>AC47*AC27</f>
        <v>0</v>
      </c>
      <c r="AD48" s="169"/>
      <c r="AE48" s="169"/>
      <c r="AF48" s="170"/>
    </row>
    <row r="49" spans="1:32" ht="17.25">
      <c r="A49" s="358" t="s">
        <v>40</v>
      </c>
      <c r="B49" s="359"/>
      <c r="C49" s="359"/>
      <c r="D49" s="359"/>
      <c r="E49" s="359"/>
      <c r="F49" s="359"/>
      <c r="G49" s="359"/>
      <c r="H49" s="359"/>
      <c r="I49" s="359"/>
      <c r="J49" s="359"/>
      <c r="K49" s="359"/>
      <c r="L49" s="360"/>
      <c r="M49" s="361">
        <f>M50+M51</f>
        <v>0</v>
      </c>
      <c r="N49" s="362"/>
      <c r="O49" s="362"/>
      <c r="P49" s="362"/>
      <c r="Q49" s="362"/>
      <c r="R49" s="362"/>
      <c r="S49" s="362"/>
      <c r="T49" s="362"/>
      <c r="U49" s="362"/>
      <c r="V49" s="362"/>
      <c r="W49" s="362"/>
      <c r="X49" s="362"/>
      <c r="Y49" s="362"/>
      <c r="Z49" s="362"/>
      <c r="AA49" s="362"/>
      <c r="AB49" s="362"/>
      <c r="AC49" s="362"/>
      <c r="AD49" s="362"/>
      <c r="AE49" s="362"/>
      <c r="AF49" s="363"/>
    </row>
    <row r="50" spans="1:32" ht="17.25">
      <c r="A50" s="38"/>
      <c r="B50" s="350" t="s">
        <v>17</v>
      </c>
      <c r="C50" s="351"/>
      <c r="D50" s="351"/>
      <c r="E50" s="351"/>
      <c r="F50" s="351"/>
      <c r="G50" s="351"/>
      <c r="H50" s="351"/>
      <c r="I50" s="351"/>
      <c r="J50" s="351"/>
      <c r="K50" s="351"/>
      <c r="L50" s="352"/>
      <c r="M50" s="353">
        <f>SUM(M48:AF48)*G20*L20</f>
        <v>0</v>
      </c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4"/>
      <c r="AC50" s="354"/>
      <c r="AD50" s="354"/>
      <c r="AE50" s="354"/>
      <c r="AF50" s="355"/>
    </row>
    <row r="51" spans="1:32" ht="17.25">
      <c r="A51" s="39"/>
      <c r="B51" s="350" t="s">
        <v>41</v>
      </c>
      <c r="C51" s="351"/>
      <c r="D51" s="351"/>
      <c r="E51" s="351"/>
      <c r="F51" s="351"/>
      <c r="G51" s="351"/>
      <c r="H51" s="351"/>
      <c r="I51" s="351"/>
      <c r="J51" s="351"/>
      <c r="K51" s="351"/>
      <c r="L51" s="352"/>
      <c r="M51" s="353">
        <f>SUM(M48:AF48)*G20*Q20</f>
        <v>0</v>
      </c>
      <c r="N51" s="354"/>
      <c r="O51" s="354"/>
      <c r="P51" s="354"/>
      <c r="Q51" s="354"/>
      <c r="R51" s="354"/>
      <c r="S51" s="354"/>
      <c r="T51" s="354"/>
      <c r="U51" s="354"/>
      <c r="V51" s="354"/>
      <c r="W51" s="354"/>
      <c r="X51" s="354"/>
      <c r="Y51" s="354"/>
      <c r="Z51" s="354"/>
      <c r="AA51" s="354"/>
      <c r="AB51" s="354"/>
      <c r="AC51" s="354"/>
      <c r="AD51" s="354"/>
      <c r="AE51" s="354"/>
      <c r="AF51" s="355"/>
    </row>
  </sheetData>
  <mergeCells count="161">
    <mergeCell ref="K38:L38"/>
    <mergeCell ref="C39:L39"/>
    <mergeCell ref="M38:P38"/>
    <mergeCell ref="K46:L46"/>
    <mergeCell ref="B50:L50"/>
    <mergeCell ref="M50:AF50"/>
    <mergeCell ref="B51:L51"/>
    <mergeCell ref="M51:AF51"/>
    <mergeCell ref="U47:X47"/>
    <mergeCell ref="U39:X39"/>
    <mergeCell ref="Y39:AB39"/>
    <mergeCell ref="AC39:AF39"/>
    <mergeCell ref="U38:X38"/>
    <mergeCell ref="AC38:AF38"/>
    <mergeCell ref="Y38:AB38"/>
    <mergeCell ref="M39:P39"/>
    <mergeCell ref="Q38:T38"/>
    <mergeCell ref="K45:L45"/>
    <mergeCell ref="A49:L49"/>
    <mergeCell ref="M49:AF49"/>
    <mergeCell ref="A48:L48"/>
    <mergeCell ref="Q48:T48"/>
    <mergeCell ref="M48:P48"/>
    <mergeCell ref="A22:L22"/>
    <mergeCell ref="K33:L33"/>
    <mergeCell ref="K32:L32"/>
    <mergeCell ref="K34:L34"/>
    <mergeCell ref="K31:L31"/>
    <mergeCell ref="Q31:T31"/>
    <mergeCell ref="Q32:T32"/>
    <mergeCell ref="K29:L29"/>
    <mergeCell ref="B37:B39"/>
    <mergeCell ref="C37:J37"/>
    <mergeCell ref="K37:L37"/>
    <mergeCell ref="Q36:T36"/>
    <mergeCell ref="A28:A46"/>
    <mergeCell ref="C31:J31"/>
    <mergeCell ref="C32:J32"/>
    <mergeCell ref="Q30:T30"/>
    <mergeCell ref="M30:P30"/>
    <mergeCell ref="M36:P36"/>
    <mergeCell ref="M37:P37"/>
    <mergeCell ref="Q37:T37"/>
    <mergeCell ref="K41:L41"/>
    <mergeCell ref="K42:L42"/>
    <mergeCell ref="M34:P34"/>
    <mergeCell ref="Q34:T34"/>
    <mergeCell ref="U33:X33"/>
    <mergeCell ref="M40:AF40"/>
    <mergeCell ref="K24:L26"/>
    <mergeCell ref="M24:AF25"/>
    <mergeCell ref="M26:P26"/>
    <mergeCell ref="Q26:T26"/>
    <mergeCell ref="U26:X26"/>
    <mergeCell ref="Y26:AB26"/>
    <mergeCell ref="AC26:AF26"/>
    <mergeCell ref="U36:X36"/>
    <mergeCell ref="AC36:AF36"/>
    <mergeCell ref="Y36:AB36"/>
    <mergeCell ref="K30:L30"/>
    <mergeCell ref="K35:L35"/>
    <mergeCell ref="AC35:AF35"/>
    <mergeCell ref="Y35:AB35"/>
    <mergeCell ref="M33:P33"/>
    <mergeCell ref="Q33:T33"/>
    <mergeCell ref="C36:L36"/>
    <mergeCell ref="U37:X37"/>
    <mergeCell ref="Y37:AB37"/>
    <mergeCell ref="AC37:AF37"/>
    <mergeCell ref="Y30:AB30"/>
    <mergeCell ref="C38:J38"/>
    <mergeCell ref="B2:G6"/>
    <mergeCell ref="R2:U2"/>
    <mergeCell ref="V2:AF2"/>
    <mergeCell ref="R3:U3"/>
    <mergeCell ref="V3:AF3"/>
    <mergeCell ref="A27:J27"/>
    <mergeCell ref="K27:L27"/>
    <mergeCell ref="A24:J26"/>
    <mergeCell ref="B28:B36"/>
    <mergeCell ref="K28:L28"/>
    <mergeCell ref="M31:P31"/>
    <mergeCell ref="V4:AF4"/>
    <mergeCell ref="V5:AF5"/>
    <mergeCell ref="G18:K19"/>
    <mergeCell ref="L18:P19"/>
    <mergeCell ref="Q18:U19"/>
    <mergeCell ref="V19:Z19"/>
    <mergeCell ref="G20:K20"/>
    <mergeCell ref="L20:P20"/>
    <mergeCell ref="Q20:U20"/>
    <mergeCell ref="V20:Z20"/>
    <mergeCell ref="A9:AF9"/>
    <mergeCell ref="A12:AF12"/>
    <mergeCell ref="B15:F15"/>
    <mergeCell ref="G15:K15"/>
    <mergeCell ref="L15:P15"/>
    <mergeCell ref="Q15:U15"/>
    <mergeCell ref="V15:Z15"/>
    <mergeCell ref="AA15:AE15"/>
    <mergeCell ref="U35:X35"/>
    <mergeCell ref="M32:P32"/>
    <mergeCell ref="U28:X28"/>
    <mergeCell ref="U29:X29"/>
    <mergeCell ref="Y28:AB28"/>
    <mergeCell ref="AC28:AF28"/>
    <mergeCell ref="M35:P35"/>
    <mergeCell ref="Y29:AB29"/>
    <mergeCell ref="AC29:AF29"/>
    <mergeCell ref="AC30:AF30"/>
    <mergeCell ref="AC31:AF31"/>
    <mergeCell ref="Y31:AB31"/>
    <mergeCell ref="U31:X31"/>
    <mergeCell ref="AC32:AF32"/>
    <mergeCell ref="Y32:AB32"/>
    <mergeCell ref="U32:X32"/>
    <mergeCell ref="AC33:AF33"/>
    <mergeCell ref="Y33:AB33"/>
    <mergeCell ref="U30:X30"/>
    <mergeCell ref="S1:T1"/>
    <mergeCell ref="U1:AA1"/>
    <mergeCell ref="AC1:AE1"/>
    <mergeCell ref="Q39:T39"/>
    <mergeCell ref="R4:U4"/>
    <mergeCell ref="M27:P27"/>
    <mergeCell ref="Q27:T27"/>
    <mergeCell ref="U27:X27"/>
    <mergeCell ref="Y27:AB27"/>
    <mergeCell ref="AC27:AF27"/>
    <mergeCell ref="R5:U5"/>
    <mergeCell ref="R6:U6"/>
    <mergeCell ref="V6:AF6"/>
    <mergeCell ref="R7:U7"/>
    <mergeCell ref="V7:AF7"/>
    <mergeCell ref="M22:AF22"/>
    <mergeCell ref="M28:P28"/>
    <mergeCell ref="Q28:T28"/>
    <mergeCell ref="AC34:AF34"/>
    <mergeCell ref="Y34:AB34"/>
    <mergeCell ref="U34:X34"/>
    <mergeCell ref="Q29:T29"/>
    <mergeCell ref="M29:P29"/>
    <mergeCell ref="Q35:T35"/>
    <mergeCell ref="Y47:AB47"/>
    <mergeCell ref="AC47:AF47"/>
    <mergeCell ref="U48:X48"/>
    <mergeCell ref="Y48:AB48"/>
    <mergeCell ref="AC48:AF48"/>
    <mergeCell ref="A47:K47"/>
    <mergeCell ref="Q47:T47"/>
    <mergeCell ref="M47:P47"/>
    <mergeCell ref="M41:AF41"/>
    <mergeCell ref="M46:AF46"/>
    <mergeCell ref="M45:AF45"/>
    <mergeCell ref="M44:AF44"/>
    <mergeCell ref="M42:AF42"/>
    <mergeCell ref="K43:L43"/>
    <mergeCell ref="M43:AF43"/>
    <mergeCell ref="B40:B46"/>
    <mergeCell ref="K40:L40"/>
    <mergeCell ref="K44:L44"/>
  </mergeCells>
  <phoneticPr fontId="1"/>
  <conditionalFormatting sqref="AC1:AE1 V3:AF6 Q15:U15 G15:K15 G20:K20 V20:Z20 U27:AF27 K28:L35 K37:L37 K40:L42 K44:L45 K43">
    <cfRule type="containsBlanks" dxfId="1" priority="2">
      <formula>LEN(TRIM(G1))=0</formula>
    </cfRule>
  </conditionalFormatting>
  <conditionalFormatting sqref="U31:X32">
    <cfRule type="expression" dxfId="0" priority="1">
      <formula>$U$31:$X$32="NG"</formula>
    </cfRule>
  </conditionalFormatting>
  <dataValidations count="9">
    <dataValidation type="list" allowBlank="1" showInputMessage="1" showErrorMessage="1" sqref="K28:K32 K45:L45 K40:K41 L28:L30 K34 L40">
      <formula1>"○,―"</formula1>
    </dataValidation>
    <dataValidation type="list" allowBlank="1" showInputMessage="1" showErrorMessage="1" sqref="K44:L44">
      <formula1>"○,－"</formula1>
    </dataValidation>
    <dataValidation type="list" allowBlank="1" showInputMessage="1" showErrorMessage="1" sqref="K38:L38">
      <formula1>"―"</formula1>
    </dataValidation>
    <dataValidation type="list" allowBlank="1" showInputMessage="1" showErrorMessage="1" sqref="V20:Z20">
      <formula1>"○,×"</formula1>
    </dataValidation>
    <dataValidation type="whole" operator="greaterThanOrEqual" allowBlank="1" showInputMessage="1" showErrorMessage="1" sqref="K37:L37">
      <formula1>0</formula1>
    </dataValidation>
    <dataValidation type="whole" allowBlank="1" showInputMessage="1" showErrorMessage="1" sqref="K35:L35">
      <formula1>0</formula1>
      <formula2>7</formula2>
    </dataValidation>
    <dataValidation type="list" allowBlank="1" showInputMessage="1" showErrorMessage="1" sqref="K42:L42">
      <formula1>"A,B,－"</formula1>
    </dataValidation>
    <dataValidation type="decimal" operator="greaterThanOrEqual" allowBlank="1" showInputMessage="1" showErrorMessage="1" sqref="K33:L33">
      <formula1>0</formula1>
    </dataValidation>
    <dataValidation type="list" allowBlank="1" showInputMessage="1" showErrorMessage="1" sqref="K43:L43">
      <formula1>"○,ー"</formula1>
    </dataValidation>
  </dataValidations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5"/>
  <sheetViews>
    <sheetView view="pageBreakPreview" zoomScaleNormal="55" zoomScaleSheetLayoutView="100" workbookViewId="0">
      <selection activeCell="M45" sqref="M45:AF45"/>
    </sheetView>
  </sheetViews>
  <sheetFormatPr defaultRowHeight="13.5"/>
  <cols>
    <col min="1" max="1" width="5.25" style="41" customWidth="1"/>
    <col min="2" max="2" width="5.375" style="41" customWidth="1"/>
    <col min="3" max="3" width="28.75" style="41" customWidth="1"/>
    <col min="4" max="4" width="11.625" style="41" customWidth="1"/>
    <col min="5" max="5" width="11.375" style="41" customWidth="1"/>
    <col min="6" max="256" width="9" style="41"/>
    <col min="257" max="257" width="5.25" style="41" customWidth="1"/>
    <col min="258" max="258" width="5.375" style="41" customWidth="1"/>
    <col min="259" max="259" width="28.75" style="41" customWidth="1"/>
    <col min="260" max="260" width="11.75" style="41" customWidth="1"/>
    <col min="261" max="512" width="9" style="41"/>
    <col min="513" max="513" width="5.25" style="41" customWidth="1"/>
    <col min="514" max="514" width="5.375" style="41" customWidth="1"/>
    <col min="515" max="515" width="28.75" style="41" customWidth="1"/>
    <col min="516" max="516" width="11.75" style="41" customWidth="1"/>
    <col min="517" max="768" width="9" style="41"/>
    <col min="769" max="769" width="5.25" style="41" customWidth="1"/>
    <col min="770" max="770" width="5.375" style="41" customWidth="1"/>
    <col min="771" max="771" width="28.75" style="41" customWidth="1"/>
    <col min="772" max="772" width="11.75" style="41" customWidth="1"/>
    <col min="773" max="1024" width="9" style="41"/>
    <col min="1025" max="1025" width="5.25" style="41" customWidth="1"/>
    <col min="1026" max="1026" width="5.375" style="41" customWidth="1"/>
    <col min="1027" max="1027" width="28.75" style="41" customWidth="1"/>
    <col min="1028" max="1028" width="11.75" style="41" customWidth="1"/>
    <col min="1029" max="1280" width="9" style="41"/>
    <col min="1281" max="1281" width="5.25" style="41" customWidth="1"/>
    <col min="1282" max="1282" width="5.375" style="41" customWidth="1"/>
    <col min="1283" max="1283" width="28.75" style="41" customWidth="1"/>
    <col min="1284" max="1284" width="11.75" style="41" customWidth="1"/>
    <col min="1285" max="1536" width="9" style="41"/>
    <col min="1537" max="1537" width="5.25" style="41" customWidth="1"/>
    <col min="1538" max="1538" width="5.375" style="41" customWidth="1"/>
    <col min="1539" max="1539" width="28.75" style="41" customWidth="1"/>
    <col min="1540" max="1540" width="11.75" style="41" customWidth="1"/>
    <col min="1541" max="1792" width="9" style="41"/>
    <col min="1793" max="1793" width="5.25" style="41" customWidth="1"/>
    <col min="1794" max="1794" width="5.375" style="41" customWidth="1"/>
    <col min="1795" max="1795" width="28.75" style="41" customWidth="1"/>
    <col min="1796" max="1796" width="11.75" style="41" customWidth="1"/>
    <col min="1797" max="2048" width="9" style="41"/>
    <col min="2049" max="2049" width="5.25" style="41" customWidth="1"/>
    <col min="2050" max="2050" width="5.375" style="41" customWidth="1"/>
    <col min="2051" max="2051" width="28.75" style="41" customWidth="1"/>
    <col min="2052" max="2052" width="11.75" style="41" customWidth="1"/>
    <col min="2053" max="2304" width="9" style="41"/>
    <col min="2305" max="2305" width="5.25" style="41" customWidth="1"/>
    <col min="2306" max="2306" width="5.375" style="41" customWidth="1"/>
    <col min="2307" max="2307" width="28.75" style="41" customWidth="1"/>
    <col min="2308" max="2308" width="11.75" style="41" customWidth="1"/>
    <col min="2309" max="2560" width="9" style="41"/>
    <col min="2561" max="2561" width="5.25" style="41" customWidth="1"/>
    <col min="2562" max="2562" width="5.375" style="41" customWidth="1"/>
    <col min="2563" max="2563" width="28.75" style="41" customWidth="1"/>
    <col min="2564" max="2564" width="11.75" style="41" customWidth="1"/>
    <col min="2565" max="2816" width="9" style="41"/>
    <col min="2817" max="2817" width="5.25" style="41" customWidth="1"/>
    <col min="2818" max="2818" width="5.375" style="41" customWidth="1"/>
    <col min="2819" max="2819" width="28.75" style="41" customWidth="1"/>
    <col min="2820" max="2820" width="11.75" style="41" customWidth="1"/>
    <col min="2821" max="3072" width="9" style="41"/>
    <col min="3073" max="3073" width="5.25" style="41" customWidth="1"/>
    <col min="3074" max="3074" width="5.375" style="41" customWidth="1"/>
    <col min="3075" max="3075" width="28.75" style="41" customWidth="1"/>
    <col min="3076" max="3076" width="11.75" style="41" customWidth="1"/>
    <col min="3077" max="3328" width="9" style="41"/>
    <col min="3329" max="3329" width="5.25" style="41" customWidth="1"/>
    <col min="3330" max="3330" width="5.375" style="41" customWidth="1"/>
    <col min="3331" max="3331" width="28.75" style="41" customWidth="1"/>
    <col min="3332" max="3332" width="11.75" style="41" customWidth="1"/>
    <col min="3333" max="3584" width="9" style="41"/>
    <col min="3585" max="3585" width="5.25" style="41" customWidth="1"/>
    <col min="3586" max="3586" width="5.375" style="41" customWidth="1"/>
    <col min="3587" max="3587" width="28.75" style="41" customWidth="1"/>
    <col min="3588" max="3588" width="11.75" style="41" customWidth="1"/>
    <col min="3589" max="3840" width="9" style="41"/>
    <col min="3841" max="3841" width="5.25" style="41" customWidth="1"/>
    <col min="3842" max="3842" width="5.375" style="41" customWidth="1"/>
    <col min="3843" max="3843" width="28.75" style="41" customWidth="1"/>
    <col min="3844" max="3844" width="11.75" style="41" customWidth="1"/>
    <col min="3845" max="4096" width="9" style="41"/>
    <col min="4097" max="4097" width="5.25" style="41" customWidth="1"/>
    <col min="4098" max="4098" width="5.375" style="41" customWidth="1"/>
    <col min="4099" max="4099" width="28.75" style="41" customWidth="1"/>
    <col min="4100" max="4100" width="11.75" style="41" customWidth="1"/>
    <col min="4101" max="4352" width="9" style="41"/>
    <col min="4353" max="4353" width="5.25" style="41" customWidth="1"/>
    <col min="4354" max="4354" width="5.375" style="41" customWidth="1"/>
    <col min="4355" max="4355" width="28.75" style="41" customWidth="1"/>
    <col min="4356" max="4356" width="11.75" style="41" customWidth="1"/>
    <col min="4357" max="4608" width="9" style="41"/>
    <col min="4609" max="4609" width="5.25" style="41" customWidth="1"/>
    <col min="4610" max="4610" width="5.375" style="41" customWidth="1"/>
    <col min="4611" max="4611" width="28.75" style="41" customWidth="1"/>
    <col min="4612" max="4612" width="11.75" style="41" customWidth="1"/>
    <col min="4613" max="4864" width="9" style="41"/>
    <col min="4865" max="4865" width="5.25" style="41" customWidth="1"/>
    <col min="4866" max="4866" width="5.375" style="41" customWidth="1"/>
    <col min="4867" max="4867" width="28.75" style="41" customWidth="1"/>
    <col min="4868" max="4868" width="11.75" style="41" customWidth="1"/>
    <col min="4869" max="5120" width="9" style="41"/>
    <col min="5121" max="5121" width="5.25" style="41" customWidth="1"/>
    <col min="5122" max="5122" width="5.375" style="41" customWidth="1"/>
    <col min="5123" max="5123" width="28.75" style="41" customWidth="1"/>
    <col min="5124" max="5124" width="11.75" style="41" customWidth="1"/>
    <col min="5125" max="5376" width="9" style="41"/>
    <col min="5377" max="5377" width="5.25" style="41" customWidth="1"/>
    <col min="5378" max="5378" width="5.375" style="41" customWidth="1"/>
    <col min="5379" max="5379" width="28.75" style="41" customWidth="1"/>
    <col min="5380" max="5380" width="11.75" style="41" customWidth="1"/>
    <col min="5381" max="5632" width="9" style="41"/>
    <col min="5633" max="5633" width="5.25" style="41" customWidth="1"/>
    <col min="5634" max="5634" width="5.375" style="41" customWidth="1"/>
    <col min="5635" max="5635" width="28.75" style="41" customWidth="1"/>
    <col min="5636" max="5636" width="11.75" style="41" customWidth="1"/>
    <col min="5637" max="5888" width="9" style="41"/>
    <col min="5889" max="5889" width="5.25" style="41" customWidth="1"/>
    <col min="5890" max="5890" width="5.375" style="41" customWidth="1"/>
    <col min="5891" max="5891" width="28.75" style="41" customWidth="1"/>
    <col min="5892" max="5892" width="11.75" style="41" customWidth="1"/>
    <col min="5893" max="6144" width="9" style="41"/>
    <col min="6145" max="6145" width="5.25" style="41" customWidth="1"/>
    <col min="6146" max="6146" width="5.375" style="41" customWidth="1"/>
    <col min="6147" max="6147" width="28.75" style="41" customWidth="1"/>
    <col min="6148" max="6148" width="11.75" style="41" customWidth="1"/>
    <col min="6149" max="6400" width="9" style="41"/>
    <col min="6401" max="6401" width="5.25" style="41" customWidth="1"/>
    <col min="6402" max="6402" width="5.375" style="41" customWidth="1"/>
    <col min="6403" max="6403" width="28.75" style="41" customWidth="1"/>
    <col min="6404" max="6404" width="11.75" style="41" customWidth="1"/>
    <col min="6405" max="6656" width="9" style="41"/>
    <col min="6657" max="6657" width="5.25" style="41" customWidth="1"/>
    <col min="6658" max="6658" width="5.375" style="41" customWidth="1"/>
    <col min="6659" max="6659" width="28.75" style="41" customWidth="1"/>
    <col min="6660" max="6660" width="11.75" style="41" customWidth="1"/>
    <col min="6661" max="6912" width="9" style="41"/>
    <col min="6913" max="6913" width="5.25" style="41" customWidth="1"/>
    <col min="6914" max="6914" width="5.375" style="41" customWidth="1"/>
    <col min="6915" max="6915" width="28.75" style="41" customWidth="1"/>
    <col min="6916" max="6916" width="11.75" style="41" customWidth="1"/>
    <col min="6917" max="7168" width="9" style="41"/>
    <col min="7169" max="7169" width="5.25" style="41" customWidth="1"/>
    <col min="7170" max="7170" width="5.375" style="41" customWidth="1"/>
    <col min="7171" max="7171" width="28.75" style="41" customWidth="1"/>
    <col min="7172" max="7172" width="11.75" style="41" customWidth="1"/>
    <col min="7173" max="7424" width="9" style="41"/>
    <col min="7425" max="7425" width="5.25" style="41" customWidth="1"/>
    <col min="7426" max="7426" width="5.375" style="41" customWidth="1"/>
    <col min="7427" max="7427" width="28.75" style="41" customWidth="1"/>
    <col min="7428" max="7428" width="11.75" style="41" customWidth="1"/>
    <col min="7429" max="7680" width="9" style="41"/>
    <col min="7681" max="7681" width="5.25" style="41" customWidth="1"/>
    <col min="7682" max="7682" width="5.375" style="41" customWidth="1"/>
    <col min="7683" max="7683" width="28.75" style="41" customWidth="1"/>
    <col min="7684" max="7684" width="11.75" style="41" customWidth="1"/>
    <col min="7685" max="7936" width="9" style="41"/>
    <col min="7937" max="7937" width="5.25" style="41" customWidth="1"/>
    <col min="7938" max="7938" width="5.375" style="41" customWidth="1"/>
    <col min="7939" max="7939" width="28.75" style="41" customWidth="1"/>
    <col min="7940" max="7940" width="11.75" style="41" customWidth="1"/>
    <col min="7941" max="8192" width="9" style="41"/>
    <col min="8193" max="8193" width="5.25" style="41" customWidth="1"/>
    <col min="8194" max="8194" width="5.375" style="41" customWidth="1"/>
    <col min="8195" max="8195" width="28.75" style="41" customWidth="1"/>
    <col min="8196" max="8196" width="11.75" style="41" customWidth="1"/>
    <col min="8197" max="8448" width="9" style="41"/>
    <col min="8449" max="8449" width="5.25" style="41" customWidth="1"/>
    <col min="8450" max="8450" width="5.375" style="41" customWidth="1"/>
    <col min="8451" max="8451" width="28.75" style="41" customWidth="1"/>
    <col min="8452" max="8452" width="11.75" style="41" customWidth="1"/>
    <col min="8453" max="8704" width="9" style="41"/>
    <col min="8705" max="8705" width="5.25" style="41" customWidth="1"/>
    <col min="8706" max="8706" width="5.375" style="41" customWidth="1"/>
    <col min="8707" max="8707" width="28.75" style="41" customWidth="1"/>
    <col min="8708" max="8708" width="11.75" style="41" customWidth="1"/>
    <col min="8709" max="8960" width="9" style="41"/>
    <col min="8961" max="8961" width="5.25" style="41" customWidth="1"/>
    <col min="8962" max="8962" width="5.375" style="41" customWidth="1"/>
    <col min="8963" max="8963" width="28.75" style="41" customWidth="1"/>
    <col min="8964" max="8964" width="11.75" style="41" customWidth="1"/>
    <col min="8965" max="9216" width="9" style="41"/>
    <col min="9217" max="9217" width="5.25" style="41" customWidth="1"/>
    <col min="9218" max="9218" width="5.375" style="41" customWidth="1"/>
    <col min="9219" max="9219" width="28.75" style="41" customWidth="1"/>
    <col min="9220" max="9220" width="11.75" style="41" customWidth="1"/>
    <col min="9221" max="9472" width="9" style="41"/>
    <col min="9473" max="9473" width="5.25" style="41" customWidth="1"/>
    <col min="9474" max="9474" width="5.375" style="41" customWidth="1"/>
    <col min="9475" max="9475" width="28.75" style="41" customWidth="1"/>
    <col min="9476" max="9476" width="11.75" style="41" customWidth="1"/>
    <col min="9477" max="9728" width="9" style="41"/>
    <col min="9729" max="9729" width="5.25" style="41" customWidth="1"/>
    <col min="9730" max="9730" width="5.375" style="41" customWidth="1"/>
    <col min="9731" max="9731" width="28.75" style="41" customWidth="1"/>
    <col min="9732" max="9732" width="11.75" style="41" customWidth="1"/>
    <col min="9733" max="9984" width="9" style="41"/>
    <col min="9985" max="9985" width="5.25" style="41" customWidth="1"/>
    <col min="9986" max="9986" width="5.375" style="41" customWidth="1"/>
    <col min="9987" max="9987" width="28.75" style="41" customWidth="1"/>
    <col min="9988" max="9988" width="11.75" style="41" customWidth="1"/>
    <col min="9989" max="10240" width="9" style="41"/>
    <col min="10241" max="10241" width="5.25" style="41" customWidth="1"/>
    <col min="10242" max="10242" width="5.375" style="41" customWidth="1"/>
    <col min="10243" max="10243" width="28.75" style="41" customWidth="1"/>
    <col min="10244" max="10244" width="11.75" style="41" customWidth="1"/>
    <col min="10245" max="10496" width="9" style="41"/>
    <col min="10497" max="10497" width="5.25" style="41" customWidth="1"/>
    <col min="10498" max="10498" width="5.375" style="41" customWidth="1"/>
    <col min="10499" max="10499" width="28.75" style="41" customWidth="1"/>
    <col min="10500" max="10500" width="11.75" style="41" customWidth="1"/>
    <col min="10501" max="10752" width="9" style="41"/>
    <col min="10753" max="10753" width="5.25" style="41" customWidth="1"/>
    <col min="10754" max="10754" width="5.375" style="41" customWidth="1"/>
    <col min="10755" max="10755" width="28.75" style="41" customWidth="1"/>
    <col min="10756" max="10756" width="11.75" style="41" customWidth="1"/>
    <col min="10757" max="11008" width="9" style="41"/>
    <col min="11009" max="11009" width="5.25" style="41" customWidth="1"/>
    <col min="11010" max="11010" width="5.375" style="41" customWidth="1"/>
    <col min="11011" max="11011" width="28.75" style="41" customWidth="1"/>
    <col min="11012" max="11012" width="11.75" style="41" customWidth="1"/>
    <col min="11013" max="11264" width="9" style="41"/>
    <col min="11265" max="11265" width="5.25" style="41" customWidth="1"/>
    <col min="11266" max="11266" width="5.375" style="41" customWidth="1"/>
    <col min="11267" max="11267" width="28.75" style="41" customWidth="1"/>
    <col min="11268" max="11268" width="11.75" style="41" customWidth="1"/>
    <col min="11269" max="11520" width="9" style="41"/>
    <col min="11521" max="11521" width="5.25" style="41" customWidth="1"/>
    <col min="11522" max="11522" width="5.375" style="41" customWidth="1"/>
    <col min="11523" max="11523" width="28.75" style="41" customWidth="1"/>
    <col min="11524" max="11524" width="11.75" style="41" customWidth="1"/>
    <col min="11525" max="11776" width="9" style="41"/>
    <col min="11777" max="11777" width="5.25" style="41" customWidth="1"/>
    <col min="11778" max="11778" width="5.375" style="41" customWidth="1"/>
    <col min="11779" max="11779" width="28.75" style="41" customWidth="1"/>
    <col min="11780" max="11780" width="11.75" style="41" customWidth="1"/>
    <col min="11781" max="12032" width="9" style="41"/>
    <col min="12033" max="12033" width="5.25" style="41" customWidth="1"/>
    <col min="12034" max="12034" width="5.375" style="41" customWidth="1"/>
    <col min="12035" max="12035" width="28.75" style="41" customWidth="1"/>
    <col min="12036" max="12036" width="11.75" style="41" customWidth="1"/>
    <col min="12037" max="12288" width="9" style="41"/>
    <col min="12289" max="12289" width="5.25" style="41" customWidth="1"/>
    <col min="12290" max="12290" width="5.375" style="41" customWidth="1"/>
    <col min="12291" max="12291" width="28.75" style="41" customWidth="1"/>
    <col min="12292" max="12292" width="11.75" style="41" customWidth="1"/>
    <col min="12293" max="12544" width="9" style="41"/>
    <col min="12545" max="12545" width="5.25" style="41" customWidth="1"/>
    <col min="12546" max="12546" width="5.375" style="41" customWidth="1"/>
    <col min="12547" max="12547" width="28.75" style="41" customWidth="1"/>
    <col min="12548" max="12548" width="11.75" style="41" customWidth="1"/>
    <col min="12549" max="12800" width="9" style="41"/>
    <col min="12801" max="12801" width="5.25" style="41" customWidth="1"/>
    <col min="12802" max="12802" width="5.375" style="41" customWidth="1"/>
    <col min="12803" max="12803" width="28.75" style="41" customWidth="1"/>
    <col min="12804" max="12804" width="11.75" style="41" customWidth="1"/>
    <col min="12805" max="13056" width="9" style="41"/>
    <col min="13057" max="13057" width="5.25" style="41" customWidth="1"/>
    <col min="13058" max="13058" width="5.375" style="41" customWidth="1"/>
    <col min="13059" max="13059" width="28.75" style="41" customWidth="1"/>
    <col min="13060" max="13060" width="11.75" style="41" customWidth="1"/>
    <col min="13061" max="13312" width="9" style="41"/>
    <col min="13313" max="13313" width="5.25" style="41" customWidth="1"/>
    <col min="13314" max="13314" width="5.375" style="41" customWidth="1"/>
    <col min="13315" max="13315" width="28.75" style="41" customWidth="1"/>
    <col min="13316" max="13316" width="11.75" style="41" customWidth="1"/>
    <col min="13317" max="13568" width="9" style="41"/>
    <col min="13569" max="13569" width="5.25" style="41" customWidth="1"/>
    <col min="13570" max="13570" width="5.375" style="41" customWidth="1"/>
    <col min="13571" max="13571" width="28.75" style="41" customWidth="1"/>
    <col min="13572" max="13572" width="11.75" style="41" customWidth="1"/>
    <col min="13573" max="13824" width="9" style="41"/>
    <col min="13825" max="13825" width="5.25" style="41" customWidth="1"/>
    <col min="13826" max="13826" width="5.375" style="41" customWidth="1"/>
    <col min="13827" max="13827" width="28.75" style="41" customWidth="1"/>
    <col min="13828" max="13828" width="11.75" style="41" customWidth="1"/>
    <col min="13829" max="14080" width="9" style="41"/>
    <col min="14081" max="14081" width="5.25" style="41" customWidth="1"/>
    <col min="14082" max="14082" width="5.375" style="41" customWidth="1"/>
    <col min="14083" max="14083" width="28.75" style="41" customWidth="1"/>
    <col min="14084" max="14084" width="11.75" style="41" customWidth="1"/>
    <col min="14085" max="14336" width="9" style="41"/>
    <col min="14337" max="14337" width="5.25" style="41" customWidth="1"/>
    <col min="14338" max="14338" width="5.375" style="41" customWidth="1"/>
    <col min="14339" max="14339" width="28.75" style="41" customWidth="1"/>
    <col min="14340" max="14340" width="11.75" style="41" customWidth="1"/>
    <col min="14341" max="14592" width="9" style="41"/>
    <col min="14593" max="14593" width="5.25" style="41" customWidth="1"/>
    <col min="14594" max="14594" width="5.375" style="41" customWidth="1"/>
    <col min="14595" max="14595" width="28.75" style="41" customWidth="1"/>
    <col min="14596" max="14596" width="11.75" style="41" customWidth="1"/>
    <col min="14597" max="14848" width="9" style="41"/>
    <col min="14849" max="14849" width="5.25" style="41" customWidth="1"/>
    <col min="14850" max="14850" width="5.375" style="41" customWidth="1"/>
    <col min="14851" max="14851" width="28.75" style="41" customWidth="1"/>
    <col min="14852" max="14852" width="11.75" style="41" customWidth="1"/>
    <col min="14853" max="15104" width="9" style="41"/>
    <col min="15105" max="15105" width="5.25" style="41" customWidth="1"/>
    <col min="15106" max="15106" width="5.375" style="41" customWidth="1"/>
    <col min="15107" max="15107" width="28.75" style="41" customWidth="1"/>
    <col min="15108" max="15108" width="11.75" style="41" customWidth="1"/>
    <col min="15109" max="15360" width="9" style="41"/>
    <col min="15361" max="15361" width="5.25" style="41" customWidth="1"/>
    <col min="15362" max="15362" width="5.375" style="41" customWidth="1"/>
    <col min="15363" max="15363" width="28.75" style="41" customWidth="1"/>
    <col min="15364" max="15364" width="11.75" style="41" customWidth="1"/>
    <col min="15365" max="15616" width="9" style="41"/>
    <col min="15617" max="15617" width="5.25" style="41" customWidth="1"/>
    <col min="15618" max="15618" width="5.375" style="41" customWidth="1"/>
    <col min="15619" max="15619" width="28.75" style="41" customWidth="1"/>
    <col min="15620" max="15620" width="11.75" style="41" customWidth="1"/>
    <col min="15621" max="15872" width="9" style="41"/>
    <col min="15873" max="15873" width="5.25" style="41" customWidth="1"/>
    <col min="15874" max="15874" width="5.375" style="41" customWidth="1"/>
    <col min="15875" max="15875" width="28.75" style="41" customWidth="1"/>
    <col min="15876" max="15876" width="11.75" style="41" customWidth="1"/>
    <col min="15877" max="16128" width="9" style="41"/>
    <col min="16129" max="16129" width="5.25" style="41" customWidth="1"/>
    <col min="16130" max="16130" width="5.375" style="41" customWidth="1"/>
    <col min="16131" max="16131" width="28.75" style="41" customWidth="1"/>
    <col min="16132" max="16132" width="11.75" style="41" customWidth="1"/>
    <col min="16133" max="16384" width="9" style="41"/>
  </cols>
  <sheetData>
    <row r="1" spans="1:7">
      <c r="A1" s="40"/>
      <c r="B1" s="40"/>
      <c r="C1" s="40"/>
      <c r="D1" s="40"/>
      <c r="E1" s="40"/>
      <c r="F1" s="40"/>
    </row>
    <row r="2" spans="1:7" ht="30.6" customHeight="1">
      <c r="B2" s="42"/>
      <c r="C2" s="43" t="s">
        <v>42</v>
      </c>
      <c r="D2" s="43" t="s">
        <v>17</v>
      </c>
      <c r="E2" s="43" t="s">
        <v>41</v>
      </c>
      <c r="F2" s="44" t="s">
        <v>43</v>
      </c>
      <c r="G2" s="44"/>
    </row>
    <row r="3" spans="1:7" ht="16.899999999999999" customHeight="1">
      <c r="B3" s="45">
        <v>0</v>
      </c>
      <c r="C3" s="46" t="s">
        <v>44</v>
      </c>
      <c r="D3" s="47">
        <v>2</v>
      </c>
      <c r="E3" s="47">
        <v>5</v>
      </c>
      <c r="F3" s="48">
        <f t="shared" ref="F3:F14" si="0">SUM(D3:E3)</f>
        <v>7</v>
      </c>
      <c r="G3" s="49"/>
    </row>
    <row r="4" spans="1:7" ht="16.899999999999999" customHeight="1">
      <c r="B4" s="45">
        <v>1</v>
      </c>
      <c r="C4" s="46" t="s">
        <v>45</v>
      </c>
      <c r="D4" s="47">
        <v>3</v>
      </c>
      <c r="E4" s="47">
        <v>5</v>
      </c>
      <c r="F4" s="48">
        <f t="shared" si="0"/>
        <v>8</v>
      </c>
      <c r="G4" s="49"/>
    </row>
    <row r="5" spans="1:7" ht="16.899999999999999" customHeight="1">
      <c r="B5" s="45">
        <v>2</v>
      </c>
      <c r="C5" s="46" t="s">
        <v>46</v>
      </c>
      <c r="D5" s="47">
        <v>4</v>
      </c>
      <c r="E5" s="47">
        <v>5</v>
      </c>
      <c r="F5" s="48">
        <f t="shared" si="0"/>
        <v>9</v>
      </c>
      <c r="G5" s="49"/>
    </row>
    <row r="6" spans="1:7" ht="16.899999999999999" customHeight="1">
      <c r="B6" s="45">
        <v>3</v>
      </c>
      <c r="C6" s="46" t="s">
        <v>47</v>
      </c>
      <c r="D6" s="47">
        <v>5</v>
      </c>
      <c r="E6" s="47">
        <v>5</v>
      </c>
      <c r="F6" s="48">
        <f t="shared" si="0"/>
        <v>10</v>
      </c>
      <c r="G6" s="49"/>
    </row>
    <row r="7" spans="1:7" ht="16.899999999999999" customHeight="1">
      <c r="B7" s="45">
        <v>4</v>
      </c>
      <c r="C7" s="46" t="s">
        <v>48</v>
      </c>
      <c r="D7" s="47">
        <v>6</v>
      </c>
      <c r="E7" s="47">
        <v>5</v>
      </c>
      <c r="F7" s="48">
        <f t="shared" si="0"/>
        <v>11</v>
      </c>
      <c r="G7" s="49"/>
    </row>
    <row r="8" spans="1:7" ht="16.899999999999999" customHeight="1">
      <c r="B8" s="45">
        <v>5</v>
      </c>
      <c r="C8" s="46" t="s">
        <v>49</v>
      </c>
      <c r="D8" s="47">
        <v>7</v>
      </c>
      <c r="E8" s="47">
        <v>5</v>
      </c>
      <c r="F8" s="48">
        <f t="shared" si="0"/>
        <v>12</v>
      </c>
      <c r="G8" s="49"/>
    </row>
    <row r="9" spans="1:7" ht="16.899999999999999" customHeight="1">
      <c r="B9" s="45">
        <v>6</v>
      </c>
      <c r="C9" s="46" t="s">
        <v>50</v>
      </c>
      <c r="D9" s="47">
        <v>8</v>
      </c>
      <c r="E9" s="47">
        <v>5</v>
      </c>
      <c r="F9" s="48">
        <f t="shared" si="0"/>
        <v>13</v>
      </c>
      <c r="G9" s="49"/>
    </row>
    <row r="10" spans="1:7" ht="16.899999999999999" customHeight="1">
      <c r="B10" s="45">
        <v>7</v>
      </c>
      <c r="C10" s="46" t="s">
        <v>51</v>
      </c>
      <c r="D10" s="47">
        <v>9</v>
      </c>
      <c r="E10" s="47">
        <v>5</v>
      </c>
      <c r="F10" s="48">
        <f t="shared" si="0"/>
        <v>14</v>
      </c>
      <c r="G10" s="49"/>
    </row>
    <row r="11" spans="1:7" ht="16.899999999999999" customHeight="1">
      <c r="B11" s="45">
        <v>8</v>
      </c>
      <c r="C11" s="46" t="s">
        <v>52</v>
      </c>
      <c r="D11" s="47">
        <v>10</v>
      </c>
      <c r="E11" s="47">
        <v>5</v>
      </c>
      <c r="F11" s="48">
        <f t="shared" si="0"/>
        <v>15</v>
      </c>
      <c r="G11" s="49"/>
    </row>
    <row r="12" spans="1:7" ht="16.899999999999999" customHeight="1">
      <c r="B12" s="45">
        <v>9</v>
      </c>
      <c r="C12" s="46" t="s">
        <v>53</v>
      </c>
      <c r="D12" s="47">
        <v>11</v>
      </c>
      <c r="E12" s="47">
        <v>5</v>
      </c>
      <c r="F12" s="48">
        <f t="shared" si="0"/>
        <v>16</v>
      </c>
      <c r="G12" s="49"/>
    </row>
    <row r="13" spans="1:7" ht="16.899999999999999" customHeight="1">
      <c r="B13" s="45">
        <v>10</v>
      </c>
      <c r="C13" s="46" t="s">
        <v>54</v>
      </c>
      <c r="D13" s="47">
        <v>12</v>
      </c>
      <c r="E13" s="47">
        <v>5</v>
      </c>
      <c r="F13" s="48">
        <f t="shared" si="0"/>
        <v>17</v>
      </c>
      <c r="G13" s="49"/>
    </row>
    <row r="14" spans="1:7" ht="16.5">
      <c r="B14" s="45">
        <v>11</v>
      </c>
      <c r="C14" s="46" t="s">
        <v>55</v>
      </c>
      <c r="D14" s="47">
        <v>12</v>
      </c>
      <c r="E14" s="47">
        <v>6</v>
      </c>
      <c r="F14" s="48">
        <f t="shared" si="0"/>
        <v>18</v>
      </c>
      <c r="G14" s="49"/>
    </row>
    <row r="15" spans="1:7">
      <c r="C15" s="46"/>
      <c r="D15" s="45"/>
      <c r="E15" s="45"/>
    </row>
  </sheetData>
  <sheetProtection algorithmName="SHA-512" hashValue="g/Wcnfi4NS8RY3MY/oSR2dI2Zwa29rcAlEENWjGty57opZ1fUfyDvv/yHEX/d688gE8Yp3O2kQ43fn4ovcUwvA==" saltValue="J6pPUDG6hgTfEu2Xr9ESng==" spinCount="100000" sheet="1" objects="1" scenarios="1"/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41"/>
  <sheetViews>
    <sheetView view="pageBreakPreview" zoomScaleNormal="85" zoomScaleSheetLayoutView="100" workbookViewId="0">
      <selection activeCell="AU12" sqref="AU12"/>
    </sheetView>
  </sheetViews>
  <sheetFormatPr defaultRowHeight="13.5"/>
  <cols>
    <col min="1" max="1" width="9" style="93"/>
    <col min="2" max="2" width="5.625" style="83" customWidth="1"/>
    <col min="3" max="3" width="8.375" style="83" customWidth="1"/>
    <col min="4" max="4" width="4.5" style="83" bestFit="1" customWidth="1"/>
    <col min="5" max="5" width="8.375" style="83" customWidth="1"/>
    <col min="6" max="6" width="2.25" style="84" customWidth="1"/>
    <col min="7" max="7" width="6.875" style="85" customWidth="1"/>
    <col min="8" max="8" width="8.125" style="86" customWidth="1"/>
    <col min="9" max="9" width="2.25" style="53" customWidth="1"/>
    <col min="10" max="10" width="6.25" style="87" customWidth="1"/>
    <col min="11" max="11" width="6.25" style="86" customWidth="1"/>
    <col min="12" max="12" width="6.625" style="88" customWidth="1"/>
    <col min="13" max="13" width="2.25" style="82" customWidth="1"/>
    <col min="14" max="14" width="5.5" style="89" customWidth="1"/>
    <col min="15" max="15" width="2.25" style="53" customWidth="1"/>
    <col min="16" max="16" width="9.25" style="90" customWidth="1"/>
    <col min="17" max="17" width="2.25" style="53" customWidth="1"/>
    <col min="18" max="18" width="6.25" style="85" customWidth="1"/>
    <col min="19" max="19" width="9.25" style="91" customWidth="1"/>
    <col min="20" max="20" width="2.25" style="82" customWidth="1"/>
    <col min="21" max="21" width="5.5" style="89" customWidth="1"/>
    <col min="22" max="22" width="2.25" style="53" customWidth="1"/>
    <col min="23" max="23" width="9.25" style="90" customWidth="1"/>
    <col min="24" max="24" width="2.25" style="82" customWidth="1"/>
    <col min="25" max="25" width="5.5" style="89" customWidth="1"/>
    <col min="26" max="26" width="2.25" style="53" customWidth="1"/>
    <col min="27" max="27" width="9.25" style="90" customWidth="1"/>
    <col min="28" max="28" width="2.25" style="82" customWidth="1"/>
    <col min="29" max="29" width="14.125" style="92" customWidth="1"/>
    <col min="30" max="30" width="2.25" style="53" customWidth="1"/>
    <col min="31" max="31" width="18.625" style="85" customWidth="1"/>
    <col min="32" max="32" width="2.25" style="88" customWidth="1"/>
    <col min="33" max="33" width="5.5" style="89" customWidth="1"/>
    <col min="34" max="34" width="2.25" style="53" customWidth="1"/>
    <col min="35" max="35" width="9.25" style="85" customWidth="1"/>
    <col min="36" max="36" width="2.25" style="87" customWidth="1"/>
    <col min="37" max="37" width="19.125" style="89" customWidth="1"/>
    <col min="38" max="38" width="2.25" style="53" customWidth="1"/>
    <col min="39" max="39" width="23.125" style="85" customWidth="1"/>
    <col min="40" max="40" width="2.25" style="85" customWidth="1"/>
    <col min="41" max="41" width="10.5" style="89" customWidth="1"/>
    <col min="42" max="42" width="2.25" style="87" customWidth="1"/>
    <col min="43" max="43" width="18.625" style="87" customWidth="1"/>
    <col min="44" max="44" width="2.25" style="82" customWidth="1"/>
    <col min="45" max="45" width="13.75" style="82" customWidth="1"/>
    <col min="46" max="16384" width="9" style="93"/>
  </cols>
  <sheetData>
    <row r="1" spans="1:45" s="52" customFormat="1" ht="21" customHeight="1">
      <c r="B1" s="389" t="s">
        <v>56</v>
      </c>
      <c r="C1" s="389" t="s">
        <v>15</v>
      </c>
      <c r="D1" s="389" t="s">
        <v>57</v>
      </c>
      <c r="E1" s="389" t="s">
        <v>58</v>
      </c>
      <c r="F1" s="50"/>
      <c r="G1" s="400" t="s">
        <v>59</v>
      </c>
      <c r="H1" s="401"/>
      <c r="I1" s="51"/>
      <c r="J1" s="404" t="s">
        <v>60</v>
      </c>
      <c r="K1" s="405"/>
      <c r="L1" s="406"/>
      <c r="M1" s="51"/>
      <c r="N1" s="404" t="s">
        <v>61</v>
      </c>
      <c r="O1" s="405"/>
      <c r="P1" s="406"/>
      <c r="Q1" s="51"/>
      <c r="R1" s="404" t="s">
        <v>62</v>
      </c>
      <c r="S1" s="406"/>
      <c r="T1" s="51"/>
      <c r="U1" s="400" t="s">
        <v>63</v>
      </c>
      <c r="V1" s="414"/>
      <c r="W1" s="401"/>
      <c r="X1" s="51"/>
      <c r="Y1" s="400" t="s">
        <v>64</v>
      </c>
      <c r="Z1" s="414"/>
      <c r="AA1" s="401"/>
      <c r="AB1" s="51"/>
      <c r="AC1" s="400" t="s">
        <v>65</v>
      </c>
      <c r="AD1" s="414"/>
      <c r="AE1" s="401"/>
      <c r="AF1" s="51"/>
      <c r="AG1" s="404" t="s">
        <v>66</v>
      </c>
      <c r="AH1" s="405"/>
      <c r="AI1" s="406"/>
      <c r="AJ1" s="51"/>
      <c r="AK1" s="404" t="s">
        <v>67</v>
      </c>
      <c r="AL1" s="405"/>
      <c r="AM1" s="406"/>
      <c r="AN1" s="51"/>
      <c r="AO1" s="389" t="s">
        <v>68</v>
      </c>
      <c r="AP1" s="51"/>
      <c r="AQ1" s="389" t="s">
        <v>69</v>
      </c>
      <c r="AR1" s="51"/>
      <c r="AS1" s="389" t="s">
        <v>70</v>
      </c>
    </row>
    <row r="2" spans="1:45" s="52" customFormat="1" ht="36.75" customHeight="1">
      <c r="B2" s="396"/>
      <c r="C2" s="396"/>
      <c r="D2" s="396"/>
      <c r="E2" s="396"/>
      <c r="F2" s="50"/>
      <c r="G2" s="402"/>
      <c r="H2" s="403"/>
      <c r="I2" s="53"/>
      <c r="J2" s="407"/>
      <c r="K2" s="408"/>
      <c r="L2" s="409"/>
      <c r="M2" s="53"/>
      <c r="N2" s="407"/>
      <c r="O2" s="408"/>
      <c r="P2" s="409"/>
      <c r="Q2" s="53"/>
      <c r="R2" s="407"/>
      <c r="S2" s="409"/>
      <c r="T2" s="53"/>
      <c r="U2" s="402"/>
      <c r="V2" s="415"/>
      <c r="W2" s="403"/>
      <c r="X2" s="53"/>
      <c r="Y2" s="402"/>
      <c r="Z2" s="415"/>
      <c r="AA2" s="403"/>
      <c r="AB2" s="53"/>
      <c r="AC2" s="402"/>
      <c r="AD2" s="415"/>
      <c r="AE2" s="403"/>
      <c r="AF2" s="53"/>
      <c r="AG2" s="407"/>
      <c r="AH2" s="408"/>
      <c r="AI2" s="409"/>
      <c r="AJ2" s="51"/>
      <c r="AK2" s="407"/>
      <c r="AL2" s="408"/>
      <c r="AM2" s="409"/>
      <c r="AN2" s="51"/>
      <c r="AO2" s="396"/>
      <c r="AP2" s="51"/>
      <c r="AQ2" s="396"/>
      <c r="AR2" s="53"/>
      <c r="AS2" s="396"/>
    </row>
    <row r="3" spans="1:45" s="65" customFormat="1" ht="13.5" customHeight="1">
      <c r="B3" s="396"/>
      <c r="C3" s="396"/>
      <c r="D3" s="396"/>
      <c r="E3" s="396"/>
      <c r="F3" s="54"/>
      <c r="G3" s="402"/>
      <c r="H3" s="403"/>
      <c r="I3" s="55"/>
      <c r="J3" s="56"/>
      <c r="K3" s="57"/>
      <c r="L3" s="58"/>
      <c r="M3" s="59"/>
      <c r="N3" s="60"/>
      <c r="O3" s="61"/>
      <c r="P3" s="410" t="s">
        <v>60</v>
      </c>
      <c r="Q3" s="55"/>
      <c r="R3" s="62"/>
      <c r="S3" s="412" t="s">
        <v>71</v>
      </c>
      <c r="T3" s="59"/>
      <c r="U3" s="60"/>
      <c r="V3" s="61"/>
      <c r="W3" s="410" t="s">
        <v>60</v>
      </c>
      <c r="X3" s="59"/>
      <c r="Y3" s="60"/>
      <c r="Z3" s="61"/>
      <c r="AA3" s="410" t="s">
        <v>60</v>
      </c>
      <c r="AB3" s="59"/>
      <c r="AC3" s="60"/>
      <c r="AD3" s="61"/>
      <c r="AE3" s="389" t="s">
        <v>60</v>
      </c>
      <c r="AF3" s="59"/>
      <c r="AG3" s="60"/>
      <c r="AH3" s="61"/>
      <c r="AI3" s="389" t="s">
        <v>60</v>
      </c>
      <c r="AJ3" s="63"/>
      <c r="AK3" s="60"/>
      <c r="AL3" s="61"/>
      <c r="AM3" s="389" t="s">
        <v>60</v>
      </c>
      <c r="AN3" s="63"/>
      <c r="AO3" s="64"/>
      <c r="AP3" s="63"/>
      <c r="AQ3" s="64"/>
      <c r="AR3" s="59"/>
      <c r="AS3" s="64"/>
    </row>
    <row r="4" spans="1:45" s="65" customFormat="1" ht="13.5" customHeight="1">
      <c r="B4" s="396"/>
      <c r="C4" s="396"/>
      <c r="D4" s="396"/>
      <c r="E4" s="396"/>
      <c r="F4" s="54"/>
      <c r="G4" s="56"/>
      <c r="H4" s="66" t="s">
        <v>72</v>
      </c>
      <c r="I4" s="67"/>
      <c r="J4" s="60"/>
      <c r="K4" s="68" t="s">
        <v>73</v>
      </c>
      <c r="L4" s="58"/>
      <c r="M4" s="59"/>
      <c r="N4" s="56"/>
      <c r="O4" s="67"/>
      <c r="P4" s="411"/>
      <c r="Q4" s="53"/>
      <c r="R4" s="60"/>
      <c r="S4" s="413"/>
      <c r="T4" s="59"/>
      <c r="U4" s="56"/>
      <c r="V4" s="67"/>
      <c r="W4" s="411"/>
      <c r="X4" s="59"/>
      <c r="Y4" s="56"/>
      <c r="Z4" s="67"/>
      <c r="AA4" s="411"/>
      <c r="AB4" s="59"/>
      <c r="AC4" s="56"/>
      <c r="AD4" s="67"/>
      <c r="AE4" s="396"/>
      <c r="AF4" s="59"/>
      <c r="AG4" s="56"/>
      <c r="AH4" s="67"/>
      <c r="AI4" s="396"/>
      <c r="AJ4" s="69"/>
      <c r="AK4" s="56"/>
      <c r="AL4" s="67"/>
      <c r="AM4" s="396"/>
      <c r="AN4" s="69"/>
      <c r="AO4" s="62"/>
      <c r="AP4" s="69"/>
      <c r="AQ4" s="62"/>
      <c r="AR4" s="59"/>
      <c r="AS4" s="62"/>
    </row>
    <row r="5" spans="1:45" s="65" customFormat="1" ht="13.5" customHeight="1">
      <c r="B5" s="70" t="s">
        <v>74</v>
      </c>
      <c r="C5" s="71" t="s">
        <v>75</v>
      </c>
      <c r="D5" s="70" t="s">
        <v>76</v>
      </c>
      <c r="E5" s="70" t="s">
        <v>77</v>
      </c>
      <c r="F5" s="55"/>
      <c r="G5" s="397" t="s">
        <v>78</v>
      </c>
      <c r="H5" s="398"/>
      <c r="I5" s="53"/>
      <c r="J5" s="397" t="s">
        <v>79</v>
      </c>
      <c r="K5" s="399"/>
      <c r="L5" s="398"/>
      <c r="M5" s="59"/>
      <c r="N5" s="397" t="s">
        <v>80</v>
      </c>
      <c r="O5" s="399"/>
      <c r="P5" s="398"/>
      <c r="Q5" s="53"/>
      <c r="R5" s="397" t="s">
        <v>81</v>
      </c>
      <c r="S5" s="398"/>
      <c r="T5" s="59"/>
      <c r="U5" s="397" t="s">
        <v>82</v>
      </c>
      <c r="V5" s="399"/>
      <c r="W5" s="398"/>
      <c r="X5" s="59"/>
      <c r="Y5" s="397" t="s">
        <v>83</v>
      </c>
      <c r="Z5" s="399"/>
      <c r="AA5" s="398"/>
      <c r="AB5" s="59"/>
      <c r="AC5" s="397" t="s">
        <v>84</v>
      </c>
      <c r="AD5" s="399"/>
      <c r="AE5" s="398"/>
      <c r="AF5" s="59"/>
      <c r="AG5" s="397" t="s">
        <v>85</v>
      </c>
      <c r="AH5" s="399"/>
      <c r="AI5" s="398"/>
      <c r="AJ5" s="69"/>
      <c r="AK5" s="397" t="s">
        <v>86</v>
      </c>
      <c r="AL5" s="399"/>
      <c r="AM5" s="398"/>
      <c r="AN5" s="69"/>
      <c r="AO5" s="72" t="s">
        <v>87</v>
      </c>
      <c r="AP5" s="69"/>
      <c r="AQ5" s="72" t="s">
        <v>88</v>
      </c>
      <c r="AR5" s="59"/>
      <c r="AS5" s="72" t="s">
        <v>89</v>
      </c>
    </row>
    <row r="6" spans="1:45" s="65" customFormat="1" ht="13.5" customHeight="1">
      <c r="A6" s="65">
        <v>1</v>
      </c>
      <c r="B6" s="70">
        <v>2</v>
      </c>
      <c r="C6" s="65">
        <v>3</v>
      </c>
      <c r="D6" s="70">
        <v>4</v>
      </c>
      <c r="E6" s="65">
        <v>5</v>
      </c>
      <c r="F6" s="70">
        <v>6</v>
      </c>
      <c r="G6" s="65">
        <v>7</v>
      </c>
      <c r="H6" s="70">
        <v>8</v>
      </c>
      <c r="I6" s="65">
        <v>9</v>
      </c>
      <c r="J6" s="70">
        <v>10</v>
      </c>
      <c r="K6" s="65">
        <v>11</v>
      </c>
      <c r="L6" s="70">
        <v>12</v>
      </c>
      <c r="M6" s="65">
        <v>13</v>
      </c>
      <c r="N6" s="70">
        <v>14</v>
      </c>
      <c r="O6" s="65">
        <v>15</v>
      </c>
      <c r="P6" s="70">
        <v>16</v>
      </c>
      <c r="Q6" s="65">
        <v>17</v>
      </c>
      <c r="R6" s="70">
        <v>18</v>
      </c>
      <c r="S6" s="65">
        <v>19</v>
      </c>
      <c r="T6" s="70">
        <v>20</v>
      </c>
      <c r="U6" s="65">
        <v>21</v>
      </c>
      <c r="V6" s="70">
        <v>22</v>
      </c>
      <c r="W6" s="65">
        <v>23</v>
      </c>
      <c r="X6" s="70">
        <v>24</v>
      </c>
      <c r="Y6" s="65">
        <v>25</v>
      </c>
      <c r="Z6" s="70">
        <v>26</v>
      </c>
      <c r="AA6" s="65">
        <v>27</v>
      </c>
      <c r="AB6" s="70">
        <v>28</v>
      </c>
      <c r="AC6" s="65">
        <v>29</v>
      </c>
      <c r="AD6" s="70">
        <v>30</v>
      </c>
      <c r="AE6" s="65">
        <v>31</v>
      </c>
      <c r="AF6" s="70">
        <v>32</v>
      </c>
      <c r="AG6" s="65">
        <v>33</v>
      </c>
      <c r="AH6" s="70">
        <v>34</v>
      </c>
      <c r="AI6" s="65">
        <v>35</v>
      </c>
      <c r="AJ6" s="70">
        <v>36</v>
      </c>
      <c r="AK6" s="65">
        <v>37</v>
      </c>
      <c r="AL6" s="70">
        <v>38</v>
      </c>
      <c r="AM6" s="65">
        <v>39</v>
      </c>
      <c r="AN6" s="70">
        <v>40</v>
      </c>
      <c r="AO6" s="65">
        <v>41</v>
      </c>
      <c r="AP6" s="70">
        <v>42</v>
      </c>
      <c r="AQ6" s="65">
        <v>43</v>
      </c>
      <c r="AR6" s="70">
        <v>44</v>
      </c>
      <c r="AS6" s="65">
        <v>45</v>
      </c>
    </row>
    <row r="7" spans="1:45" s="137" customFormat="1" ht="24" customHeight="1">
      <c r="A7" s="116" t="s">
        <v>174</v>
      </c>
      <c r="B7" s="395" t="s">
        <v>123</v>
      </c>
      <c r="C7" s="379" t="s">
        <v>90</v>
      </c>
      <c r="D7" s="381" t="s">
        <v>91</v>
      </c>
      <c r="E7" s="120" t="s">
        <v>24</v>
      </c>
      <c r="F7" s="121"/>
      <c r="G7" s="122">
        <v>114910</v>
      </c>
      <c r="H7" s="123">
        <v>122480</v>
      </c>
      <c r="I7" s="165" t="s">
        <v>228</v>
      </c>
      <c r="J7" s="125">
        <v>1130</v>
      </c>
      <c r="K7" s="126">
        <v>1200</v>
      </c>
      <c r="L7" s="127" t="s">
        <v>93</v>
      </c>
      <c r="M7" s="366" t="s">
        <v>92</v>
      </c>
      <c r="N7" s="383">
        <v>7480</v>
      </c>
      <c r="O7" s="366" t="s">
        <v>228</v>
      </c>
      <c r="P7" s="385">
        <v>70</v>
      </c>
      <c r="Q7" s="124" t="s">
        <v>92</v>
      </c>
      <c r="R7" s="128">
        <v>7570</v>
      </c>
      <c r="S7" s="129">
        <v>70</v>
      </c>
      <c r="T7" s="130"/>
      <c r="U7" s="131"/>
      <c r="V7" s="132"/>
      <c r="W7" s="133"/>
      <c r="X7" s="132"/>
      <c r="Y7" s="131" t="s">
        <v>94</v>
      </c>
      <c r="Z7" s="132"/>
      <c r="AA7" s="134"/>
      <c r="AB7" s="387" t="s">
        <v>95</v>
      </c>
      <c r="AC7" s="372">
        <v>30280</v>
      </c>
      <c r="AD7" s="366" t="s">
        <v>228</v>
      </c>
      <c r="AE7" s="374">
        <v>300</v>
      </c>
      <c r="AF7" s="366" t="s">
        <v>96</v>
      </c>
      <c r="AG7" s="376">
        <v>3640</v>
      </c>
      <c r="AH7" s="369" t="s">
        <v>228</v>
      </c>
      <c r="AI7" s="364">
        <v>30</v>
      </c>
      <c r="AJ7" s="366" t="s">
        <v>96</v>
      </c>
      <c r="AK7" s="367">
        <v>1360</v>
      </c>
      <c r="AL7" s="369" t="s">
        <v>96</v>
      </c>
      <c r="AM7" s="370">
        <v>10</v>
      </c>
      <c r="AN7" s="366" t="s">
        <v>96</v>
      </c>
      <c r="AO7" s="393">
        <v>26660</v>
      </c>
      <c r="AP7" s="366" t="s">
        <v>104</v>
      </c>
      <c r="AQ7" s="135">
        <v>30280</v>
      </c>
      <c r="AR7" s="166"/>
      <c r="AS7" s="136" t="s">
        <v>112</v>
      </c>
    </row>
    <row r="8" spans="1:45" s="137" customFormat="1" ht="24" customHeight="1">
      <c r="A8" s="116" t="s">
        <v>175</v>
      </c>
      <c r="B8" s="395"/>
      <c r="C8" s="380"/>
      <c r="D8" s="382"/>
      <c r="E8" s="138" t="s">
        <v>6</v>
      </c>
      <c r="F8" s="121"/>
      <c r="G8" s="139">
        <v>122480</v>
      </c>
      <c r="H8" s="140"/>
      <c r="I8" s="165" t="s">
        <v>228</v>
      </c>
      <c r="J8" s="141">
        <v>1200</v>
      </c>
      <c r="K8" s="142"/>
      <c r="L8" s="143" t="s">
        <v>93</v>
      </c>
      <c r="M8" s="366"/>
      <c r="N8" s="384"/>
      <c r="O8" s="366"/>
      <c r="P8" s="386"/>
      <c r="Q8" s="124" t="s">
        <v>100</v>
      </c>
      <c r="R8" s="141">
        <v>7570</v>
      </c>
      <c r="S8" s="144">
        <v>70</v>
      </c>
      <c r="T8" s="145" t="s">
        <v>92</v>
      </c>
      <c r="U8" s="146">
        <v>53000</v>
      </c>
      <c r="V8" s="132" t="s">
        <v>228</v>
      </c>
      <c r="W8" s="147">
        <v>530</v>
      </c>
      <c r="X8" s="148" t="s">
        <v>103</v>
      </c>
      <c r="Y8" s="149">
        <v>45430</v>
      </c>
      <c r="Z8" s="148" t="s">
        <v>96</v>
      </c>
      <c r="AA8" s="147">
        <v>450</v>
      </c>
      <c r="AB8" s="366"/>
      <c r="AC8" s="373"/>
      <c r="AD8" s="366"/>
      <c r="AE8" s="375"/>
      <c r="AF8" s="366"/>
      <c r="AG8" s="377"/>
      <c r="AH8" s="369"/>
      <c r="AI8" s="365"/>
      <c r="AJ8" s="366"/>
      <c r="AK8" s="368"/>
      <c r="AL8" s="369"/>
      <c r="AM8" s="371"/>
      <c r="AN8" s="366"/>
      <c r="AO8" s="394"/>
      <c r="AP8" s="366"/>
      <c r="AQ8" s="150">
        <v>300</v>
      </c>
      <c r="AR8" s="166"/>
      <c r="AS8" s="151">
        <v>0.63</v>
      </c>
    </row>
    <row r="9" spans="1:45" s="77" customFormat="1" ht="24" customHeight="1">
      <c r="A9" s="117" t="s">
        <v>176</v>
      </c>
      <c r="B9" s="395"/>
      <c r="C9" s="389" t="s">
        <v>101</v>
      </c>
      <c r="D9" s="391" t="s">
        <v>102</v>
      </c>
      <c r="E9" s="73" t="s">
        <v>24</v>
      </c>
      <c r="F9" s="74"/>
      <c r="G9" s="122">
        <v>70630</v>
      </c>
      <c r="H9" s="123">
        <v>78200</v>
      </c>
      <c r="I9" s="165" t="s">
        <v>228</v>
      </c>
      <c r="J9" s="125">
        <v>680</v>
      </c>
      <c r="K9" s="126">
        <v>760</v>
      </c>
      <c r="L9" s="127" t="s">
        <v>93</v>
      </c>
      <c r="M9" s="378" t="s">
        <v>92</v>
      </c>
      <c r="N9" s="383">
        <v>4480</v>
      </c>
      <c r="O9" s="366" t="s">
        <v>228</v>
      </c>
      <c r="P9" s="385">
        <v>40</v>
      </c>
      <c r="Q9" s="67" t="s">
        <v>98</v>
      </c>
      <c r="R9" s="128">
        <v>7570</v>
      </c>
      <c r="S9" s="129">
        <v>70</v>
      </c>
      <c r="T9" s="75"/>
      <c r="U9" s="152"/>
      <c r="V9" s="132"/>
      <c r="W9" s="153"/>
      <c r="X9" s="76"/>
      <c r="Y9" s="131" t="s">
        <v>94</v>
      </c>
      <c r="Z9" s="132"/>
      <c r="AA9" s="134"/>
      <c r="AB9" s="388" t="s">
        <v>92</v>
      </c>
      <c r="AC9" s="372">
        <v>18170</v>
      </c>
      <c r="AD9" s="366" t="s">
        <v>92</v>
      </c>
      <c r="AE9" s="374">
        <v>180</v>
      </c>
      <c r="AF9" s="378" t="s">
        <v>96</v>
      </c>
      <c r="AG9" s="376">
        <v>2490</v>
      </c>
      <c r="AH9" s="369" t="s">
        <v>92</v>
      </c>
      <c r="AI9" s="364">
        <v>20</v>
      </c>
      <c r="AJ9" s="378" t="s">
        <v>96</v>
      </c>
      <c r="AK9" s="367">
        <v>810</v>
      </c>
      <c r="AL9" s="369" t="s">
        <v>96</v>
      </c>
      <c r="AM9" s="370">
        <v>8</v>
      </c>
      <c r="AN9" s="378" t="s">
        <v>96</v>
      </c>
      <c r="AO9" s="393">
        <v>16400</v>
      </c>
      <c r="AP9" s="378" t="s">
        <v>104</v>
      </c>
      <c r="AQ9" s="135">
        <v>18170</v>
      </c>
      <c r="AR9" s="166"/>
      <c r="AS9" s="136" t="s">
        <v>230</v>
      </c>
    </row>
    <row r="10" spans="1:45" s="77" customFormat="1" ht="24" customHeight="1">
      <c r="A10" s="117" t="s">
        <v>177</v>
      </c>
      <c r="B10" s="395"/>
      <c r="C10" s="390"/>
      <c r="D10" s="392"/>
      <c r="E10" s="78" t="s">
        <v>6</v>
      </c>
      <c r="F10" s="74"/>
      <c r="G10" s="139">
        <v>78200</v>
      </c>
      <c r="H10" s="140"/>
      <c r="I10" s="165" t="s">
        <v>92</v>
      </c>
      <c r="J10" s="141">
        <v>760</v>
      </c>
      <c r="K10" s="142"/>
      <c r="L10" s="143" t="s">
        <v>93</v>
      </c>
      <c r="M10" s="378"/>
      <c r="N10" s="384"/>
      <c r="O10" s="366"/>
      <c r="P10" s="386"/>
      <c r="Q10" s="67" t="s">
        <v>92</v>
      </c>
      <c r="R10" s="141">
        <v>7570</v>
      </c>
      <c r="S10" s="144">
        <v>70</v>
      </c>
      <c r="T10" s="79" t="s">
        <v>92</v>
      </c>
      <c r="U10" s="146">
        <v>53000</v>
      </c>
      <c r="V10" s="132" t="s">
        <v>228</v>
      </c>
      <c r="W10" s="147">
        <v>530</v>
      </c>
      <c r="X10" s="80" t="s">
        <v>92</v>
      </c>
      <c r="Y10" s="149">
        <v>45430</v>
      </c>
      <c r="Z10" s="148" t="s">
        <v>96</v>
      </c>
      <c r="AA10" s="147">
        <v>450</v>
      </c>
      <c r="AB10" s="378"/>
      <c r="AC10" s="373"/>
      <c r="AD10" s="366"/>
      <c r="AE10" s="375"/>
      <c r="AF10" s="378"/>
      <c r="AG10" s="377"/>
      <c r="AH10" s="369"/>
      <c r="AI10" s="365"/>
      <c r="AJ10" s="378"/>
      <c r="AK10" s="368"/>
      <c r="AL10" s="369"/>
      <c r="AM10" s="371"/>
      <c r="AN10" s="378"/>
      <c r="AO10" s="394"/>
      <c r="AP10" s="378"/>
      <c r="AQ10" s="150">
        <v>180</v>
      </c>
      <c r="AR10" s="166"/>
      <c r="AS10" s="151">
        <v>0.75</v>
      </c>
    </row>
    <row r="11" spans="1:45" s="137" customFormat="1" ht="24" customHeight="1">
      <c r="A11" s="116" t="s">
        <v>178</v>
      </c>
      <c r="B11" s="395"/>
      <c r="C11" s="379" t="s">
        <v>105</v>
      </c>
      <c r="D11" s="381" t="s">
        <v>106</v>
      </c>
      <c r="E11" s="120" t="s">
        <v>24</v>
      </c>
      <c r="F11" s="121"/>
      <c r="G11" s="122">
        <v>51660</v>
      </c>
      <c r="H11" s="123">
        <v>59230</v>
      </c>
      <c r="I11" s="165" t="s">
        <v>92</v>
      </c>
      <c r="J11" s="125">
        <v>490</v>
      </c>
      <c r="K11" s="126">
        <v>570</v>
      </c>
      <c r="L11" s="127" t="s">
        <v>93</v>
      </c>
      <c r="M11" s="366" t="s">
        <v>92</v>
      </c>
      <c r="N11" s="383">
        <v>3200</v>
      </c>
      <c r="O11" s="366" t="s">
        <v>92</v>
      </c>
      <c r="P11" s="385">
        <v>30</v>
      </c>
      <c r="Q11" s="124" t="s">
        <v>92</v>
      </c>
      <c r="R11" s="128">
        <v>7570</v>
      </c>
      <c r="S11" s="129">
        <v>70</v>
      </c>
      <c r="T11" s="130"/>
      <c r="U11" s="152"/>
      <c r="V11" s="132"/>
      <c r="W11" s="153"/>
      <c r="X11" s="132"/>
      <c r="Y11" s="131" t="s">
        <v>94</v>
      </c>
      <c r="Z11" s="132"/>
      <c r="AA11" s="134"/>
      <c r="AB11" s="387" t="s">
        <v>103</v>
      </c>
      <c r="AC11" s="372">
        <v>12980</v>
      </c>
      <c r="AD11" s="366" t="s">
        <v>92</v>
      </c>
      <c r="AE11" s="374">
        <v>120</v>
      </c>
      <c r="AF11" s="366" t="s">
        <v>96</v>
      </c>
      <c r="AG11" s="376">
        <v>2000</v>
      </c>
      <c r="AH11" s="369" t="s">
        <v>92</v>
      </c>
      <c r="AI11" s="364">
        <v>20</v>
      </c>
      <c r="AJ11" s="366" t="s">
        <v>96</v>
      </c>
      <c r="AK11" s="367">
        <v>580</v>
      </c>
      <c r="AL11" s="369" t="s">
        <v>96</v>
      </c>
      <c r="AM11" s="370">
        <v>5</v>
      </c>
      <c r="AN11" s="366" t="s">
        <v>96</v>
      </c>
      <c r="AO11" s="393">
        <v>12000</v>
      </c>
      <c r="AP11" s="366" t="s">
        <v>97</v>
      </c>
      <c r="AQ11" s="135">
        <v>12980</v>
      </c>
      <c r="AR11" s="166"/>
      <c r="AS11" s="136" t="s">
        <v>112</v>
      </c>
    </row>
    <row r="12" spans="1:45" s="137" customFormat="1" ht="24" customHeight="1">
      <c r="A12" s="116" t="s">
        <v>179</v>
      </c>
      <c r="B12" s="395"/>
      <c r="C12" s="380"/>
      <c r="D12" s="382"/>
      <c r="E12" s="138" t="s">
        <v>6</v>
      </c>
      <c r="F12" s="121"/>
      <c r="G12" s="139">
        <v>59230</v>
      </c>
      <c r="H12" s="140"/>
      <c r="I12" s="165" t="s">
        <v>92</v>
      </c>
      <c r="J12" s="141">
        <v>570</v>
      </c>
      <c r="K12" s="142"/>
      <c r="L12" s="143" t="s">
        <v>93</v>
      </c>
      <c r="M12" s="366"/>
      <c r="N12" s="384"/>
      <c r="O12" s="366"/>
      <c r="P12" s="386"/>
      <c r="Q12" s="124" t="s">
        <v>92</v>
      </c>
      <c r="R12" s="141">
        <v>7570</v>
      </c>
      <c r="S12" s="144">
        <v>70</v>
      </c>
      <c r="T12" s="145" t="s">
        <v>92</v>
      </c>
      <c r="U12" s="146">
        <v>53000</v>
      </c>
      <c r="V12" s="132" t="s">
        <v>228</v>
      </c>
      <c r="W12" s="147">
        <v>530</v>
      </c>
      <c r="X12" s="148" t="s">
        <v>100</v>
      </c>
      <c r="Y12" s="149">
        <v>45430</v>
      </c>
      <c r="Z12" s="148" t="s">
        <v>96</v>
      </c>
      <c r="AA12" s="147">
        <v>450</v>
      </c>
      <c r="AB12" s="366"/>
      <c r="AC12" s="373"/>
      <c r="AD12" s="366"/>
      <c r="AE12" s="375"/>
      <c r="AF12" s="366"/>
      <c r="AG12" s="377"/>
      <c r="AH12" s="369"/>
      <c r="AI12" s="365"/>
      <c r="AJ12" s="366"/>
      <c r="AK12" s="368"/>
      <c r="AL12" s="369"/>
      <c r="AM12" s="371"/>
      <c r="AN12" s="366"/>
      <c r="AO12" s="394"/>
      <c r="AP12" s="366"/>
      <c r="AQ12" s="150">
        <v>130</v>
      </c>
      <c r="AR12" s="166"/>
      <c r="AS12" s="151">
        <v>0.93</v>
      </c>
    </row>
    <row r="13" spans="1:45" s="77" customFormat="1" ht="24" customHeight="1">
      <c r="A13" s="117" t="s">
        <v>180</v>
      </c>
      <c r="B13" s="395"/>
      <c r="C13" s="389" t="s">
        <v>107</v>
      </c>
      <c r="D13" s="391" t="s">
        <v>106</v>
      </c>
      <c r="E13" s="73" t="s">
        <v>24</v>
      </c>
      <c r="F13" s="74"/>
      <c r="G13" s="122">
        <v>49340</v>
      </c>
      <c r="H13" s="123">
        <v>56910</v>
      </c>
      <c r="I13" s="165" t="s">
        <v>92</v>
      </c>
      <c r="J13" s="125">
        <v>470</v>
      </c>
      <c r="K13" s="126">
        <v>550</v>
      </c>
      <c r="L13" s="127" t="s">
        <v>93</v>
      </c>
      <c r="M13" s="378" t="s">
        <v>108</v>
      </c>
      <c r="N13" s="383">
        <v>2490</v>
      </c>
      <c r="O13" s="366" t="s">
        <v>92</v>
      </c>
      <c r="P13" s="385">
        <v>20</v>
      </c>
      <c r="Q13" s="67" t="s">
        <v>100</v>
      </c>
      <c r="R13" s="128">
        <v>7570</v>
      </c>
      <c r="S13" s="129">
        <v>70</v>
      </c>
      <c r="T13" s="75"/>
      <c r="U13" s="152"/>
      <c r="V13" s="132"/>
      <c r="W13" s="153"/>
      <c r="X13" s="76"/>
      <c r="Y13" s="131" t="s">
        <v>94</v>
      </c>
      <c r="Z13" s="132"/>
      <c r="AA13" s="134"/>
      <c r="AB13" s="388" t="s">
        <v>92</v>
      </c>
      <c r="AC13" s="372">
        <v>10090</v>
      </c>
      <c r="AD13" s="366" t="s">
        <v>228</v>
      </c>
      <c r="AE13" s="374">
        <v>100</v>
      </c>
      <c r="AF13" s="378" t="s">
        <v>96</v>
      </c>
      <c r="AG13" s="376">
        <v>1730</v>
      </c>
      <c r="AH13" s="369" t="s">
        <v>92</v>
      </c>
      <c r="AI13" s="364">
        <v>10</v>
      </c>
      <c r="AJ13" s="378" t="s">
        <v>96</v>
      </c>
      <c r="AK13" s="367">
        <v>450</v>
      </c>
      <c r="AL13" s="369" t="s">
        <v>96</v>
      </c>
      <c r="AM13" s="370">
        <v>4</v>
      </c>
      <c r="AN13" s="378" t="s">
        <v>96</v>
      </c>
      <c r="AO13" s="393">
        <v>9550</v>
      </c>
      <c r="AP13" s="378" t="s">
        <v>124</v>
      </c>
      <c r="AQ13" s="135">
        <v>10090</v>
      </c>
      <c r="AR13" s="166"/>
      <c r="AS13" s="136" t="s">
        <v>112</v>
      </c>
    </row>
    <row r="14" spans="1:45" s="77" customFormat="1" ht="24" customHeight="1">
      <c r="A14" s="117" t="s">
        <v>181</v>
      </c>
      <c r="B14" s="395"/>
      <c r="C14" s="390"/>
      <c r="D14" s="392"/>
      <c r="E14" s="78" t="s">
        <v>6</v>
      </c>
      <c r="F14" s="74"/>
      <c r="G14" s="139">
        <v>56910</v>
      </c>
      <c r="H14" s="140"/>
      <c r="I14" s="165" t="s">
        <v>92</v>
      </c>
      <c r="J14" s="141">
        <v>550</v>
      </c>
      <c r="K14" s="142"/>
      <c r="L14" s="143" t="s">
        <v>93</v>
      </c>
      <c r="M14" s="378"/>
      <c r="N14" s="384"/>
      <c r="O14" s="366"/>
      <c r="P14" s="386"/>
      <c r="Q14" s="67" t="s">
        <v>99</v>
      </c>
      <c r="R14" s="141">
        <v>7570</v>
      </c>
      <c r="S14" s="144">
        <v>70</v>
      </c>
      <c r="T14" s="79" t="s">
        <v>95</v>
      </c>
      <c r="U14" s="146">
        <v>53000</v>
      </c>
      <c r="V14" s="132" t="s">
        <v>228</v>
      </c>
      <c r="W14" s="147">
        <v>530</v>
      </c>
      <c r="X14" s="80" t="s">
        <v>103</v>
      </c>
      <c r="Y14" s="149">
        <v>45430</v>
      </c>
      <c r="Z14" s="148" t="s">
        <v>96</v>
      </c>
      <c r="AA14" s="147">
        <v>450</v>
      </c>
      <c r="AB14" s="378"/>
      <c r="AC14" s="373"/>
      <c r="AD14" s="366"/>
      <c r="AE14" s="375"/>
      <c r="AF14" s="378"/>
      <c r="AG14" s="377"/>
      <c r="AH14" s="369"/>
      <c r="AI14" s="365"/>
      <c r="AJ14" s="378"/>
      <c r="AK14" s="368"/>
      <c r="AL14" s="369"/>
      <c r="AM14" s="371"/>
      <c r="AN14" s="378"/>
      <c r="AO14" s="394"/>
      <c r="AP14" s="378"/>
      <c r="AQ14" s="150">
        <v>100</v>
      </c>
      <c r="AR14" s="166"/>
      <c r="AS14" s="151">
        <v>0.97</v>
      </c>
    </row>
    <row r="15" spans="1:45" s="137" customFormat="1" ht="24" customHeight="1">
      <c r="A15" s="116" t="s">
        <v>182</v>
      </c>
      <c r="B15" s="395"/>
      <c r="C15" s="379" t="s">
        <v>109</v>
      </c>
      <c r="D15" s="381" t="s">
        <v>91</v>
      </c>
      <c r="E15" s="120" t="s">
        <v>24</v>
      </c>
      <c r="F15" s="121"/>
      <c r="G15" s="122">
        <v>45600</v>
      </c>
      <c r="H15" s="123">
        <v>53170</v>
      </c>
      <c r="I15" s="165" t="s">
        <v>92</v>
      </c>
      <c r="J15" s="125">
        <v>430</v>
      </c>
      <c r="K15" s="126">
        <v>510</v>
      </c>
      <c r="L15" s="127" t="s">
        <v>93</v>
      </c>
      <c r="M15" s="366" t="s">
        <v>95</v>
      </c>
      <c r="N15" s="383">
        <v>1870</v>
      </c>
      <c r="O15" s="366" t="s">
        <v>92</v>
      </c>
      <c r="P15" s="385">
        <v>10</v>
      </c>
      <c r="Q15" s="124" t="s">
        <v>92</v>
      </c>
      <c r="R15" s="128">
        <v>7570</v>
      </c>
      <c r="S15" s="129">
        <v>70</v>
      </c>
      <c r="T15" s="130"/>
      <c r="U15" s="152"/>
      <c r="V15" s="132"/>
      <c r="W15" s="153"/>
      <c r="X15" s="132"/>
      <c r="Y15" s="131" t="s">
        <v>94</v>
      </c>
      <c r="Z15" s="132"/>
      <c r="AA15" s="134"/>
      <c r="AB15" s="387" t="s">
        <v>103</v>
      </c>
      <c r="AC15" s="372">
        <v>7570</v>
      </c>
      <c r="AD15" s="366" t="s">
        <v>92</v>
      </c>
      <c r="AE15" s="374">
        <v>70</v>
      </c>
      <c r="AF15" s="366" t="s">
        <v>96</v>
      </c>
      <c r="AG15" s="376">
        <v>1300</v>
      </c>
      <c r="AH15" s="369" t="s">
        <v>92</v>
      </c>
      <c r="AI15" s="364">
        <v>10</v>
      </c>
      <c r="AJ15" s="366" t="s">
        <v>96</v>
      </c>
      <c r="AK15" s="367">
        <v>340</v>
      </c>
      <c r="AL15" s="369" t="s">
        <v>96</v>
      </c>
      <c r="AM15" s="370">
        <v>3</v>
      </c>
      <c r="AN15" s="366" t="s">
        <v>96</v>
      </c>
      <c r="AO15" s="393">
        <v>7330</v>
      </c>
      <c r="AP15" s="366" t="s">
        <v>104</v>
      </c>
      <c r="AQ15" s="135">
        <v>7570</v>
      </c>
      <c r="AR15" s="166"/>
      <c r="AS15" s="136" t="s">
        <v>112</v>
      </c>
    </row>
    <row r="16" spans="1:45" s="137" customFormat="1" ht="24" customHeight="1">
      <c r="A16" s="116" t="s">
        <v>183</v>
      </c>
      <c r="B16" s="395"/>
      <c r="C16" s="380"/>
      <c r="D16" s="382"/>
      <c r="E16" s="138" t="s">
        <v>6</v>
      </c>
      <c r="F16" s="121"/>
      <c r="G16" s="139">
        <v>53170</v>
      </c>
      <c r="H16" s="140"/>
      <c r="I16" s="165" t="s">
        <v>229</v>
      </c>
      <c r="J16" s="141">
        <v>510</v>
      </c>
      <c r="K16" s="142"/>
      <c r="L16" s="143" t="s">
        <v>93</v>
      </c>
      <c r="M16" s="366"/>
      <c r="N16" s="384"/>
      <c r="O16" s="366"/>
      <c r="P16" s="386"/>
      <c r="Q16" s="124" t="s">
        <v>92</v>
      </c>
      <c r="R16" s="141">
        <v>7570</v>
      </c>
      <c r="S16" s="144">
        <v>70</v>
      </c>
      <c r="T16" s="145" t="s">
        <v>92</v>
      </c>
      <c r="U16" s="146">
        <v>53000</v>
      </c>
      <c r="V16" s="132" t="s">
        <v>228</v>
      </c>
      <c r="W16" s="147">
        <v>530</v>
      </c>
      <c r="X16" s="148" t="s">
        <v>103</v>
      </c>
      <c r="Y16" s="149">
        <v>45430</v>
      </c>
      <c r="Z16" s="148" t="s">
        <v>96</v>
      </c>
      <c r="AA16" s="147">
        <v>450</v>
      </c>
      <c r="AB16" s="366"/>
      <c r="AC16" s="373"/>
      <c r="AD16" s="366"/>
      <c r="AE16" s="375"/>
      <c r="AF16" s="366"/>
      <c r="AG16" s="377"/>
      <c r="AH16" s="369"/>
      <c r="AI16" s="365"/>
      <c r="AJ16" s="366"/>
      <c r="AK16" s="368"/>
      <c r="AL16" s="369"/>
      <c r="AM16" s="371"/>
      <c r="AN16" s="366"/>
      <c r="AO16" s="394"/>
      <c r="AP16" s="366"/>
      <c r="AQ16" s="150">
        <v>70</v>
      </c>
      <c r="AR16" s="166"/>
      <c r="AS16" s="151">
        <v>0.89</v>
      </c>
    </row>
    <row r="17" spans="1:45" s="77" customFormat="1" ht="24" customHeight="1">
      <c r="A17" s="117" t="s">
        <v>184</v>
      </c>
      <c r="B17" s="395"/>
      <c r="C17" s="389" t="s">
        <v>111</v>
      </c>
      <c r="D17" s="391" t="s">
        <v>106</v>
      </c>
      <c r="E17" s="73" t="s">
        <v>24</v>
      </c>
      <c r="F17" s="74"/>
      <c r="G17" s="122">
        <v>40380</v>
      </c>
      <c r="H17" s="123">
        <v>47950</v>
      </c>
      <c r="I17" s="165" t="s">
        <v>92</v>
      </c>
      <c r="J17" s="125">
        <v>380</v>
      </c>
      <c r="K17" s="126">
        <v>460</v>
      </c>
      <c r="L17" s="127" t="s">
        <v>93</v>
      </c>
      <c r="M17" s="378" t="s">
        <v>92</v>
      </c>
      <c r="N17" s="383">
        <v>1490</v>
      </c>
      <c r="O17" s="366" t="s">
        <v>228</v>
      </c>
      <c r="P17" s="385">
        <v>10</v>
      </c>
      <c r="Q17" s="67" t="s">
        <v>92</v>
      </c>
      <c r="R17" s="128">
        <v>7570</v>
      </c>
      <c r="S17" s="129">
        <v>70</v>
      </c>
      <c r="T17" s="75"/>
      <c r="U17" s="152"/>
      <c r="V17" s="132"/>
      <c r="W17" s="153"/>
      <c r="X17" s="76"/>
      <c r="Y17" s="131" t="s">
        <v>94</v>
      </c>
      <c r="Z17" s="132"/>
      <c r="AA17" s="134"/>
      <c r="AB17" s="388" t="s">
        <v>92</v>
      </c>
      <c r="AC17" s="372">
        <v>6050</v>
      </c>
      <c r="AD17" s="366" t="s">
        <v>92</v>
      </c>
      <c r="AE17" s="374">
        <v>60</v>
      </c>
      <c r="AF17" s="378" t="s">
        <v>96</v>
      </c>
      <c r="AG17" s="376">
        <v>1040</v>
      </c>
      <c r="AH17" s="369" t="s">
        <v>92</v>
      </c>
      <c r="AI17" s="364">
        <v>10</v>
      </c>
      <c r="AJ17" s="378" t="s">
        <v>96</v>
      </c>
      <c r="AK17" s="367">
        <v>300</v>
      </c>
      <c r="AL17" s="369" t="s">
        <v>96</v>
      </c>
      <c r="AM17" s="370">
        <v>3</v>
      </c>
      <c r="AN17" s="378" t="s">
        <v>96</v>
      </c>
      <c r="AO17" s="393">
        <v>6000</v>
      </c>
      <c r="AP17" s="378" t="s">
        <v>104</v>
      </c>
      <c r="AQ17" s="135">
        <v>6050</v>
      </c>
      <c r="AR17" s="166"/>
      <c r="AS17" s="136" t="s">
        <v>231</v>
      </c>
    </row>
    <row r="18" spans="1:45" s="77" customFormat="1" ht="24" customHeight="1">
      <c r="A18" s="117" t="s">
        <v>185</v>
      </c>
      <c r="B18" s="395"/>
      <c r="C18" s="390"/>
      <c r="D18" s="392"/>
      <c r="E18" s="78" t="s">
        <v>6</v>
      </c>
      <c r="F18" s="74"/>
      <c r="G18" s="139">
        <v>47950</v>
      </c>
      <c r="H18" s="140"/>
      <c r="I18" s="165" t="s">
        <v>92</v>
      </c>
      <c r="J18" s="141">
        <v>460</v>
      </c>
      <c r="K18" s="142"/>
      <c r="L18" s="143" t="s">
        <v>93</v>
      </c>
      <c r="M18" s="378"/>
      <c r="N18" s="384"/>
      <c r="O18" s="366"/>
      <c r="P18" s="386"/>
      <c r="Q18" s="67" t="s">
        <v>100</v>
      </c>
      <c r="R18" s="141">
        <v>7570</v>
      </c>
      <c r="S18" s="144">
        <v>70</v>
      </c>
      <c r="T18" s="79" t="s">
        <v>92</v>
      </c>
      <c r="U18" s="146">
        <v>53000</v>
      </c>
      <c r="V18" s="132" t="s">
        <v>92</v>
      </c>
      <c r="W18" s="147">
        <v>530</v>
      </c>
      <c r="X18" s="80" t="s">
        <v>92</v>
      </c>
      <c r="Y18" s="149">
        <v>45430</v>
      </c>
      <c r="Z18" s="148" t="s">
        <v>96</v>
      </c>
      <c r="AA18" s="147">
        <v>450</v>
      </c>
      <c r="AB18" s="378"/>
      <c r="AC18" s="373"/>
      <c r="AD18" s="366"/>
      <c r="AE18" s="375"/>
      <c r="AF18" s="378"/>
      <c r="AG18" s="377"/>
      <c r="AH18" s="369"/>
      <c r="AI18" s="365"/>
      <c r="AJ18" s="378"/>
      <c r="AK18" s="368"/>
      <c r="AL18" s="369"/>
      <c r="AM18" s="371"/>
      <c r="AN18" s="378"/>
      <c r="AO18" s="394"/>
      <c r="AP18" s="378"/>
      <c r="AQ18" s="150">
        <v>60</v>
      </c>
      <c r="AR18" s="117"/>
      <c r="AS18" s="151">
        <v>0.91</v>
      </c>
    </row>
    <row r="19" spans="1:45" s="154" customFormat="1" ht="24" customHeight="1">
      <c r="A19" s="118" t="s">
        <v>186</v>
      </c>
      <c r="B19" s="395"/>
      <c r="C19" s="379" t="s">
        <v>113</v>
      </c>
      <c r="D19" s="381" t="s">
        <v>106</v>
      </c>
      <c r="E19" s="120" t="s">
        <v>24</v>
      </c>
      <c r="F19" s="121"/>
      <c r="G19" s="122">
        <v>36870</v>
      </c>
      <c r="H19" s="123">
        <v>44440</v>
      </c>
      <c r="I19" s="165" t="s">
        <v>92</v>
      </c>
      <c r="J19" s="125">
        <v>350</v>
      </c>
      <c r="K19" s="126">
        <v>420</v>
      </c>
      <c r="L19" s="127" t="s">
        <v>93</v>
      </c>
      <c r="M19" s="366" t="s">
        <v>92</v>
      </c>
      <c r="N19" s="383">
        <v>1240</v>
      </c>
      <c r="O19" s="366" t="s">
        <v>228</v>
      </c>
      <c r="P19" s="385">
        <v>10</v>
      </c>
      <c r="Q19" s="124" t="s">
        <v>99</v>
      </c>
      <c r="R19" s="128">
        <v>7570</v>
      </c>
      <c r="S19" s="129">
        <v>70</v>
      </c>
      <c r="T19" s="130"/>
      <c r="U19" s="152"/>
      <c r="V19" s="132"/>
      <c r="W19" s="153"/>
      <c r="X19" s="132"/>
      <c r="Y19" s="131" t="s">
        <v>94</v>
      </c>
      <c r="Z19" s="132"/>
      <c r="AA19" s="134"/>
      <c r="AB19" s="387" t="s">
        <v>92</v>
      </c>
      <c r="AC19" s="372">
        <v>5040</v>
      </c>
      <c r="AD19" s="366" t="s">
        <v>92</v>
      </c>
      <c r="AE19" s="374">
        <v>50</v>
      </c>
      <c r="AF19" s="366" t="s">
        <v>96</v>
      </c>
      <c r="AG19" s="376">
        <v>860</v>
      </c>
      <c r="AH19" s="369" t="s">
        <v>92</v>
      </c>
      <c r="AI19" s="364">
        <v>8</v>
      </c>
      <c r="AJ19" s="366" t="s">
        <v>96</v>
      </c>
      <c r="AK19" s="367">
        <v>270</v>
      </c>
      <c r="AL19" s="369" t="s">
        <v>96</v>
      </c>
      <c r="AM19" s="370">
        <v>2</v>
      </c>
      <c r="AN19" s="366" t="s">
        <v>96</v>
      </c>
      <c r="AO19" s="393">
        <v>5110</v>
      </c>
      <c r="AP19" s="366" t="s">
        <v>104</v>
      </c>
      <c r="AQ19" s="135">
        <v>5040</v>
      </c>
      <c r="AR19" s="167"/>
      <c r="AS19" s="136" t="s">
        <v>112</v>
      </c>
    </row>
    <row r="20" spans="1:45" s="154" customFormat="1" ht="24" customHeight="1">
      <c r="A20" s="118" t="s">
        <v>187</v>
      </c>
      <c r="B20" s="395"/>
      <c r="C20" s="380"/>
      <c r="D20" s="382"/>
      <c r="E20" s="138" t="s">
        <v>6</v>
      </c>
      <c r="F20" s="121"/>
      <c r="G20" s="139">
        <v>44440</v>
      </c>
      <c r="H20" s="140"/>
      <c r="I20" s="165" t="s">
        <v>92</v>
      </c>
      <c r="J20" s="141">
        <v>420</v>
      </c>
      <c r="K20" s="142"/>
      <c r="L20" s="143" t="s">
        <v>93</v>
      </c>
      <c r="M20" s="366"/>
      <c r="N20" s="384"/>
      <c r="O20" s="366"/>
      <c r="P20" s="386"/>
      <c r="Q20" s="124" t="s">
        <v>99</v>
      </c>
      <c r="R20" s="141">
        <v>7570</v>
      </c>
      <c r="S20" s="144">
        <v>70</v>
      </c>
      <c r="T20" s="145" t="s">
        <v>95</v>
      </c>
      <c r="U20" s="146">
        <v>53000</v>
      </c>
      <c r="V20" s="132" t="s">
        <v>228</v>
      </c>
      <c r="W20" s="147">
        <v>530</v>
      </c>
      <c r="X20" s="148" t="s">
        <v>92</v>
      </c>
      <c r="Y20" s="149">
        <v>45430</v>
      </c>
      <c r="Z20" s="148" t="s">
        <v>96</v>
      </c>
      <c r="AA20" s="147">
        <v>450</v>
      </c>
      <c r="AB20" s="366"/>
      <c r="AC20" s="373"/>
      <c r="AD20" s="366"/>
      <c r="AE20" s="375"/>
      <c r="AF20" s="366"/>
      <c r="AG20" s="377"/>
      <c r="AH20" s="369"/>
      <c r="AI20" s="365"/>
      <c r="AJ20" s="366"/>
      <c r="AK20" s="368"/>
      <c r="AL20" s="369"/>
      <c r="AM20" s="371"/>
      <c r="AN20" s="366"/>
      <c r="AO20" s="394"/>
      <c r="AP20" s="366"/>
      <c r="AQ20" s="150">
        <v>50</v>
      </c>
      <c r="AR20" s="167"/>
      <c r="AS20" s="151">
        <v>0.88</v>
      </c>
    </row>
    <row r="21" spans="1:45" s="81" customFormat="1" ht="24" customHeight="1">
      <c r="A21" s="119" t="s">
        <v>188</v>
      </c>
      <c r="B21" s="395"/>
      <c r="C21" s="389" t="s">
        <v>114</v>
      </c>
      <c r="D21" s="391" t="s">
        <v>110</v>
      </c>
      <c r="E21" s="73" t="s">
        <v>24</v>
      </c>
      <c r="F21" s="74"/>
      <c r="G21" s="122">
        <v>34360</v>
      </c>
      <c r="H21" s="123">
        <v>41930</v>
      </c>
      <c r="I21" s="165" t="s">
        <v>92</v>
      </c>
      <c r="J21" s="125">
        <v>320</v>
      </c>
      <c r="K21" s="126">
        <v>400</v>
      </c>
      <c r="L21" s="127" t="s">
        <v>93</v>
      </c>
      <c r="M21" s="378" t="s">
        <v>92</v>
      </c>
      <c r="N21" s="383">
        <v>1060</v>
      </c>
      <c r="O21" s="366" t="s">
        <v>92</v>
      </c>
      <c r="P21" s="385">
        <v>10</v>
      </c>
      <c r="Q21" s="67" t="s">
        <v>98</v>
      </c>
      <c r="R21" s="128">
        <v>7570</v>
      </c>
      <c r="S21" s="129">
        <v>70</v>
      </c>
      <c r="T21" s="75"/>
      <c r="U21" s="152"/>
      <c r="V21" s="132"/>
      <c r="W21" s="153"/>
      <c r="X21" s="76"/>
      <c r="Y21" s="131" t="s">
        <v>94</v>
      </c>
      <c r="Z21" s="132"/>
      <c r="AA21" s="134"/>
      <c r="AB21" s="388" t="s">
        <v>103</v>
      </c>
      <c r="AC21" s="372">
        <v>4320</v>
      </c>
      <c r="AD21" s="366" t="s">
        <v>92</v>
      </c>
      <c r="AE21" s="374">
        <v>40</v>
      </c>
      <c r="AF21" s="378" t="s">
        <v>96</v>
      </c>
      <c r="AG21" s="376">
        <v>740</v>
      </c>
      <c r="AH21" s="369" t="s">
        <v>92</v>
      </c>
      <c r="AI21" s="364">
        <v>7</v>
      </c>
      <c r="AJ21" s="378" t="s">
        <v>96</v>
      </c>
      <c r="AK21" s="367">
        <v>250</v>
      </c>
      <c r="AL21" s="369" t="s">
        <v>96</v>
      </c>
      <c r="AM21" s="370">
        <v>2</v>
      </c>
      <c r="AN21" s="378" t="s">
        <v>96</v>
      </c>
      <c r="AO21" s="393">
        <v>4570</v>
      </c>
      <c r="AP21" s="378" t="s">
        <v>104</v>
      </c>
      <c r="AQ21" s="135">
        <v>4320</v>
      </c>
      <c r="AR21" s="167"/>
      <c r="AS21" s="136" t="s">
        <v>112</v>
      </c>
    </row>
    <row r="22" spans="1:45" s="81" customFormat="1" ht="24" customHeight="1">
      <c r="A22" s="119" t="s">
        <v>189</v>
      </c>
      <c r="B22" s="395"/>
      <c r="C22" s="390"/>
      <c r="D22" s="392"/>
      <c r="E22" s="78" t="s">
        <v>6</v>
      </c>
      <c r="F22" s="74"/>
      <c r="G22" s="139">
        <v>41930</v>
      </c>
      <c r="H22" s="140"/>
      <c r="I22" s="165" t="s">
        <v>92</v>
      </c>
      <c r="J22" s="141">
        <v>400</v>
      </c>
      <c r="K22" s="142"/>
      <c r="L22" s="143" t="s">
        <v>93</v>
      </c>
      <c r="M22" s="378"/>
      <c r="N22" s="384"/>
      <c r="O22" s="366"/>
      <c r="P22" s="386"/>
      <c r="Q22" s="67" t="s">
        <v>103</v>
      </c>
      <c r="R22" s="141">
        <v>7570</v>
      </c>
      <c r="S22" s="144">
        <v>70</v>
      </c>
      <c r="T22" s="79" t="s">
        <v>100</v>
      </c>
      <c r="U22" s="146">
        <v>53000</v>
      </c>
      <c r="V22" s="132" t="s">
        <v>92</v>
      </c>
      <c r="W22" s="147">
        <v>530</v>
      </c>
      <c r="X22" s="80" t="s">
        <v>100</v>
      </c>
      <c r="Y22" s="149">
        <v>45430</v>
      </c>
      <c r="Z22" s="148" t="s">
        <v>96</v>
      </c>
      <c r="AA22" s="147">
        <v>450</v>
      </c>
      <c r="AB22" s="378"/>
      <c r="AC22" s="373"/>
      <c r="AD22" s="366"/>
      <c r="AE22" s="375"/>
      <c r="AF22" s="378"/>
      <c r="AG22" s="377"/>
      <c r="AH22" s="369"/>
      <c r="AI22" s="365"/>
      <c r="AJ22" s="378"/>
      <c r="AK22" s="368"/>
      <c r="AL22" s="369"/>
      <c r="AM22" s="371"/>
      <c r="AN22" s="378"/>
      <c r="AO22" s="394"/>
      <c r="AP22" s="378"/>
      <c r="AQ22" s="150">
        <v>40</v>
      </c>
      <c r="AR22" s="167"/>
      <c r="AS22" s="151">
        <v>0.92</v>
      </c>
    </row>
    <row r="23" spans="1:45" s="154" customFormat="1" ht="24" customHeight="1">
      <c r="A23" s="118" t="s">
        <v>190</v>
      </c>
      <c r="B23" s="395"/>
      <c r="C23" s="379" t="s">
        <v>115</v>
      </c>
      <c r="D23" s="381" t="s">
        <v>106</v>
      </c>
      <c r="E23" s="120" t="s">
        <v>24</v>
      </c>
      <c r="F23" s="121"/>
      <c r="G23" s="122">
        <v>32500</v>
      </c>
      <c r="H23" s="123">
        <v>40070</v>
      </c>
      <c r="I23" s="165" t="s">
        <v>92</v>
      </c>
      <c r="J23" s="125">
        <v>300</v>
      </c>
      <c r="K23" s="126">
        <v>380</v>
      </c>
      <c r="L23" s="127" t="s">
        <v>93</v>
      </c>
      <c r="M23" s="366" t="s">
        <v>100</v>
      </c>
      <c r="N23" s="383">
        <v>930</v>
      </c>
      <c r="O23" s="366" t="s">
        <v>92</v>
      </c>
      <c r="P23" s="385">
        <v>9</v>
      </c>
      <c r="Q23" s="124" t="s">
        <v>103</v>
      </c>
      <c r="R23" s="128">
        <v>7570</v>
      </c>
      <c r="S23" s="129">
        <v>70</v>
      </c>
      <c r="T23" s="130"/>
      <c r="U23" s="152"/>
      <c r="V23" s="132"/>
      <c r="W23" s="153"/>
      <c r="X23" s="132"/>
      <c r="Y23" s="131" t="s">
        <v>94</v>
      </c>
      <c r="Z23" s="132"/>
      <c r="AA23" s="134"/>
      <c r="AB23" s="387" t="s">
        <v>103</v>
      </c>
      <c r="AC23" s="372">
        <v>3780</v>
      </c>
      <c r="AD23" s="366" t="s">
        <v>228</v>
      </c>
      <c r="AE23" s="374">
        <v>30</v>
      </c>
      <c r="AF23" s="366" t="s">
        <v>96</v>
      </c>
      <c r="AG23" s="376">
        <v>650</v>
      </c>
      <c r="AH23" s="369" t="s">
        <v>92</v>
      </c>
      <c r="AI23" s="364">
        <v>6</v>
      </c>
      <c r="AJ23" s="366" t="s">
        <v>96</v>
      </c>
      <c r="AK23" s="367">
        <v>230</v>
      </c>
      <c r="AL23" s="369" t="s">
        <v>96</v>
      </c>
      <c r="AM23" s="370">
        <v>2</v>
      </c>
      <c r="AN23" s="366" t="s">
        <v>96</v>
      </c>
      <c r="AO23" s="393">
        <v>4160</v>
      </c>
      <c r="AP23" s="366" t="s">
        <v>104</v>
      </c>
      <c r="AQ23" s="135">
        <v>3780</v>
      </c>
      <c r="AR23" s="167"/>
      <c r="AS23" s="136" t="s">
        <v>112</v>
      </c>
    </row>
    <row r="24" spans="1:45" s="154" customFormat="1" ht="24" customHeight="1">
      <c r="A24" s="118" t="s">
        <v>191</v>
      </c>
      <c r="B24" s="395"/>
      <c r="C24" s="380"/>
      <c r="D24" s="382"/>
      <c r="E24" s="138" t="s">
        <v>6</v>
      </c>
      <c r="F24" s="121"/>
      <c r="G24" s="139">
        <v>40070</v>
      </c>
      <c r="H24" s="140"/>
      <c r="I24" s="165" t="s">
        <v>228</v>
      </c>
      <c r="J24" s="141">
        <v>380</v>
      </c>
      <c r="K24" s="142"/>
      <c r="L24" s="143" t="s">
        <v>93</v>
      </c>
      <c r="M24" s="366"/>
      <c r="N24" s="384"/>
      <c r="O24" s="366"/>
      <c r="P24" s="386"/>
      <c r="Q24" s="124" t="s">
        <v>92</v>
      </c>
      <c r="R24" s="141">
        <v>7570</v>
      </c>
      <c r="S24" s="144">
        <v>70</v>
      </c>
      <c r="T24" s="145" t="s">
        <v>92</v>
      </c>
      <c r="U24" s="146">
        <v>53000</v>
      </c>
      <c r="V24" s="132" t="s">
        <v>228</v>
      </c>
      <c r="W24" s="147">
        <v>530</v>
      </c>
      <c r="X24" s="148" t="s">
        <v>100</v>
      </c>
      <c r="Y24" s="149">
        <v>45430</v>
      </c>
      <c r="Z24" s="148" t="s">
        <v>96</v>
      </c>
      <c r="AA24" s="147">
        <v>450</v>
      </c>
      <c r="AB24" s="366"/>
      <c r="AC24" s="373"/>
      <c r="AD24" s="366"/>
      <c r="AE24" s="375"/>
      <c r="AF24" s="366"/>
      <c r="AG24" s="377"/>
      <c r="AH24" s="369"/>
      <c r="AI24" s="365"/>
      <c r="AJ24" s="366"/>
      <c r="AK24" s="368"/>
      <c r="AL24" s="369"/>
      <c r="AM24" s="371"/>
      <c r="AN24" s="366"/>
      <c r="AO24" s="394"/>
      <c r="AP24" s="366"/>
      <c r="AQ24" s="150">
        <v>30</v>
      </c>
      <c r="AR24" s="167"/>
      <c r="AS24" s="151">
        <v>0.93</v>
      </c>
    </row>
    <row r="25" spans="1:45" s="81" customFormat="1" ht="24" customHeight="1">
      <c r="A25" s="119" t="s">
        <v>192</v>
      </c>
      <c r="B25" s="395"/>
      <c r="C25" s="389" t="s">
        <v>116</v>
      </c>
      <c r="D25" s="391" t="s">
        <v>91</v>
      </c>
      <c r="E25" s="73" t="s">
        <v>24</v>
      </c>
      <c r="F25" s="74"/>
      <c r="G25" s="122">
        <v>31680</v>
      </c>
      <c r="H25" s="123">
        <v>39250</v>
      </c>
      <c r="I25" s="165" t="s">
        <v>92</v>
      </c>
      <c r="J25" s="125">
        <v>300</v>
      </c>
      <c r="K25" s="126">
        <v>370</v>
      </c>
      <c r="L25" s="127" t="s">
        <v>93</v>
      </c>
      <c r="M25" s="378" t="s">
        <v>92</v>
      </c>
      <c r="N25" s="383">
        <v>830</v>
      </c>
      <c r="O25" s="366" t="s">
        <v>228</v>
      </c>
      <c r="P25" s="385">
        <v>8</v>
      </c>
      <c r="Q25" s="67" t="s">
        <v>103</v>
      </c>
      <c r="R25" s="128">
        <v>7570</v>
      </c>
      <c r="S25" s="129">
        <v>70</v>
      </c>
      <c r="T25" s="75"/>
      <c r="U25" s="152"/>
      <c r="V25" s="132"/>
      <c r="W25" s="153"/>
      <c r="X25" s="76"/>
      <c r="Y25" s="131" t="s">
        <v>94</v>
      </c>
      <c r="Z25" s="132"/>
      <c r="AA25" s="134"/>
      <c r="AB25" s="388" t="s">
        <v>100</v>
      </c>
      <c r="AC25" s="372">
        <v>3360</v>
      </c>
      <c r="AD25" s="366" t="s">
        <v>228</v>
      </c>
      <c r="AE25" s="374">
        <v>30</v>
      </c>
      <c r="AF25" s="378" t="s">
        <v>96</v>
      </c>
      <c r="AG25" s="376">
        <v>570</v>
      </c>
      <c r="AH25" s="369" t="s">
        <v>92</v>
      </c>
      <c r="AI25" s="364">
        <v>5</v>
      </c>
      <c r="AJ25" s="378" t="s">
        <v>96</v>
      </c>
      <c r="AK25" s="367">
        <v>220</v>
      </c>
      <c r="AL25" s="369" t="s">
        <v>96</v>
      </c>
      <c r="AM25" s="370">
        <v>2</v>
      </c>
      <c r="AN25" s="378" t="s">
        <v>96</v>
      </c>
      <c r="AO25" s="393">
        <v>3850</v>
      </c>
      <c r="AP25" s="378" t="s">
        <v>104</v>
      </c>
      <c r="AQ25" s="135">
        <v>3360</v>
      </c>
      <c r="AR25" s="167"/>
      <c r="AS25" s="136" t="s">
        <v>112</v>
      </c>
    </row>
    <row r="26" spans="1:45" s="81" customFormat="1" ht="24" customHeight="1">
      <c r="A26" s="119" t="s">
        <v>193</v>
      </c>
      <c r="B26" s="395"/>
      <c r="C26" s="390"/>
      <c r="D26" s="392"/>
      <c r="E26" s="78" t="s">
        <v>6</v>
      </c>
      <c r="F26" s="74"/>
      <c r="G26" s="139">
        <v>39250</v>
      </c>
      <c r="H26" s="140"/>
      <c r="I26" s="165" t="s">
        <v>228</v>
      </c>
      <c r="J26" s="141">
        <v>370</v>
      </c>
      <c r="K26" s="142"/>
      <c r="L26" s="143" t="s">
        <v>93</v>
      </c>
      <c r="M26" s="378"/>
      <c r="N26" s="384"/>
      <c r="O26" s="366"/>
      <c r="P26" s="386"/>
      <c r="Q26" s="67" t="s">
        <v>100</v>
      </c>
      <c r="R26" s="141">
        <v>7570</v>
      </c>
      <c r="S26" s="144">
        <v>70</v>
      </c>
      <c r="T26" s="79" t="s">
        <v>92</v>
      </c>
      <c r="U26" s="146">
        <v>53000</v>
      </c>
      <c r="V26" s="132" t="s">
        <v>92</v>
      </c>
      <c r="W26" s="147">
        <v>530</v>
      </c>
      <c r="X26" s="80" t="s">
        <v>103</v>
      </c>
      <c r="Y26" s="149">
        <v>45430</v>
      </c>
      <c r="Z26" s="148" t="s">
        <v>96</v>
      </c>
      <c r="AA26" s="147">
        <v>450</v>
      </c>
      <c r="AB26" s="378"/>
      <c r="AC26" s="373"/>
      <c r="AD26" s="366"/>
      <c r="AE26" s="375"/>
      <c r="AF26" s="378"/>
      <c r="AG26" s="377"/>
      <c r="AH26" s="369"/>
      <c r="AI26" s="365"/>
      <c r="AJ26" s="378"/>
      <c r="AK26" s="368"/>
      <c r="AL26" s="369"/>
      <c r="AM26" s="371"/>
      <c r="AN26" s="378"/>
      <c r="AO26" s="394"/>
      <c r="AP26" s="378"/>
      <c r="AQ26" s="150">
        <v>30</v>
      </c>
      <c r="AR26" s="167"/>
      <c r="AS26" s="151">
        <v>0.93</v>
      </c>
    </row>
    <row r="27" spans="1:45" s="154" customFormat="1" ht="24" customHeight="1">
      <c r="A27" s="118" t="s">
        <v>194</v>
      </c>
      <c r="B27" s="395"/>
      <c r="C27" s="379" t="s">
        <v>117</v>
      </c>
      <c r="D27" s="381" t="s">
        <v>110</v>
      </c>
      <c r="E27" s="120" t="s">
        <v>24</v>
      </c>
      <c r="F27" s="121"/>
      <c r="G27" s="122">
        <v>30460</v>
      </c>
      <c r="H27" s="123">
        <v>38030</v>
      </c>
      <c r="I27" s="165" t="s">
        <v>92</v>
      </c>
      <c r="J27" s="125">
        <v>280</v>
      </c>
      <c r="K27" s="126">
        <v>360</v>
      </c>
      <c r="L27" s="127" t="s">
        <v>93</v>
      </c>
      <c r="M27" s="366" t="s">
        <v>103</v>
      </c>
      <c r="N27" s="383">
        <v>740</v>
      </c>
      <c r="O27" s="366" t="s">
        <v>228</v>
      </c>
      <c r="P27" s="385">
        <v>7</v>
      </c>
      <c r="Q27" s="124" t="s">
        <v>100</v>
      </c>
      <c r="R27" s="128">
        <v>7570</v>
      </c>
      <c r="S27" s="129">
        <v>70</v>
      </c>
      <c r="T27" s="130"/>
      <c r="U27" s="152"/>
      <c r="V27" s="132"/>
      <c r="W27" s="153"/>
      <c r="X27" s="132"/>
      <c r="Y27" s="131" t="s">
        <v>94</v>
      </c>
      <c r="Z27" s="132"/>
      <c r="AA27" s="134"/>
      <c r="AB27" s="387" t="s">
        <v>92</v>
      </c>
      <c r="AC27" s="372">
        <v>3020</v>
      </c>
      <c r="AD27" s="366" t="s">
        <v>92</v>
      </c>
      <c r="AE27" s="374">
        <v>30</v>
      </c>
      <c r="AF27" s="366" t="s">
        <v>96</v>
      </c>
      <c r="AG27" s="376">
        <v>520</v>
      </c>
      <c r="AH27" s="369" t="s">
        <v>92</v>
      </c>
      <c r="AI27" s="364">
        <v>5</v>
      </c>
      <c r="AJ27" s="366" t="s">
        <v>96</v>
      </c>
      <c r="AK27" s="367">
        <v>210</v>
      </c>
      <c r="AL27" s="369" t="s">
        <v>96</v>
      </c>
      <c r="AM27" s="370">
        <v>2</v>
      </c>
      <c r="AN27" s="366" t="s">
        <v>96</v>
      </c>
      <c r="AO27" s="393">
        <v>3600</v>
      </c>
      <c r="AP27" s="366" t="s">
        <v>104</v>
      </c>
      <c r="AQ27" s="135">
        <v>3020</v>
      </c>
      <c r="AR27" s="167"/>
      <c r="AS27" s="136" t="s">
        <v>231</v>
      </c>
    </row>
    <row r="28" spans="1:45" s="154" customFormat="1" ht="24" customHeight="1">
      <c r="A28" s="118" t="s">
        <v>195</v>
      </c>
      <c r="B28" s="395"/>
      <c r="C28" s="380"/>
      <c r="D28" s="382"/>
      <c r="E28" s="138" t="s">
        <v>6</v>
      </c>
      <c r="F28" s="121"/>
      <c r="G28" s="139">
        <v>38030</v>
      </c>
      <c r="H28" s="140"/>
      <c r="I28" s="165" t="s">
        <v>92</v>
      </c>
      <c r="J28" s="141">
        <v>360</v>
      </c>
      <c r="K28" s="142"/>
      <c r="L28" s="143" t="s">
        <v>93</v>
      </c>
      <c r="M28" s="366"/>
      <c r="N28" s="384"/>
      <c r="O28" s="366"/>
      <c r="P28" s="386"/>
      <c r="Q28" s="124" t="s">
        <v>100</v>
      </c>
      <c r="R28" s="141">
        <v>7570</v>
      </c>
      <c r="S28" s="144">
        <v>70</v>
      </c>
      <c r="T28" s="145" t="s">
        <v>92</v>
      </c>
      <c r="U28" s="146">
        <v>53000</v>
      </c>
      <c r="V28" s="132" t="s">
        <v>92</v>
      </c>
      <c r="W28" s="147">
        <v>530</v>
      </c>
      <c r="X28" s="148" t="s">
        <v>92</v>
      </c>
      <c r="Y28" s="149">
        <v>45430</v>
      </c>
      <c r="Z28" s="148" t="s">
        <v>96</v>
      </c>
      <c r="AA28" s="147">
        <v>450</v>
      </c>
      <c r="AB28" s="366"/>
      <c r="AC28" s="373"/>
      <c r="AD28" s="366"/>
      <c r="AE28" s="375"/>
      <c r="AF28" s="366"/>
      <c r="AG28" s="377"/>
      <c r="AH28" s="369"/>
      <c r="AI28" s="365"/>
      <c r="AJ28" s="366"/>
      <c r="AK28" s="368"/>
      <c r="AL28" s="369"/>
      <c r="AM28" s="371"/>
      <c r="AN28" s="366"/>
      <c r="AO28" s="394"/>
      <c r="AP28" s="366"/>
      <c r="AQ28" s="150">
        <v>30</v>
      </c>
      <c r="AR28" s="167"/>
      <c r="AS28" s="151">
        <v>0.97</v>
      </c>
    </row>
    <row r="29" spans="1:45" s="81" customFormat="1" ht="24" customHeight="1">
      <c r="A29" s="119" t="s">
        <v>196</v>
      </c>
      <c r="B29" s="395"/>
      <c r="C29" s="389" t="s">
        <v>118</v>
      </c>
      <c r="D29" s="391" t="s">
        <v>106</v>
      </c>
      <c r="E29" s="73" t="s">
        <v>24</v>
      </c>
      <c r="F29" s="74"/>
      <c r="G29" s="122">
        <v>28620</v>
      </c>
      <c r="H29" s="123">
        <v>36190</v>
      </c>
      <c r="I29" s="165" t="s">
        <v>92</v>
      </c>
      <c r="J29" s="125">
        <v>260</v>
      </c>
      <c r="K29" s="126">
        <v>340</v>
      </c>
      <c r="L29" s="127" t="s">
        <v>93</v>
      </c>
      <c r="M29" s="378" t="s">
        <v>92</v>
      </c>
      <c r="N29" s="383">
        <v>620</v>
      </c>
      <c r="O29" s="366" t="s">
        <v>92</v>
      </c>
      <c r="P29" s="385">
        <v>6</v>
      </c>
      <c r="Q29" s="67" t="s">
        <v>92</v>
      </c>
      <c r="R29" s="128">
        <v>7570</v>
      </c>
      <c r="S29" s="129">
        <v>70</v>
      </c>
      <c r="T29" s="75"/>
      <c r="U29" s="152"/>
      <c r="V29" s="132"/>
      <c r="W29" s="153"/>
      <c r="X29" s="76"/>
      <c r="Y29" s="131" t="s">
        <v>94</v>
      </c>
      <c r="Z29" s="132"/>
      <c r="AA29" s="134"/>
      <c r="AB29" s="388" t="s">
        <v>92</v>
      </c>
      <c r="AC29" s="372">
        <v>2520</v>
      </c>
      <c r="AD29" s="366" t="s">
        <v>92</v>
      </c>
      <c r="AE29" s="374">
        <v>20</v>
      </c>
      <c r="AF29" s="378" t="s">
        <v>96</v>
      </c>
      <c r="AG29" s="376">
        <v>500</v>
      </c>
      <c r="AH29" s="369" t="s">
        <v>92</v>
      </c>
      <c r="AI29" s="364">
        <v>5</v>
      </c>
      <c r="AJ29" s="378" t="s">
        <v>96</v>
      </c>
      <c r="AK29" s="367">
        <v>190</v>
      </c>
      <c r="AL29" s="369" t="s">
        <v>96</v>
      </c>
      <c r="AM29" s="370">
        <v>1</v>
      </c>
      <c r="AN29" s="378" t="s">
        <v>96</v>
      </c>
      <c r="AO29" s="393">
        <v>3110</v>
      </c>
      <c r="AP29" s="378" t="s">
        <v>104</v>
      </c>
      <c r="AQ29" s="135">
        <v>2520</v>
      </c>
      <c r="AR29" s="167"/>
      <c r="AS29" s="136" t="s">
        <v>112</v>
      </c>
    </row>
    <row r="30" spans="1:45" s="81" customFormat="1" ht="24" customHeight="1">
      <c r="A30" s="119" t="s">
        <v>197</v>
      </c>
      <c r="B30" s="395"/>
      <c r="C30" s="390"/>
      <c r="D30" s="392"/>
      <c r="E30" s="78" t="s">
        <v>6</v>
      </c>
      <c r="F30" s="74"/>
      <c r="G30" s="139">
        <v>36190</v>
      </c>
      <c r="H30" s="140"/>
      <c r="I30" s="165" t="s">
        <v>228</v>
      </c>
      <c r="J30" s="141">
        <v>340</v>
      </c>
      <c r="K30" s="142"/>
      <c r="L30" s="143" t="s">
        <v>93</v>
      </c>
      <c r="M30" s="378"/>
      <c r="N30" s="384"/>
      <c r="O30" s="366"/>
      <c r="P30" s="386"/>
      <c r="Q30" s="67" t="s">
        <v>92</v>
      </c>
      <c r="R30" s="141">
        <v>7570</v>
      </c>
      <c r="S30" s="144">
        <v>70</v>
      </c>
      <c r="T30" s="79" t="s">
        <v>100</v>
      </c>
      <c r="U30" s="146">
        <v>53000</v>
      </c>
      <c r="V30" s="132" t="s">
        <v>228</v>
      </c>
      <c r="W30" s="147">
        <v>530</v>
      </c>
      <c r="X30" s="80" t="s">
        <v>92</v>
      </c>
      <c r="Y30" s="149">
        <v>45430</v>
      </c>
      <c r="Z30" s="148" t="s">
        <v>96</v>
      </c>
      <c r="AA30" s="147">
        <v>450</v>
      </c>
      <c r="AB30" s="378"/>
      <c r="AC30" s="373"/>
      <c r="AD30" s="366"/>
      <c r="AE30" s="375"/>
      <c r="AF30" s="378"/>
      <c r="AG30" s="377"/>
      <c r="AH30" s="369"/>
      <c r="AI30" s="365"/>
      <c r="AJ30" s="378"/>
      <c r="AK30" s="368"/>
      <c r="AL30" s="369"/>
      <c r="AM30" s="371"/>
      <c r="AN30" s="378"/>
      <c r="AO30" s="394"/>
      <c r="AP30" s="378"/>
      <c r="AQ30" s="150">
        <v>20</v>
      </c>
      <c r="AR30" s="167"/>
      <c r="AS30" s="151">
        <v>0.91</v>
      </c>
    </row>
    <row r="31" spans="1:45" s="154" customFormat="1" ht="24" customHeight="1">
      <c r="A31" s="118" t="s">
        <v>198</v>
      </c>
      <c r="B31" s="395"/>
      <c r="C31" s="379" t="s">
        <v>119</v>
      </c>
      <c r="D31" s="381" t="s">
        <v>91</v>
      </c>
      <c r="E31" s="120" t="s">
        <v>24</v>
      </c>
      <c r="F31" s="121"/>
      <c r="G31" s="122">
        <v>27290</v>
      </c>
      <c r="H31" s="123">
        <v>34860</v>
      </c>
      <c r="I31" s="165" t="s">
        <v>92</v>
      </c>
      <c r="J31" s="125">
        <v>250</v>
      </c>
      <c r="K31" s="126">
        <v>330</v>
      </c>
      <c r="L31" s="127" t="s">
        <v>93</v>
      </c>
      <c r="M31" s="366" t="s">
        <v>92</v>
      </c>
      <c r="N31" s="383">
        <v>530</v>
      </c>
      <c r="O31" s="366" t="s">
        <v>92</v>
      </c>
      <c r="P31" s="385">
        <v>5</v>
      </c>
      <c r="Q31" s="124" t="s">
        <v>92</v>
      </c>
      <c r="R31" s="128">
        <v>7570</v>
      </c>
      <c r="S31" s="129">
        <v>70</v>
      </c>
      <c r="T31" s="130"/>
      <c r="U31" s="152"/>
      <c r="V31" s="132"/>
      <c r="W31" s="153"/>
      <c r="X31" s="132"/>
      <c r="Y31" s="131" t="s">
        <v>94</v>
      </c>
      <c r="Z31" s="132"/>
      <c r="AA31" s="134"/>
      <c r="AB31" s="387" t="s">
        <v>92</v>
      </c>
      <c r="AC31" s="372">
        <v>2160</v>
      </c>
      <c r="AD31" s="366" t="s">
        <v>92</v>
      </c>
      <c r="AE31" s="374">
        <v>20</v>
      </c>
      <c r="AF31" s="366" t="s">
        <v>96</v>
      </c>
      <c r="AG31" s="376">
        <v>500</v>
      </c>
      <c r="AH31" s="369" t="s">
        <v>92</v>
      </c>
      <c r="AI31" s="364">
        <v>5</v>
      </c>
      <c r="AJ31" s="366" t="s">
        <v>96</v>
      </c>
      <c r="AK31" s="367">
        <v>170</v>
      </c>
      <c r="AL31" s="369" t="s">
        <v>96</v>
      </c>
      <c r="AM31" s="370">
        <v>1</v>
      </c>
      <c r="AN31" s="366" t="s">
        <v>96</v>
      </c>
      <c r="AO31" s="393">
        <v>2760</v>
      </c>
      <c r="AP31" s="366" t="s">
        <v>104</v>
      </c>
      <c r="AQ31" s="135">
        <v>2160</v>
      </c>
      <c r="AR31" s="167"/>
      <c r="AS31" s="136" t="s">
        <v>230</v>
      </c>
    </row>
    <row r="32" spans="1:45" s="154" customFormat="1" ht="24" customHeight="1">
      <c r="A32" s="118" t="s">
        <v>199</v>
      </c>
      <c r="B32" s="395"/>
      <c r="C32" s="380"/>
      <c r="D32" s="382"/>
      <c r="E32" s="138" t="s">
        <v>6</v>
      </c>
      <c r="F32" s="121"/>
      <c r="G32" s="139">
        <v>34860</v>
      </c>
      <c r="H32" s="140"/>
      <c r="I32" s="165" t="s">
        <v>92</v>
      </c>
      <c r="J32" s="141">
        <v>330</v>
      </c>
      <c r="K32" s="142"/>
      <c r="L32" s="143" t="s">
        <v>93</v>
      </c>
      <c r="M32" s="366"/>
      <c r="N32" s="384"/>
      <c r="O32" s="366"/>
      <c r="P32" s="386"/>
      <c r="Q32" s="124" t="s">
        <v>92</v>
      </c>
      <c r="R32" s="141">
        <v>7570</v>
      </c>
      <c r="S32" s="144">
        <v>70</v>
      </c>
      <c r="T32" s="145" t="s">
        <v>99</v>
      </c>
      <c r="U32" s="146">
        <v>53000</v>
      </c>
      <c r="V32" s="132" t="s">
        <v>228</v>
      </c>
      <c r="W32" s="147">
        <v>530</v>
      </c>
      <c r="X32" s="148" t="s">
        <v>92</v>
      </c>
      <c r="Y32" s="149">
        <v>45430</v>
      </c>
      <c r="Z32" s="148" t="s">
        <v>96</v>
      </c>
      <c r="AA32" s="147">
        <v>450</v>
      </c>
      <c r="AB32" s="366"/>
      <c r="AC32" s="373"/>
      <c r="AD32" s="366"/>
      <c r="AE32" s="375"/>
      <c r="AF32" s="366"/>
      <c r="AG32" s="377"/>
      <c r="AH32" s="369"/>
      <c r="AI32" s="365"/>
      <c r="AJ32" s="366"/>
      <c r="AK32" s="368"/>
      <c r="AL32" s="369"/>
      <c r="AM32" s="371"/>
      <c r="AN32" s="366"/>
      <c r="AO32" s="394"/>
      <c r="AP32" s="366"/>
      <c r="AQ32" s="150">
        <v>20</v>
      </c>
      <c r="AR32" s="167"/>
      <c r="AS32" s="151">
        <v>0.94</v>
      </c>
    </row>
    <row r="33" spans="1:45" s="81" customFormat="1" ht="24" customHeight="1">
      <c r="A33" s="119" t="s">
        <v>200</v>
      </c>
      <c r="B33" s="395"/>
      <c r="C33" s="389" t="s">
        <v>120</v>
      </c>
      <c r="D33" s="391" t="s">
        <v>106</v>
      </c>
      <c r="E33" s="73" t="s">
        <v>24</v>
      </c>
      <c r="F33" s="74"/>
      <c r="G33" s="122">
        <v>26300</v>
      </c>
      <c r="H33" s="123">
        <v>33870</v>
      </c>
      <c r="I33" s="165" t="s">
        <v>92</v>
      </c>
      <c r="J33" s="125">
        <v>240</v>
      </c>
      <c r="K33" s="126">
        <v>320</v>
      </c>
      <c r="L33" s="127" t="s">
        <v>93</v>
      </c>
      <c r="M33" s="378" t="s">
        <v>92</v>
      </c>
      <c r="N33" s="383">
        <v>460</v>
      </c>
      <c r="O33" s="366" t="s">
        <v>92</v>
      </c>
      <c r="P33" s="385">
        <v>4</v>
      </c>
      <c r="Q33" s="67" t="s">
        <v>92</v>
      </c>
      <c r="R33" s="128">
        <v>7570</v>
      </c>
      <c r="S33" s="129">
        <v>70</v>
      </c>
      <c r="T33" s="75"/>
      <c r="U33" s="152"/>
      <c r="V33" s="132"/>
      <c r="W33" s="153"/>
      <c r="X33" s="76"/>
      <c r="Y33" s="131" t="s">
        <v>94</v>
      </c>
      <c r="Z33" s="132"/>
      <c r="AA33" s="134"/>
      <c r="AB33" s="388" t="s">
        <v>103</v>
      </c>
      <c r="AC33" s="372">
        <v>1890</v>
      </c>
      <c r="AD33" s="366" t="s">
        <v>228</v>
      </c>
      <c r="AE33" s="374">
        <v>10</v>
      </c>
      <c r="AF33" s="378" t="s">
        <v>96</v>
      </c>
      <c r="AG33" s="376">
        <v>500</v>
      </c>
      <c r="AH33" s="369" t="s">
        <v>92</v>
      </c>
      <c r="AI33" s="364">
        <v>5</v>
      </c>
      <c r="AJ33" s="378" t="s">
        <v>96</v>
      </c>
      <c r="AK33" s="367">
        <v>170</v>
      </c>
      <c r="AL33" s="369" t="s">
        <v>96</v>
      </c>
      <c r="AM33" s="370">
        <v>1</v>
      </c>
      <c r="AN33" s="378" t="s">
        <v>96</v>
      </c>
      <c r="AO33" s="393">
        <v>2500</v>
      </c>
      <c r="AP33" s="378" t="s">
        <v>104</v>
      </c>
      <c r="AQ33" s="135">
        <v>1890</v>
      </c>
      <c r="AR33" s="167"/>
      <c r="AS33" s="136" t="s">
        <v>112</v>
      </c>
    </row>
    <row r="34" spans="1:45" s="81" customFormat="1" ht="24" customHeight="1">
      <c r="A34" s="119" t="s">
        <v>201</v>
      </c>
      <c r="B34" s="395"/>
      <c r="C34" s="390"/>
      <c r="D34" s="392"/>
      <c r="E34" s="78" t="s">
        <v>6</v>
      </c>
      <c r="F34" s="74"/>
      <c r="G34" s="139">
        <v>33870</v>
      </c>
      <c r="H34" s="140"/>
      <c r="I34" s="165" t="s">
        <v>92</v>
      </c>
      <c r="J34" s="141">
        <v>320</v>
      </c>
      <c r="K34" s="142"/>
      <c r="L34" s="143" t="s">
        <v>93</v>
      </c>
      <c r="M34" s="378"/>
      <c r="N34" s="384"/>
      <c r="O34" s="366"/>
      <c r="P34" s="386"/>
      <c r="Q34" s="67" t="s">
        <v>103</v>
      </c>
      <c r="R34" s="141">
        <v>7570</v>
      </c>
      <c r="S34" s="144">
        <v>70</v>
      </c>
      <c r="T34" s="79" t="s">
        <v>100</v>
      </c>
      <c r="U34" s="146">
        <v>53000</v>
      </c>
      <c r="V34" s="132" t="s">
        <v>92</v>
      </c>
      <c r="W34" s="147">
        <v>530</v>
      </c>
      <c r="X34" s="80" t="s">
        <v>100</v>
      </c>
      <c r="Y34" s="149">
        <v>45430</v>
      </c>
      <c r="Z34" s="148" t="s">
        <v>96</v>
      </c>
      <c r="AA34" s="147">
        <v>450</v>
      </c>
      <c r="AB34" s="378"/>
      <c r="AC34" s="373"/>
      <c r="AD34" s="366"/>
      <c r="AE34" s="375"/>
      <c r="AF34" s="378"/>
      <c r="AG34" s="377"/>
      <c r="AH34" s="369"/>
      <c r="AI34" s="365"/>
      <c r="AJ34" s="378"/>
      <c r="AK34" s="368"/>
      <c r="AL34" s="369"/>
      <c r="AM34" s="371"/>
      <c r="AN34" s="378"/>
      <c r="AO34" s="394"/>
      <c r="AP34" s="378"/>
      <c r="AQ34" s="150">
        <v>10</v>
      </c>
      <c r="AR34" s="167"/>
      <c r="AS34" s="151">
        <v>0.98</v>
      </c>
    </row>
    <row r="35" spans="1:45" s="154" customFormat="1" ht="24" customHeight="1">
      <c r="A35" s="118" t="s">
        <v>202</v>
      </c>
      <c r="B35" s="395"/>
      <c r="C35" s="379" t="s">
        <v>121</v>
      </c>
      <c r="D35" s="381" t="s">
        <v>106</v>
      </c>
      <c r="E35" s="120" t="s">
        <v>24</v>
      </c>
      <c r="F35" s="121"/>
      <c r="G35" s="122">
        <v>25530</v>
      </c>
      <c r="H35" s="123">
        <v>33100</v>
      </c>
      <c r="I35" s="165" t="s">
        <v>92</v>
      </c>
      <c r="J35" s="125">
        <v>230</v>
      </c>
      <c r="K35" s="126">
        <v>310</v>
      </c>
      <c r="L35" s="127" t="s">
        <v>93</v>
      </c>
      <c r="M35" s="366" t="s">
        <v>103</v>
      </c>
      <c r="N35" s="383">
        <v>410</v>
      </c>
      <c r="O35" s="366" t="s">
        <v>92</v>
      </c>
      <c r="P35" s="385">
        <v>4</v>
      </c>
      <c r="Q35" s="124" t="s">
        <v>100</v>
      </c>
      <c r="R35" s="128">
        <v>7570</v>
      </c>
      <c r="S35" s="129">
        <v>70</v>
      </c>
      <c r="T35" s="130"/>
      <c r="U35" s="152"/>
      <c r="V35" s="132"/>
      <c r="W35" s="153"/>
      <c r="X35" s="132"/>
      <c r="Y35" s="131" t="s">
        <v>94</v>
      </c>
      <c r="Z35" s="132"/>
      <c r="AA35" s="134"/>
      <c r="AB35" s="387" t="s">
        <v>108</v>
      </c>
      <c r="AC35" s="372">
        <v>1680</v>
      </c>
      <c r="AD35" s="366" t="s">
        <v>92</v>
      </c>
      <c r="AE35" s="374">
        <v>10</v>
      </c>
      <c r="AF35" s="366" t="s">
        <v>96</v>
      </c>
      <c r="AG35" s="376">
        <v>500</v>
      </c>
      <c r="AH35" s="369" t="s">
        <v>92</v>
      </c>
      <c r="AI35" s="364">
        <v>5</v>
      </c>
      <c r="AJ35" s="366" t="s">
        <v>96</v>
      </c>
      <c r="AK35" s="367">
        <v>150</v>
      </c>
      <c r="AL35" s="369" t="s">
        <v>96</v>
      </c>
      <c r="AM35" s="370">
        <v>1</v>
      </c>
      <c r="AN35" s="366" t="s">
        <v>96</v>
      </c>
      <c r="AO35" s="393">
        <v>2400</v>
      </c>
      <c r="AP35" s="366" t="s">
        <v>104</v>
      </c>
      <c r="AQ35" s="135">
        <v>1680</v>
      </c>
      <c r="AR35" s="167"/>
      <c r="AS35" s="136" t="s">
        <v>112</v>
      </c>
    </row>
    <row r="36" spans="1:45" s="154" customFormat="1" ht="24" customHeight="1">
      <c r="A36" s="118" t="s">
        <v>203</v>
      </c>
      <c r="B36" s="395"/>
      <c r="C36" s="380"/>
      <c r="D36" s="382"/>
      <c r="E36" s="138" t="s">
        <v>6</v>
      </c>
      <c r="F36" s="121"/>
      <c r="G36" s="139">
        <v>33100</v>
      </c>
      <c r="H36" s="140"/>
      <c r="I36" s="165" t="s">
        <v>92</v>
      </c>
      <c r="J36" s="141">
        <v>310</v>
      </c>
      <c r="K36" s="142"/>
      <c r="L36" s="143" t="s">
        <v>93</v>
      </c>
      <c r="M36" s="366"/>
      <c r="N36" s="384"/>
      <c r="O36" s="366"/>
      <c r="P36" s="386"/>
      <c r="Q36" s="124" t="s">
        <v>92</v>
      </c>
      <c r="R36" s="141">
        <v>7570</v>
      </c>
      <c r="S36" s="144">
        <v>70</v>
      </c>
      <c r="T36" s="145" t="s">
        <v>92</v>
      </c>
      <c r="U36" s="146">
        <v>53000</v>
      </c>
      <c r="V36" s="132" t="s">
        <v>228</v>
      </c>
      <c r="W36" s="147">
        <v>530</v>
      </c>
      <c r="X36" s="148" t="s">
        <v>92</v>
      </c>
      <c r="Y36" s="149">
        <v>45430</v>
      </c>
      <c r="Z36" s="148" t="s">
        <v>96</v>
      </c>
      <c r="AA36" s="147">
        <v>450</v>
      </c>
      <c r="AB36" s="366"/>
      <c r="AC36" s="373"/>
      <c r="AD36" s="366"/>
      <c r="AE36" s="375"/>
      <c r="AF36" s="366"/>
      <c r="AG36" s="377"/>
      <c r="AH36" s="369"/>
      <c r="AI36" s="365"/>
      <c r="AJ36" s="366"/>
      <c r="AK36" s="368"/>
      <c r="AL36" s="369"/>
      <c r="AM36" s="371"/>
      <c r="AN36" s="366"/>
      <c r="AO36" s="394"/>
      <c r="AP36" s="366"/>
      <c r="AQ36" s="150">
        <v>10</v>
      </c>
      <c r="AR36" s="167"/>
      <c r="AS36" s="151">
        <v>0.97</v>
      </c>
    </row>
    <row r="37" spans="1:45" s="81" customFormat="1" ht="24" customHeight="1">
      <c r="A37" s="119" t="s">
        <v>204</v>
      </c>
      <c r="B37" s="395"/>
      <c r="C37" s="389" t="s">
        <v>122</v>
      </c>
      <c r="D37" s="391" t="s">
        <v>106</v>
      </c>
      <c r="E37" s="73" t="s">
        <v>24</v>
      </c>
      <c r="F37" s="74"/>
      <c r="G37" s="122">
        <v>24920</v>
      </c>
      <c r="H37" s="123">
        <v>32490</v>
      </c>
      <c r="I37" s="165" t="s">
        <v>92</v>
      </c>
      <c r="J37" s="125">
        <v>230</v>
      </c>
      <c r="K37" s="126">
        <v>300</v>
      </c>
      <c r="L37" s="127" t="s">
        <v>93</v>
      </c>
      <c r="M37" s="378" t="s">
        <v>100</v>
      </c>
      <c r="N37" s="383">
        <v>370</v>
      </c>
      <c r="O37" s="366" t="s">
        <v>92</v>
      </c>
      <c r="P37" s="385">
        <v>3</v>
      </c>
      <c r="Q37" s="67" t="s">
        <v>92</v>
      </c>
      <c r="R37" s="128">
        <v>7570</v>
      </c>
      <c r="S37" s="129">
        <v>70</v>
      </c>
      <c r="T37" s="75"/>
      <c r="U37" s="152"/>
      <c r="V37" s="132"/>
      <c r="W37" s="153"/>
      <c r="X37" s="76"/>
      <c r="Y37" s="131" t="s">
        <v>94</v>
      </c>
      <c r="Z37" s="132"/>
      <c r="AA37" s="134"/>
      <c r="AB37" s="388" t="s">
        <v>103</v>
      </c>
      <c r="AC37" s="372">
        <v>1510</v>
      </c>
      <c r="AD37" s="366" t="s">
        <v>92</v>
      </c>
      <c r="AE37" s="374">
        <v>10</v>
      </c>
      <c r="AF37" s="378" t="s">
        <v>96</v>
      </c>
      <c r="AG37" s="376">
        <v>500</v>
      </c>
      <c r="AH37" s="369" t="s">
        <v>92</v>
      </c>
      <c r="AI37" s="364">
        <v>5</v>
      </c>
      <c r="AJ37" s="378" t="s">
        <v>96</v>
      </c>
      <c r="AK37" s="367">
        <v>130</v>
      </c>
      <c r="AL37" s="369" t="s">
        <v>96</v>
      </c>
      <c r="AM37" s="370">
        <v>1</v>
      </c>
      <c r="AN37" s="378" t="s">
        <v>96</v>
      </c>
      <c r="AO37" s="393">
        <v>2330</v>
      </c>
      <c r="AP37" s="378" t="s">
        <v>124</v>
      </c>
      <c r="AQ37" s="135">
        <v>1510</v>
      </c>
      <c r="AR37" s="167"/>
      <c r="AS37" s="136" t="s">
        <v>112</v>
      </c>
    </row>
    <row r="38" spans="1:45" s="81" customFormat="1" ht="24" customHeight="1">
      <c r="A38" s="119" t="s">
        <v>205</v>
      </c>
      <c r="B38" s="395"/>
      <c r="C38" s="390"/>
      <c r="D38" s="392"/>
      <c r="E38" s="78" t="s">
        <v>6</v>
      </c>
      <c r="F38" s="74"/>
      <c r="G38" s="139">
        <v>32490</v>
      </c>
      <c r="H38" s="140"/>
      <c r="I38" s="165" t="s">
        <v>92</v>
      </c>
      <c r="J38" s="141">
        <v>300</v>
      </c>
      <c r="K38" s="142"/>
      <c r="L38" s="143" t="s">
        <v>93</v>
      </c>
      <c r="M38" s="378"/>
      <c r="N38" s="384"/>
      <c r="O38" s="366"/>
      <c r="P38" s="386"/>
      <c r="Q38" s="67" t="s">
        <v>92</v>
      </c>
      <c r="R38" s="141">
        <v>7570</v>
      </c>
      <c r="S38" s="144">
        <v>70</v>
      </c>
      <c r="T38" s="79" t="s">
        <v>100</v>
      </c>
      <c r="U38" s="146">
        <v>53000</v>
      </c>
      <c r="V38" s="132" t="s">
        <v>228</v>
      </c>
      <c r="W38" s="147">
        <v>530</v>
      </c>
      <c r="X38" s="80" t="s">
        <v>92</v>
      </c>
      <c r="Y38" s="149">
        <v>45430</v>
      </c>
      <c r="Z38" s="148" t="s">
        <v>96</v>
      </c>
      <c r="AA38" s="147">
        <v>450</v>
      </c>
      <c r="AB38" s="378"/>
      <c r="AC38" s="373"/>
      <c r="AD38" s="366"/>
      <c r="AE38" s="375"/>
      <c r="AF38" s="378"/>
      <c r="AG38" s="377"/>
      <c r="AH38" s="369"/>
      <c r="AI38" s="365"/>
      <c r="AJ38" s="378"/>
      <c r="AK38" s="368"/>
      <c r="AL38" s="369"/>
      <c r="AM38" s="371"/>
      <c r="AN38" s="378"/>
      <c r="AO38" s="394"/>
      <c r="AP38" s="378"/>
      <c r="AQ38" s="150">
        <v>10</v>
      </c>
      <c r="AR38" s="167"/>
      <c r="AS38" s="151">
        <v>0.97</v>
      </c>
    </row>
    <row r="39" spans="1:45" s="154" customFormat="1" ht="24" customHeight="1">
      <c r="A39" s="118" t="s">
        <v>206</v>
      </c>
      <c r="B39" s="395"/>
      <c r="C39" s="379" t="s">
        <v>125</v>
      </c>
      <c r="D39" s="381" t="s">
        <v>110</v>
      </c>
      <c r="E39" s="120" t="s">
        <v>24</v>
      </c>
      <c r="F39" s="121"/>
      <c r="G39" s="122">
        <v>23050</v>
      </c>
      <c r="H39" s="123">
        <v>30620</v>
      </c>
      <c r="I39" s="165" t="s">
        <v>228</v>
      </c>
      <c r="J39" s="125">
        <v>210</v>
      </c>
      <c r="K39" s="126">
        <v>280</v>
      </c>
      <c r="L39" s="127" t="s">
        <v>93</v>
      </c>
      <c r="M39" s="366" t="s">
        <v>92</v>
      </c>
      <c r="N39" s="383">
        <v>340</v>
      </c>
      <c r="O39" s="366" t="s">
        <v>92</v>
      </c>
      <c r="P39" s="385">
        <v>3</v>
      </c>
      <c r="Q39" s="124" t="s">
        <v>92</v>
      </c>
      <c r="R39" s="128">
        <v>7570</v>
      </c>
      <c r="S39" s="129">
        <v>70</v>
      </c>
      <c r="T39" s="130"/>
      <c r="U39" s="152"/>
      <c r="V39" s="132"/>
      <c r="W39" s="153"/>
      <c r="X39" s="132"/>
      <c r="Y39" s="131" t="s">
        <v>94</v>
      </c>
      <c r="Z39" s="132"/>
      <c r="AA39" s="134"/>
      <c r="AB39" s="387" t="s">
        <v>103</v>
      </c>
      <c r="AC39" s="372">
        <v>1370</v>
      </c>
      <c r="AD39" s="366" t="s">
        <v>92</v>
      </c>
      <c r="AE39" s="374">
        <v>10</v>
      </c>
      <c r="AF39" s="366" t="s">
        <v>96</v>
      </c>
      <c r="AG39" s="376">
        <v>500</v>
      </c>
      <c r="AH39" s="369" t="s">
        <v>92</v>
      </c>
      <c r="AI39" s="364">
        <v>5</v>
      </c>
      <c r="AJ39" s="366" t="s">
        <v>96</v>
      </c>
      <c r="AK39" s="367">
        <v>120</v>
      </c>
      <c r="AL39" s="369" t="s">
        <v>96</v>
      </c>
      <c r="AM39" s="370">
        <v>1</v>
      </c>
      <c r="AN39" s="366" t="s">
        <v>96</v>
      </c>
      <c r="AO39" s="393">
        <v>2120</v>
      </c>
      <c r="AP39" s="366" t="s">
        <v>104</v>
      </c>
      <c r="AQ39" s="135">
        <v>1370</v>
      </c>
      <c r="AR39" s="167"/>
      <c r="AS39" s="136" t="s">
        <v>230</v>
      </c>
    </row>
    <row r="40" spans="1:45" s="154" customFormat="1" ht="24" customHeight="1">
      <c r="A40" s="118" t="s">
        <v>207</v>
      </c>
      <c r="B40" s="395"/>
      <c r="C40" s="380"/>
      <c r="D40" s="382"/>
      <c r="E40" s="138" t="s">
        <v>6</v>
      </c>
      <c r="F40" s="121"/>
      <c r="G40" s="139">
        <v>30620</v>
      </c>
      <c r="H40" s="140"/>
      <c r="I40" s="165" t="s">
        <v>229</v>
      </c>
      <c r="J40" s="141">
        <v>280</v>
      </c>
      <c r="K40" s="142"/>
      <c r="L40" s="143" t="s">
        <v>93</v>
      </c>
      <c r="M40" s="366"/>
      <c r="N40" s="384"/>
      <c r="O40" s="366"/>
      <c r="P40" s="386"/>
      <c r="Q40" s="124" t="s">
        <v>92</v>
      </c>
      <c r="R40" s="141">
        <v>7570</v>
      </c>
      <c r="S40" s="144">
        <v>70</v>
      </c>
      <c r="T40" s="145" t="s">
        <v>108</v>
      </c>
      <c r="U40" s="146">
        <v>53000</v>
      </c>
      <c r="V40" s="132" t="s">
        <v>228</v>
      </c>
      <c r="W40" s="147">
        <v>530</v>
      </c>
      <c r="X40" s="148" t="s">
        <v>92</v>
      </c>
      <c r="Y40" s="149">
        <v>45430</v>
      </c>
      <c r="Z40" s="148" t="s">
        <v>96</v>
      </c>
      <c r="AA40" s="147">
        <v>450</v>
      </c>
      <c r="AB40" s="366"/>
      <c r="AC40" s="373"/>
      <c r="AD40" s="366"/>
      <c r="AE40" s="375"/>
      <c r="AF40" s="366"/>
      <c r="AG40" s="377"/>
      <c r="AH40" s="369"/>
      <c r="AI40" s="365"/>
      <c r="AJ40" s="366"/>
      <c r="AK40" s="368"/>
      <c r="AL40" s="369"/>
      <c r="AM40" s="371"/>
      <c r="AN40" s="366"/>
      <c r="AO40" s="394"/>
      <c r="AP40" s="366"/>
      <c r="AQ40" s="150">
        <v>10</v>
      </c>
      <c r="AR40" s="167"/>
      <c r="AS40" s="155">
        <v>0.97</v>
      </c>
    </row>
    <row r="41" spans="1:45" ht="13.5" customHeight="1"/>
  </sheetData>
  <autoFilter ref="B4:AS5"/>
  <mergeCells count="390">
    <mergeCell ref="AK1:AM2"/>
    <mergeCell ref="AO1:AO2"/>
    <mergeCell ref="AQ1:AQ2"/>
    <mergeCell ref="AS1:AS2"/>
    <mergeCell ref="P3:P4"/>
    <mergeCell ref="S3:S4"/>
    <mergeCell ref="W3:W4"/>
    <mergeCell ref="AA3:AA4"/>
    <mergeCell ref="AE3:AE4"/>
    <mergeCell ref="AI3:AI4"/>
    <mergeCell ref="N1:P2"/>
    <mergeCell ref="R1:S2"/>
    <mergeCell ref="U1:W2"/>
    <mergeCell ref="Y1:AA2"/>
    <mergeCell ref="AC1:AE2"/>
    <mergeCell ref="AG1:AI2"/>
    <mergeCell ref="B7:B40"/>
    <mergeCell ref="C7:C8"/>
    <mergeCell ref="D7:D8"/>
    <mergeCell ref="M7:M8"/>
    <mergeCell ref="N7:N8"/>
    <mergeCell ref="O7:O8"/>
    <mergeCell ref="P7:P8"/>
    <mergeCell ref="AB7:AB8"/>
    <mergeCell ref="AM3:AM4"/>
    <mergeCell ref="G5:H5"/>
    <mergeCell ref="J5:L5"/>
    <mergeCell ref="N5:P5"/>
    <mergeCell ref="R5:S5"/>
    <mergeCell ref="U5:W5"/>
    <mergeCell ref="Y5:AA5"/>
    <mergeCell ref="AC5:AE5"/>
    <mergeCell ref="AG5:AI5"/>
    <mergeCell ref="AK5:AM5"/>
    <mergeCell ref="B1:B4"/>
    <mergeCell ref="C1:C4"/>
    <mergeCell ref="D1:D4"/>
    <mergeCell ref="E1:E4"/>
    <mergeCell ref="G1:H3"/>
    <mergeCell ref="J1:L2"/>
    <mergeCell ref="AO7:AO8"/>
    <mergeCell ref="AP7:AP8"/>
    <mergeCell ref="C9:C10"/>
    <mergeCell ref="D9:D10"/>
    <mergeCell ref="M9:M10"/>
    <mergeCell ref="N9:N10"/>
    <mergeCell ref="O9:O10"/>
    <mergeCell ref="P9:P10"/>
    <mergeCell ref="AB9:AB10"/>
    <mergeCell ref="AC9:AC10"/>
    <mergeCell ref="AI7:AI8"/>
    <mergeCell ref="AJ7:AJ8"/>
    <mergeCell ref="AK7:AK8"/>
    <mergeCell ref="AL7:AL8"/>
    <mergeCell ref="AM7:AM8"/>
    <mergeCell ref="AN7:AN8"/>
    <mergeCell ref="AC7:AC8"/>
    <mergeCell ref="AD7:AD8"/>
    <mergeCell ref="AE7:AE8"/>
    <mergeCell ref="AF7:AF8"/>
    <mergeCell ref="AG7:AG8"/>
    <mergeCell ref="AH7:AH8"/>
    <mergeCell ref="AP9:AP10"/>
    <mergeCell ref="AJ9:AJ10"/>
    <mergeCell ref="AK9:AK10"/>
    <mergeCell ref="AL9:AL10"/>
    <mergeCell ref="AM9:AM10"/>
    <mergeCell ref="AN9:AN10"/>
    <mergeCell ref="AO9:AO10"/>
    <mergeCell ref="AD9:AD10"/>
    <mergeCell ref="AE9:AE10"/>
    <mergeCell ref="AF9:AF10"/>
    <mergeCell ref="AG9:AG10"/>
    <mergeCell ref="AH9:AH10"/>
    <mergeCell ref="AI9:AI10"/>
    <mergeCell ref="AM11:AM12"/>
    <mergeCell ref="AN11:AN12"/>
    <mergeCell ref="AO11:AO12"/>
    <mergeCell ref="AP11:AP12"/>
    <mergeCell ref="AE11:AE12"/>
    <mergeCell ref="AF11:AF12"/>
    <mergeCell ref="AG11:AG12"/>
    <mergeCell ref="AH11:AH12"/>
    <mergeCell ref="AI11:AI12"/>
    <mergeCell ref="AJ11:AJ12"/>
    <mergeCell ref="AG13:AG14"/>
    <mergeCell ref="C13:C14"/>
    <mergeCell ref="D13:D14"/>
    <mergeCell ref="M13:M14"/>
    <mergeCell ref="N13:N14"/>
    <mergeCell ref="O13:O14"/>
    <mergeCell ref="P13:P14"/>
    <mergeCell ref="AK11:AK12"/>
    <mergeCell ref="AL11:AL12"/>
    <mergeCell ref="C11:C12"/>
    <mergeCell ref="D11:D12"/>
    <mergeCell ref="M11:M12"/>
    <mergeCell ref="N11:N12"/>
    <mergeCell ref="O11:O12"/>
    <mergeCell ref="P11:P12"/>
    <mergeCell ref="AB11:AB12"/>
    <mergeCell ref="AC11:AC12"/>
    <mergeCell ref="AD11:AD12"/>
    <mergeCell ref="AF15:AF16"/>
    <mergeCell ref="AG15:AG16"/>
    <mergeCell ref="AH15:AH16"/>
    <mergeCell ref="AN13:AN14"/>
    <mergeCell ref="AO13:AO14"/>
    <mergeCell ref="AP13:AP14"/>
    <mergeCell ref="C15:C16"/>
    <mergeCell ref="D15:D16"/>
    <mergeCell ref="M15:M16"/>
    <mergeCell ref="N15:N16"/>
    <mergeCell ref="O15:O16"/>
    <mergeCell ref="P15:P16"/>
    <mergeCell ref="AB15:AB16"/>
    <mergeCell ref="AH13:AH14"/>
    <mergeCell ref="AI13:AI14"/>
    <mergeCell ref="AJ13:AJ14"/>
    <mergeCell ref="AK13:AK14"/>
    <mergeCell ref="AL13:AL14"/>
    <mergeCell ref="AM13:AM14"/>
    <mergeCell ref="AB13:AB14"/>
    <mergeCell ref="AC13:AC14"/>
    <mergeCell ref="AD13:AD14"/>
    <mergeCell ref="AE13:AE14"/>
    <mergeCell ref="AF13:AF14"/>
    <mergeCell ref="AE17:AE18"/>
    <mergeCell ref="AF17:AF18"/>
    <mergeCell ref="AG17:AG18"/>
    <mergeCell ref="AH17:AH18"/>
    <mergeCell ref="AI17:AI18"/>
    <mergeCell ref="AO15:AO16"/>
    <mergeCell ref="AP15:AP16"/>
    <mergeCell ref="C17:C18"/>
    <mergeCell ref="D17:D18"/>
    <mergeCell ref="M17:M18"/>
    <mergeCell ref="N17:N18"/>
    <mergeCell ref="O17:O18"/>
    <mergeCell ref="P17:P18"/>
    <mergeCell ref="AB17:AB18"/>
    <mergeCell ref="AC17:AC18"/>
    <mergeCell ref="AI15:AI16"/>
    <mergeCell ref="AJ15:AJ16"/>
    <mergeCell ref="AK15:AK16"/>
    <mergeCell ref="AL15:AL16"/>
    <mergeCell ref="AM15:AM16"/>
    <mergeCell ref="AN15:AN16"/>
    <mergeCell ref="AC15:AC16"/>
    <mergeCell ref="AD15:AD16"/>
    <mergeCell ref="AE15:AE16"/>
    <mergeCell ref="AP19:AP20"/>
    <mergeCell ref="AE19:AE20"/>
    <mergeCell ref="AF19:AF20"/>
    <mergeCell ref="AG19:AG20"/>
    <mergeCell ref="AH19:AH20"/>
    <mergeCell ref="AI19:AI20"/>
    <mergeCell ref="AJ19:AJ20"/>
    <mergeCell ref="AP17:AP18"/>
    <mergeCell ref="C19:C20"/>
    <mergeCell ref="D19:D20"/>
    <mergeCell ref="M19:M20"/>
    <mergeCell ref="N19:N20"/>
    <mergeCell ref="O19:O20"/>
    <mergeCell ref="P19:P20"/>
    <mergeCell ref="AB19:AB20"/>
    <mergeCell ref="AC19:AC20"/>
    <mergeCell ref="AD19:AD20"/>
    <mergeCell ref="AJ17:AJ18"/>
    <mergeCell ref="AK17:AK18"/>
    <mergeCell ref="AL17:AL18"/>
    <mergeCell ref="AM17:AM18"/>
    <mergeCell ref="AN17:AN18"/>
    <mergeCell ref="AO17:AO18"/>
    <mergeCell ref="AD17:AD18"/>
    <mergeCell ref="M21:M22"/>
    <mergeCell ref="N21:N22"/>
    <mergeCell ref="O21:O22"/>
    <mergeCell ref="P21:P22"/>
    <mergeCell ref="AK19:AK20"/>
    <mergeCell ref="AL19:AL20"/>
    <mergeCell ref="AM19:AM20"/>
    <mergeCell ref="AN19:AN20"/>
    <mergeCell ref="AO19:AO20"/>
    <mergeCell ref="AN21:AN22"/>
    <mergeCell ref="AO21:AO22"/>
    <mergeCell ref="AP21:AP22"/>
    <mergeCell ref="C23:C24"/>
    <mergeCell ref="D23:D24"/>
    <mergeCell ref="M23:M24"/>
    <mergeCell ref="N23:N24"/>
    <mergeCell ref="O23:O24"/>
    <mergeCell ref="P23:P24"/>
    <mergeCell ref="AB23:AB24"/>
    <mergeCell ref="AH21:AH22"/>
    <mergeCell ref="AI21:AI22"/>
    <mergeCell ref="AJ21:AJ22"/>
    <mergeCell ref="AK21:AK22"/>
    <mergeCell ref="AL21:AL22"/>
    <mergeCell ref="AM21:AM22"/>
    <mergeCell ref="AB21:AB22"/>
    <mergeCell ref="AC21:AC22"/>
    <mergeCell ref="AD21:AD22"/>
    <mergeCell ref="AE21:AE22"/>
    <mergeCell ref="AF21:AF22"/>
    <mergeCell ref="AG21:AG22"/>
    <mergeCell ref="C21:C22"/>
    <mergeCell ref="D21:D22"/>
    <mergeCell ref="AO23:AO24"/>
    <mergeCell ref="AP23:AP24"/>
    <mergeCell ref="C25:C26"/>
    <mergeCell ref="D25:D26"/>
    <mergeCell ref="M25:M26"/>
    <mergeCell ref="N25:N26"/>
    <mergeCell ref="O25:O26"/>
    <mergeCell ref="P25:P26"/>
    <mergeCell ref="AB25:AB26"/>
    <mergeCell ref="AC25:AC26"/>
    <mergeCell ref="AI23:AI24"/>
    <mergeCell ref="AJ23:AJ24"/>
    <mergeCell ref="AK23:AK24"/>
    <mergeCell ref="AL23:AL24"/>
    <mergeCell ref="AM23:AM24"/>
    <mergeCell ref="AN23:AN24"/>
    <mergeCell ref="AC23:AC24"/>
    <mergeCell ref="AD23:AD24"/>
    <mergeCell ref="AE23:AE24"/>
    <mergeCell ref="AF23:AF24"/>
    <mergeCell ref="AG23:AG24"/>
    <mergeCell ref="AH23:AH24"/>
    <mergeCell ref="AP25:AP26"/>
    <mergeCell ref="C27:C28"/>
    <mergeCell ref="D27:D28"/>
    <mergeCell ref="M27:M28"/>
    <mergeCell ref="N27:N28"/>
    <mergeCell ref="O27:O28"/>
    <mergeCell ref="P27:P28"/>
    <mergeCell ref="AB27:AB28"/>
    <mergeCell ref="AC27:AC28"/>
    <mergeCell ref="AD27:AD28"/>
    <mergeCell ref="AJ25:AJ26"/>
    <mergeCell ref="AK25:AK26"/>
    <mergeCell ref="AL25:AL26"/>
    <mergeCell ref="AM25:AM26"/>
    <mergeCell ref="AN25:AN26"/>
    <mergeCell ref="AO25:AO26"/>
    <mergeCell ref="AD25:AD26"/>
    <mergeCell ref="AE25:AE26"/>
    <mergeCell ref="AF25:AF26"/>
    <mergeCell ref="AG25:AG26"/>
    <mergeCell ref="AH25:AH26"/>
    <mergeCell ref="AI25:AI26"/>
    <mergeCell ref="AM27:AM28"/>
    <mergeCell ref="AN27:AN28"/>
    <mergeCell ref="AO27:AO28"/>
    <mergeCell ref="AP27:AP28"/>
    <mergeCell ref="AE27:AE28"/>
    <mergeCell ref="AF27:AF28"/>
    <mergeCell ref="AG27:AG28"/>
    <mergeCell ref="AH27:AH28"/>
    <mergeCell ref="AI27:AI28"/>
    <mergeCell ref="AJ27:AJ28"/>
    <mergeCell ref="AG29:AG30"/>
    <mergeCell ref="AN29:AN30"/>
    <mergeCell ref="AO29:AO30"/>
    <mergeCell ref="AP29:AP30"/>
    <mergeCell ref="AM29:AM30"/>
    <mergeCell ref="C29:C30"/>
    <mergeCell ref="D29:D30"/>
    <mergeCell ref="M29:M30"/>
    <mergeCell ref="N29:N30"/>
    <mergeCell ref="O29:O30"/>
    <mergeCell ref="P29:P30"/>
    <mergeCell ref="AK27:AK28"/>
    <mergeCell ref="AL27:AL28"/>
    <mergeCell ref="AF31:AF32"/>
    <mergeCell ref="AG31:AG32"/>
    <mergeCell ref="AH31:AH32"/>
    <mergeCell ref="C31:C32"/>
    <mergeCell ref="D31:D32"/>
    <mergeCell ref="M31:M32"/>
    <mergeCell ref="N31:N32"/>
    <mergeCell ref="O31:O32"/>
    <mergeCell ref="P31:P32"/>
    <mergeCell ref="AB31:AB32"/>
    <mergeCell ref="AH29:AH30"/>
    <mergeCell ref="AI29:AI30"/>
    <mergeCell ref="AJ29:AJ30"/>
    <mergeCell ref="AK29:AK30"/>
    <mergeCell ref="AL29:AL30"/>
    <mergeCell ref="AB29:AB30"/>
    <mergeCell ref="AC29:AC30"/>
    <mergeCell ref="AD29:AD30"/>
    <mergeCell ref="AE29:AE30"/>
    <mergeCell ref="AF29:AF30"/>
    <mergeCell ref="AE33:AE34"/>
    <mergeCell ref="AF33:AF34"/>
    <mergeCell ref="AG33:AG34"/>
    <mergeCell ref="AH33:AH34"/>
    <mergeCell ref="AI33:AI34"/>
    <mergeCell ref="AO31:AO32"/>
    <mergeCell ref="AP31:AP32"/>
    <mergeCell ref="C33:C34"/>
    <mergeCell ref="D33:D34"/>
    <mergeCell ref="M33:M34"/>
    <mergeCell ref="N33:N34"/>
    <mergeCell ref="O33:O34"/>
    <mergeCell ref="P33:P34"/>
    <mergeCell ref="AB33:AB34"/>
    <mergeCell ref="AC33:AC34"/>
    <mergeCell ref="AI31:AI32"/>
    <mergeCell ref="AJ31:AJ32"/>
    <mergeCell ref="AK31:AK32"/>
    <mergeCell ref="AL31:AL32"/>
    <mergeCell ref="AM31:AM32"/>
    <mergeCell ref="AN31:AN32"/>
    <mergeCell ref="AC31:AC32"/>
    <mergeCell ref="AD31:AD32"/>
    <mergeCell ref="AE31:AE32"/>
    <mergeCell ref="AP35:AP36"/>
    <mergeCell ref="AE35:AE36"/>
    <mergeCell ref="AF35:AF36"/>
    <mergeCell ref="AG35:AG36"/>
    <mergeCell ref="AH35:AH36"/>
    <mergeCell ref="AI35:AI36"/>
    <mergeCell ref="AJ35:AJ36"/>
    <mergeCell ref="AP33:AP34"/>
    <mergeCell ref="C35:C36"/>
    <mergeCell ref="D35:D36"/>
    <mergeCell ref="M35:M36"/>
    <mergeCell ref="N35:N36"/>
    <mergeCell ref="O35:O36"/>
    <mergeCell ref="P35:P36"/>
    <mergeCell ref="AB35:AB36"/>
    <mergeCell ref="AC35:AC36"/>
    <mergeCell ref="AD35:AD36"/>
    <mergeCell ref="AJ33:AJ34"/>
    <mergeCell ref="AK33:AK34"/>
    <mergeCell ref="AL33:AL34"/>
    <mergeCell ref="AM33:AM34"/>
    <mergeCell ref="AN33:AN34"/>
    <mergeCell ref="AO33:AO34"/>
    <mergeCell ref="AD33:AD34"/>
    <mergeCell ref="M37:M38"/>
    <mergeCell ref="N37:N38"/>
    <mergeCell ref="O37:O38"/>
    <mergeCell ref="P37:P38"/>
    <mergeCell ref="AK35:AK36"/>
    <mergeCell ref="AL35:AL36"/>
    <mergeCell ref="AM35:AM36"/>
    <mergeCell ref="AN35:AN36"/>
    <mergeCell ref="AO35:AO36"/>
    <mergeCell ref="AN37:AN38"/>
    <mergeCell ref="AO37:AO38"/>
    <mergeCell ref="AP37:AP38"/>
    <mergeCell ref="C39:C40"/>
    <mergeCell ref="D39:D40"/>
    <mergeCell ref="M39:M40"/>
    <mergeCell ref="N39:N40"/>
    <mergeCell ref="O39:O40"/>
    <mergeCell ref="P39:P40"/>
    <mergeCell ref="AB39:AB40"/>
    <mergeCell ref="AH37:AH38"/>
    <mergeCell ref="AI37:AI38"/>
    <mergeCell ref="AJ37:AJ38"/>
    <mergeCell ref="AK37:AK38"/>
    <mergeCell ref="AL37:AL38"/>
    <mergeCell ref="AM37:AM38"/>
    <mergeCell ref="AB37:AB38"/>
    <mergeCell ref="AC37:AC38"/>
    <mergeCell ref="AD37:AD38"/>
    <mergeCell ref="AE37:AE38"/>
    <mergeCell ref="AF37:AF38"/>
    <mergeCell ref="AG37:AG38"/>
    <mergeCell ref="C37:C38"/>
    <mergeCell ref="D37:D38"/>
    <mergeCell ref="AO39:AO40"/>
    <mergeCell ref="AP39:AP40"/>
    <mergeCell ref="AI39:AI40"/>
    <mergeCell ref="AJ39:AJ40"/>
    <mergeCell ref="AK39:AK40"/>
    <mergeCell ref="AL39:AL40"/>
    <mergeCell ref="AM39:AM40"/>
    <mergeCell ref="AN39:AN40"/>
    <mergeCell ref="AC39:AC40"/>
    <mergeCell ref="AD39:AD40"/>
    <mergeCell ref="AE39:AE40"/>
    <mergeCell ref="AF39:AF40"/>
    <mergeCell ref="AG39:AG40"/>
    <mergeCell ref="AH39:AH40"/>
  </mergeCells>
  <phoneticPr fontId="1"/>
  <printOptions verticalCentered="1"/>
  <pageMargins left="0.39370078740157483" right="0.39370078740157483" top="0.78740157480314965" bottom="0.39370078740157483" header="0.39370078740157483" footer="0.15748031496062992"/>
  <pageSetup paperSize="9" scale="90" fitToWidth="0" fitToHeight="0" pageOrder="overThenDown" orientation="portrait" horizontalDpi="300" verticalDpi="300" r:id="rId1"/>
  <headerFooter differentFirst="1">
    <firstHeader>&amp;L&amp;"ＤＦ特太ゴシック体,標準"&amp;16幼稚園（教育標準時間認定）</firstHeader>
  </headerFooter>
  <rowBreaks count="1" manualBreakCount="1">
    <brk id="6" max="44" man="1"/>
  </rowBreaks>
  <colBreaks count="3" manualBreakCount="3">
    <brk id="19" max="39" man="1"/>
    <brk id="31" max="39" man="1"/>
    <brk id="41" max="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42"/>
  <sheetViews>
    <sheetView view="pageBreakPreview" topLeftCell="A16" zoomScale="90" zoomScaleNormal="100" zoomScaleSheetLayoutView="90" workbookViewId="0">
      <selection activeCell="M45" sqref="M45:AF45"/>
    </sheetView>
  </sheetViews>
  <sheetFormatPr defaultColWidth="2.5" defaultRowHeight="25.5" customHeight="1"/>
  <cols>
    <col min="1" max="1" width="23" style="94" customWidth="1"/>
    <col min="2" max="20" width="2.625" style="94" customWidth="1"/>
    <col min="21" max="21" width="2.75" style="94" customWidth="1"/>
    <col min="22" max="22" width="57.375" style="115" customWidth="1"/>
    <col min="23" max="16384" width="2.5" style="94"/>
  </cols>
  <sheetData>
    <row r="1" spans="1:22" ht="25.5" customHeight="1">
      <c r="A1" s="477" t="s">
        <v>126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</row>
    <row r="2" spans="1:22" ht="20.25" customHeight="1">
      <c r="A2" s="476" t="s">
        <v>127</v>
      </c>
      <c r="B2" s="466"/>
      <c r="C2" s="95"/>
      <c r="D2" s="469" t="s">
        <v>128</v>
      </c>
      <c r="E2" s="469"/>
      <c r="F2" s="469"/>
      <c r="G2" s="469"/>
      <c r="H2" s="469"/>
      <c r="I2" s="96"/>
      <c r="J2" s="470" t="s">
        <v>129</v>
      </c>
      <c r="K2" s="470"/>
      <c r="L2" s="470"/>
      <c r="M2" s="470"/>
      <c r="N2" s="470"/>
      <c r="O2" s="470"/>
      <c r="P2" s="470"/>
      <c r="Q2" s="470"/>
      <c r="R2" s="96"/>
      <c r="S2" s="96"/>
      <c r="T2" s="96"/>
      <c r="U2" s="97"/>
      <c r="V2" s="456" t="s">
        <v>130</v>
      </c>
    </row>
    <row r="3" spans="1:22" ht="25.5" customHeight="1">
      <c r="A3" s="464"/>
      <c r="B3" s="467"/>
      <c r="C3" s="98" t="s">
        <v>131</v>
      </c>
      <c r="D3" s="459">
        <v>108530</v>
      </c>
      <c r="E3" s="459"/>
      <c r="F3" s="459"/>
      <c r="G3" s="459"/>
      <c r="H3" s="459"/>
      <c r="I3" s="99" t="s">
        <v>132</v>
      </c>
      <c r="J3" s="460">
        <v>1080</v>
      </c>
      <c r="K3" s="460"/>
      <c r="L3" s="460"/>
      <c r="M3" s="460"/>
      <c r="N3" s="460"/>
      <c r="O3" s="460"/>
      <c r="P3" s="460"/>
      <c r="Q3" s="460"/>
      <c r="R3" s="100" t="s">
        <v>133</v>
      </c>
      <c r="S3" s="99"/>
      <c r="T3" s="99"/>
      <c r="U3" s="101"/>
      <c r="V3" s="457"/>
    </row>
    <row r="4" spans="1:22" ht="20.25" customHeight="1">
      <c r="A4" s="465"/>
      <c r="B4" s="468"/>
      <c r="C4" s="102"/>
      <c r="D4" s="102"/>
      <c r="E4" s="102"/>
      <c r="F4" s="103"/>
      <c r="G4" s="103"/>
      <c r="H4" s="103"/>
      <c r="I4" s="103"/>
      <c r="J4" s="103"/>
      <c r="K4" s="103"/>
      <c r="L4" s="461" t="s">
        <v>134</v>
      </c>
      <c r="M4" s="461"/>
      <c r="N4" s="461"/>
      <c r="O4" s="461"/>
      <c r="P4" s="461"/>
      <c r="Q4" s="461"/>
      <c r="R4" s="461"/>
      <c r="S4" s="461"/>
      <c r="T4" s="461"/>
      <c r="U4" s="462"/>
      <c r="V4" s="458"/>
    </row>
    <row r="5" spans="1:22" ht="20.25" customHeight="1">
      <c r="A5" s="476" t="s">
        <v>135</v>
      </c>
      <c r="B5" s="466"/>
      <c r="C5" s="95"/>
      <c r="D5" s="469" t="s">
        <v>128</v>
      </c>
      <c r="E5" s="469"/>
      <c r="F5" s="469"/>
      <c r="G5" s="469"/>
      <c r="H5" s="469"/>
      <c r="I5" s="96"/>
      <c r="J5" s="470" t="s">
        <v>129</v>
      </c>
      <c r="K5" s="470"/>
      <c r="L5" s="470"/>
      <c r="M5" s="470"/>
      <c r="N5" s="470"/>
      <c r="O5" s="470"/>
      <c r="P5" s="470"/>
      <c r="Q5" s="470"/>
      <c r="R5" s="96"/>
      <c r="S5" s="96"/>
      <c r="T5" s="96"/>
      <c r="U5" s="97"/>
      <c r="V5" s="456" t="s">
        <v>130</v>
      </c>
    </row>
    <row r="6" spans="1:22" ht="25.5" customHeight="1">
      <c r="A6" s="464"/>
      <c r="B6" s="467"/>
      <c r="C6" s="98" t="s">
        <v>131</v>
      </c>
      <c r="D6" s="459">
        <v>4050</v>
      </c>
      <c r="E6" s="459"/>
      <c r="F6" s="459"/>
      <c r="G6" s="459"/>
      <c r="H6" s="459"/>
      <c r="I6" s="99" t="s">
        <v>132</v>
      </c>
      <c r="J6" s="460">
        <v>40</v>
      </c>
      <c r="K6" s="460"/>
      <c r="L6" s="460"/>
      <c r="M6" s="460"/>
      <c r="N6" s="460"/>
      <c r="O6" s="460"/>
      <c r="P6" s="460"/>
      <c r="Q6" s="460"/>
      <c r="R6" s="100" t="s">
        <v>136</v>
      </c>
      <c r="S6" s="99"/>
      <c r="T6" s="99"/>
      <c r="U6" s="101"/>
      <c r="V6" s="457"/>
    </row>
    <row r="7" spans="1:22" ht="20.25" customHeight="1">
      <c r="A7" s="465"/>
      <c r="B7" s="468"/>
      <c r="C7" s="102"/>
      <c r="D7" s="102"/>
      <c r="E7" s="102"/>
      <c r="F7" s="103"/>
      <c r="G7" s="103"/>
      <c r="H7" s="103"/>
      <c r="I7" s="103"/>
      <c r="J7" s="103"/>
      <c r="K7" s="103"/>
      <c r="L7" s="461" t="s">
        <v>134</v>
      </c>
      <c r="M7" s="461"/>
      <c r="N7" s="461"/>
      <c r="O7" s="461"/>
      <c r="P7" s="461"/>
      <c r="Q7" s="461"/>
      <c r="R7" s="461"/>
      <c r="S7" s="461"/>
      <c r="T7" s="461"/>
      <c r="U7" s="462"/>
      <c r="V7" s="458"/>
    </row>
    <row r="8" spans="1:22" ht="20.25" customHeight="1">
      <c r="A8" s="424" t="s">
        <v>35</v>
      </c>
      <c r="B8" s="471" t="s">
        <v>137</v>
      </c>
      <c r="C8" s="95"/>
      <c r="D8" s="469" t="s">
        <v>128</v>
      </c>
      <c r="E8" s="469"/>
      <c r="F8" s="469"/>
      <c r="G8" s="469"/>
      <c r="H8" s="469"/>
      <c r="I8" s="96"/>
      <c r="J8" s="470" t="s">
        <v>129</v>
      </c>
      <c r="K8" s="470"/>
      <c r="L8" s="470"/>
      <c r="M8" s="470"/>
      <c r="N8" s="470"/>
      <c r="O8" s="470"/>
      <c r="P8" s="470"/>
      <c r="Q8" s="470"/>
      <c r="R8" s="96"/>
      <c r="S8" s="96"/>
      <c r="T8" s="96"/>
      <c r="U8" s="97"/>
      <c r="V8" s="432" t="s">
        <v>138</v>
      </c>
    </row>
    <row r="9" spans="1:22" ht="25.5" customHeight="1">
      <c r="A9" s="425"/>
      <c r="B9" s="472"/>
      <c r="C9" s="98" t="s">
        <v>139</v>
      </c>
      <c r="D9" s="459">
        <v>36570</v>
      </c>
      <c r="E9" s="459"/>
      <c r="F9" s="459"/>
      <c r="G9" s="459"/>
      <c r="H9" s="459"/>
      <c r="I9" s="99" t="s">
        <v>132</v>
      </c>
      <c r="J9" s="460">
        <v>360</v>
      </c>
      <c r="K9" s="460"/>
      <c r="L9" s="460"/>
      <c r="M9" s="460"/>
      <c r="N9" s="460"/>
      <c r="O9" s="460"/>
      <c r="P9" s="460"/>
      <c r="Q9" s="460"/>
      <c r="R9" s="100" t="s">
        <v>133</v>
      </c>
      <c r="S9" s="99"/>
      <c r="T9" s="99"/>
      <c r="U9" s="101"/>
      <c r="V9" s="432"/>
    </row>
    <row r="10" spans="1:22" ht="20.25" customHeight="1">
      <c r="A10" s="425"/>
      <c r="B10" s="473"/>
      <c r="C10" s="102"/>
      <c r="D10" s="102"/>
      <c r="E10" s="102"/>
      <c r="F10" s="103"/>
      <c r="G10" s="103"/>
      <c r="H10" s="103"/>
      <c r="I10" s="103"/>
      <c r="J10" s="103"/>
      <c r="K10" s="103"/>
      <c r="L10" s="461" t="s">
        <v>134</v>
      </c>
      <c r="M10" s="461"/>
      <c r="N10" s="461"/>
      <c r="O10" s="461"/>
      <c r="P10" s="461"/>
      <c r="Q10" s="461"/>
      <c r="R10" s="461"/>
      <c r="S10" s="461"/>
      <c r="T10" s="461"/>
      <c r="U10" s="462"/>
      <c r="V10" s="432"/>
    </row>
    <row r="11" spans="1:22" ht="20.25" customHeight="1">
      <c r="A11" s="425"/>
      <c r="B11" s="471" t="s">
        <v>140</v>
      </c>
      <c r="C11" s="95"/>
      <c r="D11" s="469" t="s">
        <v>128</v>
      </c>
      <c r="E11" s="469"/>
      <c r="F11" s="469"/>
      <c r="G11" s="469"/>
      <c r="H11" s="469"/>
      <c r="I11" s="96"/>
      <c r="J11" s="470" t="s">
        <v>129</v>
      </c>
      <c r="K11" s="470"/>
      <c r="L11" s="470"/>
      <c r="M11" s="470"/>
      <c r="N11" s="470"/>
      <c r="O11" s="470"/>
      <c r="P11" s="470"/>
      <c r="Q11" s="470"/>
      <c r="R11" s="96"/>
      <c r="S11" s="96"/>
      <c r="T11" s="96"/>
      <c r="U11" s="97"/>
      <c r="V11" s="432"/>
    </row>
    <row r="12" spans="1:22" ht="25.5" customHeight="1">
      <c r="A12" s="425"/>
      <c r="B12" s="472"/>
      <c r="C12" s="98" t="s">
        <v>131</v>
      </c>
      <c r="D12" s="459">
        <v>24380</v>
      </c>
      <c r="E12" s="459"/>
      <c r="F12" s="459"/>
      <c r="G12" s="459"/>
      <c r="H12" s="459"/>
      <c r="I12" s="99" t="s">
        <v>141</v>
      </c>
      <c r="J12" s="460">
        <v>240</v>
      </c>
      <c r="K12" s="460"/>
      <c r="L12" s="460"/>
      <c r="M12" s="460"/>
      <c r="N12" s="460"/>
      <c r="O12" s="460"/>
      <c r="P12" s="460"/>
      <c r="Q12" s="460"/>
      <c r="R12" s="100" t="s">
        <v>133</v>
      </c>
      <c r="S12" s="99"/>
      <c r="T12" s="99"/>
      <c r="U12" s="101"/>
      <c r="V12" s="432"/>
    </row>
    <row r="13" spans="1:22" ht="20.25" customHeight="1">
      <c r="A13" s="426"/>
      <c r="B13" s="473"/>
      <c r="C13" s="102"/>
      <c r="D13" s="102"/>
      <c r="E13" s="102"/>
      <c r="F13" s="103"/>
      <c r="G13" s="103"/>
      <c r="H13" s="103"/>
      <c r="I13" s="103"/>
      <c r="J13" s="103"/>
      <c r="K13" s="103"/>
      <c r="L13" s="474" t="s">
        <v>134</v>
      </c>
      <c r="M13" s="474"/>
      <c r="N13" s="474"/>
      <c r="O13" s="474"/>
      <c r="P13" s="474"/>
      <c r="Q13" s="474"/>
      <c r="R13" s="474"/>
      <c r="S13" s="474"/>
      <c r="T13" s="474"/>
      <c r="U13" s="475"/>
      <c r="V13" s="432"/>
    </row>
    <row r="14" spans="1:22" ht="20.25" customHeight="1">
      <c r="A14" s="463" t="s">
        <v>142</v>
      </c>
      <c r="B14" s="466"/>
      <c r="C14" s="95"/>
      <c r="D14" s="469" t="s">
        <v>128</v>
      </c>
      <c r="E14" s="469"/>
      <c r="F14" s="469"/>
      <c r="G14" s="469"/>
      <c r="H14" s="469"/>
      <c r="I14" s="96"/>
      <c r="J14" s="470" t="s">
        <v>129</v>
      </c>
      <c r="K14" s="470"/>
      <c r="L14" s="470"/>
      <c r="M14" s="470"/>
      <c r="N14" s="470"/>
      <c r="O14" s="470"/>
      <c r="P14" s="470"/>
      <c r="Q14" s="470"/>
      <c r="R14" s="96"/>
      <c r="S14" s="96"/>
      <c r="T14" s="96"/>
      <c r="U14" s="97"/>
      <c r="V14" s="456" t="s">
        <v>130</v>
      </c>
    </row>
    <row r="15" spans="1:22" ht="25.5" customHeight="1">
      <c r="A15" s="464"/>
      <c r="B15" s="467"/>
      <c r="C15" s="98" t="s">
        <v>131</v>
      </c>
      <c r="D15" s="459">
        <v>82880</v>
      </c>
      <c r="E15" s="459"/>
      <c r="F15" s="459"/>
      <c r="G15" s="459"/>
      <c r="H15" s="459"/>
      <c r="I15" s="99" t="s">
        <v>132</v>
      </c>
      <c r="J15" s="460">
        <v>820</v>
      </c>
      <c r="K15" s="460"/>
      <c r="L15" s="460"/>
      <c r="M15" s="460"/>
      <c r="N15" s="460"/>
      <c r="O15" s="460"/>
      <c r="P15" s="460"/>
      <c r="Q15" s="460"/>
      <c r="R15" s="100" t="s">
        <v>136</v>
      </c>
      <c r="S15" s="99"/>
      <c r="T15" s="99"/>
      <c r="U15" s="101"/>
      <c r="V15" s="457"/>
    </row>
    <row r="16" spans="1:22" ht="20.25" customHeight="1">
      <c r="A16" s="465"/>
      <c r="B16" s="468"/>
      <c r="C16" s="102"/>
      <c r="D16" s="102"/>
      <c r="E16" s="102"/>
      <c r="F16" s="103"/>
      <c r="G16" s="103"/>
      <c r="H16" s="103"/>
      <c r="I16" s="103"/>
      <c r="J16" s="103"/>
      <c r="K16" s="103"/>
      <c r="L16" s="461" t="s">
        <v>134</v>
      </c>
      <c r="M16" s="461"/>
      <c r="N16" s="461"/>
      <c r="O16" s="461"/>
      <c r="P16" s="461"/>
      <c r="Q16" s="461"/>
      <c r="R16" s="461"/>
      <c r="S16" s="461"/>
      <c r="T16" s="461"/>
      <c r="U16" s="462"/>
      <c r="V16" s="458"/>
    </row>
    <row r="17" spans="1:22" ht="20.25" customHeight="1">
      <c r="A17" s="463" t="s">
        <v>143</v>
      </c>
      <c r="B17" s="466"/>
      <c r="C17" s="95"/>
      <c r="D17" s="469" t="s">
        <v>144</v>
      </c>
      <c r="E17" s="469"/>
      <c r="F17" s="469"/>
      <c r="G17" s="469"/>
      <c r="H17" s="469"/>
      <c r="I17" s="96"/>
      <c r="J17" s="470" t="s">
        <v>129</v>
      </c>
      <c r="K17" s="470"/>
      <c r="L17" s="470"/>
      <c r="M17" s="470"/>
      <c r="N17" s="470"/>
      <c r="O17" s="470"/>
      <c r="P17" s="470"/>
      <c r="Q17" s="470"/>
      <c r="R17" s="96"/>
      <c r="S17" s="96"/>
      <c r="T17" s="96"/>
      <c r="U17" s="97"/>
      <c r="V17" s="456" t="s">
        <v>130</v>
      </c>
    </row>
    <row r="18" spans="1:22" ht="25.5" customHeight="1">
      <c r="A18" s="464"/>
      <c r="B18" s="467"/>
      <c r="C18" s="98" t="s">
        <v>131</v>
      </c>
      <c r="D18" s="459">
        <v>69060</v>
      </c>
      <c r="E18" s="459"/>
      <c r="F18" s="459"/>
      <c r="G18" s="459"/>
      <c r="H18" s="459"/>
      <c r="I18" s="99" t="s">
        <v>141</v>
      </c>
      <c r="J18" s="460">
        <v>690</v>
      </c>
      <c r="K18" s="460"/>
      <c r="L18" s="460"/>
      <c r="M18" s="460"/>
      <c r="N18" s="460"/>
      <c r="O18" s="460"/>
      <c r="P18" s="460"/>
      <c r="Q18" s="460"/>
      <c r="R18" s="100" t="s">
        <v>136</v>
      </c>
      <c r="S18" s="99"/>
      <c r="T18" s="99"/>
      <c r="U18" s="101"/>
      <c r="V18" s="457"/>
    </row>
    <row r="19" spans="1:22" ht="20.25" customHeight="1">
      <c r="A19" s="465"/>
      <c r="B19" s="468"/>
      <c r="C19" s="102"/>
      <c r="D19" s="102"/>
      <c r="E19" s="102"/>
      <c r="F19" s="103"/>
      <c r="G19" s="103"/>
      <c r="H19" s="103"/>
      <c r="I19" s="103"/>
      <c r="J19" s="103"/>
      <c r="K19" s="103"/>
      <c r="L19" s="461" t="s">
        <v>134</v>
      </c>
      <c r="M19" s="461"/>
      <c r="N19" s="461"/>
      <c r="O19" s="461"/>
      <c r="P19" s="461"/>
      <c r="Q19" s="461"/>
      <c r="R19" s="461"/>
      <c r="S19" s="461"/>
      <c r="T19" s="461"/>
      <c r="U19" s="462"/>
      <c r="V19" s="458"/>
    </row>
    <row r="20" spans="1:22" s="104" customFormat="1" ht="25.5" customHeight="1">
      <c r="A20" s="442" t="s">
        <v>145</v>
      </c>
      <c r="B20" s="442" t="s">
        <v>146</v>
      </c>
      <c r="C20" s="445"/>
      <c r="D20" s="445"/>
      <c r="E20" s="445"/>
      <c r="F20" s="445"/>
      <c r="G20" s="445"/>
      <c r="H20" s="445"/>
      <c r="I20" s="445"/>
      <c r="J20" s="445"/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446"/>
      <c r="V20" s="447" t="s">
        <v>147</v>
      </c>
    </row>
    <row r="21" spans="1:22" s="104" customFormat="1" ht="25.5" customHeight="1">
      <c r="A21" s="443"/>
      <c r="B21" s="450" t="s">
        <v>148</v>
      </c>
      <c r="C21" s="451"/>
      <c r="D21" s="451"/>
      <c r="E21" s="451"/>
      <c r="F21" s="451"/>
      <c r="G21" s="451"/>
      <c r="H21" s="451"/>
      <c r="I21" s="451"/>
      <c r="J21" s="451"/>
      <c r="K21" s="451"/>
      <c r="L21" s="451"/>
      <c r="M21" s="451"/>
      <c r="N21" s="451"/>
      <c r="O21" s="451"/>
      <c r="P21" s="451"/>
      <c r="Q21" s="451"/>
      <c r="R21" s="451"/>
      <c r="S21" s="451"/>
      <c r="T21" s="451"/>
      <c r="U21" s="452"/>
      <c r="V21" s="448"/>
    </row>
    <row r="22" spans="1:22" s="104" customFormat="1" ht="25.5" customHeight="1">
      <c r="A22" s="444"/>
      <c r="B22" s="453" t="s">
        <v>149</v>
      </c>
      <c r="C22" s="454"/>
      <c r="D22" s="454"/>
      <c r="E22" s="454"/>
      <c r="F22" s="454"/>
      <c r="G22" s="454"/>
      <c r="H22" s="454"/>
      <c r="I22" s="454"/>
      <c r="J22" s="454"/>
      <c r="K22" s="454"/>
      <c r="L22" s="454"/>
      <c r="M22" s="454"/>
      <c r="N22" s="454"/>
      <c r="O22" s="454"/>
      <c r="P22" s="454"/>
      <c r="Q22" s="454"/>
      <c r="R22" s="454"/>
      <c r="S22" s="454"/>
      <c r="T22" s="454"/>
      <c r="U22" s="455"/>
      <c r="V22" s="449"/>
    </row>
    <row r="23" spans="1:22" ht="30" customHeight="1">
      <c r="A23" s="424" t="s">
        <v>150</v>
      </c>
      <c r="B23" s="433" t="s">
        <v>151</v>
      </c>
      <c r="C23" s="434"/>
      <c r="D23" s="434"/>
      <c r="E23" s="434"/>
      <c r="F23" s="434"/>
      <c r="G23" s="435">
        <v>1650</v>
      </c>
      <c r="H23" s="435"/>
      <c r="I23" s="435"/>
      <c r="J23" s="435"/>
      <c r="K23" s="436"/>
      <c r="L23" s="433" t="s">
        <v>152</v>
      </c>
      <c r="M23" s="434"/>
      <c r="N23" s="434"/>
      <c r="O23" s="434"/>
      <c r="P23" s="434"/>
      <c r="Q23" s="435">
        <v>1150</v>
      </c>
      <c r="R23" s="435"/>
      <c r="S23" s="435"/>
      <c r="T23" s="435"/>
      <c r="U23" s="436"/>
      <c r="V23" s="432" t="s">
        <v>153</v>
      </c>
    </row>
    <row r="24" spans="1:22" ht="30" customHeight="1">
      <c r="A24" s="425"/>
      <c r="B24" s="433" t="s">
        <v>154</v>
      </c>
      <c r="C24" s="434"/>
      <c r="D24" s="434"/>
      <c r="E24" s="434"/>
      <c r="F24" s="434"/>
      <c r="G24" s="435">
        <v>1480</v>
      </c>
      <c r="H24" s="435"/>
      <c r="I24" s="435"/>
      <c r="J24" s="435"/>
      <c r="K24" s="436"/>
      <c r="L24" s="433" t="s">
        <v>155</v>
      </c>
      <c r="M24" s="434"/>
      <c r="N24" s="434"/>
      <c r="O24" s="434"/>
      <c r="P24" s="434"/>
      <c r="Q24" s="435">
        <v>110</v>
      </c>
      <c r="R24" s="435"/>
      <c r="S24" s="435"/>
      <c r="T24" s="435"/>
      <c r="U24" s="436"/>
      <c r="V24" s="432"/>
    </row>
    <row r="25" spans="1:22" ht="30" customHeight="1">
      <c r="A25" s="426"/>
      <c r="B25" s="433" t="s">
        <v>156</v>
      </c>
      <c r="C25" s="434"/>
      <c r="D25" s="434"/>
      <c r="E25" s="434"/>
      <c r="F25" s="434"/>
      <c r="G25" s="435">
        <v>1460</v>
      </c>
      <c r="H25" s="435"/>
      <c r="I25" s="435"/>
      <c r="J25" s="435"/>
      <c r="K25" s="436"/>
      <c r="L25" s="437"/>
      <c r="M25" s="438"/>
      <c r="N25" s="438"/>
      <c r="O25" s="438"/>
      <c r="P25" s="438"/>
      <c r="Q25" s="438"/>
      <c r="R25" s="438"/>
      <c r="S25" s="438"/>
      <c r="T25" s="438"/>
      <c r="U25" s="439"/>
      <c r="V25" s="432"/>
    </row>
    <row r="26" spans="1:22" ht="30" customHeight="1">
      <c r="A26" s="105" t="s">
        <v>157</v>
      </c>
      <c r="B26" s="422">
        <v>59420</v>
      </c>
      <c r="C26" s="422"/>
      <c r="D26" s="422"/>
      <c r="E26" s="422"/>
      <c r="F26" s="422"/>
      <c r="G26" s="422"/>
      <c r="H26" s="422"/>
      <c r="I26" s="422"/>
      <c r="J26" s="422"/>
      <c r="K26" s="422"/>
      <c r="L26" s="422"/>
      <c r="M26" s="422"/>
      <c r="N26" s="422"/>
      <c r="O26" s="422"/>
      <c r="P26" s="422"/>
      <c r="Q26" s="422"/>
      <c r="R26" s="422"/>
      <c r="S26" s="422"/>
      <c r="T26" s="422"/>
      <c r="U26" s="423"/>
      <c r="V26" s="106" t="s">
        <v>158</v>
      </c>
    </row>
    <row r="27" spans="1:22" ht="30" customHeight="1">
      <c r="A27" s="105" t="s">
        <v>159</v>
      </c>
      <c r="B27" s="440">
        <v>5860</v>
      </c>
      <c r="C27" s="440"/>
      <c r="D27" s="440"/>
      <c r="E27" s="440"/>
      <c r="F27" s="440"/>
      <c r="G27" s="440"/>
      <c r="H27" s="440"/>
      <c r="I27" s="440"/>
      <c r="J27" s="440"/>
      <c r="K27" s="440"/>
      <c r="L27" s="440"/>
      <c r="M27" s="440"/>
      <c r="N27" s="440"/>
      <c r="O27" s="440"/>
      <c r="P27" s="440"/>
      <c r="Q27" s="440"/>
      <c r="R27" s="440"/>
      <c r="S27" s="440"/>
      <c r="T27" s="440"/>
      <c r="U27" s="441"/>
      <c r="V27" s="106" t="s">
        <v>158</v>
      </c>
    </row>
    <row r="28" spans="1:22" ht="30" customHeight="1">
      <c r="A28" s="105" t="s">
        <v>160</v>
      </c>
      <c r="B28" s="422">
        <v>145470</v>
      </c>
      <c r="C28" s="422"/>
      <c r="D28" s="422"/>
      <c r="E28" s="422"/>
      <c r="F28" s="422"/>
      <c r="G28" s="422"/>
      <c r="H28" s="422"/>
      <c r="I28" s="422"/>
      <c r="J28" s="422"/>
      <c r="K28" s="422"/>
      <c r="L28" s="422"/>
      <c r="M28" s="422"/>
      <c r="N28" s="422"/>
      <c r="O28" s="422"/>
      <c r="P28" s="422"/>
      <c r="Q28" s="422"/>
      <c r="R28" s="422"/>
      <c r="S28" s="422"/>
      <c r="T28" s="422"/>
      <c r="U28" s="423"/>
      <c r="V28" s="106" t="s">
        <v>158</v>
      </c>
    </row>
    <row r="29" spans="1:22" ht="18" hidden="1" customHeight="1">
      <c r="A29" s="424" t="s">
        <v>161</v>
      </c>
      <c r="B29" s="427" t="s">
        <v>162</v>
      </c>
      <c r="C29" s="428"/>
      <c r="D29" s="428"/>
      <c r="E29" s="428"/>
      <c r="F29" s="428"/>
      <c r="G29" s="428"/>
      <c r="H29" s="428"/>
      <c r="I29" s="428"/>
      <c r="J29" s="428"/>
      <c r="K29" s="431">
        <v>456000</v>
      </c>
      <c r="L29" s="431"/>
      <c r="M29" s="431"/>
      <c r="N29" s="431"/>
      <c r="O29" s="107"/>
      <c r="P29" s="107"/>
      <c r="Q29" s="107"/>
      <c r="R29" s="107"/>
      <c r="S29" s="107"/>
      <c r="T29" s="107"/>
      <c r="U29" s="108"/>
      <c r="V29" s="432" t="s">
        <v>163</v>
      </c>
    </row>
    <row r="30" spans="1:22" ht="18" hidden="1" customHeight="1">
      <c r="A30" s="425"/>
      <c r="B30" s="429"/>
      <c r="C30" s="430"/>
      <c r="D30" s="430"/>
      <c r="E30" s="430"/>
      <c r="F30" s="430"/>
      <c r="G30" s="430"/>
      <c r="H30" s="430"/>
      <c r="I30" s="430"/>
      <c r="J30" s="430"/>
      <c r="K30" s="418" t="s">
        <v>164</v>
      </c>
      <c r="L30" s="418"/>
      <c r="M30" s="418"/>
      <c r="N30" s="418"/>
      <c r="O30" s="418"/>
      <c r="P30" s="418"/>
      <c r="Q30" s="418"/>
      <c r="R30" s="418"/>
      <c r="S30" s="418"/>
      <c r="T30" s="418"/>
      <c r="U30" s="419"/>
      <c r="V30" s="432"/>
    </row>
    <row r="31" spans="1:22" ht="18" hidden="1" customHeight="1">
      <c r="A31" s="425"/>
      <c r="B31" s="427" t="s">
        <v>165</v>
      </c>
      <c r="C31" s="428"/>
      <c r="D31" s="428"/>
      <c r="E31" s="428"/>
      <c r="F31" s="428"/>
      <c r="G31" s="428"/>
      <c r="H31" s="428"/>
      <c r="I31" s="428"/>
      <c r="J31" s="428"/>
      <c r="K31" s="431">
        <v>760000</v>
      </c>
      <c r="L31" s="431"/>
      <c r="M31" s="431"/>
      <c r="N31" s="431"/>
      <c r="O31" s="107"/>
      <c r="P31" s="107"/>
      <c r="Q31" s="107"/>
      <c r="R31" s="107"/>
      <c r="S31" s="107"/>
      <c r="T31" s="107"/>
      <c r="U31" s="108"/>
      <c r="V31" s="432"/>
    </row>
    <row r="32" spans="1:22" ht="18" hidden="1" customHeight="1">
      <c r="A32" s="425"/>
      <c r="B32" s="429"/>
      <c r="C32" s="430"/>
      <c r="D32" s="430"/>
      <c r="E32" s="430"/>
      <c r="F32" s="430"/>
      <c r="G32" s="430"/>
      <c r="H32" s="430"/>
      <c r="I32" s="430"/>
      <c r="J32" s="430"/>
      <c r="K32" s="418" t="s">
        <v>164</v>
      </c>
      <c r="L32" s="418"/>
      <c r="M32" s="418"/>
      <c r="N32" s="418"/>
      <c r="O32" s="418"/>
      <c r="P32" s="418"/>
      <c r="Q32" s="418"/>
      <c r="R32" s="418"/>
      <c r="S32" s="418"/>
      <c r="T32" s="418"/>
      <c r="U32" s="419"/>
      <c r="V32" s="432"/>
    </row>
    <row r="33" spans="1:22" ht="18" hidden="1" customHeight="1">
      <c r="A33" s="425"/>
      <c r="B33" s="427" t="s">
        <v>166</v>
      </c>
      <c r="C33" s="428"/>
      <c r="D33" s="428"/>
      <c r="E33" s="428"/>
      <c r="F33" s="428"/>
      <c r="G33" s="428"/>
      <c r="H33" s="428"/>
      <c r="I33" s="428"/>
      <c r="J33" s="428"/>
      <c r="K33" s="431">
        <v>1065000</v>
      </c>
      <c r="L33" s="431"/>
      <c r="M33" s="431"/>
      <c r="N33" s="431"/>
      <c r="O33" s="107"/>
      <c r="P33" s="107"/>
      <c r="Q33" s="107"/>
      <c r="R33" s="107"/>
      <c r="S33" s="107"/>
      <c r="T33" s="107"/>
      <c r="U33" s="108"/>
      <c r="V33" s="432"/>
    </row>
    <row r="34" spans="1:22" ht="18" hidden="1" customHeight="1">
      <c r="A34" s="426"/>
      <c r="B34" s="429"/>
      <c r="C34" s="430"/>
      <c r="D34" s="430"/>
      <c r="E34" s="430"/>
      <c r="F34" s="430"/>
      <c r="G34" s="430"/>
      <c r="H34" s="430"/>
      <c r="I34" s="430"/>
      <c r="J34" s="430"/>
      <c r="K34" s="418" t="s">
        <v>164</v>
      </c>
      <c r="L34" s="418"/>
      <c r="M34" s="418"/>
      <c r="N34" s="418"/>
      <c r="O34" s="418"/>
      <c r="P34" s="418"/>
      <c r="Q34" s="418"/>
      <c r="R34" s="418"/>
      <c r="S34" s="418"/>
      <c r="T34" s="418"/>
      <c r="U34" s="419"/>
      <c r="V34" s="432"/>
    </row>
    <row r="35" spans="1:22" ht="25.5" hidden="1" customHeight="1">
      <c r="A35" s="109"/>
      <c r="B35" s="109"/>
      <c r="C35" s="110"/>
      <c r="D35" s="110"/>
      <c r="E35" s="110"/>
      <c r="F35" s="110"/>
      <c r="G35" s="111"/>
      <c r="H35" s="111"/>
      <c r="I35" s="111"/>
      <c r="J35" s="111"/>
      <c r="K35" s="109"/>
      <c r="L35" s="112"/>
      <c r="M35" s="111"/>
      <c r="N35" s="111"/>
      <c r="O35" s="111"/>
      <c r="P35" s="112"/>
      <c r="Q35" s="112"/>
      <c r="R35" s="112"/>
      <c r="S35" s="112"/>
      <c r="T35" s="112"/>
      <c r="U35" s="112"/>
      <c r="V35" s="113"/>
    </row>
    <row r="36" spans="1:22" ht="30" customHeight="1">
      <c r="A36" s="105" t="s">
        <v>167</v>
      </c>
      <c r="B36" s="420">
        <v>150000</v>
      </c>
      <c r="C36" s="420"/>
      <c r="D36" s="420"/>
      <c r="E36" s="420"/>
      <c r="F36" s="420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1"/>
      <c r="V36" s="106" t="s">
        <v>158</v>
      </c>
    </row>
    <row r="37" spans="1:22" ht="30" customHeight="1">
      <c r="A37" s="105" t="s">
        <v>168</v>
      </c>
      <c r="B37" s="422">
        <v>96840</v>
      </c>
      <c r="C37" s="422"/>
      <c r="D37" s="422"/>
      <c r="E37" s="422"/>
      <c r="F37" s="422"/>
      <c r="G37" s="422"/>
      <c r="H37" s="422"/>
      <c r="I37" s="422"/>
      <c r="J37" s="422"/>
      <c r="K37" s="422"/>
      <c r="L37" s="422"/>
      <c r="M37" s="422"/>
      <c r="N37" s="422"/>
      <c r="O37" s="422"/>
      <c r="P37" s="422"/>
      <c r="Q37" s="422"/>
      <c r="R37" s="422"/>
      <c r="S37" s="422"/>
      <c r="T37" s="422"/>
      <c r="U37" s="423"/>
      <c r="V37" s="106" t="s">
        <v>158</v>
      </c>
    </row>
    <row r="38" spans="1:22" ht="30" customHeight="1">
      <c r="A38" s="105" t="s">
        <v>169</v>
      </c>
      <c r="B38" s="422">
        <v>120000</v>
      </c>
      <c r="C38" s="422"/>
      <c r="D38" s="422"/>
      <c r="E38" s="422"/>
      <c r="F38" s="422"/>
      <c r="G38" s="422"/>
      <c r="H38" s="422"/>
      <c r="I38" s="422"/>
      <c r="J38" s="422"/>
      <c r="K38" s="422"/>
      <c r="L38" s="422"/>
      <c r="M38" s="422"/>
      <c r="N38" s="422"/>
      <c r="O38" s="422"/>
      <c r="P38" s="422"/>
      <c r="Q38" s="422"/>
      <c r="R38" s="422"/>
      <c r="S38" s="422"/>
      <c r="T38" s="422"/>
      <c r="U38" s="423"/>
      <c r="V38" s="106" t="s">
        <v>158</v>
      </c>
    </row>
    <row r="39" spans="1:22" ht="30" customHeight="1">
      <c r="A39" s="105" t="s">
        <v>170</v>
      </c>
      <c r="B39" s="422">
        <v>150000</v>
      </c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3"/>
      <c r="V39" s="106" t="s">
        <v>158</v>
      </c>
    </row>
    <row r="40" spans="1:22" s="416" customFormat="1" ht="30" customHeight="1">
      <c r="A40" s="416" t="s">
        <v>171</v>
      </c>
    </row>
    <row r="41" spans="1:22" s="416" customFormat="1" ht="30" customHeight="1">
      <c r="A41" s="416" t="s">
        <v>172</v>
      </c>
    </row>
    <row r="42" spans="1:22" s="114" customFormat="1" ht="27" customHeight="1">
      <c r="A42" s="417" t="s">
        <v>173</v>
      </c>
      <c r="B42" s="417"/>
      <c r="C42" s="417"/>
      <c r="D42" s="417"/>
      <c r="E42" s="417"/>
      <c r="F42" s="417"/>
      <c r="G42" s="417"/>
      <c r="H42" s="417"/>
      <c r="I42" s="417"/>
      <c r="J42" s="417"/>
      <c r="K42" s="417"/>
      <c r="L42" s="417"/>
      <c r="M42" s="417"/>
      <c r="N42" s="417"/>
      <c r="O42" s="417"/>
      <c r="P42" s="417"/>
      <c r="Q42" s="417"/>
      <c r="R42" s="417"/>
      <c r="S42" s="417"/>
      <c r="T42" s="417"/>
      <c r="U42" s="417"/>
      <c r="V42" s="417"/>
    </row>
  </sheetData>
  <sheetProtection algorithmName="SHA-512" hashValue="XLM20Oxqo1bW8NyIKsUG+SvuryjY+1l9R4wA++WtxC+kbn4uX8VRSPS1iO9ZRpX684XimOPaO7HBMoDuGK34VQ==" saltValue="4OXWBTLuD83BXa9OFN5v8w==" spinCount="100000" sheet="1" objects="1" scenarios="1"/>
  <mergeCells count="86">
    <mergeCell ref="A1:V1"/>
    <mergeCell ref="A2:A4"/>
    <mergeCell ref="B2:B4"/>
    <mergeCell ref="D2:H2"/>
    <mergeCell ref="J2:Q2"/>
    <mergeCell ref="V2:V4"/>
    <mergeCell ref="D3:H3"/>
    <mergeCell ref="J3:Q3"/>
    <mergeCell ref="L4:U4"/>
    <mergeCell ref="A5:A7"/>
    <mergeCell ref="B5:B7"/>
    <mergeCell ref="D5:H5"/>
    <mergeCell ref="J5:Q5"/>
    <mergeCell ref="V5:V7"/>
    <mergeCell ref="D6:H6"/>
    <mergeCell ref="J6:Q6"/>
    <mergeCell ref="L7:U7"/>
    <mergeCell ref="A8:A13"/>
    <mergeCell ref="B8:B10"/>
    <mergeCell ref="D8:H8"/>
    <mergeCell ref="J8:Q8"/>
    <mergeCell ref="V8:V13"/>
    <mergeCell ref="D9:H9"/>
    <mergeCell ref="J9:Q9"/>
    <mergeCell ref="L10:U10"/>
    <mergeCell ref="B11:B13"/>
    <mergeCell ref="D11:H11"/>
    <mergeCell ref="J11:Q11"/>
    <mergeCell ref="D12:H12"/>
    <mergeCell ref="J12:Q12"/>
    <mergeCell ref="L13:U13"/>
    <mergeCell ref="V14:V16"/>
    <mergeCell ref="D15:H15"/>
    <mergeCell ref="J15:Q15"/>
    <mergeCell ref="L16:U16"/>
    <mergeCell ref="A17:A19"/>
    <mergeCell ref="B17:B19"/>
    <mergeCell ref="D17:H17"/>
    <mergeCell ref="J17:Q17"/>
    <mergeCell ref="V17:V19"/>
    <mergeCell ref="D18:H18"/>
    <mergeCell ref="J18:Q18"/>
    <mergeCell ref="L19:U19"/>
    <mergeCell ref="A14:A16"/>
    <mergeCell ref="B14:B16"/>
    <mergeCell ref="D14:H14"/>
    <mergeCell ref="J14:Q14"/>
    <mergeCell ref="A20:A22"/>
    <mergeCell ref="B20:U20"/>
    <mergeCell ref="V20:V22"/>
    <mergeCell ref="B21:U21"/>
    <mergeCell ref="B22:U22"/>
    <mergeCell ref="V23:V25"/>
    <mergeCell ref="B24:F24"/>
    <mergeCell ref="G24:K24"/>
    <mergeCell ref="L24:P24"/>
    <mergeCell ref="Q24:U24"/>
    <mergeCell ref="A23:A25"/>
    <mergeCell ref="B23:F23"/>
    <mergeCell ref="G23:K23"/>
    <mergeCell ref="L23:P23"/>
    <mergeCell ref="Q23:U23"/>
    <mergeCell ref="B33:J34"/>
    <mergeCell ref="K33:N33"/>
    <mergeCell ref="B25:F25"/>
    <mergeCell ref="G25:K25"/>
    <mergeCell ref="L25:U25"/>
    <mergeCell ref="B26:U26"/>
    <mergeCell ref="B27:U27"/>
    <mergeCell ref="B28:U28"/>
    <mergeCell ref="A41:XFD41"/>
    <mergeCell ref="A42:V42"/>
    <mergeCell ref="K34:U34"/>
    <mergeCell ref="B36:U36"/>
    <mergeCell ref="B37:U37"/>
    <mergeCell ref="B38:U38"/>
    <mergeCell ref="B39:U39"/>
    <mergeCell ref="A40:XFD40"/>
    <mergeCell ref="A29:A34"/>
    <mergeCell ref="B29:J30"/>
    <mergeCell ref="K29:N29"/>
    <mergeCell ref="V29:V34"/>
    <mergeCell ref="K30:U30"/>
    <mergeCell ref="B31:J32"/>
    <mergeCell ref="K31:N31"/>
    <mergeCell ref="K32:U32"/>
  </mergeCells>
  <phoneticPr fontId="1"/>
  <printOptions horizontalCentered="1"/>
  <pageMargins left="0.39370078740157483" right="0.39370078740157483" top="0.78740157480314965" bottom="0.39370078740157483" header="0.39370078740157483" footer="0.1574803149606299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積算表</vt:lpstr>
      <vt:lpstr>加算区分</vt:lpstr>
      <vt:lpstr>幼稚園 単価表</vt:lpstr>
      <vt:lpstr>幼稚園 単価表②</vt:lpstr>
      <vt:lpstr>積算表!Print_Area</vt:lpstr>
      <vt:lpstr>'幼稚園 単価表'!Print_Area</vt:lpstr>
      <vt:lpstr>'幼稚園 単価表②'!Print_Area</vt:lpstr>
      <vt:lpstr>'幼稚園 単価表'!Print_Titles</vt:lpstr>
      <vt:lpstr>単価表</vt:lpstr>
      <vt:lpstr>定員</vt:lpstr>
      <vt:lpstr>平均勤続年数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2017-06-29T05:15:07Z</cp:lastPrinted>
  <dcterms:created xsi:type="dcterms:W3CDTF">2017-05-31T09:39:56Z</dcterms:created>
  <dcterms:modified xsi:type="dcterms:W3CDTF">2018-06-28T03:00:52Z</dcterms:modified>
</cp:coreProperties>
</file>