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fs\こども青少年局\03保育・教育給付課\100_給付事務\500_処遇改善\2025(R7)度\120_事務改善に向けた取組\040_R7計画誓約書様式・テキスト検討\010_様式\誓約\完成版\PWあり（公開用）\"/>
    </mc:Choice>
  </mc:AlternateContent>
  <xr:revisionPtr revIDLastSave="0" documentId="13_ncr:1_{DD309B04-72F9-4CFC-8EEA-4C991740A888}" xr6:coauthVersionLast="47" xr6:coauthVersionMax="47" xr10:uidLastSave="{00000000-0000-0000-0000-000000000000}"/>
  <workbookProtection workbookAlgorithmName="SHA-512" workbookHashValue="YxZEGGMqcfW2l2kjgwxws+8YRP+u0dosb3K0Zy+3DqoVv5fEB+jEndJbebjbKawtYenksK9kQa1Xjf/PVNh6Bg==" workbookSaltValue="MvsTxbja6HCyaiCLwgzGHw==" workbookSpinCount="100000" lockStructure="1"/>
  <bookViews>
    <workbookView xWindow="-120" yWindow="-120" windowWidth="20730" windowHeight="11040" tabRatio="669" xr2:uid="{00000000-000D-0000-FFFF-FFFF00000000}"/>
  </bookViews>
  <sheets>
    <sheet name="①入力シート" sheetId="19" r:id="rId1"/>
    <sheet name="②積算表" sheetId="2" r:id="rId2"/>
    <sheet name="③第３号様式誓約書" sheetId="20" r:id="rId3"/>
    <sheet name="マスタ" sheetId="21" state="hidden" r:id="rId4"/>
    <sheet name="加算区分" sheetId="3" state="hidden" r:id="rId5"/>
    <sheet name="設定値" sheetId="16" state="hidden" r:id="rId6"/>
    <sheet name="保育単価表" sheetId="14" state="hidden" r:id="rId7"/>
    <sheet name="保育単価表②" sheetId="17" state="hidden" r:id="rId8"/>
    <sheet name="審査用" sheetId="18" state="hidden" r:id="rId9"/>
  </sheets>
  <definedNames>
    <definedName name="_Fill" localSheetId="0" hidden="1">#REF!</definedName>
    <definedName name="_Fill" localSheetId="4" hidden="1">#REF!</definedName>
    <definedName name="_Fill" hidden="1">#REF!</definedName>
    <definedName name="_xlnm._FilterDatabase" localSheetId="6" hidden="1">保育単価表!$B$4:$BG$34</definedName>
    <definedName name="_Key1" localSheetId="0" hidden="1">#REF!</definedName>
    <definedName name="_Key1" localSheetId="4" hidden="1">#REF!</definedName>
    <definedName name="_Key1" hidden="1">#REF!</definedName>
    <definedName name="_Order1" hidden="1">255</definedName>
    <definedName name="_Sort" localSheetId="0" hidden="1">#REF!</definedName>
    <definedName name="_Sort" localSheetId="4" hidden="1">#REF!</definedName>
    <definedName name="_Sort" hidden="1">#REF!</definedName>
    <definedName name="_xlnm.Print_Area" localSheetId="0">①入力シート!$A$1:$J$35</definedName>
    <definedName name="_xlnm.Print_Area" localSheetId="1">②積算表!$A$1:$AK$51</definedName>
    <definedName name="_xlnm.Print_Area" localSheetId="2">③第３号様式誓約書!$A$1:$AF$26</definedName>
    <definedName name="_xlnm.Print_Area" localSheetId="6">保育単価表!$B$1:$BG$38</definedName>
    <definedName name="_xlnm.Print_Area" localSheetId="7">保育単価表②!$A$1:$AH$29</definedName>
    <definedName name="_xlnm.Print_Titles" localSheetId="6">保育単価表!$B:$D,保育単価表!$1:$6</definedName>
    <definedName name="栄養管理加算">設定値!$K$14:$K$16</definedName>
    <definedName name="加算率C">設定値!$P$5:'設定値'!$S$6</definedName>
    <definedName name="実施月数">設定値!$C$14:$C$25</definedName>
    <definedName name="単価表">保育単価表!$A$6:$BG$10</definedName>
    <definedName name="定員">設定値!$G$14:$H$25</definedName>
    <definedName name="平均勤続年数">加算区分!$B$3:$F$14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 i="18" l="1"/>
  <c r="V7" i="2"/>
  <c r="V5" i="2"/>
  <c r="V4" i="2"/>
  <c r="V3" i="2"/>
  <c r="Z2" i="2"/>
  <c r="J23" i="21"/>
  <c r="K22" i="21"/>
  <c r="I22" i="21"/>
  <c r="G22" i="21"/>
  <c r="R25" i="20"/>
  <c r="R24" i="20"/>
  <c r="P23" i="20"/>
  <c r="N23" i="20"/>
  <c r="J23" i="20"/>
  <c r="O8" i="20"/>
  <c r="O7" i="20"/>
  <c r="O6" i="20"/>
  <c r="O5" i="20"/>
  <c r="H23" i="21" s="1"/>
  <c r="S4" i="20"/>
  <c r="G21" i="19"/>
  <c r="J24" i="21" s="1"/>
  <c r="G18" i="19"/>
  <c r="D24" i="21" s="1"/>
  <c r="B12" i="18"/>
  <c r="B6" i="18"/>
  <c r="R6" i="16" a="1"/>
  <c r="R6" i="16"/>
  <c r="R5" i="16" a="1"/>
  <c r="R5" i="16"/>
  <c r="J21" i="21" l="1"/>
  <c r="W11" i="20" s="1"/>
  <c r="F23" i="21"/>
  <c r="F24" i="21"/>
  <c r="M14" i="16"/>
  <c r="L15" i="16"/>
  <c r="L14" i="16"/>
  <c r="F21" i="21" l="1"/>
  <c r="Q11" i="20" s="1"/>
  <c r="M35" i="2"/>
  <c r="AE16" i="2"/>
  <c r="AF8" i="16" s="1"/>
  <c r="Q5" i="16"/>
  <c r="Q6" i="16" s="1"/>
  <c r="S5" i="16"/>
  <c r="S6" i="16" s="1"/>
  <c r="M37" i="2" l="1"/>
  <c r="AF26" i="16"/>
  <c r="AF27" i="16" l="1"/>
  <c r="M42" i="2" s="1"/>
  <c r="AF15" i="16" s="1"/>
  <c r="AF16" i="16" l="1"/>
  <c r="AI38" i="2"/>
  <c r="BB11" i="16" s="1"/>
  <c r="AG38" i="2"/>
  <c r="AZ11" i="16" s="1"/>
  <c r="AA38" i="2"/>
  <c r="AT11" i="16" s="1"/>
  <c r="Y38" i="2"/>
  <c r="AR11" i="16" s="1"/>
  <c r="S38" i="2"/>
  <c r="AL11" i="16" s="1"/>
  <c r="Q38" i="2"/>
  <c r="AJ11" i="16" s="1"/>
  <c r="AI36" i="2"/>
  <c r="AG36" i="2"/>
  <c r="AE36" i="2"/>
  <c r="AC36" i="2"/>
  <c r="AA36" i="2"/>
  <c r="Y36" i="2"/>
  <c r="W36" i="2"/>
  <c r="U36" i="2"/>
  <c r="S36" i="2"/>
  <c r="Q36" i="2"/>
  <c r="O36" i="2"/>
  <c r="M36" i="2"/>
  <c r="AI35" i="2"/>
  <c r="AG35" i="2"/>
  <c r="AE35" i="2"/>
  <c r="AC35" i="2"/>
  <c r="AA35" i="2"/>
  <c r="Y35" i="2"/>
  <c r="W35" i="2"/>
  <c r="U35" i="2"/>
  <c r="S35" i="2"/>
  <c r="Q35" i="2"/>
  <c r="O35" i="2"/>
  <c r="AP8" i="16" l="1"/>
  <c r="AP26" i="16" s="1"/>
  <c r="AH8" i="16"/>
  <c r="AH26" i="16" s="1"/>
  <c r="AL8" i="16"/>
  <c r="AL26" i="16" s="1"/>
  <c r="AR8" i="16"/>
  <c r="AR26" i="16" s="1"/>
  <c r="AX8" i="16"/>
  <c r="AX26" i="16" s="1"/>
  <c r="AZ8" i="16"/>
  <c r="AZ26" i="16" s="1"/>
  <c r="AJ8" i="16"/>
  <c r="AJ26" i="16" s="1"/>
  <c r="AT8" i="16"/>
  <c r="AT26" i="16" s="1"/>
  <c r="AV8" i="16"/>
  <c r="AV26" i="16" s="1"/>
  <c r="BB8" i="16"/>
  <c r="BB26" i="16" s="1"/>
  <c r="AN8" i="16"/>
  <c r="AN26" i="16" s="1"/>
  <c r="M43" i="2" l="1"/>
  <c r="S21" i="2" l="1"/>
  <c r="M21" i="2"/>
  <c r="B10" i="18" l="1"/>
  <c r="AV24" i="16"/>
  <c r="AH24" i="16"/>
  <c r="AZ24" i="16"/>
  <c r="AL24" i="16"/>
  <c r="AJ24" i="16"/>
  <c r="BB24" i="16"/>
  <c r="AP24" i="16"/>
  <c r="AN24" i="16"/>
  <c r="AX24" i="16"/>
  <c r="AT24" i="16"/>
  <c r="AR24" i="16"/>
  <c r="AF24" i="16"/>
  <c r="BB25" i="16"/>
  <c r="AL25" i="16"/>
  <c r="AV25" i="16"/>
  <c r="AX25" i="16"/>
  <c r="AT25" i="16"/>
  <c r="AJ25" i="16"/>
  <c r="AZ25" i="16"/>
  <c r="AR25" i="16"/>
  <c r="AP25" i="16"/>
  <c r="AN25" i="16"/>
  <c r="AF25" i="16"/>
  <c r="AH25" i="16"/>
  <c r="B11" i="18"/>
  <c r="D22" i="21"/>
  <c r="F25" i="19"/>
  <c r="AC37" i="2"/>
  <c r="AA37" i="2"/>
  <c r="Y37" i="2"/>
  <c r="W37" i="2"/>
  <c r="U37" i="2"/>
  <c r="S37" i="2"/>
  <c r="Q37" i="2"/>
  <c r="O37" i="2"/>
  <c r="AI37" i="2"/>
  <c r="AG37" i="2"/>
  <c r="AE37" i="2"/>
  <c r="BJ24" i="16" l="1"/>
  <c r="S40" i="2" s="1"/>
  <c r="BJ25" i="16"/>
  <c r="S41" i="2" s="1"/>
  <c r="BX24" i="16"/>
  <c r="AG40" i="2" s="1"/>
  <c r="BX25" i="16"/>
  <c r="AG41" i="2" s="1"/>
  <c r="BZ24" i="16"/>
  <c r="AI40" i="2" s="1"/>
  <c r="BZ25" i="16"/>
  <c r="AI41" i="2" s="1"/>
  <c r="BD24" i="16"/>
  <c r="M40" i="2" s="1"/>
  <c r="BD25" i="16"/>
  <c r="M41" i="2" s="1"/>
  <c r="BF25" i="16"/>
  <c r="O41" i="2" s="1"/>
  <c r="BF24" i="16"/>
  <c r="O40" i="2" s="1"/>
  <c r="BH24" i="16"/>
  <c r="Q40" i="2" s="1"/>
  <c r="BH25" i="16"/>
  <c r="Q41" i="2" s="1"/>
  <c r="BL24" i="16"/>
  <c r="U40" i="2" s="1"/>
  <c r="BL25" i="16"/>
  <c r="U41" i="2" s="1"/>
  <c r="BN24" i="16"/>
  <c r="W40" i="2" s="1"/>
  <c r="BN25" i="16"/>
  <c r="W41" i="2" s="1"/>
  <c r="BV25" i="16"/>
  <c r="AE41" i="2" s="1"/>
  <c r="BV24" i="16"/>
  <c r="AE40" i="2" s="1"/>
  <c r="BP25" i="16"/>
  <c r="Y41" i="2" s="1"/>
  <c r="BP24" i="16"/>
  <c r="Y40" i="2" s="1"/>
  <c r="BR25" i="16"/>
  <c r="AA41" i="2" s="1"/>
  <c r="BR24" i="16"/>
  <c r="AA40" i="2" s="1"/>
  <c r="BT24" i="16"/>
  <c r="AC40" i="2" s="1"/>
  <c r="BT25" i="16"/>
  <c r="AC41" i="2" s="1"/>
  <c r="AF10" i="16"/>
  <c r="AF13" i="16" s="1"/>
  <c r="AZ10" i="16"/>
  <c r="AZ13" i="16" s="1"/>
  <c r="AX10" i="16"/>
  <c r="AX13" i="16" s="1"/>
  <c r="BB10" i="16"/>
  <c r="BB13" i="16" s="1"/>
  <c r="AH10" i="16"/>
  <c r="AH13" i="16" s="1"/>
  <c r="AJ10" i="16"/>
  <c r="AJ13" i="16" s="1"/>
  <c r="AL10" i="16"/>
  <c r="AL13" i="16" s="1"/>
  <c r="AN10" i="16"/>
  <c r="AN13" i="16" s="1"/>
  <c r="AP10" i="16"/>
  <c r="AP13" i="16" s="1"/>
  <c r="AR10" i="16"/>
  <c r="AR13" i="16" s="1"/>
  <c r="AT10" i="16"/>
  <c r="AT13" i="16" s="1"/>
  <c r="AV10" i="16"/>
  <c r="AV13" i="16" s="1"/>
  <c r="Q39" i="2"/>
  <c r="Q44" i="2" s="1"/>
  <c r="M39" i="2"/>
  <c r="O39" i="2"/>
  <c r="O44" i="2" s="1"/>
  <c r="U39" i="2"/>
  <c r="U44" i="2" s="1"/>
  <c r="W39" i="2"/>
  <c r="W44" i="2" s="1"/>
  <c r="AE39" i="2"/>
  <c r="AE44" i="2" s="1"/>
  <c r="M44" i="2" l="1"/>
  <c r="M45" i="2" s="1"/>
  <c r="AV12" i="16"/>
  <c r="AV14" i="16"/>
  <c r="AN12" i="16"/>
  <c r="AN14" i="16"/>
  <c r="AJ12" i="16"/>
  <c r="AJ14" i="16"/>
  <c r="AT12" i="16"/>
  <c r="AT14" i="16"/>
  <c r="AR12" i="16"/>
  <c r="AR14" i="16"/>
  <c r="AP12" i="16"/>
  <c r="AP14" i="16"/>
  <c r="AL12" i="16"/>
  <c r="AL14" i="16"/>
  <c r="AH12" i="16"/>
  <c r="AH14" i="16"/>
  <c r="BB12" i="16"/>
  <c r="BB14" i="16"/>
  <c r="AX12" i="16"/>
  <c r="AX14" i="16"/>
  <c r="AZ12" i="16"/>
  <c r="AZ14" i="16"/>
  <c r="AF12" i="16"/>
  <c r="AF14" i="16"/>
  <c r="AC39" i="2"/>
  <c r="AC44" i="2" s="1"/>
  <c r="F14" i="3"/>
  <c r="F13" i="3"/>
  <c r="F12" i="3"/>
  <c r="F11" i="3"/>
  <c r="F10" i="3"/>
  <c r="F9" i="3"/>
  <c r="F8" i="3"/>
  <c r="F7" i="3"/>
  <c r="F6" i="3"/>
  <c r="F5" i="3"/>
  <c r="F4" i="3"/>
  <c r="F3" i="3"/>
  <c r="AF17" i="16" l="1"/>
  <c r="AF18" i="16" s="1"/>
  <c r="AJ17" i="16"/>
  <c r="AJ18" i="16" s="1"/>
  <c r="BB17" i="16"/>
  <c r="BB18" i="16" s="1"/>
  <c r="AZ17" i="16"/>
  <c r="AZ18" i="16" s="1"/>
  <c r="AX17" i="16"/>
  <c r="AX18" i="16" s="1"/>
  <c r="AT17" i="16"/>
  <c r="AT18" i="16" s="1"/>
  <c r="AP17" i="16"/>
  <c r="AP18" i="16" s="1"/>
  <c r="AR17" i="16"/>
  <c r="AR18" i="16" s="1"/>
  <c r="AH17" i="16"/>
  <c r="AH18" i="16" s="1"/>
  <c r="AN17" i="16"/>
  <c r="AN18" i="16" s="1"/>
  <c r="AL17" i="16"/>
  <c r="AL18" i="16" s="1"/>
  <c r="AV17" i="16"/>
  <c r="AV18" i="16" s="1"/>
  <c r="S39" i="2"/>
  <c r="S44" i="2" s="1"/>
  <c r="AE45" i="2"/>
  <c r="O45" i="2"/>
  <c r="AF19" i="16" l="1"/>
  <c r="M51" i="2" s="1"/>
  <c r="B23" i="18" s="1"/>
  <c r="Y39" i="2"/>
  <c r="Y44" i="2" s="1"/>
  <c r="AA39" i="2"/>
  <c r="AA44" i="2" s="1"/>
  <c r="AI39" i="2"/>
  <c r="AI44" i="2" s="1"/>
  <c r="AG39" i="2"/>
  <c r="AG44" i="2" s="1"/>
  <c r="W45" i="2"/>
  <c r="Q45" i="2"/>
  <c r="AC45" i="2"/>
  <c r="U45" i="2"/>
  <c r="S45" i="2"/>
  <c r="AG45" i="2" l="1"/>
  <c r="AI45" i="2"/>
  <c r="AA45" i="2"/>
  <c r="Y45" i="2"/>
  <c r="M50" i="2" l="1"/>
  <c r="M47" i="2"/>
  <c r="B20" i="18" s="1"/>
  <c r="M48" i="2" l="1"/>
  <c r="B22" i="18"/>
  <c r="B21" i="18" l="1"/>
  <c r="D21" i="21"/>
  <c r="K11" i="20" s="1"/>
  <c r="M46" i="2"/>
  <c r="M27" i="2" s="1"/>
  <c r="B15" i="18" s="1"/>
  <c r="B19" i="1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<sst xmlns="http://schemas.openxmlformats.org/spreadsheetml/2006/main" count="930" uniqueCount="348">
  <si>
    <t>定員</t>
    <rPh sb="0" eb="2">
      <t>テイイン</t>
    </rPh>
    <phoneticPr fontId="5"/>
  </si>
  <si>
    <t>施設・事業種別</t>
    <rPh sb="0" eb="2">
      <t>シセツ</t>
    </rPh>
    <rPh sb="3" eb="5">
      <t>ジギョウ</t>
    </rPh>
    <rPh sb="5" eb="7">
      <t>シュベツ</t>
    </rPh>
    <phoneticPr fontId="7"/>
  </si>
  <si>
    <t>施設・事業所番号</t>
    <rPh sb="0" eb="2">
      <t>シセツ</t>
    </rPh>
    <rPh sb="3" eb="6">
      <t>ジギョウショ</t>
    </rPh>
    <rPh sb="6" eb="8">
      <t>バンゴウ</t>
    </rPh>
    <phoneticPr fontId="7"/>
  </si>
  <si>
    <t>１歳児</t>
    <rPh sb="1" eb="2">
      <t>サイ</t>
    </rPh>
    <rPh sb="2" eb="3">
      <t>ジ</t>
    </rPh>
    <phoneticPr fontId="7"/>
  </si>
  <si>
    <t>乳児</t>
    <rPh sb="0" eb="2">
      <t>ニュウジ</t>
    </rPh>
    <phoneticPr fontId="7"/>
  </si>
  <si>
    <t>利用定員</t>
    <rPh sb="0" eb="2">
      <t>リヨウ</t>
    </rPh>
    <rPh sb="2" eb="4">
      <t>テイイン</t>
    </rPh>
    <phoneticPr fontId="7"/>
  </si>
  <si>
    <t>定員区分</t>
    <rPh sb="0" eb="2">
      <t>テイイン</t>
    </rPh>
    <rPh sb="2" eb="4">
      <t>クブン</t>
    </rPh>
    <phoneticPr fontId="7"/>
  </si>
  <si>
    <t>実施月数
（通常12月）</t>
    <phoneticPr fontId="4"/>
  </si>
  <si>
    <t>基礎分</t>
    <rPh sb="0" eb="2">
      <t>キソ</t>
    </rPh>
    <rPh sb="2" eb="3">
      <t>ブン</t>
    </rPh>
    <phoneticPr fontId="4"/>
  </si>
  <si>
    <t>うちｷｬﾘｱﾊﾟｽ要件</t>
    <rPh sb="9" eb="11">
      <t>ヨウケン</t>
    </rPh>
    <phoneticPr fontId="7"/>
  </si>
  <si>
    <t>区分</t>
    <rPh sb="0" eb="2">
      <t>クブン</t>
    </rPh>
    <phoneticPr fontId="7"/>
  </si>
  <si>
    <t>適用
する
場合</t>
    <rPh sb="0" eb="2">
      <t>テキヨウ</t>
    </rPh>
    <rPh sb="6" eb="8">
      <t>バアイ</t>
    </rPh>
    <phoneticPr fontId="7"/>
  </si>
  <si>
    <t>年齢別単価</t>
    <rPh sb="0" eb="2">
      <t>ネンレイ</t>
    </rPh>
    <rPh sb="2" eb="3">
      <t>ベツ</t>
    </rPh>
    <rPh sb="3" eb="5">
      <t>タンカ</t>
    </rPh>
    <phoneticPr fontId="7"/>
  </si>
  <si>
    <t>標準時間</t>
    <rPh sb="0" eb="2">
      <t>ヒョウジュン</t>
    </rPh>
    <rPh sb="2" eb="4">
      <t>ジカン</t>
    </rPh>
    <phoneticPr fontId="7"/>
  </si>
  <si>
    <t>短時間</t>
    <rPh sb="0" eb="3">
      <t>タンジカン</t>
    </rPh>
    <phoneticPr fontId="7"/>
  </si>
  <si>
    <t>平均利用子ども数(人)</t>
    <rPh sb="9" eb="10">
      <t>ニン</t>
    </rPh>
    <phoneticPr fontId="4"/>
  </si>
  <si>
    <t>①</t>
    <phoneticPr fontId="4"/>
  </si>
  <si>
    <t>処遇改善等加算分単価(円)</t>
    <rPh sb="0" eb="2">
      <t>ショグウ</t>
    </rPh>
    <rPh sb="2" eb="4">
      <t>カイゼン</t>
    </rPh>
    <rPh sb="4" eb="5">
      <t>ナド</t>
    </rPh>
    <rPh sb="5" eb="7">
      <t>カサン</t>
    </rPh>
    <rPh sb="7" eb="8">
      <t>ブン</t>
    </rPh>
    <rPh sb="8" eb="10">
      <t>タンカ</t>
    </rPh>
    <rPh sb="11" eb="12">
      <t>エン</t>
    </rPh>
    <phoneticPr fontId="7"/>
  </si>
  <si>
    <t>基本加算②</t>
    <rPh sb="0" eb="2">
      <t>キホン</t>
    </rPh>
    <rPh sb="2" eb="4">
      <t>カサン</t>
    </rPh>
    <phoneticPr fontId="7"/>
  </si>
  <si>
    <t>②合計</t>
    <rPh sb="1" eb="3">
      <t>ゴウケイ</t>
    </rPh>
    <phoneticPr fontId="4"/>
  </si>
  <si>
    <t>加減調整部分③</t>
    <rPh sb="0" eb="2">
      <t>カゲン</t>
    </rPh>
    <rPh sb="2" eb="4">
      <t>チョウセイ</t>
    </rPh>
    <rPh sb="4" eb="6">
      <t>ブブン</t>
    </rPh>
    <phoneticPr fontId="4"/>
  </si>
  <si>
    <t>合計額（年額）</t>
    <rPh sb="0" eb="2">
      <t>ゴウケイ</t>
    </rPh>
    <rPh sb="2" eb="3">
      <t>ガク</t>
    </rPh>
    <rPh sb="4" eb="6">
      <t>ネンガク</t>
    </rPh>
    <phoneticPr fontId="4"/>
  </si>
  <si>
    <t>賃金改善要件分</t>
    <rPh sb="0" eb="2">
      <t>チンギン</t>
    </rPh>
    <rPh sb="2" eb="4">
      <t>カイゼン</t>
    </rPh>
    <rPh sb="4" eb="6">
      <t>ヨウケン</t>
    </rPh>
    <rPh sb="6" eb="7">
      <t>ブン</t>
    </rPh>
    <phoneticPr fontId="4"/>
  </si>
  <si>
    <t>職員一人当たりの
平均勤続年数</t>
    <phoneticPr fontId="7"/>
  </si>
  <si>
    <t>合計</t>
    <rPh sb="0" eb="2">
      <t>ゴウケイ</t>
    </rPh>
    <phoneticPr fontId="4"/>
  </si>
  <si>
    <t>１年未満</t>
    <phoneticPr fontId="7"/>
  </si>
  <si>
    <t>１年以上２年未満</t>
    <phoneticPr fontId="7"/>
  </si>
  <si>
    <t>２年以上３年未満</t>
    <phoneticPr fontId="7"/>
  </si>
  <si>
    <t>３年以上４年未満</t>
    <phoneticPr fontId="7"/>
  </si>
  <si>
    <t>４年以上５年未満</t>
    <phoneticPr fontId="7"/>
  </si>
  <si>
    <t>５年以上６年未満</t>
    <phoneticPr fontId="7"/>
  </si>
  <si>
    <t>６年以上７年未満</t>
    <phoneticPr fontId="7"/>
  </si>
  <si>
    <t>７年以上８年未満</t>
    <phoneticPr fontId="7"/>
  </si>
  <si>
    <t>８年以上９年未満</t>
    <phoneticPr fontId="7"/>
  </si>
  <si>
    <t>９年以上１０年未満</t>
    <phoneticPr fontId="7"/>
  </si>
  <si>
    <t>１０年以上１１年未満</t>
    <phoneticPr fontId="7"/>
  </si>
  <si>
    <t>地域
区分</t>
    <rPh sb="0" eb="2">
      <t>チイキ</t>
    </rPh>
    <rPh sb="3" eb="5">
      <t>クブン</t>
    </rPh>
    <phoneticPr fontId="7"/>
  </si>
  <si>
    <t>認定
区分</t>
    <rPh sb="0" eb="2">
      <t>ニンテイ</t>
    </rPh>
    <rPh sb="3" eb="5">
      <t>クブン</t>
    </rPh>
    <phoneticPr fontId="5"/>
  </si>
  <si>
    <t>加算額</t>
    <rPh sb="0" eb="3">
      <t>カサンガク</t>
    </rPh>
    <phoneticPr fontId="5"/>
  </si>
  <si>
    <t>標　準</t>
    <rPh sb="0" eb="1">
      <t>シルベ</t>
    </rPh>
    <rPh sb="2" eb="3">
      <t>ジュン</t>
    </rPh>
    <phoneticPr fontId="5"/>
  </si>
  <si>
    <t>都市部</t>
    <rPh sb="0" eb="3">
      <t>トシブ</t>
    </rPh>
    <phoneticPr fontId="5"/>
  </si>
  <si>
    <t>3号</t>
    <rPh sb="1" eb="2">
      <t>ゴウ</t>
    </rPh>
    <phoneticPr fontId="5"/>
  </si>
  <si>
    <t>加算部分２</t>
    <rPh sb="0" eb="2">
      <t>カサン</t>
    </rPh>
    <rPh sb="2" eb="4">
      <t>ブブン</t>
    </rPh>
    <phoneticPr fontId="5"/>
  </si>
  <si>
    <t>冷暖房費加算</t>
    <rPh sb="0" eb="3">
      <t>レイダンボウ</t>
    </rPh>
    <rPh sb="3" eb="4">
      <t>ヒ</t>
    </rPh>
    <rPh sb="4" eb="6">
      <t>カサン</t>
    </rPh>
    <phoneticPr fontId="7"/>
  </si>
  <si>
    <t>１級地</t>
    <rPh sb="1" eb="3">
      <t>キュウチ</t>
    </rPh>
    <phoneticPr fontId="7"/>
  </si>
  <si>
    <t>４級地</t>
    <rPh sb="1" eb="3">
      <t>キュウチ</t>
    </rPh>
    <phoneticPr fontId="7"/>
  </si>
  <si>
    <t>２級地</t>
    <rPh sb="1" eb="3">
      <t>キュウチ</t>
    </rPh>
    <phoneticPr fontId="7"/>
  </si>
  <si>
    <t>その他地域</t>
    <rPh sb="2" eb="3">
      <t>タ</t>
    </rPh>
    <rPh sb="3" eb="5">
      <t>チイキ</t>
    </rPh>
    <phoneticPr fontId="7"/>
  </si>
  <si>
    <t>３級地</t>
    <rPh sb="1" eb="3">
      <t>キュウチ</t>
    </rPh>
    <phoneticPr fontId="7"/>
  </si>
  <si>
    <t>除雪費加算</t>
    <rPh sb="0" eb="2">
      <t>ジョセツ</t>
    </rPh>
    <rPh sb="2" eb="3">
      <t>ヒ</t>
    </rPh>
    <rPh sb="3" eb="5">
      <t>カサン</t>
    </rPh>
    <phoneticPr fontId="7"/>
  </si>
  <si>
    <t>※３月初日の利用子どもの単価に加算</t>
    <rPh sb="3" eb="5">
      <t>ショニチ</t>
    </rPh>
    <rPh sb="6" eb="8">
      <t>リヨウ</t>
    </rPh>
    <rPh sb="8" eb="9">
      <t>コ</t>
    </rPh>
    <phoneticPr fontId="7"/>
  </si>
  <si>
    <t>降灰除去費加算</t>
    <rPh sb="0" eb="2">
      <t>コウカイ</t>
    </rPh>
    <rPh sb="2" eb="4">
      <t>ジョキョ</t>
    </rPh>
    <rPh sb="4" eb="5">
      <t>ヒ</t>
    </rPh>
    <rPh sb="5" eb="7">
      <t>カサン</t>
    </rPh>
    <phoneticPr fontId="7"/>
  </si>
  <si>
    <t>施設機能強化推進費加算</t>
    <rPh sb="0" eb="2">
      <t>シセツ</t>
    </rPh>
    <rPh sb="2" eb="4">
      <t>キノウ</t>
    </rPh>
    <rPh sb="4" eb="6">
      <t>キョウカ</t>
    </rPh>
    <rPh sb="6" eb="8">
      <t>スイシン</t>
    </rPh>
    <rPh sb="8" eb="9">
      <t>ヒ</t>
    </rPh>
    <rPh sb="9" eb="11">
      <t>カサン</t>
    </rPh>
    <phoneticPr fontId="7"/>
  </si>
  <si>
    <t>第三者評価受審加算</t>
    <rPh sb="0" eb="3">
      <t>ダイサンシャ</t>
    </rPh>
    <rPh sb="3" eb="5">
      <t>ヒョウカ</t>
    </rPh>
    <rPh sb="5" eb="7">
      <t>ジュシン</t>
    </rPh>
    <rPh sb="7" eb="9">
      <t>カサン</t>
    </rPh>
    <phoneticPr fontId="7"/>
  </si>
  <si>
    <t>乳児（障害児）</t>
    <rPh sb="0" eb="2">
      <t>ニュウジ</t>
    </rPh>
    <rPh sb="3" eb="5">
      <t>ショウガイ</t>
    </rPh>
    <rPh sb="5" eb="6">
      <t>ジ</t>
    </rPh>
    <phoneticPr fontId="7"/>
  </si>
  <si>
    <t>1歳児（障害児）</t>
    <rPh sb="1" eb="2">
      <t>サイ</t>
    </rPh>
    <rPh sb="2" eb="3">
      <t>ジ</t>
    </rPh>
    <rPh sb="4" eb="6">
      <t>ショウガイ</t>
    </rPh>
    <rPh sb="6" eb="7">
      <t>ジ</t>
    </rPh>
    <phoneticPr fontId="7"/>
  </si>
  <si>
    <t>2歳児（障害児）</t>
    <rPh sb="1" eb="2">
      <t>サイ</t>
    </rPh>
    <rPh sb="2" eb="3">
      <t>ジ</t>
    </rPh>
    <rPh sb="4" eb="6">
      <t>ショウガイ</t>
    </rPh>
    <rPh sb="6" eb="7">
      <t>ジ</t>
    </rPh>
    <phoneticPr fontId="7"/>
  </si>
  <si>
    <t>2歳児</t>
    <rPh sb="1" eb="2">
      <t>サイ</t>
    </rPh>
    <rPh sb="2" eb="3">
      <t>ジ</t>
    </rPh>
    <phoneticPr fontId="7"/>
  </si>
  <si>
    <t>障害児保育加算</t>
    <rPh sb="0" eb="2">
      <t>ショウガイ</t>
    </rPh>
    <rPh sb="2" eb="3">
      <t>ジ</t>
    </rPh>
    <rPh sb="3" eb="5">
      <t>ホイク</t>
    </rPh>
    <rPh sb="5" eb="7">
      <t>カサン</t>
    </rPh>
    <phoneticPr fontId="7"/>
  </si>
  <si>
    <t>Ａ地域</t>
  </si>
  <si>
    <t>保育必要
量区分</t>
    <rPh sb="0" eb="2">
      <t>ホイク</t>
    </rPh>
    <rPh sb="2" eb="4">
      <t>ヒツヨウ</t>
    </rPh>
    <rPh sb="5" eb="6">
      <t>リョウ</t>
    </rPh>
    <rPh sb="6" eb="8">
      <t>クブン</t>
    </rPh>
    <phoneticPr fontId="7"/>
  </si>
  <si>
    <t>基本分
単　価</t>
    <rPh sb="0" eb="2">
      <t>キホン</t>
    </rPh>
    <rPh sb="2" eb="3">
      <t>ブン</t>
    </rPh>
    <rPh sb="4" eb="5">
      <t>タン</t>
    </rPh>
    <rPh sb="6" eb="7">
      <t>アタイ</t>
    </rPh>
    <phoneticPr fontId="7"/>
  </si>
  <si>
    <t>　資格保有者加算</t>
    <rPh sb="1" eb="3">
      <t>シカク</t>
    </rPh>
    <rPh sb="3" eb="6">
      <t>ホユウシャ</t>
    </rPh>
    <rPh sb="6" eb="8">
      <t>カサン</t>
    </rPh>
    <phoneticPr fontId="5"/>
  </si>
  <si>
    <t>　家庭的保育補助者加算</t>
    <rPh sb="1" eb="4">
      <t>カテイテキ</t>
    </rPh>
    <rPh sb="4" eb="6">
      <t>ホイク</t>
    </rPh>
    <rPh sb="6" eb="8">
      <t>ホジョ</t>
    </rPh>
    <rPh sb="8" eb="11">
      <t>シャカサン</t>
    </rPh>
    <phoneticPr fontId="5"/>
  </si>
  <si>
    <t>家庭的保育
支援加算</t>
    <rPh sb="0" eb="3">
      <t>カテイテキ</t>
    </rPh>
    <rPh sb="3" eb="5">
      <t>ホイク</t>
    </rPh>
    <rPh sb="6" eb="8">
      <t>シエン</t>
    </rPh>
    <rPh sb="8" eb="10">
      <t>カサン</t>
    </rPh>
    <phoneticPr fontId="7"/>
  </si>
  <si>
    <t>　賃借料加算</t>
    <rPh sb="1" eb="4">
      <t>チンシャクリョウ</t>
    </rPh>
    <rPh sb="4" eb="6">
      <t>カサン</t>
    </rPh>
    <phoneticPr fontId="5"/>
  </si>
  <si>
    <t>連携施設を設定しない場合</t>
    <rPh sb="0" eb="2">
      <t>レンケイ</t>
    </rPh>
    <rPh sb="2" eb="4">
      <t>シセツ</t>
    </rPh>
    <rPh sb="5" eb="7">
      <t>セッテイ</t>
    </rPh>
    <rPh sb="10" eb="12">
      <t>バアイ</t>
    </rPh>
    <phoneticPr fontId="7"/>
  </si>
  <si>
    <t>食事の搬入について自園調理又は連携施設等からの搬入以外の方法による場合</t>
    <rPh sb="0" eb="2">
      <t>ショクジ</t>
    </rPh>
    <rPh sb="3" eb="5">
      <t>ハンニュウ</t>
    </rPh>
    <rPh sb="9" eb="11">
      <t>ジエン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7"/>
  </si>
  <si>
    <t>①</t>
    <phoneticPr fontId="5"/>
  </si>
  <si>
    <t>②</t>
    <phoneticPr fontId="5"/>
  </si>
  <si>
    <t>③</t>
    <phoneticPr fontId="5"/>
  </si>
  <si>
    <t>④</t>
    <phoneticPr fontId="5"/>
  </si>
  <si>
    <t>⑤</t>
    <phoneticPr fontId="5"/>
  </si>
  <si>
    <t>⑥</t>
    <phoneticPr fontId="5"/>
  </si>
  <si>
    <t>⑦</t>
    <phoneticPr fontId="5"/>
  </si>
  <si>
    <t>⑧</t>
    <phoneticPr fontId="5"/>
  </si>
  <si>
    <t>⑨</t>
    <phoneticPr fontId="5"/>
  </si>
  <si>
    <t>⑩</t>
    <phoneticPr fontId="5"/>
  </si>
  <si>
    <t>⑪</t>
    <phoneticPr fontId="5"/>
  </si>
  <si>
    <t>⑫</t>
    <phoneticPr fontId="5"/>
  </si>
  <si>
    <t>⑬</t>
    <phoneticPr fontId="5"/>
  </si>
  <si>
    <t>⑭</t>
    <phoneticPr fontId="5"/>
  </si>
  <si>
    <t>保育標準
時間認定</t>
    <rPh sb="0" eb="2">
      <t>ホイク</t>
    </rPh>
    <rPh sb="2" eb="4">
      <t>ヒョウジュン</t>
    </rPh>
    <rPh sb="5" eb="7">
      <t>ジカン</t>
    </rPh>
    <rPh sb="7" eb="9">
      <t>ニンテイ</t>
    </rPh>
    <phoneticPr fontId="7"/>
  </si>
  <si>
    <t>利用子どもが
 4人以上の場合</t>
    <rPh sb="0" eb="2">
      <t>リヨウ</t>
    </rPh>
    <rPh sb="2" eb="3">
      <t>コ</t>
    </rPh>
    <rPh sb="9" eb="12">
      <t>ニンイジョウ</t>
    </rPh>
    <rPh sb="13" eb="15">
      <t>バアイ</t>
    </rPh>
    <phoneticPr fontId="5"/>
  </si>
  <si>
    <t>＋</t>
    <phoneticPr fontId="5"/>
  </si>
  <si>
    <t>－</t>
    <phoneticPr fontId="5"/>
  </si>
  <si>
    <t>Ｂ地域</t>
    <phoneticPr fontId="5"/>
  </si>
  <si>
    <t>保育短
時間認定</t>
    <rPh sb="0" eb="2">
      <t>ホイク</t>
    </rPh>
    <rPh sb="2" eb="3">
      <t>タン</t>
    </rPh>
    <rPh sb="4" eb="6">
      <t>ジカン</t>
    </rPh>
    <rPh sb="6" eb="8">
      <t>ニンテイ</t>
    </rPh>
    <phoneticPr fontId="7"/>
  </si>
  <si>
    <t>Ｃ地域</t>
    <phoneticPr fontId="5"/>
  </si>
  <si>
    <t>Ｄ地域</t>
    <phoneticPr fontId="5"/>
  </si>
  <si>
    <t>16/100
地域</t>
    <phoneticPr fontId="7"/>
  </si>
  <si>
    <t>⑰</t>
    <phoneticPr fontId="7"/>
  </si>
  <si>
    <t>⑲</t>
    <phoneticPr fontId="7"/>
  </si>
  <si>
    <t>　</t>
    <phoneticPr fontId="7"/>
  </si>
  <si>
    <t>４人以上</t>
    <rPh sb="1" eb="4">
      <t>ニンイジョウ</t>
    </rPh>
    <phoneticPr fontId="5"/>
  </si>
  <si>
    <t>３人以下</t>
    <rPh sb="1" eb="4">
      <t>ニンイカ</t>
    </rPh>
    <phoneticPr fontId="5"/>
  </si>
  <si>
    <t>資格保有者加算</t>
    <rPh sb="0" eb="2">
      <t>シカク</t>
    </rPh>
    <rPh sb="2" eb="5">
      <t>ホユウシャ</t>
    </rPh>
    <rPh sb="5" eb="7">
      <t>カサン</t>
    </rPh>
    <phoneticPr fontId="7"/>
  </si>
  <si>
    <t>３人以下</t>
    <rPh sb="1" eb="4">
      <t>ニンイカ</t>
    </rPh>
    <phoneticPr fontId="1"/>
  </si>
  <si>
    <t>４人以上</t>
    <rPh sb="1" eb="4">
      <t>ニンイジョウ</t>
    </rPh>
    <phoneticPr fontId="1"/>
  </si>
  <si>
    <t>家庭的保育補助者加算</t>
    <rPh sb="0" eb="3">
      <t>カテイテキ</t>
    </rPh>
    <rPh sb="3" eb="5">
      <t>ホイク</t>
    </rPh>
    <rPh sb="5" eb="8">
      <t>ホジョシャ</t>
    </rPh>
    <rPh sb="8" eb="10">
      <t>カサン</t>
    </rPh>
    <phoneticPr fontId="1"/>
  </si>
  <si>
    <t>平均経験年数</t>
    <rPh sb="0" eb="2">
      <t>ヘイキン</t>
    </rPh>
    <rPh sb="2" eb="4">
      <t>ケイケン</t>
    </rPh>
    <rPh sb="4" eb="6">
      <t>ネンスウ</t>
    </rPh>
    <phoneticPr fontId="7"/>
  </si>
  <si>
    <t xml:space="preserve"> ÷ 各月初日の利用子ども数</t>
    <phoneticPr fontId="5"/>
  </si>
  <si>
    <t>⑮</t>
    <phoneticPr fontId="5"/>
  </si>
  <si>
    <t>⑱</t>
    <phoneticPr fontId="7"/>
  </si>
  <si>
    <t>利用子どもが
 3人以下の場合</t>
    <rPh sb="0" eb="2">
      <t>リヨウ</t>
    </rPh>
    <rPh sb="2" eb="3">
      <t>コ</t>
    </rPh>
    <rPh sb="9" eb="10">
      <t>ニン</t>
    </rPh>
    <rPh sb="10" eb="12">
      <t>イカ</t>
    </rPh>
    <rPh sb="13" eb="15">
      <t>バアイ</t>
    </rPh>
    <phoneticPr fontId="5"/>
  </si>
  <si>
    <t>土曜日に閉所する場合</t>
    <rPh sb="0" eb="3">
      <t>ドヨウビ</t>
    </rPh>
    <rPh sb="4" eb="6">
      <t>ヘイショ</t>
    </rPh>
    <rPh sb="8" eb="10">
      <t>バアイ</t>
    </rPh>
    <phoneticPr fontId="7"/>
  </si>
  <si>
    <t>月に１日土曜日を閉所する場合</t>
    <phoneticPr fontId="5"/>
  </si>
  <si>
    <t>月に２日土曜日を閉所する場合</t>
    <phoneticPr fontId="5"/>
  </si>
  <si>
    <t>月に３日以上土曜日を閉所する場合</t>
    <rPh sb="4" eb="6">
      <t>イジョウ</t>
    </rPh>
    <phoneticPr fontId="5"/>
  </si>
  <si>
    <t>全ての土曜日を閉所する場合</t>
    <phoneticPr fontId="5"/>
  </si>
  <si>
    <t>栄養管理加算</t>
    <rPh sb="0" eb="2">
      <t>エイヨウ</t>
    </rPh>
    <rPh sb="2" eb="4">
      <t>カンリ</t>
    </rPh>
    <rPh sb="4" eb="6">
      <t>カサン</t>
    </rPh>
    <phoneticPr fontId="5"/>
  </si>
  <si>
    <t>Ａ</t>
    <phoneticPr fontId="7"/>
  </si>
  <si>
    <t>基本額</t>
    <phoneticPr fontId="7"/>
  </si>
  <si>
    <t>（</t>
    <phoneticPr fontId="7"/>
  </si>
  <si>
    <t>＋</t>
    <phoneticPr fontId="7"/>
  </si>
  <si>
    <t>）</t>
    <phoneticPr fontId="7"/>
  </si>
  <si>
    <t>Ｂ</t>
    <phoneticPr fontId="5"/>
  </si>
  <si>
    <t>Ｃ</t>
    <phoneticPr fontId="7"/>
  </si>
  <si>
    <t>÷各月初日の利用子ども数</t>
  </si>
  <si>
    <t>食事の搬入について自園調理又は連携施設等からの搬入以外の方法による場合</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1"/>
  </si>
  <si>
    <t>③合計</t>
    <rPh sb="1" eb="3">
      <t>ゴウケイ</t>
    </rPh>
    <phoneticPr fontId="4"/>
  </si>
  <si>
    <t>栄養管理加算</t>
    <rPh sb="0" eb="2">
      <t>エイヨウ</t>
    </rPh>
    <rPh sb="2" eb="4">
      <t>カンリ</t>
    </rPh>
    <rPh sb="4" eb="6">
      <t>カサン</t>
    </rPh>
    <phoneticPr fontId="7"/>
  </si>
  <si>
    <t>④合計</t>
    <rPh sb="1" eb="3">
      <t>ゴウケイ</t>
    </rPh>
    <phoneticPr fontId="4"/>
  </si>
  <si>
    <t>特定加算④</t>
    <phoneticPr fontId="1"/>
  </si>
  <si>
    <t>栄養管理加算</t>
    <rPh sb="0" eb="2">
      <t>エイヨウ</t>
    </rPh>
    <rPh sb="2" eb="4">
      <t>カンリ</t>
    </rPh>
    <rPh sb="4" eb="6">
      <t>カサン</t>
    </rPh>
    <phoneticPr fontId="1"/>
  </si>
  <si>
    <t>配置</t>
    <rPh sb="0" eb="2">
      <t>ハイチ</t>
    </rPh>
    <phoneticPr fontId="1"/>
  </si>
  <si>
    <t>処遇改善等加算の単価の合計額(②＋③＋④)</t>
    <rPh sb="0" eb="2">
      <t>ショグウ</t>
    </rPh>
    <rPh sb="2" eb="4">
      <t>カイゼン</t>
    </rPh>
    <rPh sb="4" eb="5">
      <t>トウ</t>
    </rPh>
    <rPh sb="5" eb="7">
      <t>カサン</t>
    </rPh>
    <rPh sb="8" eb="10">
      <t>タンカ</t>
    </rPh>
    <rPh sb="11" eb="13">
      <t>ゴウケイ</t>
    </rPh>
    <rPh sb="13" eb="14">
      <t>ガク</t>
    </rPh>
    <phoneticPr fontId="4"/>
  </si>
  <si>
    <t>⑤</t>
    <phoneticPr fontId="4"/>
  </si>
  <si>
    <t>平均利用子ども数①×⑤</t>
    <rPh sb="0" eb="2">
      <t>ヘイキン</t>
    </rPh>
    <rPh sb="2" eb="4">
      <t>リヨウ</t>
    </rPh>
    <rPh sb="4" eb="5">
      <t>コ</t>
    </rPh>
    <rPh sb="7" eb="8">
      <t>スウ</t>
    </rPh>
    <phoneticPr fontId="4"/>
  </si>
  <si>
    <t>市町村</t>
    <rPh sb="0" eb="3">
      <t>シチョウソン</t>
    </rPh>
    <phoneticPr fontId="7"/>
  </si>
  <si>
    <t>横浜市</t>
    <rPh sb="0" eb="3">
      <t>ヨコハマシ</t>
    </rPh>
    <phoneticPr fontId="1"/>
  </si>
  <si>
    <t>区</t>
    <rPh sb="0" eb="1">
      <t>ク</t>
    </rPh>
    <phoneticPr fontId="1"/>
  </si>
  <si>
    <t>施設・事業所名称</t>
    <rPh sb="0" eb="2">
      <t>シセツ</t>
    </rPh>
    <rPh sb="3" eb="6">
      <t>ジギョウショ</t>
    </rPh>
    <rPh sb="6" eb="8">
      <t>メイショウ</t>
    </rPh>
    <phoneticPr fontId="4"/>
  </si>
  <si>
    <t>代表者職・氏名</t>
    <rPh sb="0" eb="3">
      <t>ダイヒョウシャ</t>
    </rPh>
    <rPh sb="3" eb="4">
      <t>ショク</t>
    </rPh>
    <rPh sb="5" eb="7">
      <t>シメイ</t>
    </rPh>
    <phoneticPr fontId="4"/>
  </si>
  <si>
    <t>減価償却費加算</t>
    <rPh sb="0" eb="2">
      <t>ゲンカ</t>
    </rPh>
    <rPh sb="2" eb="5">
      <t>ショウキャクヒ</t>
    </rPh>
    <rPh sb="5" eb="7">
      <t>カサン</t>
    </rPh>
    <phoneticPr fontId="5"/>
  </si>
  <si>
    <t>(④＋⑤＋⑧)</t>
  </si>
  <si>
    <t>１１年以上</t>
    <phoneticPr fontId="7"/>
  </si>
  <si>
    <t>÷各月初日の利用子ども数　</t>
    <phoneticPr fontId="7"/>
  </si>
  <si>
    <t>×</t>
    <phoneticPr fontId="5"/>
  </si>
  <si>
    <t>㉑</t>
    <phoneticPr fontId="5"/>
  </si>
  <si>
    <t>※１　各月初日の利用子どもの単価に加算
※２　Ａ又はＢのいずれかとする</t>
    <rPh sb="3" eb="5">
      <t>カクツキ</t>
    </rPh>
    <rPh sb="5" eb="7">
      <t>ショニチ</t>
    </rPh>
    <rPh sb="8" eb="10">
      <t>リヨウ</t>
    </rPh>
    <rPh sb="10" eb="11">
      <t>コ</t>
    </rPh>
    <rPh sb="14" eb="16">
      <t>タンカ</t>
    </rPh>
    <rPh sb="17" eb="19">
      <t>カサン</t>
    </rPh>
    <rPh sb="24" eb="25">
      <t>マタ</t>
    </rPh>
    <phoneticPr fontId="5"/>
  </si>
  <si>
    <t>※以下の区分に応じて、各月初日の利用子どもの単価に加算
　Ａ：Ｂを除き栄養士を雇用契約等により配置している施設
　Ｂ：基本分単価及び他の加算の認定に当たって求められる
　　　職員が栄養士を兼務している施設
　Ｃ：Ａ又はＢを除き、栄養士を嘱託等している施設</t>
    <phoneticPr fontId="5"/>
  </si>
  <si>
    <t>区分１基礎分
(加算率（a）)</t>
    <rPh sb="0" eb="2">
      <t>クブン</t>
    </rPh>
    <rPh sb="3" eb="5">
      <t>キソ</t>
    </rPh>
    <rPh sb="5" eb="6">
      <t>ブン</t>
    </rPh>
    <rPh sb="8" eb="10">
      <t>カサン</t>
    </rPh>
    <rPh sb="10" eb="11">
      <t>リツ</t>
    </rPh>
    <phoneticPr fontId="4"/>
  </si>
  <si>
    <t>区分２賃金改善分
(加算率（ｂ）)</t>
    <rPh sb="0" eb="2">
      <t>クブン</t>
    </rPh>
    <rPh sb="3" eb="5">
      <t>チンギン</t>
    </rPh>
    <rPh sb="5" eb="7">
      <t>カイゼン</t>
    </rPh>
    <rPh sb="7" eb="8">
      <t>ブン</t>
    </rPh>
    <rPh sb="10" eb="12">
      <t>カサン</t>
    </rPh>
    <rPh sb="12" eb="13">
      <t>リツ</t>
    </rPh>
    <phoneticPr fontId="7"/>
  </si>
  <si>
    <t>区分１基礎分（加算率（a））</t>
    <rPh sb="0" eb="2">
      <t>クブン</t>
    </rPh>
    <rPh sb="3" eb="5">
      <t>キソ</t>
    </rPh>
    <rPh sb="5" eb="6">
      <t>ブン</t>
    </rPh>
    <rPh sb="7" eb="9">
      <t>カサン</t>
    </rPh>
    <rPh sb="9" eb="10">
      <t>リツ</t>
    </rPh>
    <phoneticPr fontId="4"/>
  </si>
  <si>
    <t>区分２賃金改善分（加算率（b）（c））</t>
    <rPh sb="0" eb="2">
      <t>クブン</t>
    </rPh>
    <rPh sb="3" eb="5">
      <t>チンギン</t>
    </rPh>
    <rPh sb="5" eb="7">
      <t>カイゼン</t>
    </rPh>
    <rPh sb="7" eb="8">
      <t>ブン</t>
    </rPh>
    <rPh sb="9" eb="12">
      <t>カサンリツ</t>
    </rPh>
    <phoneticPr fontId="4"/>
  </si>
  <si>
    <t>処遇改善等加算区分１２</t>
    <rPh sb="0" eb="2">
      <t>ショグウ</t>
    </rPh>
    <rPh sb="2" eb="4">
      <t>カイゼン</t>
    </rPh>
    <rPh sb="4" eb="5">
      <t>トウ</t>
    </rPh>
    <rPh sb="5" eb="7">
      <t>カサン</t>
    </rPh>
    <rPh sb="7" eb="9">
      <t>クブン</t>
    </rPh>
    <phoneticPr fontId="1"/>
  </si>
  <si>
    <t>※青色欄を記入してください。</t>
    <rPh sb="1" eb="3">
      <t>アオイロ</t>
    </rPh>
    <rPh sb="3" eb="4">
      <t>ラン</t>
    </rPh>
    <rPh sb="5" eb="7">
      <t>キニュウ</t>
    </rPh>
    <phoneticPr fontId="4"/>
  </si>
  <si>
    <t>処遇改善等加算（区分１及び区分２）</t>
    <phoneticPr fontId="5"/>
  </si>
  <si>
    <r>
      <t xml:space="preserve">　障害児保育加算
  </t>
    </r>
    <r>
      <rPr>
        <sz val="7"/>
        <rFont val="HGｺﾞｼｯｸM"/>
        <family val="3"/>
        <charset val="128"/>
      </rPr>
      <t>※特別な支援が必要な利用子どもの単価に加算</t>
    </r>
    <rPh sb="1" eb="4">
      <t>ショウガイジ</t>
    </rPh>
    <rPh sb="4" eb="6">
      <t>ホイク</t>
    </rPh>
    <rPh sb="6" eb="8">
      <t>カサン</t>
    </rPh>
    <phoneticPr fontId="5"/>
  </si>
  <si>
    <t>加算率（注）</t>
    <rPh sb="0" eb="3">
      <t>カサンリツ</t>
    </rPh>
    <rPh sb="4" eb="5">
      <t>チュウ</t>
    </rPh>
    <phoneticPr fontId="5"/>
  </si>
  <si>
    <t>加算率（注）</t>
    <phoneticPr fontId="5"/>
  </si>
  <si>
    <t>（a）</t>
  </si>
  <si>
    <t>（b）</t>
    <phoneticPr fontId="5"/>
  </si>
  <si>
    <t>（c）</t>
    <phoneticPr fontId="5"/>
  </si>
  <si>
    <t>20/100
地域</t>
    <phoneticPr fontId="7"/>
  </si>
  <si>
    <t>（加算率（a）</t>
    <rPh sb="1" eb="3">
      <t>カサン</t>
    </rPh>
    <rPh sb="3" eb="4">
      <t>リツ</t>
    </rPh>
    <phoneticPr fontId="5"/>
  </si>
  <si>
    <t>＋</t>
  </si>
  <si>
    <t>加算率（b）</t>
    <rPh sb="0" eb="3">
      <t>カサンリツ</t>
    </rPh>
    <phoneticPr fontId="5"/>
  </si>
  <si>
    <t>加算率（b））</t>
    <rPh sb="0" eb="3">
      <t>カサンリツ</t>
    </rPh>
    <phoneticPr fontId="5"/>
  </si>
  <si>
    <t>(④＋⑤＋⑧)</t>
    <phoneticPr fontId="5"/>
  </si>
  <si>
    <t>15/100
地域</t>
    <phoneticPr fontId="7"/>
  </si>
  <si>
    <t>12/100
地域</t>
    <phoneticPr fontId="7"/>
  </si>
  <si>
    <t>10/100
地域</t>
    <phoneticPr fontId="7"/>
  </si>
  <si>
    <t>6/100
地域</t>
    <phoneticPr fontId="7"/>
  </si>
  <si>
    <t>3/100
地域</t>
    <phoneticPr fontId="7"/>
  </si>
  <si>
    <t>その他
地域</t>
    <rPh sb="2" eb="3">
      <t>タ</t>
    </rPh>
    <phoneticPr fontId="7"/>
  </si>
  <si>
    <t>箱チェック</t>
    <rPh sb="0" eb="1">
      <t>ハコ</t>
    </rPh>
    <phoneticPr fontId="5"/>
  </si>
  <si>
    <t>処遇改善等加算（区分３）</t>
    <rPh sb="0" eb="2">
      <t>ショグウ</t>
    </rPh>
    <rPh sb="2" eb="4">
      <t>カイゼン</t>
    </rPh>
    <rPh sb="4" eb="5">
      <t>トウ</t>
    </rPh>
    <rPh sb="5" eb="7">
      <t>カサン</t>
    </rPh>
    <rPh sb="8" eb="10">
      <t>クブン</t>
    </rPh>
    <phoneticPr fontId="5"/>
  </si>
  <si>
    <t>Ａ：処遇改善等加算（区分３）－①</t>
    <rPh sb="2" eb="4">
      <t>ショグウ</t>
    </rPh>
    <rPh sb="4" eb="6">
      <t>カイゼン</t>
    </rPh>
    <rPh sb="6" eb="7">
      <t>トウ</t>
    </rPh>
    <rPh sb="7" eb="9">
      <t>カサン</t>
    </rPh>
    <rPh sb="10" eb="12">
      <t>クブン</t>
    </rPh>
    <phoneticPr fontId="5"/>
  </si>
  <si>
    <t>Ｂ：処遇改善等加算（区分３）－②</t>
    <rPh sb="2" eb="4">
      <t>ショグウ</t>
    </rPh>
    <rPh sb="4" eb="6">
      <t>カイゼン</t>
    </rPh>
    <rPh sb="6" eb="7">
      <t>トウ</t>
    </rPh>
    <rPh sb="7" eb="9">
      <t>カサン</t>
    </rPh>
    <rPh sb="10" eb="12">
      <t>クブン</t>
    </rPh>
    <phoneticPr fontId="5"/>
  </si>
  <si>
    <t>⑯</t>
    <phoneticPr fontId="7"/>
  </si>
  <si>
    <t>※以下の区分に応じて、各月の単価に加算
　１級地～４級地：寒冷地手当法別表に規定する１級地～４級地に該当する地域
　　激変緩和地域：改正法による改正前の寒冷地手当法別表に規定する４級地に
　　　　　　　　　該当する地域であって、改正法による改正後の寒冷地手当法
　　　　　　　　　に掲げる地域以外の地域
　　  その他地域：１級地～４級地及び激変緩和地域以外の地域</t>
    <phoneticPr fontId="7"/>
  </si>
  <si>
    <t>激変緩和地域</t>
    <phoneticPr fontId="7"/>
  </si>
  <si>
    <t>⑳</t>
    <phoneticPr fontId="5"/>
  </si>
  <si>
    <t>処遇改善等加算（区分１及び区分２）</t>
    <phoneticPr fontId="7"/>
  </si>
  <si>
    <t>（  加算率（a）</t>
    <phoneticPr fontId="5"/>
  </si>
  <si>
    <t>加算率（b）</t>
    <phoneticPr fontId="5"/>
  </si>
  <si>
    <t>（ 注 ）処遇改善等加算（区分１及び区分２）の加算率において、（a）は第１条第17号の基礎分における職員１人当たりの平均経験年数の区分に応じた割合、（b）は同条第18
　　　　号の賃金改善分における職員１人当たりの平均経験年数の区分及び特定教育・保育、特別利用保育、特別利用教育、特定地域型保育、特別利用地域型保育、特定利用地域
　　　　型保育及び特例保育に要する費用の額の算定に関する基準等の一部を改正する件（令和７年こども家庭庁告示第４号）附則第３条において読み替えて適用する第１条第19
　　　　号のキャリアパス要件分に応じた割合、（c）は同条第18号の賃金改善分における別表第２又は別表第３に規定する割合をいう。</t>
    <phoneticPr fontId="5"/>
  </si>
  <si>
    <t>区分２賃金改善分（加算率（b））</t>
    <rPh sb="0" eb="2">
      <t>クブン</t>
    </rPh>
    <rPh sb="3" eb="5">
      <t>チンギン</t>
    </rPh>
    <rPh sb="5" eb="7">
      <t>カイゼン</t>
    </rPh>
    <rPh sb="7" eb="8">
      <t>ブン</t>
    </rPh>
    <rPh sb="9" eb="12">
      <t>カサンリツ</t>
    </rPh>
    <phoneticPr fontId="4"/>
  </si>
  <si>
    <t>区分２賃金改善分（加算率（c））</t>
    <rPh sb="0" eb="2">
      <t>クブン</t>
    </rPh>
    <rPh sb="3" eb="5">
      <t>チンギン</t>
    </rPh>
    <rPh sb="5" eb="7">
      <t>カイゼン</t>
    </rPh>
    <rPh sb="7" eb="8">
      <t>ブン</t>
    </rPh>
    <rPh sb="9" eb="12">
      <t>カサンリツ</t>
    </rPh>
    <phoneticPr fontId="4"/>
  </si>
  <si>
    <t>実施月数</t>
    <rPh sb="0" eb="4">
      <t>ジッシツキスウ</t>
    </rPh>
    <phoneticPr fontId="1"/>
  </si>
  <si>
    <t>兼務</t>
  </si>
  <si>
    <t>―</t>
  </si>
  <si>
    <t>保育単価表（B型）</t>
    <phoneticPr fontId="1"/>
  </si>
  <si>
    <t>加算率（c）</t>
    <rPh sb="0" eb="3">
      <t>カサンリツ</t>
    </rPh>
    <phoneticPr fontId="1"/>
  </si>
  <si>
    <t>→単価表参照列(要メンテ)</t>
    <rPh sb="1" eb="4">
      <t>タンカヒョウ</t>
    </rPh>
    <rPh sb="4" eb="7">
      <t>サンショウレツ</t>
    </rPh>
    <rPh sb="8" eb="9">
      <t>ヨウ</t>
    </rPh>
    <phoneticPr fontId="1"/>
  </si>
  <si>
    <t>３人以下</t>
    <phoneticPr fontId="1"/>
  </si>
  <si>
    <t>　家庭的保育補助者加算</t>
    <phoneticPr fontId="1"/>
  </si>
  <si>
    <t>　障害児保育加算</t>
    <phoneticPr fontId="5"/>
  </si>
  <si>
    <t>栄養管理加算</t>
    <phoneticPr fontId="1"/>
  </si>
  <si>
    <t>計算用作業セル</t>
    <rPh sb="0" eb="5">
      <t>ケイサンヨウサギョウ</t>
    </rPh>
    <phoneticPr fontId="1"/>
  </si>
  <si>
    <t>計算ベースの分母÷分子の値を取得</t>
    <rPh sb="0" eb="2">
      <t>ケイサン</t>
    </rPh>
    <rPh sb="6" eb="8">
      <t>ブンボ</t>
    </rPh>
    <rPh sb="9" eb="11">
      <t>ブンシ</t>
    </rPh>
    <rPh sb="12" eb="13">
      <t>アタイ</t>
    </rPh>
    <rPh sb="14" eb="16">
      <t>シュトク</t>
    </rPh>
    <phoneticPr fontId="1"/>
  </si>
  <si>
    <t>食事の搬入について自園調理又は連携施設等からの搬入以外の方法による場合</t>
    <phoneticPr fontId="1"/>
  </si>
  <si>
    <t>加算率計算</t>
    <rPh sb="0" eb="3">
      <t>カサンリツ</t>
    </rPh>
    <rPh sb="3" eb="5">
      <t>ケイサン</t>
    </rPh>
    <phoneticPr fontId="1"/>
  </si>
  <si>
    <t>積算表表示用</t>
    <rPh sb="0" eb="5">
      <t>セキサンヒョウヒョウジ</t>
    </rPh>
    <rPh sb="5" eb="6">
      <t>ヨウ</t>
    </rPh>
    <phoneticPr fontId="1"/>
  </si>
  <si>
    <t>中間計算結果の格納(加算率A)</t>
    <rPh sb="0" eb="2">
      <t>チュウカン</t>
    </rPh>
    <rPh sb="2" eb="6">
      <t>ケイサンケッカ</t>
    </rPh>
    <rPh sb="7" eb="9">
      <t>カクノウ</t>
    </rPh>
    <rPh sb="10" eb="13">
      <t>カサンリツ</t>
    </rPh>
    <phoneticPr fontId="1"/>
  </si>
  <si>
    <t>中間計算結果の格納(加算率B)</t>
    <rPh sb="0" eb="2">
      <t>チュウカン</t>
    </rPh>
    <rPh sb="2" eb="6">
      <t>ケイサンケッカ</t>
    </rPh>
    <rPh sb="7" eb="9">
      <t>カクノウ</t>
    </rPh>
    <rPh sb="10" eb="13">
      <t>カサンリツ</t>
    </rPh>
    <phoneticPr fontId="1"/>
  </si>
  <si>
    <t>中間計算結果の格納(加算率C)</t>
    <rPh sb="0" eb="2">
      <t>チュウカン</t>
    </rPh>
    <rPh sb="2" eb="6">
      <t>ケイサンケッカ</t>
    </rPh>
    <rPh sb="7" eb="9">
      <t>カクノウ</t>
    </rPh>
    <rPh sb="10" eb="13">
      <t>カサンリツ</t>
    </rPh>
    <phoneticPr fontId="1"/>
  </si>
  <si>
    <t>食事の搬入について自園調理又は連携施設等からの搬入以外の方法による場合
（加算率（a））
（加算率（b））</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1"/>
  </si>
  <si>
    <t>処遇改善等加算の単価の合計額(②＋④)</t>
    <rPh sb="0" eb="2">
      <t>ショグウ</t>
    </rPh>
    <rPh sb="2" eb="4">
      <t>カイゼン</t>
    </rPh>
    <rPh sb="4" eb="5">
      <t>トウ</t>
    </rPh>
    <rPh sb="5" eb="7">
      <t>カサン</t>
    </rPh>
    <rPh sb="8" eb="10">
      <t>タンカ</t>
    </rPh>
    <rPh sb="11" eb="13">
      <t>ゴウケイ</t>
    </rPh>
    <rPh sb="13" eb="14">
      <t>ガク</t>
    </rPh>
    <phoneticPr fontId="4"/>
  </si>
  <si>
    <t>①×⑤</t>
    <phoneticPr fontId="4"/>
  </si>
  <si>
    <t>⑥</t>
    <phoneticPr fontId="1"/>
  </si>
  <si>
    <t>○</t>
    <phoneticPr fontId="1"/>
  </si>
  <si>
    <t>１　処遇改善等加算区分１・２</t>
    <rPh sb="2" eb="4">
      <t>ショグウ</t>
    </rPh>
    <rPh sb="4" eb="6">
      <t>カイゼン</t>
    </rPh>
    <rPh sb="6" eb="7">
      <t>トウ</t>
    </rPh>
    <rPh sb="7" eb="9">
      <t>カサン</t>
    </rPh>
    <rPh sb="9" eb="11">
      <t>クブン</t>
    </rPh>
    <phoneticPr fontId="1"/>
  </si>
  <si>
    <t>処遇改善等加算区分１・２</t>
    <rPh sb="0" eb="2">
      <t>ショグウ</t>
    </rPh>
    <rPh sb="2" eb="4">
      <t>カイゼン</t>
    </rPh>
    <rPh sb="4" eb="5">
      <t>トウ</t>
    </rPh>
    <rPh sb="5" eb="7">
      <t>カサン</t>
    </rPh>
    <rPh sb="7" eb="9">
      <t>クブン</t>
    </rPh>
    <phoneticPr fontId="1"/>
  </si>
  <si>
    <t>※黄欄には加算見込額が表示されます。賃金改善計画書（誓約書）の加算見込額は積算表から自動的に転記されます。</t>
    <rPh sb="37" eb="40">
      <t>セキサンヒョウ</t>
    </rPh>
    <rPh sb="42" eb="45">
      <t>ジドウテキ</t>
    </rPh>
    <rPh sb="46" eb="48">
      <t>テンキ</t>
    </rPh>
    <phoneticPr fontId="4"/>
  </si>
  <si>
    <t>※積算表以外の加算見込額を使用する場合は、保育・教育給付課にお問合せください。（別途、挙証資料のご提出が必要です。）</t>
    <rPh sb="1" eb="4">
      <t>セキサンヒョウ</t>
    </rPh>
    <rPh sb="4" eb="6">
      <t>イガイ</t>
    </rPh>
    <rPh sb="7" eb="11">
      <t>キョショウシリョウ</t>
    </rPh>
    <rPh sb="12" eb="14">
      <t>シヨウ</t>
    </rPh>
    <rPh sb="16" eb="18">
      <t>バアイ</t>
    </rPh>
    <rPh sb="20" eb="22">
      <t>ホイク</t>
    </rPh>
    <rPh sb="23" eb="25">
      <t>キョウイク</t>
    </rPh>
    <rPh sb="25" eb="28">
      <t>キュウフカ</t>
    </rPh>
    <rPh sb="30" eb="32">
      <t>トイアワ</t>
    </rPh>
    <rPh sb="40" eb="42">
      <t>ベット</t>
    </rPh>
    <rPh sb="43" eb="45">
      <t>キョショウ</t>
    </rPh>
    <rPh sb="44" eb="46">
      <t>シリョウ</t>
    </rPh>
    <rPh sb="48" eb="50">
      <t>テイシュツ</t>
    </rPh>
    <rPh sb="51" eb="53">
      <t>ヒツヨウ</t>
    </rPh>
    <phoneticPr fontId="4"/>
  </si>
  <si>
    <t>家庭的保育事業</t>
    <rPh sb="0" eb="3">
      <t>カテイテキ</t>
    </rPh>
    <rPh sb="3" eb="5">
      <t>ホイク</t>
    </rPh>
    <rPh sb="5" eb="7">
      <t>ジギョウ</t>
    </rPh>
    <phoneticPr fontId="4"/>
  </si>
  <si>
    <t>令和７年度 処遇改善等加算区分１・２ 加算見込額積算表</t>
    <rPh sb="0" eb="2">
      <t>レイワ</t>
    </rPh>
    <rPh sb="3" eb="5">
      <t>ネンド</t>
    </rPh>
    <rPh sb="6" eb="8">
      <t>ショグウ</t>
    </rPh>
    <rPh sb="8" eb="10">
      <t>カイゼン</t>
    </rPh>
    <rPh sb="10" eb="11">
      <t>トウ</t>
    </rPh>
    <rPh sb="11" eb="13">
      <t>カサン</t>
    </rPh>
    <rPh sb="13" eb="15">
      <t>クブン</t>
    </rPh>
    <rPh sb="19" eb="21">
      <t>カサン</t>
    </rPh>
    <rPh sb="21" eb="23">
      <t>ミコ</t>
    </rPh>
    <rPh sb="23" eb="24">
      <t>ガク</t>
    </rPh>
    <rPh sb="24" eb="26">
      <t>セキサン</t>
    </rPh>
    <rPh sb="26" eb="27">
      <t>ヒョウ</t>
    </rPh>
    <phoneticPr fontId="7"/>
  </si>
  <si>
    <t>令和７年度の区分１・２の加算額総額
（基礎分+賃金改善分）
（処遇改善等加算【国】（1,000円未満切り捨て））</t>
    <phoneticPr fontId="4"/>
  </si>
  <si>
    <t>積算表の仕様上、処遇改善等加算部分のみを取り出しており、</t>
    <phoneticPr fontId="1"/>
  </si>
  <si>
    <t>加算率（a）（b）と（ｃ）を切り離して計算しているため、</t>
    <phoneticPr fontId="1"/>
  </si>
  <si>
    <t>表示される金額はあくまでも概算額です。</t>
    <phoneticPr fontId="1"/>
  </si>
  <si>
    <t>○</t>
  </si>
  <si>
    <t>積算表</t>
    <rPh sb="0" eb="3">
      <t>セキサンヒョウ</t>
    </rPh>
    <phoneticPr fontId="7"/>
  </si>
  <si>
    <t>保育所分園</t>
    <rPh sb="0" eb="3">
      <t>ホイクショ</t>
    </rPh>
    <rPh sb="3" eb="5">
      <t>ブンエン</t>
    </rPh>
    <phoneticPr fontId="7"/>
  </si>
  <si>
    <r>
      <rPr>
        <strike/>
        <u/>
        <sz val="11"/>
        <rFont val="ＭＳ Ｐゴシック"/>
        <family val="3"/>
        <charset val="128"/>
      </rPr>
      <t>もし定員見るなら。</t>
    </r>
    <r>
      <rPr>
        <u/>
        <sz val="11"/>
        <rFont val="ＭＳ Ｐゴシック"/>
        <family val="3"/>
        <charset val="128"/>
      </rPr>
      <t>定員は</t>
    </r>
    <r>
      <rPr>
        <sz val="11"/>
        <color theme="1"/>
        <rFont val="ＭＳ Ｐゴシック"/>
        <family val="2"/>
        <charset val="128"/>
        <scheme val="minor"/>
      </rPr>
      <t>不要とする</t>
    </r>
    <rPh sb="2" eb="5">
      <t>テイインミ</t>
    </rPh>
    <rPh sb="9" eb="11">
      <t>テイイン</t>
    </rPh>
    <rPh sb="12" eb="14">
      <t>フヨウ</t>
    </rPh>
    <phoneticPr fontId="7"/>
  </si>
  <si>
    <t>認こ　教育</t>
    <rPh sb="0" eb="1">
      <t>ニン</t>
    </rPh>
    <rPh sb="3" eb="5">
      <t>キョウイク</t>
    </rPh>
    <phoneticPr fontId="7"/>
  </si>
  <si>
    <t>認こ　保育</t>
    <rPh sb="0" eb="1">
      <t>ニン</t>
    </rPh>
    <rPh sb="3" eb="5">
      <t>ホイク</t>
    </rPh>
    <phoneticPr fontId="7"/>
  </si>
  <si>
    <t>施設によって場所が違うので全部出しておく</t>
    <rPh sb="0" eb="2">
      <t>シセツ</t>
    </rPh>
    <rPh sb="6" eb="8">
      <t>バショ</t>
    </rPh>
    <rPh sb="9" eb="10">
      <t>チガ</t>
    </rPh>
    <rPh sb="13" eb="16">
      <t>ゼンブダ</t>
    </rPh>
    <phoneticPr fontId="7"/>
  </si>
  <si>
    <t>【本園】利用定員
（中心保育所）</t>
    <rPh sb="1" eb="2">
      <t>ホン</t>
    </rPh>
    <rPh sb="2" eb="3">
      <t>エン</t>
    </rPh>
    <rPh sb="4" eb="6">
      <t>リヨウ</t>
    </rPh>
    <rPh sb="6" eb="8">
      <t>テイイン</t>
    </rPh>
    <rPh sb="10" eb="12">
      <t>チュウシン</t>
    </rPh>
    <rPh sb="12" eb="14">
      <t>ホイク</t>
    </rPh>
    <rPh sb="14" eb="15">
      <t>ショ</t>
    </rPh>
    <phoneticPr fontId="7"/>
  </si>
  <si>
    <t>【本園】定員区分
（中心保育所）</t>
    <rPh sb="1" eb="2">
      <t>ホン</t>
    </rPh>
    <rPh sb="2" eb="3">
      <t>エン</t>
    </rPh>
    <rPh sb="4" eb="6">
      <t>テイイン</t>
    </rPh>
    <rPh sb="6" eb="8">
      <t>クブン</t>
    </rPh>
    <rPh sb="10" eb="12">
      <t>チュウシン</t>
    </rPh>
    <rPh sb="12" eb="14">
      <t>ホイク</t>
    </rPh>
    <rPh sb="14" eb="15">
      <t>ショ</t>
    </rPh>
    <phoneticPr fontId="7"/>
  </si>
  <si>
    <t>１号利用定員</t>
    <phoneticPr fontId="7"/>
  </si>
  <si>
    <t>2・3号利用定員</t>
    <phoneticPr fontId="7"/>
  </si>
  <si>
    <t>【分園】利用定員</t>
    <rPh sb="1" eb="3">
      <t>ブンエン</t>
    </rPh>
    <rPh sb="4" eb="6">
      <t>リヨウ</t>
    </rPh>
    <rPh sb="6" eb="8">
      <t>テイイン</t>
    </rPh>
    <phoneticPr fontId="7"/>
  </si>
  <si>
    <t>【分園】定員区分</t>
    <rPh sb="1" eb="3">
      <t>ブンエン</t>
    </rPh>
    <rPh sb="4" eb="6">
      <t>テイイン</t>
    </rPh>
    <rPh sb="6" eb="8">
      <t>クブン</t>
    </rPh>
    <phoneticPr fontId="7"/>
  </si>
  <si>
    <t>定員区分</t>
    <phoneticPr fontId="7"/>
  </si>
  <si>
    <t>全体利用定員</t>
    <rPh sb="0" eb="2">
      <t>ゼンタイ</t>
    </rPh>
    <rPh sb="2" eb="4">
      <t>リヨウ</t>
    </rPh>
    <rPh sb="4" eb="6">
      <t>テイイン</t>
    </rPh>
    <phoneticPr fontId="7"/>
  </si>
  <si>
    <t>全体定員区分</t>
    <rPh sb="0" eb="2">
      <t>ゼンタイ</t>
    </rPh>
    <rPh sb="2" eb="4">
      <t>テイイン</t>
    </rPh>
    <rPh sb="4" eb="6">
      <t>クブン</t>
    </rPh>
    <phoneticPr fontId="7"/>
  </si>
  <si>
    <t>２号利用定員</t>
    <phoneticPr fontId="7"/>
  </si>
  <si>
    <t>３号利用定員</t>
    <phoneticPr fontId="7"/>
  </si>
  <si>
    <t>平均経験年数</t>
    <phoneticPr fontId="7"/>
  </si>
  <si>
    <t>利用定員</t>
    <phoneticPr fontId="7"/>
  </si>
  <si>
    <t>実施月数
（通常12月）</t>
    <phoneticPr fontId="7"/>
  </si>
  <si>
    <t>区分１基礎分
(加算率（a）)</t>
    <phoneticPr fontId="7"/>
  </si>
  <si>
    <t>区分２賃金改善分
(加算率（ｂ）)</t>
    <phoneticPr fontId="7"/>
  </si>
  <si>
    <t>うちｷｬﾘｱﾊﾟｽ要件</t>
    <phoneticPr fontId="7"/>
  </si>
  <si>
    <t>処遇改善等加算区分１・２</t>
    <rPh sb="7" eb="9">
      <t>クブン</t>
    </rPh>
    <phoneticPr fontId="7"/>
  </si>
  <si>
    <t>令和７年度の区分１・２の加算額総額
（基礎分+賃金改善分）</t>
    <rPh sb="0" eb="2">
      <t>レイワ</t>
    </rPh>
    <rPh sb="3" eb="5">
      <t>ネンド</t>
    </rPh>
    <rPh sb="6" eb="8">
      <t>クブン</t>
    </rPh>
    <rPh sb="12" eb="15">
      <t>カサンガク</t>
    </rPh>
    <rPh sb="15" eb="17">
      <t>ソウガク</t>
    </rPh>
    <phoneticPr fontId="7"/>
  </si>
  <si>
    <t>処遇改善等加算【国】（1,000円未満切り捨て）</t>
    <phoneticPr fontId="7"/>
  </si>
  <si>
    <t>職員配置加算【市】（1,000円未満切り捨て）</t>
    <phoneticPr fontId="7"/>
  </si>
  <si>
    <t>合計額（年額）</t>
    <rPh sb="0" eb="2">
      <t>ゴウケイ</t>
    </rPh>
    <rPh sb="2" eb="3">
      <t>ガク</t>
    </rPh>
    <rPh sb="4" eb="6">
      <t>ネンガク</t>
    </rPh>
    <phoneticPr fontId="7"/>
  </si>
  <si>
    <t>区分１基礎分（加算率（a））</t>
    <phoneticPr fontId="7"/>
  </si>
  <si>
    <t>区分２賃金改善分（加算率（b）（c））</t>
    <phoneticPr fontId="7"/>
  </si>
  <si>
    <t>区分２賃金改善分（加算率（b））</t>
    <phoneticPr fontId="7"/>
  </si>
  <si>
    <t>区分２賃金改善分（加算率（c））</t>
    <phoneticPr fontId="7"/>
  </si>
  <si>
    <t>職員配置加算</t>
    <rPh sb="0" eb="6">
      <t>ショクインハイチカサン</t>
    </rPh>
    <phoneticPr fontId="7"/>
  </si>
  <si>
    <t>令和７年度　処遇改善等加算区分２・３及び職員処遇改善費
誓約書　入力シート</t>
    <rPh sb="0" eb="2">
      <t>レイワ</t>
    </rPh>
    <rPh sb="3" eb="5">
      <t>ネンド</t>
    </rPh>
    <rPh sb="6" eb="11">
      <t>ショグウカイゼントウ</t>
    </rPh>
    <rPh sb="11" eb="13">
      <t>カサン</t>
    </rPh>
    <rPh sb="13" eb="15">
      <t>クブン</t>
    </rPh>
    <rPh sb="18" eb="19">
      <t>オヨ</t>
    </rPh>
    <rPh sb="20" eb="27">
      <t>ショクインショグウカイゼンヒ</t>
    </rPh>
    <rPh sb="28" eb="31">
      <t>セイヤクショ</t>
    </rPh>
    <rPh sb="32" eb="34">
      <t>ニュウリョク</t>
    </rPh>
    <phoneticPr fontId="7"/>
  </si>
  <si>
    <r>
      <rPr>
        <u val="double"/>
        <sz val="18"/>
        <color theme="8" tint="-0.499984740745262"/>
        <rFont val="BIZ UDPゴシック"/>
        <family val="3"/>
        <charset val="128"/>
      </rPr>
      <t xml:space="preserve">　必ず、説明テキストを確認しながら、作成してください。
</t>
    </r>
    <r>
      <rPr>
        <sz val="18"/>
        <color theme="8" tint="-0.499984740745262"/>
        <rFont val="BIZ UDPゴシック"/>
        <family val="3"/>
        <charset val="128"/>
      </rPr>
      <t>　 　●処遇改善等加算区分１・２・３及び職員処遇改善費
　　　  ～制度編～　（令和7年8月版）
　　 ●処遇改善等加算　誓約事務手続き編 （令和７年度）</t>
    </r>
    <r>
      <rPr>
        <u val="double"/>
        <sz val="18"/>
        <color theme="8" tint="-0.499984740745262"/>
        <rFont val="BIZ UDPゴシック"/>
        <family val="3"/>
        <charset val="128"/>
      </rPr>
      <t xml:space="preserve">
</t>
    </r>
    <r>
      <rPr>
        <sz val="18"/>
        <color theme="8" tint="-0.499984740745262"/>
        <rFont val="BIZ UDPゴシック"/>
        <family val="3"/>
        <charset val="128"/>
      </rPr>
      <t>　</t>
    </r>
    <r>
      <rPr>
        <sz val="16"/>
        <color theme="8" tint="-0.499984740745262"/>
        <rFont val="BIZ UDPゴシック"/>
        <family val="3"/>
        <charset val="128"/>
      </rPr>
      <t>★</t>
    </r>
    <r>
      <rPr>
        <u/>
        <sz val="16"/>
        <color theme="8" tint="-0.499984740745262"/>
        <rFont val="BIZ UDPゴシック"/>
        <family val="3"/>
        <charset val="128"/>
      </rPr>
      <t>近年、テキスト通りに作成しなかったことによる書類の訂正</t>
    </r>
    <r>
      <rPr>
        <u/>
        <sz val="18"/>
        <color theme="8" tint="-0.499984740745262"/>
        <rFont val="BIZ UDPゴシック"/>
        <family val="3"/>
        <charset val="128"/>
      </rPr>
      <t xml:space="preserve">、
</t>
    </r>
    <r>
      <rPr>
        <sz val="18"/>
        <color theme="8" tint="-0.499984740745262"/>
        <rFont val="BIZ UDPゴシック"/>
        <family val="3"/>
        <charset val="128"/>
      </rPr>
      <t>　 　</t>
    </r>
    <r>
      <rPr>
        <u/>
        <sz val="16"/>
        <color theme="8" tint="-0.499984740745262"/>
        <rFont val="BIZ UDPゴシック"/>
        <family val="3"/>
        <charset val="128"/>
      </rPr>
      <t xml:space="preserve">テキスト内に回答が書いてあるお問い合わせが非常に増え
</t>
    </r>
    <r>
      <rPr>
        <sz val="16"/>
        <color theme="8" tint="-0.499984740745262"/>
        <rFont val="BIZ UDPゴシック"/>
        <family val="3"/>
        <charset val="128"/>
      </rPr>
      <t xml:space="preserve">　　 </t>
    </r>
    <r>
      <rPr>
        <u/>
        <sz val="16"/>
        <color theme="8" tint="-0.499984740745262"/>
        <rFont val="BIZ UDPゴシック"/>
        <family val="3"/>
        <charset val="128"/>
      </rPr>
      <t>ています。ご協力をお願いいたします。</t>
    </r>
    <rPh sb="1" eb="2">
      <t>カナラ</t>
    </rPh>
    <rPh sb="4" eb="6">
      <t>セツメイ</t>
    </rPh>
    <rPh sb="11" eb="13">
      <t>カクニン</t>
    </rPh>
    <rPh sb="18" eb="20">
      <t>サクセイ</t>
    </rPh>
    <rPh sb="81" eb="86">
      <t>ショグウカイゼントウ</t>
    </rPh>
    <rPh sb="86" eb="88">
      <t>カサン</t>
    </rPh>
    <rPh sb="93" eb="95">
      <t>テツヅ</t>
    </rPh>
    <rPh sb="96" eb="97">
      <t>ヘン</t>
    </rPh>
    <rPh sb="99" eb="101">
      <t>レイワ</t>
    </rPh>
    <rPh sb="102" eb="104">
      <t>ネンド</t>
    </rPh>
    <rPh sb="109" eb="111">
      <t>キンネン</t>
    </rPh>
    <rPh sb="116" eb="117">
      <t>ドオ</t>
    </rPh>
    <rPh sb="119" eb="121">
      <t>サクセイ</t>
    </rPh>
    <rPh sb="131" eb="133">
      <t>ショルイ</t>
    </rPh>
    <rPh sb="134" eb="136">
      <t>テイセイ</t>
    </rPh>
    <rPh sb="145" eb="146">
      <t>ナイ</t>
    </rPh>
    <rPh sb="147" eb="149">
      <t>カイトウ</t>
    </rPh>
    <rPh sb="150" eb="151">
      <t>カ</t>
    </rPh>
    <rPh sb="156" eb="157">
      <t>ト</t>
    </rPh>
    <rPh sb="158" eb="159">
      <t>ア</t>
    </rPh>
    <rPh sb="162" eb="164">
      <t>ヒジョウ</t>
    </rPh>
    <rPh sb="165" eb="166">
      <t>フ</t>
    </rPh>
    <rPh sb="177" eb="179">
      <t>キョウリョク</t>
    </rPh>
    <rPh sb="181" eb="182">
      <t>ネガ</t>
    </rPh>
    <phoneticPr fontId="7"/>
  </si>
  <si>
    <t>【提出年月日】</t>
    <rPh sb="1" eb="3">
      <t>テイシュツ</t>
    </rPh>
    <rPh sb="3" eb="6">
      <t>ネンガッピ</t>
    </rPh>
    <phoneticPr fontId="7"/>
  </si>
  <si>
    <t>令和８年</t>
    <rPh sb="0" eb="2">
      <t>レイワ</t>
    </rPh>
    <rPh sb="3" eb="4">
      <t>ネン</t>
    </rPh>
    <phoneticPr fontId="7"/>
  </si>
  <si>
    <t>月</t>
    <rPh sb="0" eb="1">
      <t>ガツ</t>
    </rPh>
    <phoneticPr fontId="7"/>
  </si>
  <si>
    <t>日</t>
    <rPh sb="0" eb="1">
      <t>ニチ</t>
    </rPh>
    <phoneticPr fontId="7"/>
  </si>
  <si>
    <t>【施設情報】</t>
    <rPh sb="1" eb="5">
      <t>シセツジョウホウ</t>
    </rPh>
    <phoneticPr fontId="7"/>
  </si>
  <si>
    <t>横浜市</t>
    <rPh sb="0" eb="3">
      <t>ヨコハマシ</t>
    </rPh>
    <phoneticPr fontId="7"/>
  </si>
  <si>
    <t>区</t>
    <rPh sb="0" eb="1">
      <t>ク</t>
    </rPh>
    <phoneticPr fontId="7"/>
  </si>
  <si>
    <t>施設・事業所種別</t>
    <rPh sb="0" eb="2">
      <t>シセツ</t>
    </rPh>
    <rPh sb="3" eb="5">
      <t>ジギョウ</t>
    </rPh>
    <rPh sb="5" eb="6">
      <t>ショ</t>
    </rPh>
    <rPh sb="6" eb="8">
      <t>シュベツ</t>
    </rPh>
    <phoneticPr fontId="7"/>
  </si>
  <si>
    <t>施設・事業所番号</t>
    <rPh sb="0" eb="2">
      <t>シセツ</t>
    </rPh>
    <rPh sb="3" eb="8">
      <t>ジギョウショバンゴウ</t>
    </rPh>
    <phoneticPr fontId="7"/>
  </si>
  <si>
    <t>施設・事業所名称</t>
    <rPh sb="0" eb="2">
      <t>シセツ</t>
    </rPh>
    <rPh sb="3" eb="8">
      <t>ジギョウショメイショウ</t>
    </rPh>
    <phoneticPr fontId="7"/>
  </si>
  <si>
    <t>代表者職・氏名</t>
    <rPh sb="0" eb="3">
      <t>ダイヒョウシャ</t>
    </rPh>
    <rPh sb="3" eb="4">
      <t>ショク</t>
    </rPh>
    <rPh sb="5" eb="7">
      <t>シメイ</t>
    </rPh>
    <phoneticPr fontId="7"/>
  </si>
  <si>
    <r>
      <t>※</t>
    </r>
    <r>
      <rPr>
        <u/>
        <sz val="10"/>
        <rFont val="ＭＳ Ｐゴシック"/>
        <family val="3"/>
        <charset val="128"/>
      </rPr>
      <t>代表者職・氏名のいずれもご入力ください。</t>
    </r>
    <r>
      <rPr>
        <sz val="10"/>
        <rFont val="ＭＳ Ｐゴシック"/>
        <family val="3"/>
        <charset val="128"/>
      </rPr>
      <t xml:space="preserve">
　（家庭的保育事業を除く）</t>
    </r>
    <rPh sb="1" eb="4">
      <t>ダイヒョウシャ</t>
    </rPh>
    <rPh sb="4" eb="5">
      <t>ショク</t>
    </rPh>
    <rPh sb="6" eb="8">
      <t>シメイ</t>
    </rPh>
    <rPh sb="14" eb="16">
      <t>ニュウリョク</t>
    </rPh>
    <rPh sb="24" eb="31">
      <t>カテイテキホイクジギョウ</t>
    </rPh>
    <rPh sb="32" eb="33">
      <t>ノゾ</t>
    </rPh>
    <phoneticPr fontId="7"/>
  </si>
  <si>
    <t>担当者名</t>
    <rPh sb="0" eb="3">
      <t>タントウシャ</t>
    </rPh>
    <rPh sb="3" eb="4">
      <t>メイ</t>
    </rPh>
    <phoneticPr fontId="7"/>
  </si>
  <si>
    <r>
      <rPr>
        <sz val="10"/>
        <rFont val="ＭＳ Ｐゴシック"/>
        <family val="3"/>
        <charset val="128"/>
      </rPr>
      <t>※</t>
    </r>
    <r>
      <rPr>
        <u/>
        <sz val="10"/>
        <rFont val="ＭＳ Ｐゴシック"/>
        <family val="3"/>
        <charset val="128"/>
      </rPr>
      <t>令和７年度処遇改善等加算誓約書について、修正や確認事項がある際に使用します。連絡がつながるご担当者様のお名前、電話番号をご入力ください。</t>
    </r>
    <rPh sb="13" eb="16">
      <t>セイヤクショ</t>
    </rPh>
    <rPh sb="62" eb="64">
      <t>ニュウリョク</t>
    </rPh>
    <phoneticPr fontId="7"/>
  </si>
  <si>
    <t>担当者電話番号</t>
    <rPh sb="0" eb="7">
      <t>タントウシャデンワバンゴウ</t>
    </rPh>
    <phoneticPr fontId="7"/>
  </si>
  <si>
    <t>処遇改善等加算区分２
賃金改善実施期間</t>
    <rPh sb="0" eb="7">
      <t>ショグウカイゼントウカサン</t>
    </rPh>
    <rPh sb="7" eb="9">
      <t>クブン</t>
    </rPh>
    <rPh sb="11" eb="19">
      <t>チンギンカイゼンジッシキカン</t>
    </rPh>
    <phoneticPr fontId="7"/>
  </si>
  <si>
    <t>合計</t>
    <rPh sb="0" eb="2">
      <t>ゴウケイ</t>
    </rPh>
    <phoneticPr fontId="7"/>
  </si>
  <si>
    <t>令和７年４月</t>
    <rPh sb="0" eb="2">
      <t>レイワ</t>
    </rPh>
    <rPh sb="3" eb="4">
      <t>ネン</t>
    </rPh>
    <rPh sb="5" eb="6">
      <t>ガツ</t>
    </rPh>
    <phoneticPr fontId="7"/>
  </si>
  <si>
    <t>～</t>
    <phoneticPr fontId="7"/>
  </si>
  <si>
    <t>令和８年３月</t>
    <rPh sb="0" eb="2">
      <t>レイワ</t>
    </rPh>
    <rPh sb="3" eb="4">
      <t>ネン</t>
    </rPh>
    <rPh sb="5" eb="6">
      <t>ガツ</t>
    </rPh>
    <phoneticPr fontId="7"/>
  </si>
  <si>
    <t>カ月</t>
    <rPh sb="1" eb="2">
      <t>ゲツ</t>
    </rPh>
    <phoneticPr fontId="7"/>
  </si>
  <si>
    <t>処遇改善等加算区分３及び職員処遇改善費
賃金改善実施期間</t>
    <rPh sb="0" eb="7">
      <t>ショグウカイゼントウカサン</t>
    </rPh>
    <rPh sb="7" eb="9">
      <t>クブン</t>
    </rPh>
    <rPh sb="10" eb="11">
      <t>オヨ</t>
    </rPh>
    <rPh sb="12" eb="19">
      <t>ショクインショグウカイゼンヒ</t>
    </rPh>
    <rPh sb="20" eb="28">
      <t>チンギンカイゼンジッシキカン</t>
    </rPh>
    <phoneticPr fontId="7"/>
  </si>
  <si>
    <t>【区分２】　※③積算表から自働反映</t>
    <rPh sb="8" eb="11">
      <t>セキサンヒョウ</t>
    </rPh>
    <rPh sb="13" eb="15">
      <t>ジドウ</t>
    </rPh>
    <rPh sb="15" eb="17">
      <t>ハンエイ</t>
    </rPh>
    <phoneticPr fontId="7"/>
  </si>
  <si>
    <t>Ｒ７賃金改善分に係る加算率</t>
    <phoneticPr fontId="7"/>
  </si>
  <si>
    <t>％</t>
    <phoneticPr fontId="7"/>
  </si>
  <si>
    <t>【区分３及び職員処遇改善費】　</t>
    <rPh sb="1" eb="3">
      <t>クブン</t>
    </rPh>
    <rPh sb="4" eb="5">
      <t>オヨ</t>
    </rPh>
    <rPh sb="6" eb="13">
      <t>ショクインショグウカイゼンヒ</t>
    </rPh>
    <phoneticPr fontId="7"/>
  </si>
  <si>
    <r>
      <t>※令和</t>
    </r>
    <r>
      <rPr>
        <sz val="11"/>
        <color theme="1"/>
        <rFont val="ＭＳ Ｐゴシック"/>
        <family val="2"/>
        <charset val="128"/>
        <scheme val="minor"/>
      </rPr>
      <t>７年度処遇改善等加算区分３及び職員処遇改善費に係る申請の審査結果について（通知）から転記</t>
    </r>
    <rPh sb="13" eb="15">
      <t>クブン</t>
    </rPh>
    <phoneticPr fontId="7"/>
  </si>
  <si>
    <t>「修了人数Ａ」の人数</t>
    <rPh sb="1" eb="3">
      <t>シュウリョウ</t>
    </rPh>
    <phoneticPr fontId="7"/>
  </si>
  <si>
    <t>人</t>
    <rPh sb="0" eb="1">
      <t>ヒト</t>
    </rPh>
    <phoneticPr fontId="7"/>
  </si>
  <si>
    <t>「修了人数Ｂ」の人数</t>
    <phoneticPr fontId="7"/>
  </si>
  <si>
    <t>「人数Ｃ」の人数</t>
    <phoneticPr fontId="7"/>
  </si>
  <si>
    <t>【基準年度】　</t>
    <rPh sb="1" eb="5">
      <t>キジュンネンド</t>
    </rPh>
    <phoneticPr fontId="7"/>
  </si>
  <si>
    <t>処遇改善等加算区分２・３、
職員処遇改善費及び向上支援費区分２　
基準年度</t>
    <rPh sb="33" eb="37">
      <t>キジュンネンド</t>
    </rPh>
    <phoneticPr fontId="7"/>
  </si>
  <si>
    <t>令和６年度</t>
    <rPh sb="0" eb="2">
      <t>レイワ</t>
    </rPh>
    <rPh sb="3" eb="5">
      <t>ネンド</t>
    </rPh>
    <phoneticPr fontId="7"/>
  </si>
  <si>
    <t>第３号様式</t>
    <rPh sb="0" eb="1">
      <t>ダイ</t>
    </rPh>
    <rPh sb="2" eb="3">
      <t>ゴウ</t>
    </rPh>
    <rPh sb="3" eb="5">
      <t>ヨウシキ</t>
    </rPh>
    <phoneticPr fontId="7"/>
  </si>
  <si>
    <t>令和７年度　賃金改善の誓約書</t>
    <rPh sb="11" eb="13">
      <t>セイヤク</t>
    </rPh>
    <phoneticPr fontId="7"/>
  </si>
  <si>
    <t>施設・事業所番号</t>
    <phoneticPr fontId="7"/>
  </si>
  <si>
    <t>施設・事業所名</t>
    <rPh sb="0" eb="2">
      <t>シセツ</t>
    </rPh>
    <rPh sb="3" eb="6">
      <t>ジギョウショ</t>
    </rPh>
    <rPh sb="6" eb="7">
      <t>メイ</t>
    </rPh>
    <phoneticPr fontId="7"/>
  </si>
  <si>
    <t>代表者職・氏名</t>
    <phoneticPr fontId="7"/>
  </si>
  <si>
    <t>１．当年度の加算見込額</t>
    <rPh sb="2" eb="5">
      <t>トウネンド</t>
    </rPh>
    <rPh sb="6" eb="8">
      <t>カサン</t>
    </rPh>
    <rPh sb="8" eb="10">
      <t>ミコ</t>
    </rPh>
    <rPh sb="10" eb="11">
      <t>ガク</t>
    </rPh>
    <phoneticPr fontId="7"/>
  </si>
  <si>
    <t>区分２
「賃金改善分」</t>
    <rPh sb="0" eb="2">
      <t>クブン</t>
    </rPh>
    <rPh sb="5" eb="7">
      <t>チンギン</t>
    </rPh>
    <rPh sb="7" eb="9">
      <t>カイゼン</t>
    </rPh>
    <rPh sb="9" eb="10">
      <t>ブン</t>
    </rPh>
    <phoneticPr fontId="7"/>
  </si>
  <si>
    <t>区分３
「質の向上分」</t>
    <phoneticPr fontId="7"/>
  </si>
  <si>
    <t>職員処遇改善費</t>
    <rPh sb="0" eb="4">
      <t>ショクインショグウ</t>
    </rPh>
    <rPh sb="4" eb="7">
      <t>カイゼンヒ</t>
    </rPh>
    <phoneticPr fontId="7"/>
  </si>
  <si>
    <t>加算見込額</t>
    <rPh sb="0" eb="2">
      <t>カサン</t>
    </rPh>
    <rPh sb="2" eb="4">
      <t>ミコ</t>
    </rPh>
    <rPh sb="4" eb="5">
      <t>ガク</t>
    </rPh>
    <phoneticPr fontId="7"/>
  </si>
  <si>
    <t>円</t>
    <rPh sb="0" eb="1">
      <t>エン</t>
    </rPh>
    <phoneticPr fontId="7"/>
  </si>
  <si>
    <t>※区分２「賃金改善分」には向上支援費区分２を含む。</t>
    <phoneticPr fontId="7"/>
  </si>
  <si>
    <t>２．賃金改善に係る誓約について</t>
    <rPh sb="2" eb="6">
      <t>チンギンカイゼン</t>
    </rPh>
    <rPh sb="7" eb="8">
      <t>カカ</t>
    </rPh>
    <rPh sb="9" eb="11">
      <t>セイヤク</t>
    </rPh>
    <phoneticPr fontId="7"/>
  </si>
  <si>
    <r>
      <rPr>
        <sz val="10"/>
        <color theme="1"/>
        <rFont val="HGｺﾞｼｯｸM"/>
        <family val="3"/>
        <charset val="128"/>
      </rPr>
      <t>・処遇改善等加</t>
    </r>
    <r>
      <rPr>
        <sz val="10"/>
        <rFont val="HGｺﾞｼｯｸM"/>
        <family val="3"/>
        <charset val="128"/>
      </rPr>
      <t>算の要件について、下欄の項目に〇を入れることで誓約する。</t>
    </r>
    <rPh sb="1" eb="5">
      <t>ショグウカイゼン</t>
    </rPh>
    <rPh sb="5" eb="6">
      <t>トウ</t>
    </rPh>
    <rPh sb="6" eb="8">
      <t>カサン</t>
    </rPh>
    <rPh sb="9" eb="11">
      <t>ヨウケン</t>
    </rPh>
    <rPh sb="16" eb="17">
      <t>シタ</t>
    </rPh>
    <rPh sb="17" eb="18">
      <t>ラン</t>
    </rPh>
    <rPh sb="19" eb="21">
      <t>コウモク</t>
    </rPh>
    <rPh sb="24" eb="25">
      <t>イ</t>
    </rPh>
    <rPh sb="30" eb="32">
      <t>セイヤク</t>
    </rPh>
    <phoneticPr fontId="7"/>
  </si>
  <si>
    <t>加算額を賃金の改善に充てます。</t>
    <rPh sb="0" eb="3">
      <t>カサンガク</t>
    </rPh>
    <rPh sb="4" eb="6">
      <t>チンギン</t>
    </rPh>
    <rPh sb="7" eb="9">
      <t>カイゼン</t>
    </rPh>
    <rPh sb="10" eb="11">
      <t>ア</t>
    </rPh>
    <phoneticPr fontId="7"/>
  </si>
  <si>
    <t>加算以外の部分で賃金水準を下げません。</t>
    <rPh sb="0" eb="2">
      <t>カサン</t>
    </rPh>
    <rPh sb="2" eb="4">
      <t>イガイ</t>
    </rPh>
    <rPh sb="5" eb="7">
      <t>ブブン</t>
    </rPh>
    <rPh sb="8" eb="10">
      <t>チンギン</t>
    </rPh>
    <rPh sb="10" eb="12">
      <t>スイジュン</t>
    </rPh>
    <rPh sb="13" eb="14">
      <t>サ</t>
    </rPh>
    <phoneticPr fontId="7"/>
  </si>
  <si>
    <t>※1.「加算額を賃金の改善に充てます」とは、区分２「賃金改善分」、区分３「質の向上分」及び職員処遇
　　改善費のそれぞれにおいて、「加算による改善等見込総額」が「加算見込額」を下回らないことを意味
　　します。
※2.「加算以外の部分で賃金水準を下げない」とは、「①加算当年度の加算による改善額等の影響を除い
　　た賃金見込総額」が「②基準年度における加算額等の影響を除いた支払賃金総額」を下回っていない
　　ことを意味します。
※3.誓約書の提出後に状況等が変わり、加算額が変わった場合でも改めて提出することは不要です。
※4.利用者数の大幅な減少等の影響により、結果として加算以外の部分で賃金が下がった場合には、その事
　　情を第７号様式「特別な事情に係る届出書」により届け出ることで算定要件を満たすこととします。</t>
    <rPh sb="43" eb="44">
      <t>オヨ</t>
    </rPh>
    <rPh sb="316" eb="317">
      <t>ダイ</t>
    </rPh>
    <rPh sb="318" eb="319">
      <t>ゴウ</t>
    </rPh>
    <rPh sb="319" eb="321">
      <t>ヨウシキ</t>
    </rPh>
    <phoneticPr fontId="7"/>
  </si>
  <si>
    <t>上記について、すべての職員に対し、周知をした上で、提出していることを証明いたします。</t>
    <rPh sb="0" eb="2">
      <t>ジョウキ</t>
    </rPh>
    <rPh sb="11" eb="13">
      <t>ショクイン</t>
    </rPh>
    <rPh sb="14" eb="15">
      <t>タイ</t>
    </rPh>
    <rPh sb="17" eb="19">
      <t>シュウチ</t>
    </rPh>
    <rPh sb="22" eb="23">
      <t>ウエ</t>
    </rPh>
    <rPh sb="25" eb="27">
      <t>テイシュツ</t>
    </rPh>
    <rPh sb="34" eb="36">
      <t>ショウメイ</t>
    </rPh>
    <phoneticPr fontId="7"/>
  </si>
  <si>
    <t>事業者名</t>
    <rPh sb="0" eb="4">
      <t>ジギョウシャメイ</t>
    </rPh>
    <phoneticPr fontId="7"/>
  </si>
  <si>
    <t>代表者名</t>
    <rPh sb="0" eb="3">
      <t>ダイヒョウシャ</t>
    </rPh>
    <rPh sb="3" eb="4">
      <t>メイ</t>
    </rPh>
    <phoneticPr fontId="7"/>
  </si>
  <si>
    <t>令和７年</t>
    <rPh sb="0" eb="2">
      <t>レイワ</t>
    </rPh>
    <rPh sb="3" eb="4">
      <t>ネン</t>
    </rPh>
    <phoneticPr fontId="7"/>
  </si>
  <si>
    <t>認可保育所</t>
  </si>
  <si>
    <t>令和７年５月</t>
    <rPh sb="0" eb="2">
      <t>レイワ</t>
    </rPh>
    <rPh sb="3" eb="4">
      <t>ネン</t>
    </rPh>
    <rPh sb="5" eb="6">
      <t>ガツ</t>
    </rPh>
    <phoneticPr fontId="7"/>
  </si>
  <si>
    <t>認定こども園（幼保連携型）</t>
  </si>
  <si>
    <t>令和７年６月</t>
    <rPh sb="0" eb="2">
      <t>レイワ</t>
    </rPh>
    <rPh sb="3" eb="4">
      <t>ネン</t>
    </rPh>
    <rPh sb="5" eb="6">
      <t>ガツ</t>
    </rPh>
    <phoneticPr fontId="7"/>
  </si>
  <si>
    <t>認定こども園（幼稚園型）</t>
  </si>
  <si>
    <t>令和７年７月</t>
    <rPh sb="0" eb="2">
      <t>レイワ</t>
    </rPh>
    <rPh sb="3" eb="4">
      <t>ネン</t>
    </rPh>
    <rPh sb="5" eb="6">
      <t>ガツ</t>
    </rPh>
    <phoneticPr fontId="7"/>
  </si>
  <si>
    <t>認定こども園（保育所型）</t>
  </si>
  <si>
    <t>令和７年８月</t>
    <rPh sb="0" eb="2">
      <t>レイワ</t>
    </rPh>
    <rPh sb="3" eb="4">
      <t>ネン</t>
    </rPh>
    <rPh sb="5" eb="6">
      <t>ガツ</t>
    </rPh>
    <phoneticPr fontId="7"/>
  </si>
  <si>
    <t>令和５年度</t>
    <rPh sb="0" eb="2">
      <t>レイワ</t>
    </rPh>
    <rPh sb="3" eb="5">
      <t>ネンド</t>
    </rPh>
    <phoneticPr fontId="7"/>
  </si>
  <si>
    <t>幼稚園</t>
  </si>
  <si>
    <t>令和７年９月</t>
    <rPh sb="0" eb="2">
      <t>レイワ</t>
    </rPh>
    <rPh sb="3" eb="4">
      <t>ネン</t>
    </rPh>
    <rPh sb="5" eb="6">
      <t>ガツ</t>
    </rPh>
    <phoneticPr fontId="7"/>
  </si>
  <si>
    <t>平成26年度</t>
    <rPh sb="0" eb="2">
      <t>ヘイセイ</t>
    </rPh>
    <rPh sb="4" eb="6">
      <t>ネンド</t>
    </rPh>
    <phoneticPr fontId="7"/>
  </si>
  <si>
    <t>小規模保育事業A型</t>
  </si>
  <si>
    <t>令和７年10月</t>
    <rPh sb="0" eb="2">
      <t>レイワ</t>
    </rPh>
    <rPh sb="3" eb="4">
      <t>ネン</t>
    </rPh>
    <rPh sb="6" eb="7">
      <t>ガツ</t>
    </rPh>
    <phoneticPr fontId="7"/>
  </si>
  <si>
    <t>小規模保育事業B型</t>
  </si>
  <si>
    <t>令和７年11月</t>
    <rPh sb="0" eb="2">
      <t>レイワ</t>
    </rPh>
    <rPh sb="3" eb="4">
      <t>ネン</t>
    </rPh>
    <rPh sb="6" eb="7">
      <t>ガツ</t>
    </rPh>
    <phoneticPr fontId="7"/>
  </si>
  <si>
    <t>小規模保育事業C型</t>
  </si>
  <si>
    <t>令和７年12月</t>
    <rPh sb="0" eb="2">
      <t>レイワ</t>
    </rPh>
    <rPh sb="3" eb="4">
      <t>ネン</t>
    </rPh>
    <rPh sb="6" eb="7">
      <t>ガツ</t>
    </rPh>
    <phoneticPr fontId="7"/>
  </si>
  <si>
    <t>家庭的保育事業</t>
  </si>
  <si>
    <t>令和８年１月</t>
    <rPh sb="0" eb="2">
      <t>レイワ</t>
    </rPh>
    <rPh sb="3" eb="4">
      <t>ネン</t>
    </rPh>
    <rPh sb="5" eb="6">
      <t>ガツ</t>
    </rPh>
    <phoneticPr fontId="7"/>
  </si>
  <si>
    <t>事業所内保育事業</t>
  </si>
  <si>
    <t>令和８年２月</t>
    <rPh sb="0" eb="2">
      <t>レイワ</t>
    </rPh>
    <rPh sb="3" eb="4">
      <t>ネン</t>
    </rPh>
    <rPh sb="5" eb="6">
      <t>ガツ</t>
    </rPh>
    <phoneticPr fontId="7"/>
  </si>
  <si>
    <t>居宅訪問型保育事業</t>
    <rPh sb="0" eb="9">
      <t>キョタクホウモンガタホイクジギョウ</t>
    </rPh>
    <phoneticPr fontId="1"/>
  </si>
  <si>
    <t>R７区分３</t>
    <rPh sb="2" eb="4">
      <t>クブン</t>
    </rPh>
    <phoneticPr fontId="7"/>
  </si>
  <si>
    <t>人数Ａ単価</t>
    <rPh sb="0" eb="2">
      <t>ニンズウ</t>
    </rPh>
    <rPh sb="3" eb="5">
      <t>タンカ</t>
    </rPh>
    <phoneticPr fontId="7"/>
  </si>
  <si>
    <t>人数Ｂ単価</t>
    <rPh sb="0" eb="2">
      <t>ニンズウ</t>
    </rPh>
    <rPh sb="3" eb="5">
      <t>タンカ</t>
    </rPh>
    <phoneticPr fontId="7"/>
  </si>
  <si>
    <t>人数Ｃ単価</t>
    <rPh sb="0" eb="2">
      <t>ニンズウ</t>
    </rPh>
    <rPh sb="3" eb="5">
      <t>タンカ</t>
    </rPh>
    <phoneticPr fontId="7"/>
  </si>
  <si>
    <t>認定こども園</t>
    <rPh sb="0" eb="2">
      <t>ニンテイ</t>
    </rPh>
    <rPh sb="5" eb="6">
      <t>エン</t>
    </rPh>
    <phoneticPr fontId="7"/>
  </si>
  <si>
    <t>幼稚園</t>
    <rPh sb="0" eb="3">
      <t>ヨウチエン</t>
    </rPh>
    <phoneticPr fontId="7"/>
  </si>
  <si>
    <t>その他</t>
    <rPh sb="2" eb="3">
      <t>ホカ</t>
    </rPh>
    <phoneticPr fontId="7"/>
  </si>
  <si>
    <t>処遇改善等加算区分２
及び向上支援費区分２
（賃金改善分）</t>
    <phoneticPr fontId="7"/>
  </si>
  <si>
    <t>処遇改善等加算区分３</t>
    <phoneticPr fontId="7"/>
  </si>
  <si>
    <t>職員処遇改善費</t>
    <rPh sb="0" eb="7">
      <t>ショクインショグウカイゼンヒ</t>
    </rPh>
    <phoneticPr fontId="7"/>
  </si>
  <si>
    <t>内訳</t>
    <rPh sb="0" eb="2">
      <t>ウチワケ</t>
    </rPh>
    <phoneticPr fontId="7"/>
  </si>
  <si>
    <t>加算率・
基礎職員数</t>
    <rPh sb="0" eb="2">
      <t>カサン</t>
    </rPh>
    <rPh sb="2" eb="3">
      <t>リツ</t>
    </rPh>
    <rPh sb="5" eb="7">
      <t>キソ</t>
    </rPh>
    <rPh sb="7" eb="9">
      <t>ショクイン</t>
    </rPh>
    <rPh sb="9" eb="10">
      <t>スウ</t>
    </rPh>
    <phoneticPr fontId="7"/>
  </si>
  <si>
    <t>修了
人数A</t>
    <rPh sb="0" eb="2">
      <t>シュウリョウ</t>
    </rPh>
    <rPh sb="3" eb="5">
      <t>ニンズウ</t>
    </rPh>
    <phoneticPr fontId="7"/>
  </si>
  <si>
    <t>修了
人数B</t>
    <rPh sb="0" eb="2">
      <t>シュウリョウ</t>
    </rPh>
    <rPh sb="3" eb="5">
      <t>ニンズウ</t>
    </rPh>
    <phoneticPr fontId="7"/>
  </si>
  <si>
    <t>人数Ｃ</t>
    <rPh sb="0" eb="2">
      <t>ニンズウ</t>
    </rPh>
    <phoneticPr fontId="7"/>
  </si>
  <si>
    <t>単価</t>
    <rPh sb="0" eb="2">
      <t>タンカ</t>
    </rPh>
    <phoneticPr fontId="7"/>
  </si>
  <si>
    <t>円</t>
    <phoneticPr fontId="7"/>
  </si>
  <si>
    <t>月数</t>
    <rPh sb="0" eb="2">
      <t>ツキスウ</t>
    </rPh>
    <phoneticPr fontId="7"/>
  </si>
  <si>
    <t>月</t>
    <rPh sb="0" eb="1">
      <t>ツキ</t>
    </rPh>
    <phoneticPr fontId="7"/>
  </si>
  <si>
    <t>家庭的保育事業</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</si>
</sst>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176" formatCode="[$-411]ggge&quot;年&quot;m&quot;月&quot;d&quot;日&quot;;@"/>
    <numFmt numFmtId="177" formatCode="0_);[Red]\(0\)"/>
    <numFmt numFmtId="178" formatCode="0&quot; 年&quot;"/>
    <numFmt numFmtId="179" formatCode="0&quot;人&quot;"/>
    <numFmt numFmtId="180" formatCode="0&quot; 月&quot;"/>
    <numFmt numFmtId="181" formatCode="##&quot;％&quot;"/>
    <numFmt numFmtId="182" formatCode="0.0"/>
    <numFmt numFmtId="183" formatCode="#,##0;[Red]#,##0"/>
    <numFmt numFmtId="184" formatCode="###,###&quot;円&quot;"/>
    <numFmt numFmtId="185" formatCode="\(#,##0\)"/>
    <numFmt numFmtId="186" formatCode="#,##0;&quot;▲ &quot;#,##0"/>
    <numFmt numFmtId="187" formatCode="#,##0\×&quot;加&quot;&quot;算&quot;&quot;率&quot;"/>
    <numFmt numFmtId="188" formatCode="&quot;＋ &quot;#,##0;&quot;▲ &quot;#,##0"/>
    <numFmt numFmtId="189" formatCode="&quot;×&quot;#\ ?/100"/>
    <numFmt numFmtId="190" formatCode="#,##0&quot;÷３月初日の利用子ども数&quot;"/>
    <numFmt numFmtId="191" formatCode="#,##0&quot;（限度額）÷３月初日の利用子ども数&quot;"/>
    <numFmt numFmtId="192" formatCode="#,##0&quot;×加算率&quot;"/>
    <numFmt numFmtId="193" formatCode="0&quot;％&quot;"/>
    <numFmt numFmtId="194" formatCode="#,##0_ "/>
    <numFmt numFmtId="195" formatCode="#,##0.0&quot;）&quot;"/>
    <numFmt numFmtId="196" formatCode="#,##0.0&quot;（c））&quot;"/>
    <numFmt numFmtId="197" formatCode="#,##0.0&quot;（c）&quot;"/>
    <numFmt numFmtId="198" formatCode="#,##0&quot;×（加算率（a）＋加算率（b））&quot;"/>
    <numFmt numFmtId="199" formatCode="#,##0.0"/>
    <numFmt numFmtId="200" formatCode="0_ "/>
    <numFmt numFmtId="201" formatCode="yyyy/m/d;@"/>
  </numFmts>
  <fonts count="69">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name val="HGｺﾞｼｯｸM"/>
      <family val="3"/>
      <charset val="128"/>
    </font>
    <font>
      <sz val="6"/>
      <name val="ＭＳ Ｐゴシック"/>
      <family val="3"/>
      <charset val="128"/>
      <scheme val="minor"/>
    </font>
    <font>
      <sz val="6"/>
      <name val="明朝"/>
      <family val="3"/>
      <charset val="128"/>
    </font>
    <font>
      <sz val="12"/>
      <name val="HGPｺﾞｼｯｸM"/>
      <family val="3"/>
      <charset val="128"/>
    </font>
    <font>
      <sz val="6"/>
      <name val="ＭＳ Ｐゴシック"/>
      <family val="3"/>
      <charset val="128"/>
    </font>
    <font>
      <sz val="12"/>
      <name val="HGP創英角ﾎﾟｯﾌﾟ体"/>
      <family val="3"/>
      <charset val="128"/>
    </font>
    <font>
      <sz val="11"/>
      <color theme="1"/>
      <name val="ＭＳ Ｐゴシック"/>
      <family val="3"/>
      <charset val="128"/>
      <scheme val="minor"/>
    </font>
    <font>
      <sz val="11"/>
      <name val="HGPｺﾞｼｯｸM"/>
      <family val="3"/>
      <charset val="128"/>
    </font>
    <font>
      <sz val="10"/>
      <name val="HGｺﾞｼｯｸM"/>
      <family val="3"/>
      <charset val="128"/>
    </font>
    <font>
      <b/>
      <sz val="11"/>
      <name val="HG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color theme="1"/>
      <name val="HGｺﾞｼｯｸM"/>
      <family val="3"/>
      <charset val="128"/>
    </font>
    <font>
      <sz val="10"/>
      <color theme="1"/>
      <name val="Arial Unicode MS"/>
      <family val="3"/>
      <charset val="128"/>
    </font>
    <font>
      <sz val="11"/>
      <color theme="1"/>
      <name val="Arial Unicode MS"/>
      <family val="3"/>
      <charset val="128"/>
    </font>
    <font>
      <sz val="8"/>
      <name val="HGｺﾞｼｯｸM"/>
      <family val="3"/>
      <charset val="128"/>
    </font>
    <font>
      <sz val="7"/>
      <name val="HGｺﾞｼｯｸM"/>
      <family val="3"/>
      <charset val="128"/>
    </font>
    <font>
      <sz val="11"/>
      <name val="明朝"/>
      <family val="3"/>
      <charset val="128"/>
    </font>
    <font>
      <b/>
      <sz val="16"/>
      <name val="HGｺﾞｼｯｸM"/>
      <family val="3"/>
      <charset val="128"/>
    </font>
    <font>
      <sz val="6"/>
      <name val="HGPｺﾞｼｯｸM"/>
      <family val="3"/>
      <charset val="128"/>
    </font>
    <font>
      <sz val="11"/>
      <color rgb="FFFF0000"/>
      <name val="HGｺﾞｼｯｸM"/>
      <family val="3"/>
      <charset val="128"/>
    </font>
    <font>
      <sz val="11"/>
      <color theme="1"/>
      <name val="明朝"/>
      <family val="3"/>
      <charset val="128"/>
    </font>
    <font>
      <sz val="8"/>
      <color theme="1"/>
      <name val="HGｺﾞｼｯｸM"/>
      <family val="3"/>
      <charset val="128"/>
    </font>
    <font>
      <sz val="11"/>
      <color theme="1"/>
      <name val="HGｺﾞｼｯｸM"/>
      <family val="3"/>
      <charset val="128"/>
    </font>
    <font>
      <sz val="8"/>
      <color theme="1"/>
      <name val="Meiryo UI"/>
      <family val="3"/>
      <charset val="128"/>
    </font>
    <font>
      <sz val="8"/>
      <name val="Meiryo UI"/>
      <family val="3"/>
      <charset val="128"/>
    </font>
    <font>
      <sz val="8"/>
      <name val="HGPｺﾞｼｯｸM"/>
      <family val="3"/>
      <charset val="128"/>
    </font>
    <font>
      <sz val="8"/>
      <color rgb="FFFF0000"/>
      <name val="HGPｺﾞｼｯｸM"/>
      <family val="3"/>
      <charset val="128"/>
    </font>
    <font>
      <sz val="8"/>
      <color rgb="FFFF0000"/>
      <name val="Meiryo UI"/>
      <family val="3"/>
      <charset val="128"/>
    </font>
    <font>
      <sz val="9"/>
      <name val="HGｺﾞｼｯｸM"/>
      <family val="3"/>
      <charset val="128"/>
    </font>
    <font>
      <sz val="11"/>
      <name val="ＭＳ Ｐゴシック"/>
      <family val="2"/>
      <charset val="128"/>
      <scheme val="minor"/>
    </font>
    <font>
      <b/>
      <sz val="18"/>
      <name val="HGPｺﾞｼｯｸM"/>
      <family val="3"/>
      <charset val="128"/>
    </font>
    <font>
      <b/>
      <sz val="10"/>
      <color rgb="FFFF0000"/>
      <name val="HGPｺﾞｼｯｸM"/>
      <family val="3"/>
      <charset val="128"/>
    </font>
    <font>
      <b/>
      <sz val="20"/>
      <color rgb="FFFF0000"/>
      <name val="HGPｺﾞｼｯｸM"/>
      <family val="3"/>
      <charset val="128"/>
    </font>
    <font>
      <b/>
      <sz val="20"/>
      <name val="HGPｺﾞｼｯｸM"/>
      <family val="3"/>
      <charset val="128"/>
    </font>
    <font>
      <b/>
      <sz val="22"/>
      <name val="ＭＳ Ｐゴシック"/>
      <family val="3"/>
      <charset val="128"/>
    </font>
    <font>
      <sz val="16"/>
      <name val="ＭＳ Ｐゴシック"/>
      <family val="3"/>
      <charset val="128"/>
    </font>
    <font>
      <strike/>
      <u/>
      <sz val="11"/>
      <name val="ＭＳ Ｐゴシック"/>
      <family val="3"/>
      <charset val="128"/>
    </font>
    <font>
      <u/>
      <sz val="11"/>
      <name val="ＭＳ Ｐゴシック"/>
      <family val="3"/>
      <charset val="128"/>
    </font>
    <font>
      <b/>
      <sz val="14"/>
      <color rgb="FFFF0000"/>
      <name val="ＭＳ Ｐゴシック"/>
      <family val="3"/>
      <charset val="128"/>
    </font>
    <font>
      <sz val="11"/>
      <color rgb="FFFF0000"/>
      <name val="ＭＳ Ｐゴシック"/>
      <family val="3"/>
      <charset val="128"/>
    </font>
    <font>
      <sz val="12"/>
      <name val="ＭＳ Ｐゴシック"/>
      <family val="3"/>
      <charset val="128"/>
    </font>
    <font>
      <b/>
      <sz val="16"/>
      <name val="ＭＳ Ｐゴシック"/>
      <family val="3"/>
      <charset val="128"/>
    </font>
    <font>
      <sz val="11"/>
      <color theme="1"/>
      <name val="ＭＳ Ｐゴシック"/>
      <family val="3"/>
      <charset val="128"/>
    </font>
    <font>
      <sz val="16"/>
      <color theme="8" tint="-0.499984740745262"/>
      <name val="BIZ UDPゴシック"/>
      <family val="3"/>
      <charset val="128"/>
    </font>
    <font>
      <u val="double"/>
      <sz val="18"/>
      <color theme="8" tint="-0.499984740745262"/>
      <name val="BIZ UDPゴシック"/>
      <family val="3"/>
      <charset val="128"/>
    </font>
    <font>
      <sz val="18"/>
      <color theme="8" tint="-0.499984740745262"/>
      <name val="BIZ UDPゴシック"/>
      <family val="3"/>
      <charset val="128"/>
    </font>
    <font>
      <u/>
      <sz val="16"/>
      <color theme="8" tint="-0.499984740745262"/>
      <name val="BIZ UDPゴシック"/>
      <family val="3"/>
      <charset val="128"/>
    </font>
    <font>
      <u/>
      <sz val="18"/>
      <color theme="8" tint="-0.499984740745262"/>
      <name val="BIZ UDPゴシック"/>
      <family val="3"/>
      <charset val="128"/>
    </font>
    <font>
      <sz val="11"/>
      <color theme="1"/>
      <name val="ＭＳ ゴシック"/>
      <family val="3"/>
      <charset val="128"/>
    </font>
    <font>
      <sz val="12"/>
      <color theme="1"/>
      <name val="HGｺﾞｼｯｸM"/>
      <family val="3"/>
      <charset val="128"/>
    </font>
    <font>
      <sz val="11"/>
      <name val="ＭＳ ゴシック"/>
      <family val="3"/>
      <charset val="128"/>
    </font>
    <font>
      <sz val="12"/>
      <name val="HGｺﾞｼｯｸM"/>
      <family val="3"/>
      <charset val="128"/>
    </font>
    <font>
      <sz val="10"/>
      <name val="ＭＳ Ｐゴシック"/>
      <family val="3"/>
      <charset val="128"/>
    </font>
    <font>
      <u/>
      <sz val="10"/>
      <name val="ＭＳ Ｐゴシック"/>
      <family val="3"/>
      <charset val="128"/>
    </font>
    <font>
      <sz val="12"/>
      <name val="HGｺﾞｼｯｸE"/>
      <family val="3"/>
      <charset val="128"/>
    </font>
    <font>
      <b/>
      <sz val="14"/>
      <name val="HGｺﾞｼｯｸM"/>
      <family val="3"/>
      <charset val="128"/>
    </font>
    <font>
      <u/>
      <sz val="12"/>
      <name val="HGｺﾞｼｯｸM"/>
      <family val="3"/>
      <charset val="128"/>
    </font>
    <font>
      <sz val="10.5"/>
      <name val="HGｺﾞｼｯｸM"/>
      <family val="3"/>
      <charset val="128"/>
    </font>
    <font>
      <sz val="14"/>
      <name val="HGｺﾞｼｯｸM"/>
      <family val="3"/>
      <charset val="128"/>
    </font>
    <font>
      <sz val="10.5"/>
      <name val="ＭＳ Ｐゴシック"/>
      <family val="3"/>
      <charset val="128"/>
    </font>
  </fonts>
  <fills count="10">
    <fill>
      <patternFill patternType="none"/>
    </fill>
    <fill>
      <patternFill patternType="gray125"/>
    </fill>
    <fill>
      <patternFill patternType="solid">
        <fgColor rgb="FFFFFF66"/>
        <bgColor indexed="64"/>
      </patternFill>
    </fill>
    <fill>
      <patternFill patternType="solid">
        <fgColor theme="1" tint="0.499984740745262"/>
        <bgColor indexed="64"/>
      </patternFill>
    </fill>
    <fill>
      <patternFill patternType="solid">
        <fgColor theme="0"/>
        <bgColor indexed="64"/>
      </patternFill>
    </fill>
    <fill>
      <patternFill patternType="solid">
        <fgColor rgb="FF99FF99"/>
        <bgColor indexed="64"/>
      </patternFill>
    </fill>
    <fill>
      <patternFill patternType="solid">
        <fgColor theme="0" tint="-0.499984740745262"/>
        <bgColor indexed="64"/>
      </patternFill>
    </fill>
    <fill>
      <patternFill patternType="solid">
        <fgColor theme="1" tint="0.14999847407452621"/>
        <bgColor indexed="64"/>
      </patternFill>
    </fill>
    <fill>
      <patternFill patternType="solid">
        <fgColor theme="7" tint="0.39997558519241921"/>
        <bgColor indexed="64"/>
      </patternFill>
    </fill>
    <fill>
      <patternFill patternType="solid">
        <fgColor theme="9" tint="0.79998168889431442"/>
        <bgColor indexed="64"/>
      </patternFill>
    </fill>
  </fills>
  <borders count="196">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hair">
        <color indexed="64"/>
      </right>
      <top style="thin">
        <color indexed="64"/>
      </top>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indexed="64"/>
      </right>
      <top style="medium">
        <color indexed="64"/>
      </top>
      <bottom style="medium">
        <color indexed="64"/>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style="hair">
        <color indexed="64"/>
      </bottom>
      <diagonal/>
    </border>
    <border>
      <left style="thin">
        <color indexed="64"/>
      </left>
      <right style="thin">
        <color indexed="64"/>
      </right>
      <top/>
      <bottom/>
      <diagonal/>
    </border>
    <border>
      <left/>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auto="1"/>
      </left>
      <right style="hair">
        <color auto="1"/>
      </right>
      <top style="hair">
        <color auto="1"/>
      </top>
      <bottom style="double">
        <color indexed="64"/>
      </bottom>
      <diagonal/>
    </border>
    <border>
      <left style="hair">
        <color indexed="64"/>
      </left>
      <right style="thin">
        <color indexed="64"/>
      </right>
      <top style="hair">
        <color indexed="64"/>
      </top>
      <bottom style="double">
        <color indexed="64"/>
      </bottom>
      <diagonal/>
    </border>
    <border>
      <left style="thin">
        <color auto="1"/>
      </left>
      <right style="hair">
        <color auto="1"/>
      </right>
      <top style="hair">
        <color auto="1"/>
      </top>
      <bottom style="double">
        <color indexed="64"/>
      </bottom>
      <diagonal/>
    </border>
    <border>
      <left style="hair">
        <color indexed="64"/>
      </left>
      <right/>
      <top style="hair">
        <color indexed="64"/>
      </top>
      <bottom style="hair">
        <color indexed="64"/>
      </bottom>
      <diagonal/>
    </border>
    <border>
      <left style="thin">
        <color auto="1"/>
      </left>
      <right style="hair">
        <color auto="1"/>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right style="medium">
        <color indexed="64"/>
      </right>
      <top style="hair">
        <color auto="1"/>
      </top>
      <bottom style="medium">
        <color indexed="64"/>
      </bottom>
      <diagonal/>
    </border>
    <border>
      <left/>
      <right style="medium">
        <color auto="1"/>
      </right>
      <top style="hair">
        <color indexed="64"/>
      </top>
      <bottom style="double">
        <color indexed="64"/>
      </bottom>
      <diagonal/>
    </border>
    <border>
      <left/>
      <right style="thin">
        <color indexed="64"/>
      </right>
      <top style="hair">
        <color indexed="64"/>
      </top>
      <bottom style="hair">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thin">
        <color indexed="64"/>
      </right>
      <top/>
      <bottom style="hair">
        <color indexed="64"/>
      </bottom>
      <diagonal/>
    </border>
    <border>
      <left style="hair">
        <color indexed="64"/>
      </left>
      <right style="thin">
        <color indexed="64"/>
      </right>
      <top/>
      <bottom/>
      <diagonal/>
    </border>
    <border>
      <left style="hair">
        <color indexed="64"/>
      </left>
      <right style="hair">
        <color indexed="64"/>
      </right>
      <top/>
      <bottom/>
      <diagonal/>
    </border>
    <border>
      <left style="thin">
        <color indexed="64"/>
      </left>
      <right style="thin">
        <color indexed="64"/>
      </right>
      <top style="hair">
        <color indexed="64"/>
      </top>
      <bottom/>
      <diagonal/>
    </border>
    <border>
      <left style="thin">
        <color indexed="64"/>
      </left>
      <right style="hair">
        <color auto="1"/>
      </right>
      <top style="medium">
        <color auto="1"/>
      </top>
      <bottom style="hair">
        <color indexed="64"/>
      </bottom>
      <diagonal/>
    </border>
    <border>
      <left style="hair">
        <color indexed="64"/>
      </left>
      <right style="hair">
        <color indexed="64"/>
      </right>
      <top style="medium">
        <color auto="1"/>
      </top>
      <bottom style="hair">
        <color indexed="64"/>
      </bottom>
      <diagonal/>
    </border>
    <border>
      <left/>
      <right style="hair">
        <color auto="1"/>
      </right>
      <top style="medium">
        <color auto="1"/>
      </top>
      <bottom style="hair">
        <color indexed="64"/>
      </bottom>
      <diagonal/>
    </border>
    <border>
      <left style="hair">
        <color indexed="64"/>
      </left>
      <right style="thin">
        <color indexed="64"/>
      </right>
      <top style="medium">
        <color auto="1"/>
      </top>
      <bottom style="hair">
        <color indexed="64"/>
      </bottom>
      <diagonal/>
    </border>
    <border>
      <left style="medium">
        <color indexed="64"/>
      </left>
      <right style="hair">
        <color auto="1"/>
      </right>
      <top style="hair">
        <color auto="1"/>
      </top>
      <bottom style="double">
        <color indexed="64"/>
      </bottom>
      <diagonal/>
    </border>
    <border>
      <left style="medium">
        <color indexed="64"/>
      </left>
      <right/>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indexed="64"/>
      </left>
      <right/>
      <top style="thin">
        <color theme="1"/>
      </top>
      <bottom/>
      <diagonal/>
    </border>
    <border>
      <left/>
      <right style="thin">
        <color theme="1"/>
      </right>
      <top style="thin">
        <color indexed="64"/>
      </top>
      <bottom/>
      <diagonal/>
    </border>
    <border>
      <left style="hair">
        <color indexed="64"/>
      </left>
      <right/>
      <top style="hair">
        <color indexed="64"/>
      </top>
      <bottom/>
      <diagonal/>
    </border>
    <border>
      <left style="hair">
        <color indexed="64"/>
      </left>
      <right style="thin">
        <color theme="1"/>
      </right>
      <top style="hair">
        <color indexed="64"/>
      </top>
      <bottom/>
      <diagonal/>
    </border>
    <border>
      <left style="thin">
        <color theme="1"/>
      </left>
      <right style="hair">
        <color indexed="64"/>
      </right>
      <top style="hair">
        <color indexed="64"/>
      </top>
      <bottom/>
      <diagonal/>
    </border>
    <border>
      <left style="thin">
        <color theme="1"/>
      </left>
      <right style="thin">
        <color indexed="64"/>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indexed="64"/>
      </left>
      <right/>
      <top/>
      <bottom style="thin">
        <color theme="1"/>
      </bottom>
      <diagonal/>
    </border>
    <border>
      <left/>
      <right style="thin">
        <color indexed="64"/>
      </right>
      <top/>
      <bottom style="thin">
        <color theme="1"/>
      </bottom>
      <diagonal/>
    </border>
    <border>
      <left style="thin">
        <color theme="1"/>
      </left>
      <right style="thin">
        <color theme="1"/>
      </right>
      <top style="thin">
        <color theme="1"/>
      </top>
      <bottom style="thin">
        <color theme="1"/>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hair">
        <color auto="1"/>
      </right>
      <top style="medium">
        <color auto="1"/>
      </top>
      <bottom/>
      <diagonal/>
    </border>
    <border>
      <left style="hair">
        <color auto="1"/>
      </left>
      <right style="hair">
        <color auto="1"/>
      </right>
      <top style="medium">
        <color auto="1"/>
      </top>
      <bottom/>
      <diagonal/>
    </border>
    <border>
      <left/>
      <right style="hair">
        <color auto="1"/>
      </right>
      <top style="medium">
        <color auto="1"/>
      </top>
      <bottom/>
      <diagonal/>
    </border>
    <border>
      <left style="hair">
        <color auto="1"/>
      </left>
      <right/>
      <top style="medium">
        <color auto="1"/>
      </top>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diagonal/>
    </border>
    <border>
      <left style="thin">
        <color indexed="64"/>
      </left>
      <right/>
      <top style="double">
        <color indexed="64"/>
      </top>
      <bottom style="medium">
        <color indexed="64"/>
      </bottom>
      <diagonal/>
    </border>
    <border>
      <left/>
      <right style="hair">
        <color auto="1"/>
      </right>
      <top style="double">
        <color indexed="64"/>
      </top>
      <bottom style="medium">
        <color indexed="64"/>
      </bottom>
      <diagonal/>
    </border>
    <border>
      <left style="hair">
        <color indexed="64"/>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hair">
        <color auto="1"/>
      </left>
      <right style="medium">
        <color auto="1"/>
      </right>
      <top style="medium">
        <color auto="1"/>
      </top>
      <bottom/>
      <diagonal/>
    </border>
    <border>
      <left style="hair">
        <color auto="1"/>
      </left>
      <right style="medium">
        <color auto="1"/>
      </right>
      <top style="hair">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medium">
        <color indexed="64"/>
      </left>
      <right style="hair">
        <color auto="1"/>
      </right>
      <top style="medium">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medium">
        <color indexed="64"/>
      </left>
      <right/>
      <top style="double">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auto="1"/>
      </bottom>
      <diagonal/>
    </border>
    <border>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medium">
        <color indexed="64"/>
      </top>
      <bottom style="double">
        <color indexed="64"/>
      </bottom>
      <diagonal/>
    </border>
    <border>
      <left/>
      <right style="hair">
        <color indexed="64"/>
      </right>
      <top style="medium">
        <color indexed="64"/>
      </top>
      <bottom style="double">
        <color indexed="64"/>
      </bottom>
      <diagonal/>
    </border>
    <border>
      <left style="hair">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right style="hair">
        <color indexed="64"/>
      </right>
      <top style="hair">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auto="1"/>
      </right>
      <top/>
      <bottom style="hair">
        <color auto="1"/>
      </bottom>
      <diagonal/>
    </border>
    <border>
      <left style="medium">
        <color indexed="64"/>
      </left>
      <right/>
      <top style="hair">
        <color auto="1"/>
      </top>
      <bottom style="double">
        <color indexed="64"/>
      </bottom>
      <diagonal/>
    </border>
    <border>
      <left style="thin">
        <color indexed="64"/>
      </left>
      <right style="hair">
        <color indexed="64"/>
      </right>
      <top/>
      <bottom style="thin">
        <color theme="0"/>
      </bottom>
      <diagonal/>
    </border>
    <border>
      <left style="thin">
        <color indexed="64"/>
      </left>
      <right style="hair">
        <color indexed="64"/>
      </right>
      <top style="thin">
        <color theme="0"/>
      </top>
      <bottom style="thin">
        <color indexed="64"/>
      </bottom>
      <diagonal/>
    </border>
    <border>
      <left style="thin">
        <color auto="1"/>
      </left>
      <right/>
      <top style="medium">
        <color auto="1"/>
      </top>
      <bottom style="medium">
        <color auto="1"/>
      </bottom>
      <diagonal/>
    </border>
    <border>
      <left style="thin">
        <color indexed="64"/>
      </left>
      <right style="thin">
        <color indexed="64"/>
      </right>
      <top style="medium">
        <color auto="1"/>
      </top>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diagonalDown="1">
      <left/>
      <right/>
      <top style="thin">
        <color indexed="64"/>
      </top>
      <bottom style="thin">
        <color indexed="64"/>
      </bottom>
      <diagonal style="thin">
        <color auto="1"/>
      </diagonal>
    </border>
  </borders>
  <cellStyleXfs count="11">
    <xf numFmtId="0" fontId="0" fillId="0" borderId="0">
      <alignment vertical="center"/>
    </xf>
    <xf numFmtId="0" fontId="2" fillId="0" borderId="0"/>
    <xf numFmtId="0" fontId="9" fillId="0" borderId="0">
      <alignment vertical="center"/>
    </xf>
    <xf numFmtId="9" fontId="2" fillId="0" borderId="0" applyFont="0" applyFill="0" applyBorder="0" applyAlignment="0" applyProtection="0"/>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2" fillId="0" borderId="0">
      <alignment vertical="center"/>
    </xf>
    <xf numFmtId="0" fontId="25" fillId="0" borderId="0"/>
    <xf numFmtId="0" fontId="25" fillId="0" borderId="0"/>
    <xf numFmtId="38" fontId="25" fillId="0" borderId="0" applyFont="0" applyFill="0" applyBorder="0" applyAlignment="0" applyProtection="0">
      <alignment vertical="center"/>
    </xf>
    <xf numFmtId="38" fontId="2" fillId="0" borderId="0" applyFont="0" applyFill="0" applyBorder="0" applyAlignment="0" applyProtection="0">
      <alignment vertical="center"/>
    </xf>
  </cellStyleXfs>
  <cellXfs count="955">
    <xf numFmtId="0" fontId="0" fillId="0" borderId="0" xfId="0">
      <alignment vertical="center"/>
    </xf>
    <xf numFmtId="0" fontId="3" fillId="0" borderId="0" xfId="1" applyFont="1"/>
    <xf numFmtId="0" fontId="9" fillId="0" borderId="0" xfId="2">
      <alignment vertical="center"/>
    </xf>
    <xf numFmtId="0" fontId="10" fillId="0" borderId="26" xfId="1" applyFont="1" applyBorder="1" applyAlignment="1">
      <alignment horizontal="left" vertical="center"/>
    </xf>
    <xf numFmtId="0" fontId="9" fillId="0" borderId="0" xfId="2" applyAlignment="1">
      <alignment horizontal="center" vertical="center" wrapText="1"/>
    </xf>
    <xf numFmtId="0" fontId="20" fillId="0" borderId="0" xfId="2" applyFont="1" applyAlignment="1">
      <alignment horizontal="center" vertical="center" wrapText="1"/>
    </xf>
    <xf numFmtId="0" fontId="20" fillId="0" borderId="34" xfId="2" applyFont="1" applyBorder="1" applyAlignment="1">
      <alignment horizontal="center" vertical="center" wrapText="1"/>
    </xf>
    <xf numFmtId="0" fontId="20" fillId="0" borderId="0" xfId="2" applyFont="1" applyAlignment="1">
      <alignment horizontal="center" vertical="center"/>
    </xf>
    <xf numFmtId="0" fontId="20" fillId="0" borderId="34" xfId="2" applyFont="1" applyBorder="1" applyAlignment="1">
      <alignment horizontal="center" vertical="center"/>
    </xf>
    <xf numFmtId="0" fontId="21" fillId="0" borderId="34" xfId="2" applyFont="1" applyBorder="1" applyAlignment="1">
      <alignment horizontal="center" vertical="center"/>
    </xf>
    <xf numFmtId="38" fontId="22" fillId="0" borderId="34" xfId="2" applyNumberFormat="1" applyFont="1" applyBorder="1">
      <alignment vertical="center"/>
    </xf>
    <xf numFmtId="181" fontId="9" fillId="0" borderId="34" xfId="2" applyNumberFormat="1" applyBorder="1">
      <alignment vertical="center"/>
    </xf>
    <xf numFmtId="3" fontId="11" fillId="0" borderId="0" xfId="6" applyNumberFormat="1" applyFont="1" applyAlignment="1">
      <alignment horizontal="left" vertical="center"/>
    </xf>
    <xf numFmtId="185" fontId="23" fillId="0" borderId="0" xfId="6" applyNumberFormat="1" applyFont="1" applyAlignment="1">
      <alignment horizontal="center" vertical="center"/>
    </xf>
    <xf numFmtId="0" fontId="3" fillId="0" borderId="0" xfId="6" applyFont="1">
      <alignment vertical="center"/>
    </xf>
    <xf numFmtId="0" fontId="11" fillId="0" borderId="0" xfId="6" applyFont="1">
      <alignment vertical="center"/>
    </xf>
    <xf numFmtId="3" fontId="23" fillId="0" borderId="12" xfId="6" applyNumberFormat="1" applyFont="1" applyBorder="1" applyAlignment="1">
      <alignment vertical="center" wrapText="1"/>
    </xf>
    <xf numFmtId="3" fontId="23" fillId="0" borderId="0" xfId="6" applyNumberFormat="1" applyFont="1">
      <alignment vertical="center"/>
    </xf>
    <xf numFmtId="186" fontId="23" fillId="0" borderId="0" xfId="6" applyNumberFormat="1" applyFont="1">
      <alignment vertical="center"/>
    </xf>
    <xf numFmtId="186" fontId="3" fillId="0" borderId="0" xfId="6" applyNumberFormat="1" applyFont="1">
      <alignment vertical="center"/>
    </xf>
    <xf numFmtId="187" fontId="23" fillId="0" borderId="0" xfId="6" applyNumberFormat="1" applyFont="1">
      <alignment vertical="center"/>
    </xf>
    <xf numFmtId="186" fontId="23" fillId="0" borderId="0" xfId="6" applyNumberFormat="1" applyFont="1" applyAlignment="1">
      <alignment horizontal="center" vertical="center"/>
    </xf>
    <xf numFmtId="3" fontId="3" fillId="0" borderId="0" xfId="6" applyNumberFormat="1" applyFont="1">
      <alignment vertical="center"/>
    </xf>
    <xf numFmtId="0" fontId="10" fillId="0" borderId="12" xfId="1" applyFont="1" applyBorder="1" applyAlignment="1">
      <alignment horizontal="right" vertical="center"/>
    </xf>
    <xf numFmtId="186" fontId="3" fillId="0" borderId="0" xfId="8" applyNumberFormat="1" applyFont="1" applyAlignment="1">
      <alignment vertical="center"/>
    </xf>
    <xf numFmtId="0" fontId="10" fillId="4" borderId="29" xfId="1" applyFont="1" applyFill="1" applyBorder="1" applyAlignment="1">
      <alignment vertical="center"/>
    </xf>
    <xf numFmtId="0" fontId="10" fillId="4" borderId="29" xfId="1" applyFont="1" applyFill="1" applyBorder="1" applyAlignment="1">
      <alignment horizontal="right" vertical="center"/>
    </xf>
    <xf numFmtId="0" fontId="10" fillId="4" borderId="95" xfId="1" applyFont="1" applyFill="1" applyBorder="1" applyAlignment="1">
      <alignment vertical="center"/>
    </xf>
    <xf numFmtId="0" fontId="10" fillId="4" borderId="95" xfId="1" applyFont="1" applyFill="1" applyBorder="1" applyAlignment="1">
      <alignment horizontal="right" vertical="center"/>
    </xf>
    <xf numFmtId="0" fontId="10" fillId="4" borderId="0" xfId="1" applyFont="1" applyFill="1" applyAlignment="1">
      <alignment vertical="center" shrinkToFit="1"/>
    </xf>
    <xf numFmtId="0" fontId="8" fillId="4" borderId="0" xfId="1" applyFont="1" applyFill="1" applyAlignment="1">
      <alignment vertical="center" shrinkToFit="1"/>
    </xf>
    <xf numFmtId="0" fontId="3" fillId="4" borderId="24" xfId="1" applyFont="1" applyFill="1" applyBorder="1"/>
    <xf numFmtId="0" fontId="12" fillId="4" borderId="24" xfId="1" applyFont="1" applyFill="1" applyBorder="1" applyAlignment="1">
      <alignment horizontal="center" vertical="center"/>
    </xf>
    <xf numFmtId="1" fontId="10" fillId="4" borderId="24" xfId="1" applyNumberFormat="1" applyFont="1" applyFill="1" applyBorder="1" applyAlignment="1">
      <alignment horizontal="right" vertical="center"/>
    </xf>
    <xf numFmtId="0" fontId="3" fillId="4" borderId="24" xfId="1" applyFont="1" applyFill="1" applyBorder="1" applyAlignment="1">
      <alignment horizontal="right"/>
    </xf>
    <xf numFmtId="0" fontId="3" fillId="4" borderId="25" xfId="1" applyFont="1" applyFill="1" applyBorder="1"/>
    <xf numFmtId="0" fontId="3" fillId="4" borderId="29" xfId="1" applyFont="1" applyFill="1" applyBorder="1"/>
    <xf numFmtId="1" fontId="10" fillId="4" borderId="29" xfId="1" applyNumberFormat="1" applyFont="1" applyFill="1" applyBorder="1" applyAlignment="1">
      <alignment horizontal="right" vertical="center"/>
    </xf>
    <xf numFmtId="0" fontId="3" fillId="4" borderId="29" xfId="1" applyFont="1" applyFill="1" applyBorder="1" applyAlignment="1">
      <alignment horizontal="right"/>
    </xf>
    <xf numFmtId="0" fontId="3" fillId="4" borderId="30" xfId="1" applyFont="1" applyFill="1" applyBorder="1"/>
    <xf numFmtId="9" fontId="10" fillId="4" borderId="24" xfId="3" applyFont="1" applyFill="1" applyBorder="1" applyAlignment="1" applyProtection="1">
      <alignment vertical="center"/>
    </xf>
    <xf numFmtId="9" fontId="14" fillId="4" borderId="24" xfId="3" applyFont="1" applyFill="1" applyBorder="1" applyAlignment="1" applyProtection="1">
      <alignment vertical="center" wrapText="1"/>
    </xf>
    <xf numFmtId="9" fontId="14" fillId="4" borderId="12" xfId="3" applyFont="1" applyFill="1" applyBorder="1" applyAlignment="1" applyProtection="1">
      <alignment vertical="center" wrapText="1"/>
    </xf>
    <xf numFmtId="9" fontId="14" fillId="4" borderId="13" xfId="3" applyFont="1" applyFill="1" applyBorder="1" applyAlignment="1" applyProtection="1">
      <alignment vertical="center" wrapText="1"/>
    </xf>
    <xf numFmtId="0" fontId="3" fillId="4" borderId="0" xfId="1" applyFont="1" applyFill="1"/>
    <xf numFmtId="0" fontId="3" fillId="4" borderId="0" xfId="1" applyFont="1" applyFill="1" applyAlignment="1">
      <alignment horizontal="right"/>
    </xf>
    <xf numFmtId="0" fontId="10" fillId="4" borderId="50" xfId="1" applyFont="1" applyFill="1" applyBorder="1" applyAlignment="1">
      <alignment vertical="center"/>
    </xf>
    <xf numFmtId="0" fontId="10" fillId="4" borderId="61" xfId="1" applyFont="1" applyFill="1" applyBorder="1" applyAlignment="1">
      <alignment vertical="center"/>
    </xf>
    <xf numFmtId="0" fontId="10" fillId="4" borderId="60" xfId="1" applyFont="1" applyFill="1" applyBorder="1" applyAlignment="1">
      <alignment vertical="center"/>
    </xf>
    <xf numFmtId="0" fontId="10" fillId="4" borderId="79" xfId="1" applyFont="1" applyFill="1" applyBorder="1" applyAlignment="1">
      <alignment vertical="center"/>
    </xf>
    <xf numFmtId="181" fontId="13" fillId="4" borderId="0" xfId="4" applyNumberFormat="1" applyFont="1" applyFill="1" applyBorder="1" applyAlignment="1" applyProtection="1">
      <alignment horizontal="center" vertical="center"/>
    </xf>
    <xf numFmtId="0" fontId="10" fillId="0" borderId="59" xfId="1" applyFont="1" applyBorder="1" applyAlignment="1">
      <alignment horizontal="left" vertical="center"/>
    </xf>
    <xf numFmtId="0" fontId="3" fillId="5" borderId="0" xfId="1" applyFont="1" applyFill="1"/>
    <xf numFmtId="186" fontId="23" fillId="0" borderId="23" xfId="6" applyNumberFormat="1" applyFont="1" applyBorder="1" applyAlignment="1">
      <alignment horizontal="center" vertical="center" wrapText="1"/>
    </xf>
    <xf numFmtId="186" fontId="23" fillId="0" borderId="82" xfId="6" applyNumberFormat="1" applyFont="1" applyBorder="1" applyAlignment="1">
      <alignment horizontal="right" vertical="center" wrapText="1"/>
    </xf>
    <xf numFmtId="186" fontId="23" fillId="0" borderId="35" xfId="6" applyNumberFormat="1" applyFont="1" applyBorder="1" applyAlignment="1"/>
    <xf numFmtId="186" fontId="23" fillId="0" borderId="26" xfId="6" applyNumberFormat="1" applyFont="1" applyBorder="1" applyAlignment="1">
      <alignment horizontal="center" vertical="center" wrapText="1"/>
    </xf>
    <xf numFmtId="186" fontId="23" fillId="0" borderId="85" xfId="6" applyNumberFormat="1" applyFont="1" applyBorder="1" applyAlignment="1">
      <alignment horizontal="right" vertical="center" wrapText="1"/>
    </xf>
    <xf numFmtId="189" fontId="23" fillId="0" borderId="59" xfId="6" applyNumberFormat="1" applyFont="1" applyBorder="1">
      <alignment vertical="center"/>
    </xf>
    <xf numFmtId="186" fontId="23" fillId="0" borderId="86" xfId="6" applyNumberFormat="1" applyFont="1" applyBorder="1" applyAlignment="1"/>
    <xf numFmtId="189" fontId="23" fillId="0" borderId="62" xfId="6" applyNumberFormat="1" applyFont="1" applyBorder="1">
      <alignment vertical="center"/>
    </xf>
    <xf numFmtId="190" fontId="3" fillId="0" borderId="0" xfId="8" applyNumberFormat="1" applyFont="1" applyAlignment="1">
      <alignment horizontal="center" vertical="center" wrapText="1"/>
    </xf>
    <xf numFmtId="186" fontId="3" fillId="0" borderId="24" xfId="8" applyNumberFormat="1" applyFont="1" applyBorder="1" applyAlignment="1">
      <alignment vertical="center"/>
    </xf>
    <xf numFmtId="186" fontId="3" fillId="0" borderId="25" xfId="8" applyNumberFormat="1" applyFont="1" applyBorder="1" applyAlignment="1">
      <alignment vertical="center"/>
    </xf>
    <xf numFmtId="0" fontId="3" fillId="0" borderId="0" xfId="8" applyFont="1" applyAlignment="1">
      <alignment horizontal="left" vertical="center"/>
    </xf>
    <xf numFmtId="186" fontId="3" fillId="0" borderId="27" xfId="8" applyNumberFormat="1" applyFont="1" applyBorder="1" applyAlignment="1">
      <alignment vertical="center"/>
    </xf>
    <xf numFmtId="186" fontId="3" fillId="0" borderId="29" xfId="8" applyNumberFormat="1" applyFont="1" applyBorder="1" applyAlignment="1">
      <alignment vertical="center"/>
    </xf>
    <xf numFmtId="186" fontId="23" fillId="0" borderId="59" xfId="6" applyNumberFormat="1" applyFont="1" applyBorder="1" applyAlignment="1">
      <alignment vertical="center" wrapText="1"/>
    </xf>
    <xf numFmtId="3" fontId="23" fillId="0" borderId="26" xfId="6" applyNumberFormat="1" applyFont="1" applyBorder="1" applyAlignment="1">
      <alignment horizontal="distributed" vertical="center"/>
    </xf>
    <xf numFmtId="3" fontId="23" fillId="0" borderId="26" xfId="6" applyNumberFormat="1" applyFont="1" applyBorder="1" applyAlignment="1">
      <alignment horizontal="center" vertical="center" wrapText="1"/>
    </xf>
    <xf numFmtId="3" fontId="23" fillId="0" borderId="0" xfId="6" applyNumberFormat="1" applyFont="1" applyAlignment="1">
      <alignment horizontal="center" vertical="center"/>
    </xf>
    <xf numFmtId="3" fontId="23" fillId="0" borderId="0" xfId="6" applyNumberFormat="1" applyFont="1" applyAlignment="1">
      <alignment horizontal="center" vertical="center" wrapText="1"/>
    </xf>
    <xf numFmtId="185" fontId="23" fillId="0" borderId="0" xfId="6" applyNumberFormat="1" applyFont="1" applyAlignment="1">
      <alignment horizontal="center" vertical="center" wrapText="1"/>
    </xf>
    <xf numFmtId="3" fontId="23" fillId="0" borderId="27" xfId="6" applyNumberFormat="1" applyFont="1" applyBorder="1" applyAlignment="1">
      <alignment horizontal="center" vertical="center" wrapText="1"/>
    </xf>
    <xf numFmtId="185" fontId="23" fillId="0" borderId="27" xfId="6" applyNumberFormat="1" applyFont="1" applyBorder="1" applyAlignment="1">
      <alignment horizontal="center" vertical="center"/>
    </xf>
    <xf numFmtId="186" fontId="23" fillId="0" borderId="105" xfId="6" applyNumberFormat="1" applyFont="1" applyBorder="1" applyAlignment="1">
      <alignment horizontal="center" vertical="center" wrapText="1"/>
    </xf>
    <xf numFmtId="186" fontId="23" fillId="0" borderId="57" xfId="6" applyNumberFormat="1" applyFont="1" applyBorder="1" applyAlignment="1">
      <alignment horizontal="center" vertical="center" wrapText="1"/>
    </xf>
    <xf numFmtId="186" fontId="23" fillId="0" borderId="56" xfId="6" applyNumberFormat="1" applyFont="1" applyBorder="1" applyAlignment="1">
      <alignment horizontal="center" vertical="center" wrapText="1"/>
    </xf>
    <xf numFmtId="3" fontId="23" fillId="0" borderId="62" xfId="6" applyNumberFormat="1" applyFont="1" applyBorder="1" applyAlignment="1">
      <alignment horizontal="center" vertical="center" wrapText="1"/>
    </xf>
    <xf numFmtId="186" fontId="23" fillId="0" borderId="62" xfId="6" applyNumberFormat="1" applyFont="1" applyBorder="1" applyAlignment="1">
      <alignment horizontal="center" vertical="center" wrapText="1"/>
    </xf>
    <xf numFmtId="0" fontId="3" fillId="0" borderId="0" xfId="8" applyFont="1" applyAlignment="1">
      <alignment vertical="center" wrapText="1"/>
    </xf>
    <xf numFmtId="187" fontId="23" fillId="0" borderId="35" xfId="6" applyNumberFormat="1" applyFont="1" applyBorder="1">
      <alignment vertical="center"/>
    </xf>
    <xf numFmtId="187" fontId="23" fillId="0" borderId="59" xfId="6" applyNumberFormat="1" applyFont="1" applyBorder="1">
      <alignment vertical="center"/>
    </xf>
    <xf numFmtId="186" fontId="23" fillId="0" borderId="35" xfId="6" applyNumberFormat="1" applyFont="1" applyBorder="1" applyAlignment="1">
      <alignment vertical="center" wrapText="1"/>
    </xf>
    <xf numFmtId="186" fontId="23" fillId="0" borderId="81" xfId="6" applyNumberFormat="1" applyFont="1" applyBorder="1" applyAlignment="1">
      <alignment horizontal="right" vertical="center" wrapText="1"/>
    </xf>
    <xf numFmtId="186" fontId="23" fillId="0" borderId="84" xfId="6" applyNumberFormat="1" applyFont="1" applyBorder="1" applyAlignment="1">
      <alignment horizontal="right" vertical="center" wrapText="1"/>
    </xf>
    <xf numFmtId="186" fontId="23" fillId="0" borderId="59" xfId="6" applyNumberFormat="1" applyFont="1" applyBorder="1">
      <alignment vertical="center"/>
    </xf>
    <xf numFmtId="186" fontId="23" fillId="0" borderId="62" xfId="6" applyNumberFormat="1" applyFont="1" applyBorder="1">
      <alignment vertical="center"/>
    </xf>
    <xf numFmtId="0" fontId="20" fillId="0" borderId="0" xfId="8" applyFont="1" applyAlignment="1">
      <alignment vertical="center"/>
    </xf>
    <xf numFmtId="0" fontId="3" fillId="4" borderId="0" xfId="1" applyFont="1" applyFill="1" applyAlignment="1">
      <alignment vertical="center" shrinkToFit="1"/>
    </xf>
    <xf numFmtId="0" fontId="3" fillId="4" borderId="27" xfId="1" applyFont="1" applyFill="1" applyBorder="1" applyAlignment="1">
      <alignment vertical="center" shrinkToFit="1"/>
    </xf>
    <xf numFmtId="186" fontId="23" fillId="0" borderId="28" xfId="6" applyNumberFormat="1" applyFont="1" applyBorder="1" applyAlignment="1">
      <alignment horizontal="center" vertical="center" wrapText="1"/>
    </xf>
    <xf numFmtId="3" fontId="23" fillId="0" borderId="26" xfId="6" applyNumberFormat="1" applyFont="1" applyBorder="1" applyAlignment="1">
      <alignment vertical="center" wrapText="1"/>
    </xf>
    <xf numFmtId="186" fontId="23" fillId="0" borderId="70" xfId="6" applyNumberFormat="1" applyFont="1" applyBorder="1" applyAlignment="1">
      <alignment horizontal="right" vertical="center" wrapText="1"/>
    </xf>
    <xf numFmtId="3" fontId="23" fillId="0" borderId="112" xfId="6" applyNumberFormat="1" applyFont="1" applyBorder="1" applyAlignment="1">
      <alignment vertical="center" shrinkToFit="1"/>
    </xf>
    <xf numFmtId="3" fontId="23" fillId="0" borderId="0" xfId="6" applyNumberFormat="1" applyFont="1" applyAlignment="1">
      <alignment vertical="center" shrinkToFit="1"/>
    </xf>
    <xf numFmtId="3" fontId="23" fillId="0" borderId="113" xfId="6" applyNumberFormat="1" applyFont="1" applyBorder="1" applyAlignment="1">
      <alignment vertical="center" shrinkToFit="1"/>
    </xf>
    <xf numFmtId="186" fontId="23" fillId="0" borderId="112" xfId="6" applyNumberFormat="1" applyFont="1" applyBorder="1" applyAlignment="1">
      <alignment horizontal="center" vertical="center" wrapText="1"/>
    </xf>
    <xf numFmtId="3" fontId="23" fillId="0" borderId="112" xfId="6" applyNumberFormat="1" applyFont="1" applyBorder="1" applyAlignment="1">
      <alignment vertical="center" wrapText="1"/>
    </xf>
    <xf numFmtId="3" fontId="30" fillId="0" borderId="26" xfId="6" applyNumberFormat="1" applyFont="1" applyBorder="1" applyAlignment="1">
      <alignment horizontal="right" vertical="center" shrinkToFit="1"/>
    </xf>
    <xf numFmtId="3" fontId="30" fillId="0" borderId="0" xfId="6" applyNumberFormat="1" applyFont="1" applyAlignment="1">
      <alignment vertical="center" shrinkToFit="1"/>
    </xf>
    <xf numFmtId="186" fontId="23" fillId="0" borderId="93" xfId="6" applyNumberFormat="1" applyFont="1" applyBorder="1" applyAlignment="1">
      <alignment horizontal="center" vertical="center" wrapText="1"/>
    </xf>
    <xf numFmtId="186" fontId="23" fillId="0" borderId="94" xfId="6" applyNumberFormat="1" applyFont="1" applyBorder="1" applyAlignment="1">
      <alignment horizontal="center" vertical="center" wrapText="1"/>
    </xf>
    <xf numFmtId="186" fontId="23" fillId="0" borderId="116" xfId="6" applyNumberFormat="1" applyFont="1" applyBorder="1" applyAlignment="1">
      <alignment horizontal="center" vertical="center" wrapText="1"/>
    </xf>
    <xf numFmtId="185" fontId="30" fillId="0" borderId="105" xfId="6" applyNumberFormat="1" applyFont="1" applyBorder="1" applyAlignment="1">
      <alignment horizontal="center" vertical="center" wrapText="1"/>
    </xf>
    <xf numFmtId="185" fontId="30" fillId="0" borderId="0" xfId="6" applyNumberFormat="1" applyFont="1" applyAlignment="1">
      <alignment horizontal="left" vertical="center" wrapText="1"/>
    </xf>
    <xf numFmtId="195" fontId="30" fillId="0" borderId="56" xfId="6" applyNumberFormat="1" applyFont="1" applyBorder="1" applyAlignment="1">
      <alignment horizontal="center" vertical="center" wrapText="1"/>
    </xf>
    <xf numFmtId="195" fontId="30" fillId="0" borderId="117" xfId="6" applyNumberFormat="1" applyFont="1" applyBorder="1" applyAlignment="1">
      <alignment horizontal="center" vertical="center" wrapText="1"/>
    </xf>
    <xf numFmtId="186" fontId="23" fillId="0" borderId="112" xfId="6" applyNumberFormat="1" applyFont="1" applyBorder="1" applyAlignment="1">
      <alignment vertical="center" wrapText="1"/>
    </xf>
    <xf numFmtId="185" fontId="30" fillId="0" borderId="118" xfId="6" applyNumberFormat="1" applyFont="1" applyBorder="1" applyAlignment="1">
      <alignment horizontal="center" vertical="center" wrapText="1"/>
    </xf>
    <xf numFmtId="186" fontId="23" fillId="0" borderId="119" xfId="6" applyNumberFormat="1" applyFont="1" applyBorder="1" applyAlignment="1">
      <alignment vertical="center" wrapText="1"/>
    </xf>
    <xf numFmtId="3" fontId="20" fillId="0" borderId="0" xfId="6" applyNumberFormat="1" applyFont="1" applyAlignment="1">
      <alignment horizontal="center" vertical="center" wrapText="1"/>
    </xf>
    <xf numFmtId="3" fontId="30" fillId="0" borderId="0" xfId="6" applyNumberFormat="1" applyFont="1" applyAlignment="1">
      <alignment horizontal="center" vertical="center" wrapText="1"/>
    </xf>
    <xf numFmtId="3" fontId="23" fillId="0" borderId="12" xfId="6" applyNumberFormat="1" applyFont="1" applyBorder="1">
      <alignment vertical="center"/>
    </xf>
    <xf numFmtId="187" fontId="23" fillId="0" borderId="23" xfId="6" applyNumberFormat="1" applyFont="1" applyBorder="1">
      <alignment vertical="center"/>
    </xf>
    <xf numFmtId="0" fontId="11" fillId="0" borderId="24" xfId="6" applyFont="1" applyBorder="1">
      <alignment vertical="center"/>
    </xf>
    <xf numFmtId="0" fontId="11" fillId="0" borderId="0" xfId="6" applyFont="1" applyAlignment="1">
      <alignment horizontal="center" vertical="center"/>
    </xf>
    <xf numFmtId="0" fontId="11" fillId="0" borderId="27" xfId="6" applyFont="1" applyBorder="1">
      <alignment vertical="center"/>
    </xf>
    <xf numFmtId="185" fontId="30" fillId="0" borderId="0" xfId="6" applyNumberFormat="1" applyFont="1" applyAlignment="1">
      <alignment horizontal="center" vertical="center" wrapText="1"/>
    </xf>
    <xf numFmtId="3" fontId="23" fillId="0" borderId="26" xfId="6" applyNumberFormat="1" applyFont="1" applyBorder="1">
      <alignment vertical="center"/>
    </xf>
    <xf numFmtId="185" fontId="30" fillId="0" borderId="0" xfId="6" applyNumberFormat="1" applyFont="1" applyAlignment="1">
      <alignment vertical="center" wrapText="1"/>
    </xf>
    <xf numFmtId="196" fontId="30" fillId="0" borderId="0" xfId="6" applyNumberFormat="1" applyFont="1" applyAlignment="1">
      <alignment vertical="center" wrapText="1"/>
    </xf>
    <xf numFmtId="187" fontId="23" fillId="0" borderId="26" xfId="6" applyNumberFormat="1" applyFont="1" applyBorder="1">
      <alignment vertical="center"/>
    </xf>
    <xf numFmtId="196" fontId="30" fillId="0" borderId="27" xfId="6" applyNumberFormat="1" applyFont="1" applyBorder="1" applyAlignment="1">
      <alignment vertical="center" wrapText="1"/>
    </xf>
    <xf numFmtId="185" fontId="30" fillId="0" borderId="29" xfId="6" applyNumberFormat="1" applyFont="1" applyBorder="1" applyAlignment="1">
      <alignment horizontal="center" vertical="center" wrapText="1"/>
    </xf>
    <xf numFmtId="3" fontId="23" fillId="0" borderId="123" xfId="6" applyNumberFormat="1" applyFont="1" applyBorder="1">
      <alignment vertical="center"/>
    </xf>
    <xf numFmtId="185" fontId="30" fillId="0" borderId="121" xfId="6" applyNumberFormat="1" applyFont="1" applyBorder="1" applyAlignment="1">
      <alignment vertical="center" wrapText="1"/>
    </xf>
    <xf numFmtId="185" fontId="30" fillId="0" borderId="121" xfId="6" applyNumberFormat="1" applyFont="1" applyBorder="1" applyAlignment="1">
      <alignment horizontal="center" vertical="center" wrapText="1"/>
    </xf>
    <xf numFmtId="196" fontId="30" fillId="0" borderId="124" xfId="6" applyNumberFormat="1" applyFont="1" applyBorder="1" applyAlignment="1">
      <alignment vertical="center" wrapText="1"/>
    </xf>
    <xf numFmtId="186" fontId="23" fillId="0" borderId="59" xfId="6" applyNumberFormat="1" applyFont="1" applyBorder="1" applyAlignment="1"/>
    <xf numFmtId="186" fontId="23" fillId="0" borderId="69" xfId="6" applyNumberFormat="1" applyFont="1" applyBorder="1" applyAlignment="1">
      <alignment horizontal="right" vertical="center" wrapText="1"/>
    </xf>
    <xf numFmtId="3" fontId="23" fillId="0" borderId="28" xfId="6" applyNumberFormat="1" applyFont="1" applyBorder="1">
      <alignment vertical="center"/>
    </xf>
    <xf numFmtId="185" fontId="30" fillId="0" borderId="29" xfId="6" applyNumberFormat="1" applyFont="1" applyBorder="1" applyAlignment="1">
      <alignment vertical="center" wrapText="1"/>
    </xf>
    <xf numFmtId="196" fontId="30" fillId="0" borderId="30" xfId="6" applyNumberFormat="1" applyFont="1" applyBorder="1" applyAlignment="1">
      <alignment vertical="center" wrapText="1"/>
    </xf>
    <xf numFmtId="186" fontId="23" fillId="0" borderId="25" xfId="6" applyNumberFormat="1" applyFont="1" applyBorder="1">
      <alignment vertical="center"/>
    </xf>
    <xf numFmtId="186" fontId="23" fillId="0" borderId="25" xfId="6" applyNumberFormat="1" applyFont="1" applyBorder="1" applyAlignment="1">
      <alignment horizontal="center" vertical="center"/>
    </xf>
    <xf numFmtId="186" fontId="23" fillId="0" borderId="27" xfId="6" applyNumberFormat="1" applyFont="1" applyBorder="1">
      <alignment vertical="center"/>
    </xf>
    <xf numFmtId="186" fontId="23" fillId="0" borderId="27" xfId="6" applyNumberFormat="1" applyFont="1" applyBorder="1" applyAlignment="1">
      <alignment horizontal="center" vertical="center"/>
    </xf>
    <xf numFmtId="186" fontId="23" fillId="0" borderId="30" xfId="6" applyNumberFormat="1" applyFont="1" applyBorder="1">
      <alignment vertical="center"/>
    </xf>
    <xf numFmtId="186" fontId="23" fillId="0" borderId="30" xfId="6" applyNumberFormat="1" applyFont="1" applyBorder="1" applyAlignment="1">
      <alignment horizontal="center" vertical="center"/>
    </xf>
    <xf numFmtId="186" fontId="26" fillId="0" borderId="0" xfId="7" applyNumberFormat="1" applyFont="1" applyAlignment="1">
      <alignment vertical="center"/>
    </xf>
    <xf numFmtId="186" fontId="3" fillId="0" borderId="0" xfId="7" applyNumberFormat="1" applyFont="1" applyAlignment="1">
      <alignment vertical="center"/>
    </xf>
    <xf numFmtId="186" fontId="28" fillId="0" borderId="0" xfId="7" applyNumberFormat="1" applyFont="1" applyAlignment="1">
      <alignment vertical="center"/>
    </xf>
    <xf numFmtId="0" fontId="3" fillId="0" borderId="0" xfId="7" applyFont="1" applyAlignment="1">
      <alignment horizontal="center" vertical="center"/>
    </xf>
    <xf numFmtId="0" fontId="25" fillId="0" borderId="0" xfId="7" applyAlignment="1">
      <alignment horizontal="center" vertical="center"/>
    </xf>
    <xf numFmtId="186" fontId="11" fillId="0" borderId="12" xfId="7" applyNumberFormat="1" applyFont="1" applyBorder="1" applyAlignment="1">
      <alignment vertical="center"/>
    </xf>
    <xf numFmtId="0" fontId="3" fillId="0" borderId="0" xfId="7" applyFont="1" applyAlignment="1">
      <alignment vertical="center" wrapText="1"/>
    </xf>
    <xf numFmtId="0" fontId="3" fillId="0" borderId="0" xfId="7" applyFont="1" applyAlignment="1">
      <alignment horizontal="distributed" vertical="center"/>
    </xf>
    <xf numFmtId="0" fontId="3" fillId="0" borderId="0" xfId="7" applyFont="1" applyAlignment="1">
      <alignment horizontal="right" vertical="center"/>
    </xf>
    <xf numFmtId="0" fontId="3" fillId="0" borderId="0" xfId="7" applyFont="1" applyAlignment="1">
      <alignment vertical="center"/>
    </xf>
    <xf numFmtId="0" fontId="20" fillId="0" borderId="0" xfId="7" applyFont="1" applyAlignment="1">
      <alignment vertical="center"/>
    </xf>
    <xf numFmtId="0" fontId="3" fillId="0" borderId="14" xfId="7" applyFont="1" applyBorder="1" applyAlignment="1">
      <alignment vertical="center" wrapText="1"/>
    </xf>
    <xf numFmtId="0" fontId="3" fillId="0" borderId="13" xfId="7" applyFont="1" applyBorder="1" applyAlignment="1">
      <alignment vertical="center" wrapText="1"/>
    </xf>
    <xf numFmtId="0" fontId="20" fillId="0" borderId="34" xfId="7" applyFont="1" applyBorder="1" applyAlignment="1">
      <alignment vertical="center"/>
    </xf>
    <xf numFmtId="0" fontId="20" fillId="0" borderId="0" xfId="7" applyFont="1" applyAlignment="1">
      <alignment horizontal="center" vertical="center"/>
    </xf>
    <xf numFmtId="0" fontId="25" fillId="0" borderId="24" xfId="7" applyBorder="1" applyAlignment="1">
      <alignment wrapText="1"/>
    </xf>
    <xf numFmtId="0" fontId="31" fillId="0" borderId="0" xfId="7" applyFont="1" applyAlignment="1">
      <alignment vertical="center"/>
    </xf>
    <xf numFmtId="0" fontId="25" fillId="0" borderId="29" xfId="7" applyBorder="1" applyAlignment="1">
      <alignment vertical="center"/>
    </xf>
    <xf numFmtId="192" fontId="3" fillId="0" borderId="0" xfId="8" applyNumberFormat="1" applyFont="1" applyAlignment="1">
      <alignment vertical="center"/>
    </xf>
    <xf numFmtId="0" fontId="3" fillId="0" borderId="24" xfId="7" applyFont="1" applyBorder="1" applyAlignment="1">
      <alignment horizontal="center" vertical="center"/>
    </xf>
    <xf numFmtId="0" fontId="3" fillId="0" borderId="25" xfId="7" applyFont="1" applyBorder="1" applyAlignment="1">
      <alignment horizontal="center" vertical="center"/>
    </xf>
    <xf numFmtId="0" fontId="11" fillId="0" borderId="0" xfId="7" applyFont="1" applyAlignment="1">
      <alignment vertical="center"/>
    </xf>
    <xf numFmtId="0" fontId="3" fillId="0" borderId="13" xfId="7" applyFont="1" applyBorder="1" applyAlignment="1">
      <alignment horizontal="center" vertical="center"/>
    </xf>
    <xf numFmtId="0" fontId="11" fillId="0" borderId="34" xfId="7" applyFont="1" applyBorder="1" applyAlignment="1">
      <alignment vertical="center"/>
    </xf>
    <xf numFmtId="186" fontId="11" fillId="0" borderId="0" xfId="7" applyNumberFormat="1" applyFont="1" applyAlignment="1">
      <alignment vertical="center"/>
    </xf>
    <xf numFmtId="0" fontId="32" fillId="0" borderId="23" xfId="0" applyFont="1" applyBorder="1">
      <alignment vertical="center"/>
    </xf>
    <xf numFmtId="0" fontId="32" fillId="0" borderId="24" xfId="0" applyFont="1" applyBorder="1">
      <alignment vertical="center"/>
    </xf>
    <xf numFmtId="0" fontId="32" fillId="0" borderId="25" xfId="0" applyFont="1" applyBorder="1">
      <alignment vertical="center"/>
    </xf>
    <xf numFmtId="0" fontId="32" fillId="0" borderId="26" xfId="0" applyFont="1" applyBorder="1">
      <alignment vertical="center"/>
    </xf>
    <xf numFmtId="0" fontId="32" fillId="0" borderId="126" xfId="0" applyFont="1" applyBorder="1">
      <alignment vertical="center"/>
    </xf>
    <xf numFmtId="0" fontId="32" fillId="0" borderId="127" xfId="0" applyFont="1" applyBorder="1">
      <alignment vertical="center"/>
    </xf>
    <xf numFmtId="0" fontId="32" fillId="0" borderId="104" xfId="0" applyFont="1" applyBorder="1">
      <alignment vertical="center"/>
    </xf>
    <xf numFmtId="0" fontId="32" fillId="0" borderId="80" xfId="0" applyFont="1" applyBorder="1">
      <alignment vertical="center"/>
    </xf>
    <xf numFmtId="0" fontId="32" fillId="4" borderId="104" xfId="0" applyFont="1" applyFill="1" applyBorder="1">
      <alignment vertical="center"/>
    </xf>
    <xf numFmtId="0" fontId="33" fillId="0" borderId="104" xfId="1" applyFont="1" applyBorder="1"/>
    <xf numFmtId="0" fontId="32" fillId="0" borderId="28" xfId="0" applyFont="1" applyBorder="1">
      <alignment vertical="center"/>
    </xf>
    <xf numFmtId="0" fontId="33" fillId="0" borderId="98" xfId="1" applyFont="1" applyBorder="1"/>
    <xf numFmtId="0" fontId="32" fillId="0" borderId="103" xfId="0" applyFont="1" applyBorder="1">
      <alignment vertical="center"/>
    </xf>
    <xf numFmtId="0" fontId="32" fillId="0" borderId="0" xfId="0" applyFont="1">
      <alignment vertical="center"/>
    </xf>
    <xf numFmtId="0" fontId="33" fillId="0" borderId="23" xfId="1" applyFont="1" applyBorder="1"/>
    <xf numFmtId="0" fontId="33" fillId="0" borderId="24" xfId="1" applyFont="1" applyBorder="1"/>
    <xf numFmtId="0" fontId="32" fillId="0" borderId="27" xfId="0" applyFont="1" applyBorder="1">
      <alignment vertical="center"/>
    </xf>
    <xf numFmtId="0" fontId="33" fillId="0" borderId="126" xfId="1" applyFont="1" applyBorder="1"/>
    <xf numFmtId="0" fontId="33" fillId="0" borderId="127" xfId="1" applyFont="1" applyBorder="1"/>
    <xf numFmtId="0" fontId="32" fillId="0" borderId="104" xfId="2" applyFont="1" applyBorder="1">
      <alignment vertical="center"/>
    </xf>
    <xf numFmtId="0" fontId="32" fillId="0" borderId="80" xfId="2" applyFont="1" applyBorder="1">
      <alignment vertical="center"/>
    </xf>
    <xf numFmtId="0" fontId="32" fillId="0" borderId="98" xfId="0" applyFont="1" applyBorder="1">
      <alignment vertical="center"/>
    </xf>
    <xf numFmtId="38" fontId="33" fillId="0" borderId="0" xfId="0" applyNumberFormat="1" applyFont="1">
      <alignment vertical="center"/>
    </xf>
    <xf numFmtId="0" fontId="32" fillId="0" borderId="126" xfId="0" applyFont="1" applyBorder="1" applyAlignment="1">
      <alignment horizontal="right" vertical="center"/>
    </xf>
    <xf numFmtId="38" fontId="33" fillId="0" borderId="128" xfId="0" applyNumberFormat="1" applyFont="1" applyBorder="1">
      <alignment vertical="center"/>
    </xf>
    <xf numFmtId="0" fontId="32" fillId="0" borderId="98" xfId="0" applyFont="1" applyBorder="1" applyAlignment="1">
      <alignment horizontal="right" vertical="center"/>
    </xf>
    <xf numFmtId="0" fontId="33" fillId="0" borderId="99" xfId="0" applyFont="1" applyBorder="1">
      <alignment vertical="center"/>
    </xf>
    <xf numFmtId="0" fontId="32" fillId="0" borderId="26" xfId="0" applyFont="1" applyBorder="1" applyAlignment="1">
      <alignment horizontal="right" vertical="center"/>
    </xf>
    <xf numFmtId="0" fontId="33" fillId="0" borderId="0" xfId="0" applyFont="1">
      <alignment vertical="center"/>
    </xf>
    <xf numFmtId="0" fontId="33" fillId="0" borderId="0" xfId="0" applyFont="1" applyAlignment="1">
      <alignment vertical="center" textRotation="60"/>
    </xf>
    <xf numFmtId="0" fontId="33" fillId="0" borderId="35" xfId="0" applyFont="1" applyBorder="1" applyAlignment="1">
      <alignment horizontal="center" vertical="center"/>
    </xf>
    <xf numFmtId="0" fontId="33" fillId="0" borderId="126" xfId="0" applyFont="1" applyBorder="1">
      <alignment vertical="center"/>
    </xf>
    <xf numFmtId="182" fontId="33" fillId="0" borderId="129" xfId="0" applyNumberFormat="1" applyFont="1" applyBorder="1">
      <alignment vertical="center"/>
    </xf>
    <xf numFmtId="0" fontId="33" fillId="0" borderId="104" xfId="0" applyFont="1" applyBorder="1">
      <alignment vertical="center"/>
    </xf>
    <xf numFmtId="182" fontId="33" fillId="0" borderId="130" xfId="0" applyNumberFormat="1" applyFont="1" applyBorder="1">
      <alignment vertical="center"/>
    </xf>
    <xf numFmtId="0" fontId="34" fillId="4" borderId="50" xfId="1" applyFont="1" applyFill="1" applyBorder="1" applyAlignment="1">
      <alignment vertical="center"/>
    </xf>
    <xf numFmtId="0" fontId="34" fillId="4" borderId="61" xfId="1" applyFont="1" applyFill="1" applyBorder="1" applyAlignment="1">
      <alignment vertical="center"/>
    </xf>
    <xf numFmtId="0" fontId="34" fillId="4" borderId="60" xfId="1" applyFont="1" applyFill="1" applyBorder="1" applyAlignment="1">
      <alignment vertical="center"/>
    </xf>
    <xf numFmtId="0" fontId="34" fillId="4" borderId="29" xfId="1" applyFont="1" applyFill="1" applyBorder="1" applyAlignment="1">
      <alignment vertical="center"/>
    </xf>
    <xf numFmtId="0" fontId="34" fillId="4" borderId="29" xfId="1" applyFont="1" applyFill="1" applyBorder="1" applyAlignment="1">
      <alignment horizontal="right" vertical="center"/>
    </xf>
    <xf numFmtId="0" fontId="34" fillId="4" borderId="95" xfId="1" applyFont="1" applyFill="1" applyBorder="1" applyAlignment="1">
      <alignment vertical="center"/>
    </xf>
    <xf numFmtId="0" fontId="34" fillId="4" borderId="95" xfId="1" applyFont="1" applyFill="1" applyBorder="1" applyAlignment="1">
      <alignment horizontal="right" vertical="center"/>
    </xf>
    <xf numFmtId="3" fontId="33" fillId="0" borderId="14" xfId="6" applyNumberFormat="1" applyFont="1" applyBorder="1" applyAlignment="1">
      <alignment textRotation="45" wrapText="1"/>
    </xf>
    <xf numFmtId="3" fontId="33" fillId="0" borderId="34" xfId="6" applyNumberFormat="1" applyFont="1" applyBorder="1" applyAlignment="1">
      <alignment vertical="center" textRotation="45"/>
    </xf>
    <xf numFmtId="0" fontId="36" fillId="0" borderId="63" xfId="0" applyFont="1" applyBorder="1">
      <alignment vertical="center"/>
    </xf>
    <xf numFmtId="0" fontId="36" fillId="0" borderId="34" xfId="6" applyFont="1" applyBorder="1">
      <alignment vertical="center"/>
    </xf>
    <xf numFmtId="0" fontId="36" fillId="0" borderId="0" xfId="0" applyFont="1">
      <alignment vertical="center"/>
    </xf>
    <xf numFmtId="0" fontId="36" fillId="0" borderId="0" xfId="6" applyFont="1">
      <alignment vertical="center"/>
    </xf>
    <xf numFmtId="0" fontId="33" fillId="0" borderId="16" xfId="0" applyFont="1" applyBorder="1">
      <alignment vertical="center"/>
    </xf>
    <xf numFmtId="0" fontId="33" fillId="0" borderId="1" xfId="0" applyFont="1" applyBorder="1">
      <alignment vertical="center"/>
    </xf>
    <xf numFmtId="0" fontId="33" fillId="0" borderId="157" xfId="0" applyFont="1" applyBorder="1">
      <alignment vertical="center"/>
    </xf>
    <xf numFmtId="0" fontId="33" fillId="0" borderId="78" xfId="0" applyFont="1" applyBorder="1">
      <alignment vertical="center"/>
    </xf>
    <xf numFmtId="0" fontId="10" fillId="0" borderId="12" xfId="1" applyFont="1" applyBorder="1" applyAlignment="1">
      <alignment vertical="center"/>
    </xf>
    <xf numFmtId="0" fontId="37" fillId="4" borderId="23" xfId="1" applyFont="1" applyFill="1" applyBorder="1" applyAlignment="1">
      <alignment horizontal="left" vertical="center"/>
    </xf>
    <xf numFmtId="0" fontId="38" fillId="4" borderId="0" xfId="0" applyFont="1" applyFill="1">
      <alignment vertical="center"/>
    </xf>
    <xf numFmtId="0" fontId="2" fillId="4" borderId="0" xfId="1" applyFill="1"/>
    <xf numFmtId="176" fontId="2" fillId="4" borderId="0" xfId="1" applyNumberFormat="1" applyFill="1"/>
    <xf numFmtId="0" fontId="38" fillId="0" borderId="0" xfId="0" applyFont="1">
      <alignment vertical="center"/>
    </xf>
    <xf numFmtId="0" fontId="39" fillId="4" borderId="0" xfId="1" applyFont="1" applyFill="1" applyAlignment="1">
      <alignment vertical="center" wrapText="1"/>
    </xf>
    <xf numFmtId="0" fontId="2" fillId="4" borderId="24" xfId="1" applyFill="1" applyBorder="1"/>
    <xf numFmtId="0" fontId="37" fillId="4" borderId="26" xfId="1" applyFont="1" applyFill="1" applyBorder="1" applyAlignment="1">
      <alignment horizontal="left" vertical="center"/>
    </xf>
    <xf numFmtId="0" fontId="37" fillId="4" borderId="28" xfId="1" applyFont="1" applyFill="1" applyBorder="1" applyAlignment="1">
      <alignment horizontal="left" vertical="center"/>
    </xf>
    <xf numFmtId="0" fontId="2" fillId="4" borderId="29" xfId="1" applyFill="1" applyBorder="1"/>
    <xf numFmtId="0" fontId="38" fillId="4" borderId="27" xfId="0" applyFont="1" applyFill="1" applyBorder="1">
      <alignment vertical="center"/>
    </xf>
    <xf numFmtId="0" fontId="38" fillId="0" borderId="174" xfId="0" applyFont="1" applyBorder="1" applyAlignment="1">
      <alignment vertical="center" shrinkToFit="1"/>
    </xf>
    <xf numFmtId="0" fontId="38" fillId="0" borderId="175" xfId="0" applyFont="1" applyBorder="1" applyAlignment="1">
      <alignment vertical="center" shrinkToFit="1"/>
    </xf>
    <xf numFmtId="0" fontId="40" fillId="4" borderId="0" xfId="1" applyFont="1" applyFill="1" applyAlignment="1">
      <alignment vertical="center"/>
    </xf>
    <xf numFmtId="0" fontId="41" fillId="4" borderId="0" xfId="1" applyFont="1" applyFill="1" applyAlignment="1">
      <alignment vertical="center"/>
    </xf>
    <xf numFmtId="0" fontId="40" fillId="4" borderId="0" xfId="1" applyFont="1" applyFill="1" applyAlignment="1">
      <alignment horizontal="left" vertical="center"/>
    </xf>
    <xf numFmtId="0" fontId="42" fillId="4" borderId="0" xfId="1" applyFont="1" applyFill="1" applyAlignment="1">
      <alignment vertical="center"/>
    </xf>
    <xf numFmtId="0" fontId="38" fillId="4" borderId="29" xfId="0" applyFont="1" applyFill="1" applyBorder="1">
      <alignment vertical="center"/>
    </xf>
    <xf numFmtId="0" fontId="10" fillId="4" borderId="26" xfId="0" applyFont="1" applyFill="1" applyBorder="1">
      <alignment vertical="center"/>
    </xf>
    <xf numFmtId="0" fontId="43" fillId="0" borderId="0" xfId="6" applyFont="1">
      <alignment vertical="center"/>
    </xf>
    <xf numFmtId="0" fontId="2" fillId="0" borderId="0" xfId="6">
      <alignment vertical="center"/>
    </xf>
    <xf numFmtId="0" fontId="44" fillId="7" borderId="0" xfId="6" applyFont="1" applyFill="1">
      <alignment vertical="center"/>
    </xf>
    <xf numFmtId="0" fontId="2" fillId="7" borderId="0" xfId="6" applyFill="1">
      <alignment vertical="center"/>
    </xf>
    <xf numFmtId="0" fontId="47" fillId="0" borderId="0" xfId="6" applyFont="1">
      <alignment vertical="center"/>
    </xf>
    <xf numFmtId="0" fontId="14" fillId="7" borderId="34" xfId="1" applyFont="1" applyFill="1" applyBorder="1" applyAlignment="1">
      <alignment horizontal="center" vertical="center" wrapText="1"/>
    </xf>
    <xf numFmtId="179" fontId="13" fillId="7" borderId="34" xfId="1" applyNumberFormat="1" applyFont="1" applyFill="1" applyBorder="1" applyAlignment="1" applyProtection="1">
      <alignment horizontal="center" vertical="center" shrinkToFit="1"/>
      <protection locked="0"/>
    </xf>
    <xf numFmtId="0" fontId="13" fillId="7" borderId="34" xfId="1" applyFont="1" applyFill="1" applyBorder="1" applyAlignment="1">
      <alignment horizontal="center" vertical="center"/>
    </xf>
    <xf numFmtId="0" fontId="14" fillId="7" borderId="13" xfId="1" applyFont="1" applyFill="1" applyBorder="1" applyAlignment="1">
      <alignment horizontal="center" vertical="center" wrapText="1"/>
    </xf>
    <xf numFmtId="0" fontId="2" fillId="7" borderId="34" xfId="6" applyFill="1" applyBorder="1">
      <alignment vertical="center"/>
    </xf>
    <xf numFmtId="0" fontId="14" fillId="7" borderId="34" xfId="1" applyFont="1" applyFill="1" applyBorder="1" applyAlignment="1">
      <alignment horizontal="center" vertical="center"/>
    </xf>
    <xf numFmtId="0" fontId="2" fillId="7" borderId="34" xfId="6" applyFill="1" applyBorder="1" applyAlignment="1">
      <alignment horizontal="center" vertical="center"/>
    </xf>
    <xf numFmtId="0" fontId="6" fillId="7" borderId="34" xfId="1" applyFont="1" applyFill="1" applyBorder="1" applyAlignment="1">
      <alignment horizontal="center" vertical="center"/>
    </xf>
    <xf numFmtId="179" fontId="13" fillId="7" borderId="34" xfId="1" applyNumberFormat="1" applyFont="1" applyFill="1" applyBorder="1" applyAlignment="1" applyProtection="1">
      <alignment horizontal="center" vertical="center" shrinkToFit="1"/>
      <protection hidden="1"/>
    </xf>
    <xf numFmtId="0" fontId="14" fillId="7" borderId="0" xfId="1" applyFont="1" applyFill="1" applyAlignment="1">
      <alignment horizontal="center" vertical="center" wrapText="1"/>
    </xf>
    <xf numFmtId="0" fontId="10" fillId="7" borderId="34" xfId="1" applyFont="1" applyFill="1" applyBorder="1" applyAlignment="1">
      <alignment horizontal="left" vertical="center"/>
    </xf>
    <xf numFmtId="0" fontId="6" fillId="7" borderId="0" xfId="1" applyFont="1" applyFill="1" applyAlignment="1">
      <alignment horizontal="center" vertical="center"/>
    </xf>
    <xf numFmtId="179" fontId="13" fillId="7" borderId="0" xfId="1" applyNumberFormat="1" applyFont="1" applyFill="1" applyAlignment="1" applyProtection="1">
      <alignment horizontal="center" vertical="center" shrinkToFit="1"/>
      <protection hidden="1"/>
    </xf>
    <xf numFmtId="0" fontId="2" fillId="7" borderId="0" xfId="6" applyFill="1" applyAlignment="1">
      <alignment horizontal="center" vertical="center"/>
    </xf>
    <xf numFmtId="0" fontId="14" fillId="7" borderId="25" xfId="1" applyFont="1" applyFill="1" applyBorder="1" applyAlignment="1">
      <alignment horizontal="center" vertical="center" wrapText="1"/>
    </xf>
    <xf numFmtId="0" fontId="10" fillId="4" borderId="34" xfId="1" applyFont="1" applyFill="1" applyBorder="1" applyAlignment="1">
      <alignment horizontal="left" vertical="center"/>
    </xf>
    <xf numFmtId="0" fontId="2" fillId="0" borderId="34" xfId="6" applyBorder="1">
      <alignment vertical="center"/>
    </xf>
    <xf numFmtId="0" fontId="14" fillId="7" borderId="0" xfId="1" applyFont="1" applyFill="1" applyAlignment="1">
      <alignment horizontal="center" vertical="center"/>
    </xf>
    <xf numFmtId="9" fontId="2" fillId="0" borderId="34" xfId="6" applyNumberFormat="1" applyBorder="1" applyAlignment="1">
      <alignment horizontal="right" vertical="center"/>
    </xf>
    <xf numFmtId="0" fontId="48" fillId="0" borderId="0" xfId="6" applyFont="1">
      <alignment vertical="center"/>
    </xf>
    <xf numFmtId="0" fontId="48" fillId="7" borderId="0" xfId="6" applyFont="1" applyFill="1">
      <alignment vertical="center"/>
    </xf>
    <xf numFmtId="0" fontId="10" fillId="4" borderId="34" xfId="1" applyFont="1" applyFill="1" applyBorder="1" applyAlignment="1">
      <alignment horizontal="left" vertical="center" wrapText="1"/>
    </xf>
    <xf numFmtId="0" fontId="49" fillId="0" borderId="34" xfId="6" applyFont="1" applyBorder="1">
      <alignment vertical="center"/>
    </xf>
    <xf numFmtId="0" fontId="10" fillId="7" borderId="34" xfId="1" applyFont="1" applyFill="1" applyBorder="1" applyAlignment="1">
      <alignment horizontal="left" vertical="center" wrapText="1"/>
    </xf>
    <xf numFmtId="0" fontId="49" fillId="7" borderId="34" xfId="6" applyFont="1" applyFill="1" applyBorder="1">
      <alignment vertical="center"/>
    </xf>
    <xf numFmtId="0" fontId="10" fillId="4" borderId="0" xfId="1" applyFont="1" applyFill="1" applyAlignment="1">
      <alignment horizontal="left" vertical="center"/>
    </xf>
    <xf numFmtId="0" fontId="10" fillId="7" borderId="0" xfId="1" applyFont="1" applyFill="1" applyAlignment="1">
      <alignment horizontal="left" vertical="center"/>
    </xf>
    <xf numFmtId="0" fontId="51" fillId="4" borderId="0" xfId="6" applyFont="1" applyFill="1">
      <alignment vertical="center"/>
    </xf>
    <xf numFmtId="0" fontId="57" fillId="4" borderId="0" xfId="6" applyFont="1" applyFill="1" applyAlignment="1">
      <alignment horizontal="center" vertical="center"/>
    </xf>
    <xf numFmtId="0" fontId="58" fillId="4" borderId="0" xfId="6" applyFont="1" applyFill="1">
      <alignment vertical="center"/>
    </xf>
    <xf numFmtId="0" fontId="2" fillId="4" borderId="0" xfId="6" applyFill="1">
      <alignment vertical="center"/>
    </xf>
    <xf numFmtId="176" fontId="59" fillId="4" borderId="0" xfId="6" applyNumberFormat="1" applyFont="1" applyFill="1" applyAlignment="1">
      <alignment horizontal="center" vertical="center"/>
    </xf>
    <xf numFmtId="0" fontId="2" fillId="4" borderId="0" xfId="6" applyFill="1" applyAlignment="1">
      <alignment horizontal="center" vertical="center"/>
    </xf>
    <xf numFmtId="0" fontId="60" fillId="4" borderId="0" xfId="6" applyFont="1" applyFill="1">
      <alignment vertical="center"/>
    </xf>
    <xf numFmtId="0" fontId="59" fillId="0" borderId="31" xfId="6" applyFont="1" applyBorder="1" applyAlignment="1">
      <alignment horizontal="center" vertical="center"/>
    </xf>
    <xf numFmtId="0" fontId="59" fillId="0" borderId="32" xfId="6" applyFont="1" applyBorder="1" applyAlignment="1" applyProtection="1">
      <alignment horizontal="center" vertical="center"/>
      <protection locked="0"/>
    </xf>
    <xf numFmtId="0" fontId="59" fillId="0" borderId="32" xfId="6" applyFont="1" applyBorder="1">
      <alignment vertical="center"/>
    </xf>
    <xf numFmtId="0" fontId="59" fillId="0" borderId="33" xfId="6" applyFont="1" applyBorder="1">
      <alignment vertical="center"/>
    </xf>
    <xf numFmtId="176" fontId="59" fillId="0" borderId="0" xfId="6" applyNumberFormat="1" applyFont="1">
      <alignment vertical="center"/>
    </xf>
    <xf numFmtId="0" fontId="59" fillId="4" borderId="0" xfId="6" applyFont="1" applyFill="1" applyAlignment="1">
      <alignment horizontal="center" vertical="center"/>
    </xf>
    <xf numFmtId="0" fontId="59" fillId="4" borderId="181" xfId="6" applyFont="1" applyFill="1" applyBorder="1" applyAlignment="1">
      <alignment horizontal="center" vertical="center"/>
    </xf>
    <xf numFmtId="0" fontId="59" fillId="4" borderId="8" xfId="6" applyFont="1" applyFill="1" applyBorder="1" applyAlignment="1">
      <alignment horizontal="center" vertical="center"/>
    </xf>
    <xf numFmtId="0" fontId="59" fillId="4" borderId="6" xfId="6" applyFont="1" applyFill="1" applyBorder="1" applyAlignment="1" applyProtection="1">
      <alignment horizontal="center" vertical="center"/>
      <protection locked="0"/>
    </xf>
    <xf numFmtId="0" fontId="59" fillId="4" borderId="9" xfId="6" applyFont="1" applyFill="1" applyBorder="1">
      <alignment vertical="center"/>
    </xf>
    <xf numFmtId="0" fontId="59" fillId="4" borderId="182" xfId="6" applyFont="1" applyFill="1" applyBorder="1" applyAlignment="1">
      <alignment horizontal="center" vertical="center"/>
    </xf>
    <xf numFmtId="0" fontId="59" fillId="0" borderId="182" xfId="6" applyFont="1" applyBorder="1" applyAlignment="1">
      <alignment horizontal="center" vertical="center"/>
    </xf>
    <xf numFmtId="0" fontId="59" fillId="0" borderId="184" xfId="6" applyFont="1" applyBorder="1" applyAlignment="1">
      <alignment horizontal="center" vertical="center"/>
    </xf>
    <xf numFmtId="176" fontId="59" fillId="4" borderId="16" xfId="6" applyNumberFormat="1" applyFont="1" applyFill="1" applyBorder="1" applyAlignment="1" applyProtection="1">
      <alignment horizontal="center" vertical="center"/>
      <protection locked="0"/>
    </xf>
    <xf numFmtId="0" fontId="59" fillId="4" borderId="1" xfId="6" applyFont="1" applyFill="1" applyBorder="1" applyAlignment="1">
      <alignment horizontal="center" vertical="center"/>
    </xf>
    <xf numFmtId="177" fontId="2" fillId="4" borderId="16" xfId="6" applyNumberFormat="1" applyFill="1" applyBorder="1" applyAlignment="1">
      <alignment horizontal="right" vertical="center"/>
    </xf>
    <xf numFmtId="0" fontId="2" fillId="4" borderId="17" xfId="6" applyFill="1" applyBorder="1" applyAlignment="1">
      <alignment horizontal="center" vertical="center"/>
    </xf>
    <xf numFmtId="177" fontId="2" fillId="4" borderId="0" xfId="6" applyNumberFormat="1" applyFill="1" applyAlignment="1">
      <alignment horizontal="right" vertical="center"/>
    </xf>
    <xf numFmtId="0" fontId="2" fillId="4" borderId="33" xfId="6" applyFill="1" applyBorder="1">
      <alignment vertical="center"/>
    </xf>
    <xf numFmtId="201" fontId="2" fillId="0" borderId="0" xfId="6" applyNumberFormat="1">
      <alignment vertical="center"/>
    </xf>
    <xf numFmtId="0" fontId="2" fillId="4" borderId="9" xfId="6" applyFill="1" applyBorder="1">
      <alignment vertical="center"/>
    </xf>
    <xf numFmtId="0" fontId="2" fillId="4" borderId="15" xfId="6" applyFill="1" applyBorder="1">
      <alignment vertical="center"/>
    </xf>
    <xf numFmtId="0" fontId="2" fillId="4" borderId="22" xfId="6" applyFill="1" applyBorder="1">
      <alignment vertical="center"/>
    </xf>
    <xf numFmtId="0" fontId="57" fillId="4" borderId="0" xfId="6" applyFont="1" applyFill="1" applyAlignment="1">
      <alignment horizontal="center"/>
    </xf>
    <xf numFmtId="0" fontId="60" fillId="0" borderId="0" xfId="6" applyFont="1">
      <alignment vertical="center"/>
    </xf>
    <xf numFmtId="201" fontId="2" fillId="0" borderId="34" xfId="6" applyNumberFormat="1" applyBorder="1">
      <alignment vertical="center"/>
    </xf>
    <xf numFmtId="0" fontId="2" fillId="0" borderId="0" xfId="6" applyAlignment="1">
      <alignment horizontal="right" vertical="center"/>
    </xf>
    <xf numFmtId="0" fontId="37" fillId="0" borderId="189" xfId="6" applyFont="1" applyBorder="1" applyAlignment="1">
      <alignment horizontal="center" vertical="center"/>
    </xf>
    <xf numFmtId="38" fontId="60" fillId="0" borderId="36" xfId="6" applyNumberFormat="1" applyFont="1" applyBorder="1" applyAlignment="1">
      <alignment horizontal="center" vertical="center"/>
    </xf>
    <xf numFmtId="38" fontId="60" fillId="0" borderId="176" xfId="6" applyNumberFormat="1" applyFont="1" applyBorder="1" applyAlignment="1">
      <alignment horizontal="center" vertical="center"/>
    </xf>
    <xf numFmtId="38" fontId="60" fillId="0" borderId="38" xfId="6" applyNumberFormat="1" applyFont="1" applyBorder="1" applyAlignment="1">
      <alignment horizontal="center" vertical="center"/>
    </xf>
    <xf numFmtId="0" fontId="37" fillId="0" borderId="190" xfId="6" applyFont="1" applyBorder="1" applyAlignment="1">
      <alignment horizontal="center" vertical="center"/>
    </xf>
    <xf numFmtId="0" fontId="37" fillId="0" borderId="191" xfId="6" applyFont="1" applyBorder="1" applyAlignment="1">
      <alignment horizontal="center" vertical="center"/>
    </xf>
    <xf numFmtId="38" fontId="60" fillId="0" borderId="192" xfId="6" applyNumberFormat="1" applyFont="1" applyBorder="1" applyAlignment="1">
      <alignment horizontal="center" vertical="center"/>
    </xf>
    <xf numFmtId="38" fontId="60" fillId="0" borderId="193" xfId="6" applyNumberFormat="1" applyFont="1" applyBorder="1" applyAlignment="1">
      <alignment horizontal="center" vertical="center"/>
    </xf>
    <xf numFmtId="38" fontId="60" fillId="0" borderId="194" xfId="6" applyNumberFormat="1" applyFont="1" applyBorder="1" applyAlignment="1">
      <alignment horizontal="center" vertical="center"/>
    </xf>
    <xf numFmtId="38" fontId="68" fillId="9" borderId="29" xfId="10" applyFont="1" applyFill="1" applyBorder="1" applyAlignment="1" applyProtection="1">
      <alignment horizontal="right" vertical="center"/>
    </xf>
    <xf numFmtId="0" fontId="66" fillId="0" borderId="30" xfId="6" applyFont="1" applyBorder="1" applyAlignment="1">
      <alignment horizontal="right" vertical="center"/>
    </xf>
    <xf numFmtId="38" fontId="68" fillId="9" borderId="14" xfId="10" applyFont="1" applyFill="1" applyBorder="1" applyAlignment="1" applyProtection="1">
      <alignment horizontal="right" vertical="center"/>
    </xf>
    <xf numFmtId="0" fontId="66" fillId="0" borderId="13" xfId="6" applyFont="1" applyBorder="1" applyAlignment="1">
      <alignment horizontal="right" vertical="center"/>
    </xf>
    <xf numFmtId="0" fontId="66" fillId="0" borderId="34" xfId="6" applyFont="1" applyBorder="1" applyAlignment="1">
      <alignment horizontal="center" vertical="center" wrapText="1"/>
    </xf>
    <xf numFmtId="38" fontId="68" fillId="9" borderId="12" xfId="10" applyFont="1" applyFill="1" applyBorder="1" applyAlignment="1" applyProtection="1">
      <alignment horizontal="center" vertical="center"/>
    </xf>
    <xf numFmtId="38" fontId="68" fillId="4" borderId="14" xfId="10" applyFont="1" applyFill="1" applyBorder="1" applyAlignment="1" applyProtection="1">
      <alignment horizontal="center" vertical="center" wrapText="1"/>
    </xf>
    <xf numFmtId="38" fontId="68" fillId="9" borderId="13" xfId="10" applyFont="1" applyFill="1" applyBorder="1" applyAlignment="1" applyProtection="1">
      <alignment horizontal="center" vertical="center"/>
    </xf>
    <xf numFmtId="38" fontId="68" fillId="4" borderId="14" xfId="10" applyFont="1" applyFill="1" applyBorder="1" applyAlignment="1" applyProtection="1">
      <alignment horizontal="center" vertical="center"/>
    </xf>
    <xf numFmtId="0" fontId="68" fillId="9" borderId="195" xfId="10" applyNumberFormat="1" applyFont="1" applyFill="1" applyBorder="1" applyAlignment="1" applyProtection="1">
      <alignment horizontal="right" vertical="center"/>
    </xf>
    <xf numFmtId="38" fontId="68" fillId="9" borderId="14" xfId="10" applyFont="1" applyFill="1" applyBorder="1" applyAlignment="1" applyProtection="1">
      <alignment vertical="center"/>
    </xf>
    <xf numFmtId="38" fontId="68" fillId="9" borderId="14" xfId="10" applyFont="1" applyFill="1" applyBorder="1" applyAlignment="1" applyProtection="1">
      <alignment horizontal="center" vertical="center"/>
    </xf>
    <xf numFmtId="0" fontId="59" fillId="4" borderId="5" xfId="6" applyFont="1" applyFill="1" applyBorder="1" applyAlignment="1">
      <alignment horizontal="center" vertical="center" wrapText="1"/>
    </xf>
    <xf numFmtId="0" fontId="59" fillId="4" borderId="6" xfId="6" applyFont="1" applyFill="1" applyBorder="1" applyAlignment="1">
      <alignment horizontal="center" vertical="center"/>
    </xf>
    <xf numFmtId="0" fontId="59" fillId="4" borderId="9" xfId="6" applyFont="1" applyFill="1" applyBorder="1" applyAlignment="1">
      <alignment horizontal="center" vertical="center"/>
    </xf>
    <xf numFmtId="0" fontId="2" fillId="4" borderId="5" xfId="6" applyFill="1" applyBorder="1" applyAlignment="1">
      <alignment horizontal="center" vertical="center"/>
    </xf>
    <xf numFmtId="0" fontId="2" fillId="4" borderId="9" xfId="6" applyFill="1" applyBorder="1" applyAlignment="1">
      <alignment horizontal="center" vertical="center"/>
    </xf>
    <xf numFmtId="0" fontId="50" fillId="4" borderId="0" xfId="6" applyFont="1" applyFill="1" applyAlignment="1">
      <alignment horizontal="center" vertical="center" wrapText="1"/>
    </xf>
    <xf numFmtId="0" fontId="52" fillId="8" borderId="178" xfId="6" applyFont="1" applyFill="1" applyBorder="1" applyAlignment="1">
      <alignment horizontal="left" vertical="center" wrapText="1"/>
    </xf>
    <xf numFmtId="0" fontId="52" fillId="8" borderId="179" xfId="6" applyFont="1" applyFill="1" applyBorder="1" applyAlignment="1">
      <alignment horizontal="left" vertical="center" wrapText="1"/>
    </xf>
    <xf numFmtId="0" fontId="52" fillId="8" borderId="180" xfId="6" applyFont="1" applyFill="1" applyBorder="1" applyAlignment="1">
      <alignment horizontal="left" vertical="center" wrapText="1"/>
    </xf>
    <xf numFmtId="0" fontId="2" fillId="4" borderId="0" xfId="6" applyFill="1" applyAlignment="1">
      <alignment horizontal="center" vertical="center"/>
    </xf>
    <xf numFmtId="0" fontId="59" fillId="4" borderId="14" xfId="6" applyFont="1" applyFill="1" applyBorder="1" applyAlignment="1">
      <alignment horizontal="center" vertical="center"/>
    </xf>
    <xf numFmtId="0" fontId="59" fillId="4" borderId="12" xfId="6" applyFont="1" applyFill="1" applyBorder="1" applyAlignment="1">
      <alignment horizontal="center" vertical="center"/>
    </xf>
    <xf numFmtId="0" fontId="59" fillId="4" borderId="15" xfId="6" applyFont="1" applyFill="1" applyBorder="1" applyAlignment="1">
      <alignment horizontal="center" vertical="center"/>
    </xf>
    <xf numFmtId="200" fontId="59" fillId="4" borderId="34" xfId="6" applyNumberFormat="1" applyFont="1" applyFill="1" applyBorder="1" applyAlignment="1" applyProtection="1">
      <alignment horizontal="center" vertical="center"/>
      <protection locked="0"/>
    </xf>
    <xf numFmtId="200" fontId="59" fillId="4" borderId="183" xfId="6" applyNumberFormat="1" applyFont="1" applyFill="1" applyBorder="1" applyAlignment="1" applyProtection="1">
      <alignment horizontal="center" vertical="center"/>
      <protection locked="0"/>
    </xf>
    <xf numFmtId="0" fontId="59" fillId="4" borderId="34" xfId="6" applyFont="1" applyFill="1" applyBorder="1" applyAlignment="1" applyProtection="1">
      <alignment horizontal="center" vertical="center" shrinkToFit="1"/>
      <protection locked="0"/>
    </xf>
    <xf numFmtId="0" fontId="59" fillId="4" borderId="183" xfId="6" applyFont="1" applyFill="1" applyBorder="1" applyAlignment="1" applyProtection="1">
      <alignment horizontal="center" vertical="center" shrinkToFit="1"/>
      <protection locked="0"/>
    </xf>
    <xf numFmtId="0" fontId="61" fillId="4" borderId="10" xfId="6" applyFont="1" applyFill="1" applyBorder="1" applyAlignment="1">
      <alignment horizontal="left" vertical="center" wrapText="1"/>
    </xf>
    <xf numFmtId="0" fontId="61" fillId="4" borderId="0" xfId="6" applyFont="1" applyFill="1" applyAlignment="1">
      <alignment horizontal="left" vertical="center" wrapText="1"/>
    </xf>
    <xf numFmtId="0" fontId="62" fillId="4" borderId="0" xfId="6" applyFont="1" applyFill="1" applyAlignment="1">
      <alignment horizontal="left" vertical="center" wrapText="1"/>
    </xf>
    <xf numFmtId="0" fontId="59" fillId="4" borderId="185" xfId="6" applyFont="1" applyFill="1" applyBorder="1" applyAlignment="1" applyProtection="1">
      <alignment horizontal="center" vertical="center" shrinkToFit="1"/>
      <protection locked="0"/>
    </xf>
    <xf numFmtId="0" fontId="59" fillId="4" borderId="186" xfId="6" applyFont="1" applyFill="1" applyBorder="1" applyAlignment="1" applyProtection="1">
      <alignment horizontal="center" vertical="center" shrinkToFit="1"/>
      <protection locked="0"/>
    </xf>
    <xf numFmtId="176" fontId="59" fillId="4" borderId="1" xfId="6" applyNumberFormat="1" applyFont="1" applyFill="1" applyBorder="1" applyAlignment="1" applyProtection="1">
      <alignment horizontal="center" vertical="center"/>
      <protection locked="0"/>
    </xf>
    <xf numFmtId="176" fontId="59" fillId="4" borderId="17" xfId="6" applyNumberFormat="1" applyFont="1" applyFill="1" applyBorder="1" applyAlignment="1" applyProtection="1">
      <alignment horizontal="center" vertical="center"/>
      <protection locked="0"/>
    </xf>
    <xf numFmtId="0" fontId="59" fillId="4" borderId="6" xfId="6" applyFont="1" applyFill="1" applyBorder="1" applyAlignment="1">
      <alignment horizontal="center" vertical="center" wrapText="1"/>
    </xf>
    <xf numFmtId="0" fontId="59" fillId="4" borderId="9" xfId="6" applyFont="1" applyFill="1" applyBorder="1" applyAlignment="1">
      <alignment horizontal="center" vertical="center" wrapText="1"/>
    </xf>
    <xf numFmtId="0" fontId="59" fillId="4" borderId="36" xfId="6" applyFont="1" applyFill="1" applyBorder="1" applyAlignment="1">
      <alignment horizontal="center" vertical="center"/>
    </xf>
    <xf numFmtId="0" fontId="2" fillId="0" borderId="37" xfId="6" applyBorder="1" applyAlignment="1">
      <alignment horizontal="center" vertical="center"/>
    </xf>
    <xf numFmtId="177" fontId="59" fillId="0" borderId="37" xfId="6" applyNumberFormat="1" applyFont="1" applyBorder="1" applyAlignment="1">
      <alignment horizontal="center" vertical="center"/>
    </xf>
    <xf numFmtId="177" fontId="59" fillId="0" borderId="176" xfId="6" applyNumberFormat="1" applyFont="1" applyBorder="1" applyAlignment="1">
      <alignment horizontal="center" vertical="center"/>
    </xf>
    <xf numFmtId="176" fontId="57" fillId="4" borderId="31" xfId="6" applyNumberFormat="1" applyFont="1" applyFill="1" applyBorder="1" applyAlignment="1">
      <alignment horizontal="center" vertical="center" wrapText="1"/>
    </xf>
    <xf numFmtId="0" fontId="51" fillId="0" borderId="32" xfId="6" applyFont="1" applyBorder="1" applyAlignment="1">
      <alignment horizontal="center" vertical="center" wrapText="1"/>
    </xf>
    <xf numFmtId="176" fontId="57" fillId="4" borderId="176" xfId="6" applyNumberFormat="1" applyFont="1" applyFill="1" applyBorder="1" applyAlignment="1" applyProtection="1">
      <alignment horizontal="center" vertical="center" wrapText="1"/>
      <protection locked="0"/>
    </xf>
    <xf numFmtId="0" fontId="51" fillId="0" borderId="32" xfId="6" applyFont="1" applyBorder="1" applyAlignment="1" applyProtection="1">
      <alignment horizontal="center" vertical="center"/>
      <protection locked="0"/>
    </xf>
    <xf numFmtId="0" fontId="51" fillId="0" borderId="33" xfId="6" applyFont="1" applyBorder="1" applyProtection="1">
      <alignment vertical="center"/>
      <protection locked="0"/>
    </xf>
    <xf numFmtId="0" fontId="59" fillId="4" borderId="181" xfId="6" applyFont="1" applyFill="1" applyBorder="1" applyAlignment="1">
      <alignment horizontal="center" vertical="center"/>
    </xf>
    <xf numFmtId="0" fontId="2" fillId="0" borderId="187" xfId="6" applyBorder="1" applyAlignment="1">
      <alignment horizontal="center" vertical="center"/>
    </xf>
    <xf numFmtId="0" fontId="59" fillId="0" borderId="187" xfId="6" applyFont="1" applyBorder="1" applyAlignment="1" applyProtection="1">
      <alignment horizontal="center" vertical="center"/>
      <protection locked="0"/>
    </xf>
    <xf numFmtId="0" fontId="2" fillId="0" borderId="187" xfId="6" applyBorder="1" applyProtection="1">
      <alignment vertical="center"/>
      <protection locked="0"/>
    </xf>
    <xf numFmtId="0" fontId="2" fillId="0" borderId="8" xfId="6" applyBorder="1" applyProtection="1">
      <alignment vertical="center"/>
      <protection locked="0"/>
    </xf>
    <xf numFmtId="0" fontId="59" fillId="4" borderId="182" xfId="6" applyFont="1" applyFill="1" applyBorder="1" applyAlignment="1">
      <alignment horizontal="center" vertical="center"/>
    </xf>
    <xf numFmtId="0" fontId="2" fillId="0" borderId="34" xfId="6" applyBorder="1" applyAlignment="1">
      <alignment horizontal="center" vertical="center"/>
    </xf>
    <xf numFmtId="0" fontId="59" fillId="0" borderId="34" xfId="6" applyFont="1" applyBorder="1" applyAlignment="1" applyProtection="1">
      <alignment horizontal="center" vertical="center"/>
      <protection locked="0"/>
    </xf>
    <xf numFmtId="0" fontId="2" fillId="0" borderId="34" xfId="6" applyBorder="1" applyProtection="1">
      <alignment vertical="center"/>
      <protection locked="0"/>
    </xf>
    <xf numFmtId="0" fontId="2" fillId="0" borderId="14" xfId="6" applyBorder="1" applyProtection="1">
      <alignment vertical="center"/>
      <protection locked="0"/>
    </xf>
    <xf numFmtId="0" fontId="59" fillId="4" borderId="184" xfId="6" applyFont="1" applyFill="1" applyBorder="1" applyAlignment="1">
      <alignment horizontal="center" vertical="center"/>
    </xf>
    <xf numFmtId="0" fontId="2" fillId="0" borderId="185" xfId="6" applyBorder="1" applyAlignment="1">
      <alignment horizontal="center" vertical="center"/>
    </xf>
    <xf numFmtId="0" fontId="59" fillId="0" borderId="185" xfId="6" applyFont="1" applyBorder="1" applyAlignment="1" applyProtection="1">
      <alignment horizontal="center" vertical="center"/>
      <protection locked="0"/>
    </xf>
    <xf numFmtId="0" fontId="2" fillId="0" borderId="185" xfId="6" applyBorder="1" applyProtection="1">
      <alignment vertical="center"/>
      <protection locked="0"/>
    </xf>
    <xf numFmtId="0" fontId="2" fillId="0" borderId="21" xfId="6" applyBorder="1" applyProtection="1">
      <alignment vertical="center"/>
      <protection locked="0"/>
    </xf>
    <xf numFmtId="0" fontId="16" fillId="0" borderId="2" xfId="1" applyFont="1" applyBorder="1" applyAlignment="1" applyProtection="1">
      <alignment horizontal="center" vertical="center"/>
      <protection locked="0"/>
    </xf>
    <xf numFmtId="0" fontId="16" fillId="0" borderId="4" xfId="1" applyFont="1" applyBorder="1" applyAlignment="1" applyProtection="1">
      <alignment horizontal="center" vertical="center"/>
      <protection locked="0"/>
    </xf>
    <xf numFmtId="0" fontId="16" fillId="0" borderId="16" xfId="1" applyFont="1" applyBorder="1" applyAlignment="1" applyProtection="1">
      <alignment horizontal="center" vertical="center"/>
      <protection locked="0"/>
    </xf>
    <xf numFmtId="0" fontId="16" fillId="0" borderId="17" xfId="1" applyFont="1" applyBorder="1" applyAlignment="1" applyProtection="1">
      <alignment horizontal="center" vertical="center"/>
      <protection locked="0"/>
    </xf>
    <xf numFmtId="0" fontId="10" fillId="0" borderId="14" xfId="1" applyFont="1" applyBorder="1" applyAlignment="1">
      <alignment horizontal="center" vertical="center"/>
    </xf>
    <xf numFmtId="0" fontId="10" fillId="0" borderId="12" xfId="1" applyFont="1" applyBorder="1" applyAlignment="1">
      <alignment horizontal="center" vertical="center"/>
    </xf>
    <xf numFmtId="3" fontId="17" fillId="0" borderId="100" xfId="1" quotePrefix="1" applyNumberFormat="1" applyFont="1" applyBorder="1" applyAlignment="1">
      <alignment vertical="center" shrinkToFit="1"/>
    </xf>
    <xf numFmtId="3" fontId="17" fillId="0" borderId="64" xfId="1" quotePrefix="1" applyNumberFormat="1" applyFont="1" applyBorder="1" applyAlignment="1">
      <alignment vertical="center" shrinkToFit="1"/>
    </xf>
    <xf numFmtId="3" fontId="17" fillId="0" borderId="101" xfId="1" quotePrefix="1" applyNumberFormat="1" applyFont="1" applyBorder="1" applyAlignment="1">
      <alignment vertical="center" shrinkToFit="1"/>
    </xf>
    <xf numFmtId="3" fontId="17" fillId="0" borderId="13" xfId="1" quotePrefix="1" applyNumberFormat="1" applyFont="1" applyBorder="1" applyAlignment="1">
      <alignment vertical="center" shrinkToFit="1"/>
    </xf>
    <xf numFmtId="3" fontId="17" fillId="0" borderId="14" xfId="1" quotePrefix="1" applyNumberFormat="1" applyFont="1" applyBorder="1" applyAlignment="1">
      <alignment vertical="center" shrinkToFit="1"/>
    </xf>
    <xf numFmtId="0" fontId="10" fillId="0" borderId="14" xfId="1" applyFont="1" applyBorder="1" applyAlignment="1">
      <alignment horizontal="left" vertical="center" shrinkToFit="1"/>
    </xf>
    <xf numFmtId="0" fontId="10" fillId="0" borderId="12" xfId="1" applyFont="1" applyBorder="1" applyAlignment="1">
      <alignment horizontal="left" vertical="center" shrinkToFit="1"/>
    </xf>
    <xf numFmtId="38" fontId="19" fillId="0" borderId="63" xfId="5" applyFont="1" applyFill="1" applyBorder="1" applyAlignment="1" applyProtection="1">
      <alignment horizontal="right" vertical="center" shrinkToFit="1"/>
    </xf>
    <xf numFmtId="38" fontId="19" fillId="0" borderId="64" xfId="5" applyFont="1" applyFill="1" applyBorder="1" applyAlignment="1" applyProtection="1">
      <alignment horizontal="right" vertical="center" shrinkToFit="1"/>
    </xf>
    <xf numFmtId="38" fontId="19" fillId="0" borderId="101" xfId="5" applyFont="1" applyFill="1" applyBorder="1" applyAlignment="1" applyProtection="1">
      <alignment horizontal="right" vertical="center" shrinkToFit="1"/>
    </xf>
    <xf numFmtId="38" fontId="19" fillId="0" borderId="13" xfId="5" applyFont="1" applyFill="1" applyBorder="1" applyAlignment="1" applyProtection="1">
      <alignment horizontal="right" vertical="center" shrinkToFit="1"/>
    </xf>
    <xf numFmtId="38" fontId="19" fillId="0" borderId="14" xfId="5" applyFont="1" applyFill="1" applyBorder="1" applyAlignment="1" applyProtection="1">
      <alignment horizontal="right" vertical="center" shrinkToFit="1"/>
    </xf>
    <xf numFmtId="38" fontId="19" fillId="0" borderId="100" xfId="5" applyFont="1" applyFill="1" applyBorder="1" applyAlignment="1" applyProtection="1">
      <alignment horizontal="right" vertical="center" shrinkToFit="1"/>
    </xf>
    <xf numFmtId="0" fontId="16" fillId="4" borderId="31" xfId="1" applyFont="1" applyFill="1" applyBorder="1" applyAlignment="1" applyProtection="1">
      <alignment horizontal="center" vertical="center"/>
      <protection locked="0"/>
    </xf>
    <xf numFmtId="0" fontId="16" fillId="4" borderId="33" xfId="1" applyFont="1" applyFill="1" applyBorder="1" applyAlignment="1" applyProtection="1">
      <alignment horizontal="center" vertical="center"/>
      <protection locked="0"/>
    </xf>
    <xf numFmtId="3" fontId="17" fillId="4" borderId="95" xfId="1" applyNumberFormat="1" applyFont="1" applyFill="1" applyBorder="1" applyAlignment="1">
      <alignment horizontal="center" vertical="center" shrinkToFit="1"/>
    </xf>
    <xf numFmtId="3" fontId="17" fillId="4" borderId="144" xfId="1" applyNumberFormat="1" applyFont="1" applyFill="1" applyBorder="1" applyAlignment="1">
      <alignment horizontal="center" vertical="center" shrinkToFit="1"/>
    </xf>
    <xf numFmtId="0" fontId="10" fillId="0" borderId="14" xfId="1" applyFont="1" applyBorder="1" applyAlignment="1">
      <alignment horizontal="left" vertical="center"/>
    </xf>
    <xf numFmtId="0" fontId="10" fillId="0" borderId="12" xfId="1" applyFont="1" applyBorder="1" applyAlignment="1">
      <alignment horizontal="left" vertical="center"/>
    </xf>
    <xf numFmtId="0" fontId="10" fillId="4" borderId="23" xfId="1" applyFont="1" applyFill="1" applyBorder="1" applyAlignment="1">
      <alignment horizontal="center" vertical="center"/>
    </xf>
    <xf numFmtId="0" fontId="10" fillId="4" borderId="24" xfId="1" applyFont="1" applyFill="1" applyBorder="1" applyAlignment="1">
      <alignment horizontal="center" vertical="center"/>
    </xf>
    <xf numFmtId="0" fontId="10" fillId="4" borderId="26" xfId="1" applyFont="1" applyFill="1" applyBorder="1" applyAlignment="1">
      <alignment horizontal="center" vertical="center"/>
    </xf>
    <xf numFmtId="0" fontId="10" fillId="4" borderId="0" xfId="1" applyFont="1" applyFill="1" applyAlignment="1">
      <alignment horizontal="center" vertical="center"/>
    </xf>
    <xf numFmtId="0" fontId="10" fillId="4" borderId="28" xfId="1" applyFont="1" applyFill="1" applyBorder="1" applyAlignment="1">
      <alignment horizontal="center" vertical="center"/>
    </xf>
    <xf numFmtId="0" fontId="10" fillId="4" borderId="29" xfId="1" applyFont="1" applyFill="1" applyBorder="1" applyAlignment="1">
      <alignment horizontal="center" vertical="center"/>
    </xf>
    <xf numFmtId="0" fontId="39" fillId="4" borderId="2" xfId="1" applyFont="1" applyFill="1" applyBorder="1" applyAlignment="1">
      <alignment horizontal="center" vertical="center" wrapText="1"/>
    </xf>
    <xf numFmtId="0" fontId="39" fillId="4" borderId="3" xfId="1" applyFont="1" applyFill="1" applyBorder="1" applyAlignment="1">
      <alignment horizontal="center" vertical="center" wrapText="1"/>
    </xf>
    <xf numFmtId="0" fontId="39" fillId="4" borderId="4" xfId="1" applyFont="1" applyFill="1" applyBorder="1" applyAlignment="1">
      <alignment horizontal="center" vertical="center" wrapText="1"/>
    </xf>
    <xf numFmtId="0" fontId="39" fillId="4" borderId="16" xfId="1" applyFont="1" applyFill="1" applyBorder="1" applyAlignment="1">
      <alignment horizontal="center" vertical="center" wrapText="1"/>
    </xf>
    <xf numFmtId="0" fontId="39" fillId="4" borderId="1" xfId="1" applyFont="1" applyFill="1" applyBorder="1" applyAlignment="1">
      <alignment horizontal="center" vertical="center" wrapText="1"/>
    </xf>
    <xf numFmtId="0" fontId="39" fillId="4" borderId="17" xfId="1" applyFont="1" applyFill="1" applyBorder="1" applyAlignment="1">
      <alignment horizontal="center" vertical="center" wrapText="1"/>
    </xf>
    <xf numFmtId="0" fontId="10" fillId="0" borderId="74" xfId="1" applyFont="1" applyBorder="1" applyAlignment="1">
      <alignment horizontal="left" vertical="center" shrinkToFit="1"/>
    </xf>
    <xf numFmtId="0" fontId="10" fillId="0" borderId="50" xfId="1" applyFont="1" applyBorder="1" applyAlignment="1">
      <alignment horizontal="left" vertical="center" shrinkToFit="1"/>
    </xf>
    <xf numFmtId="0" fontId="10" fillId="0" borderId="80" xfId="1" applyFont="1" applyBorder="1" applyAlignment="1">
      <alignment horizontal="left" vertical="center" shrinkToFit="1"/>
    </xf>
    <xf numFmtId="0" fontId="10" fillId="0" borderId="102" xfId="1" applyFont="1" applyBorder="1" applyAlignment="1">
      <alignment horizontal="left" vertical="center" shrinkToFit="1"/>
    </xf>
    <xf numFmtId="0" fontId="10" fillId="0" borderId="99" xfId="1" applyFont="1" applyBorder="1" applyAlignment="1">
      <alignment horizontal="left" vertical="center" shrinkToFit="1"/>
    </xf>
    <xf numFmtId="0" fontId="10" fillId="0" borderId="103" xfId="1" applyFont="1" applyBorder="1" applyAlignment="1">
      <alignment horizontal="left" vertical="center" shrinkToFit="1"/>
    </xf>
    <xf numFmtId="194" fontId="19" fillId="4" borderId="98" xfId="0" applyNumberFormat="1" applyFont="1" applyFill="1" applyBorder="1" applyAlignment="1">
      <alignment horizontal="center" vertical="center"/>
    </xf>
    <xf numFmtId="194" fontId="19" fillId="4" borderId="99" xfId="0" applyNumberFormat="1" applyFont="1" applyFill="1" applyBorder="1" applyAlignment="1">
      <alignment horizontal="center" vertical="center"/>
    </xf>
    <xf numFmtId="194" fontId="19" fillId="4" borderId="103" xfId="0" applyNumberFormat="1" applyFont="1" applyFill="1" applyBorder="1" applyAlignment="1">
      <alignment horizontal="center" vertical="center"/>
    </xf>
    <xf numFmtId="0" fontId="10" fillId="4" borderId="14" xfId="1" applyFont="1" applyFill="1" applyBorder="1" applyAlignment="1">
      <alignment horizontal="center" vertical="center" shrinkToFit="1"/>
    </xf>
    <xf numFmtId="0" fontId="10" fillId="4" borderId="12" xfId="1" applyFont="1" applyFill="1" applyBorder="1" applyAlignment="1">
      <alignment horizontal="center" vertical="center" shrinkToFit="1"/>
    </xf>
    <xf numFmtId="0" fontId="10" fillId="4" borderId="13" xfId="1" applyFont="1" applyFill="1" applyBorder="1" applyAlignment="1">
      <alignment horizontal="center" vertical="center" shrinkToFit="1"/>
    </xf>
    <xf numFmtId="0" fontId="10" fillId="4" borderId="23" xfId="1" applyFont="1" applyFill="1" applyBorder="1" applyAlignment="1">
      <alignment horizontal="center" vertical="center" shrinkToFit="1"/>
    </xf>
    <xf numFmtId="0" fontId="10" fillId="4" borderId="39" xfId="1" applyFont="1" applyFill="1" applyBorder="1" applyAlignment="1">
      <alignment horizontal="center" vertical="center" shrinkToFit="1"/>
    </xf>
    <xf numFmtId="0" fontId="10" fillId="4" borderId="40" xfId="1" applyFont="1" applyFill="1" applyBorder="1" applyAlignment="1">
      <alignment horizontal="center" vertical="center" shrinkToFit="1"/>
    </xf>
    <xf numFmtId="0" fontId="10" fillId="4" borderId="20" xfId="1" applyFont="1" applyFill="1" applyBorder="1" applyAlignment="1">
      <alignment horizontal="center" vertical="center" shrinkToFit="1"/>
    </xf>
    <xf numFmtId="3" fontId="17" fillId="0" borderId="54" xfId="1" applyNumberFormat="1" applyFont="1" applyBorder="1" applyAlignment="1">
      <alignment horizontal="right" vertical="center" shrinkToFit="1"/>
    </xf>
    <xf numFmtId="3" fontId="17" fillId="0" borderId="55" xfId="1" applyNumberFormat="1" applyFont="1" applyBorder="1" applyAlignment="1">
      <alignment horizontal="right" vertical="center" shrinkToFit="1"/>
    </xf>
    <xf numFmtId="0" fontId="10" fillId="4" borderId="23" xfId="1" applyFont="1" applyFill="1" applyBorder="1" applyAlignment="1">
      <alignment horizontal="center" vertical="center" wrapText="1" shrinkToFit="1"/>
    </xf>
    <xf numFmtId="0" fontId="10" fillId="4" borderId="24" xfId="1" applyFont="1" applyFill="1" applyBorder="1" applyAlignment="1">
      <alignment horizontal="center" vertical="center" wrapText="1" shrinkToFit="1"/>
    </xf>
    <xf numFmtId="0" fontId="10" fillId="4" borderId="106" xfId="1" applyFont="1" applyFill="1" applyBorder="1" applyAlignment="1">
      <alignment horizontal="center" vertical="center" wrapText="1" shrinkToFit="1"/>
    </xf>
    <xf numFmtId="0" fontId="10" fillId="4" borderId="170" xfId="1" applyFont="1" applyFill="1" applyBorder="1" applyAlignment="1">
      <alignment horizontal="center" vertical="center" wrapText="1" shrinkToFit="1"/>
    </xf>
    <xf numFmtId="0" fontId="10" fillId="4" borderId="171" xfId="1" applyFont="1" applyFill="1" applyBorder="1" applyAlignment="1">
      <alignment horizontal="center" vertical="center" wrapText="1" shrinkToFit="1"/>
    </xf>
    <xf numFmtId="0" fontId="10" fillId="4" borderId="172" xfId="1" applyFont="1" applyFill="1" applyBorder="1" applyAlignment="1">
      <alignment horizontal="center" vertical="center" wrapText="1" shrinkToFit="1"/>
    </xf>
    <xf numFmtId="182" fontId="16" fillId="0" borderId="42" xfId="1" applyNumberFormat="1" applyFont="1" applyBorder="1" applyAlignment="1" applyProtection="1">
      <alignment horizontal="right" vertical="center" shrinkToFit="1"/>
      <protection locked="0"/>
    </xf>
    <xf numFmtId="182" fontId="16" fillId="0" borderId="45" xfId="1" applyNumberFormat="1" applyFont="1" applyBorder="1" applyAlignment="1" applyProtection="1">
      <alignment horizontal="right" vertical="center" shrinkToFit="1"/>
      <protection locked="0"/>
    </xf>
    <xf numFmtId="3" fontId="17" fillId="0" borderId="53" xfId="1" applyNumberFormat="1" applyFont="1" applyBorder="1" applyAlignment="1">
      <alignment horizontal="right" vertical="center" shrinkToFit="1"/>
    </xf>
    <xf numFmtId="3" fontId="17" fillId="0" borderId="87" xfId="1" applyNumberFormat="1" applyFont="1" applyBorder="1" applyAlignment="1">
      <alignment horizontal="right" vertical="center" shrinkToFit="1"/>
    </xf>
    <xf numFmtId="3" fontId="17" fillId="0" borderId="88" xfId="1" applyNumberFormat="1" applyFont="1" applyBorder="1" applyAlignment="1">
      <alignment horizontal="right" vertical="center" shrinkToFit="1"/>
    </xf>
    <xf numFmtId="3" fontId="17" fillId="0" borderId="90" xfId="1" applyNumberFormat="1" applyFont="1" applyBorder="1" applyAlignment="1">
      <alignment horizontal="right" vertical="center" shrinkToFit="1"/>
    </xf>
    <xf numFmtId="182" fontId="16" fillId="0" borderId="47" xfId="1" applyNumberFormat="1" applyFont="1" applyBorder="1" applyAlignment="1" applyProtection="1">
      <alignment horizontal="right" vertical="center" shrinkToFit="1"/>
      <protection locked="0"/>
    </xf>
    <xf numFmtId="182" fontId="16" fillId="0" borderId="46" xfId="1" applyNumberFormat="1" applyFont="1" applyBorder="1" applyAlignment="1" applyProtection="1">
      <alignment horizontal="right" vertical="center" shrinkToFit="1"/>
      <protection locked="0"/>
    </xf>
    <xf numFmtId="182" fontId="16" fillId="0" borderId="43" xfId="1" applyNumberFormat="1" applyFont="1" applyBorder="1" applyAlignment="1" applyProtection="1">
      <alignment horizontal="right" vertical="center" shrinkToFit="1"/>
      <protection locked="0"/>
    </xf>
    <xf numFmtId="181" fontId="13" fillId="4" borderId="13" xfId="4" applyNumberFormat="1" applyFont="1" applyFill="1" applyBorder="1" applyAlignment="1" applyProtection="1">
      <alignment horizontal="center" vertical="center"/>
    </xf>
    <xf numFmtId="181" fontId="13" fillId="4" borderId="34" xfId="4" applyNumberFormat="1" applyFont="1" applyFill="1" applyBorder="1" applyAlignment="1" applyProtection="1">
      <alignment horizontal="center" vertical="center"/>
    </xf>
    <xf numFmtId="9" fontId="14" fillId="4" borderId="23" xfId="3" applyFont="1" applyFill="1" applyBorder="1" applyAlignment="1" applyProtection="1">
      <alignment horizontal="center" vertical="center" wrapText="1"/>
    </xf>
    <xf numFmtId="9" fontId="14" fillId="4" borderId="24" xfId="3" applyFont="1" applyFill="1" applyBorder="1" applyAlignment="1" applyProtection="1">
      <alignment horizontal="center" vertical="center" wrapText="1"/>
    </xf>
    <xf numFmtId="9" fontId="14" fillId="4" borderId="28" xfId="3" applyFont="1" applyFill="1" applyBorder="1" applyAlignment="1" applyProtection="1">
      <alignment horizontal="center" vertical="center" wrapText="1"/>
    </xf>
    <xf numFmtId="9" fontId="14" fillId="4" borderId="29" xfId="3" applyFont="1" applyFill="1" applyBorder="1" applyAlignment="1" applyProtection="1">
      <alignment horizontal="center" vertical="center" wrapText="1"/>
    </xf>
    <xf numFmtId="181" fontId="14" fillId="4" borderId="0" xfId="4" applyNumberFormat="1" applyFont="1" applyFill="1" applyBorder="1" applyAlignment="1" applyProtection="1">
      <alignment horizontal="center" vertical="center"/>
    </xf>
    <xf numFmtId="181" fontId="14" fillId="4" borderId="0" xfId="4" applyNumberFormat="1" applyFont="1" applyFill="1" applyBorder="1" applyAlignment="1" applyProtection="1">
      <alignment horizontal="center" vertical="center" wrapText="1"/>
    </xf>
    <xf numFmtId="0" fontId="13" fillId="4" borderId="0" xfId="1" applyFont="1" applyFill="1" applyAlignment="1" applyProtection="1">
      <alignment horizontal="center" vertical="center" shrinkToFit="1"/>
      <protection locked="0"/>
    </xf>
    <xf numFmtId="193" fontId="13" fillId="4" borderId="0" xfId="1" applyNumberFormat="1" applyFont="1" applyFill="1" applyAlignment="1" applyProtection="1">
      <alignment horizontal="center" vertical="center"/>
      <protection locked="0"/>
    </xf>
    <xf numFmtId="0" fontId="10" fillId="4" borderId="23" xfId="1" applyFont="1" applyFill="1" applyBorder="1" applyAlignment="1">
      <alignment horizontal="center" vertical="center" wrapText="1"/>
    </xf>
    <xf numFmtId="0" fontId="10" fillId="4" borderId="25" xfId="1" applyFont="1" applyFill="1" applyBorder="1" applyAlignment="1">
      <alignment horizontal="center" vertical="center" wrapText="1"/>
    </xf>
    <xf numFmtId="0" fontId="10" fillId="4" borderId="26" xfId="1" applyFont="1" applyFill="1" applyBorder="1" applyAlignment="1">
      <alignment horizontal="center" vertical="center" wrapText="1"/>
    </xf>
    <xf numFmtId="0" fontId="10" fillId="4" borderId="27" xfId="1" applyFont="1" applyFill="1" applyBorder="1" applyAlignment="1">
      <alignment horizontal="center" vertical="center" wrapText="1"/>
    </xf>
    <xf numFmtId="0" fontId="18" fillId="2" borderId="31" xfId="1" applyFont="1" applyFill="1" applyBorder="1" applyAlignment="1">
      <alignment horizontal="left" vertical="center" wrapText="1"/>
    </xf>
    <xf numFmtId="0" fontId="18" fillId="2" borderId="32" xfId="1" applyFont="1" applyFill="1" applyBorder="1" applyAlignment="1">
      <alignment horizontal="left" vertical="center" wrapText="1"/>
    </xf>
    <xf numFmtId="0" fontId="18" fillId="2" borderId="108" xfId="1" applyFont="1" applyFill="1" applyBorder="1" applyAlignment="1">
      <alignment horizontal="left" vertical="center" wrapText="1"/>
    </xf>
    <xf numFmtId="3" fontId="17" fillId="0" borderId="75" xfId="1" applyNumberFormat="1" applyFont="1" applyBorder="1" applyAlignment="1">
      <alignment horizontal="right" vertical="center" shrinkToFit="1"/>
    </xf>
    <xf numFmtId="3" fontId="17" fillId="0" borderId="76" xfId="1" applyNumberFormat="1" applyFont="1" applyBorder="1" applyAlignment="1">
      <alignment horizontal="right" vertical="center" shrinkToFit="1"/>
    </xf>
    <xf numFmtId="0" fontId="10" fillId="0" borderId="12" xfId="1" applyFont="1" applyBorder="1" applyAlignment="1">
      <alignment horizontal="right" vertical="center"/>
    </xf>
    <xf numFmtId="180" fontId="13" fillId="4" borderId="0" xfId="1" applyNumberFormat="1" applyFont="1" applyFill="1" applyAlignment="1" applyProtection="1">
      <alignment horizontal="center" vertical="center"/>
      <protection locked="0"/>
    </xf>
    <xf numFmtId="0" fontId="10" fillId="0" borderId="23" xfId="1" applyFont="1" applyBorder="1" applyAlignment="1">
      <alignment horizontal="left" vertical="center"/>
    </xf>
    <xf numFmtId="0" fontId="10" fillId="0" borderId="24" xfId="1" applyFont="1" applyBorder="1" applyAlignment="1">
      <alignment horizontal="left" vertical="center"/>
    </xf>
    <xf numFmtId="0" fontId="10" fillId="0" borderId="25" xfId="1" applyFont="1" applyBorder="1" applyAlignment="1">
      <alignment horizontal="left" vertical="center"/>
    </xf>
    <xf numFmtId="183" fontId="19" fillId="0" borderId="23" xfId="1" applyNumberFormat="1" applyFont="1" applyBorder="1" applyAlignment="1">
      <alignment horizontal="center" vertical="center" shrinkToFit="1"/>
    </xf>
    <xf numFmtId="183" fontId="19" fillId="0" borderId="24" xfId="1" applyNumberFormat="1" applyFont="1" applyBorder="1" applyAlignment="1">
      <alignment horizontal="center" vertical="center" shrinkToFit="1"/>
    </xf>
    <xf numFmtId="183" fontId="19" fillId="0" borderId="25" xfId="1" applyNumberFormat="1" applyFont="1" applyBorder="1" applyAlignment="1">
      <alignment horizontal="center" vertical="center" shrinkToFit="1"/>
    </xf>
    <xf numFmtId="3" fontId="10" fillId="0" borderId="0" xfId="1" applyNumberFormat="1" applyFont="1" applyAlignment="1">
      <alignment horizontal="right" vertical="center" shrinkToFit="1"/>
    </xf>
    <xf numFmtId="0" fontId="10" fillId="0" borderId="0" xfId="1" applyFont="1" applyAlignment="1">
      <alignment horizontal="right" vertical="center" shrinkToFit="1"/>
    </xf>
    <xf numFmtId="3" fontId="17" fillId="3" borderId="91" xfId="1" applyNumberFormat="1" applyFont="1" applyFill="1" applyBorder="1" applyAlignment="1">
      <alignment horizontal="right" vertical="center" shrinkToFit="1"/>
    </xf>
    <xf numFmtId="3" fontId="17" fillId="3" borderId="71" xfId="1" applyNumberFormat="1" applyFont="1" applyFill="1" applyBorder="1" applyAlignment="1">
      <alignment horizontal="right" vertical="center" shrinkToFit="1"/>
    </xf>
    <xf numFmtId="3" fontId="17" fillId="3" borderId="72" xfId="1" applyNumberFormat="1" applyFont="1" applyFill="1" applyBorder="1" applyAlignment="1">
      <alignment horizontal="right" vertical="center" shrinkToFit="1"/>
    </xf>
    <xf numFmtId="3" fontId="17" fillId="3" borderId="73" xfId="1" applyNumberFormat="1" applyFont="1" applyFill="1" applyBorder="1" applyAlignment="1">
      <alignment horizontal="right" vertical="center" shrinkToFit="1"/>
    </xf>
    <xf numFmtId="0" fontId="16" fillId="0" borderId="173" xfId="1" applyFont="1" applyBorder="1" applyAlignment="1" applyProtection="1">
      <alignment horizontal="center" vertical="center"/>
      <protection locked="0"/>
    </xf>
    <xf numFmtId="0" fontId="16" fillId="0" borderId="79" xfId="1" applyFont="1" applyBorder="1" applyAlignment="1" applyProtection="1">
      <alignment horizontal="center" vertical="center"/>
      <protection locked="0"/>
    </xf>
    <xf numFmtId="0" fontId="10" fillId="0" borderId="13" xfId="1" applyFont="1" applyBorder="1" applyAlignment="1">
      <alignment horizontal="left" vertical="center"/>
    </xf>
    <xf numFmtId="183" fontId="19" fillId="0" borderId="14" xfId="1" applyNumberFormat="1" applyFont="1" applyBorder="1" applyAlignment="1">
      <alignment horizontal="center" vertical="center" shrinkToFit="1"/>
    </xf>
    <xf numFmtId="183" fontId="19" fillId="0" borderId="12" xfId="1" applyNumberFormat="1" applyFont="1" applyBorder="1" applyAlignment="1">
      <alignment horizontal="center" vertical="center" shrinkToFit="1"/>
    </xf>
    <xf numFmtId="183" fontId="19" fillId="0" borderId="13" xfId="1" applyNumberFormat="1" applyFont="1" applyBorder="1" applyAlignment="1">
      <alignment horizontal="center" vertical="center" shrinkToFit="1"/>
    </xf>
    <xf numFmtId="0" fontId="10" fillId="0" borderId="23" xfId="1" applyFont="1" applyBorder="1" applyAlignment="1">
      <alignment horizontal="left" vertical="center" shrinkToFit="1"/>
    </xf>
    <xf numFmtId="0" fontId="10" fillId="0" borderId="24" xfId="1" applyFont="1" applyBorder="1" applyAlignment="1">
      <alignment horizontal="left" vertical="center" shrinkToFit="1"/>
    </xf>
    <xf numFmtId="0" fontId="10" fillId="0" borderId="25" xfId="1" applyFont="1" applyBorder="1" applyAlignment="1">
      <alignment horizontal="left" vertical="center" shrinkToFit="1"/>
    </xf>
    <xf numFmtId="38" fontId="19" fillId="0" borderId="68" xfId="5" applyFont="1" applyFill="1" applyBorder="1" applyAlignment="1" applyProtection="1">
      <alignment horizontal="right" vertical="center" shrinkToFit="1"/>
    </xf>
    <xf numFmtId="38" fontId="19" fillId="0" borderId="69" xfId="5" applyFont="1" applyFill="1" applyBorder="1" applyAlignment="1" applyProtection="1">
      <alignment horizontal="right" vertical="center" shrinkToFit="1"/>
    </xf>
    <xf numFmtId="38" fontId="19" fillId="0" borderId="70" xfId="5" applyFont="1" applyFill="1" applyBorder="1" applyAlignment="1" applyProtection="1">
      <alignment horizontal="right" vertical="center" shrinkToFit="1"/>
    </xf>
    <xf numFmtId="0" fontId="10" fillId="4" borderId="18" xfId="1" applyFont="1" applyFill="1" applyBorder="1" applyAlignment="1" applyProtection="1">
      <alignment horizontal="center" vertical="center" shrinkToFit="1"/>
      <protection hidden="1"/>
    </xf>
    <xf numFmtId="0" fontId="10" fillId="4" borderId="19" xfId="1" applyFont="1" applyFill="1" applyBorder="1" applyAlignment="1" applyProtection="1">
      <alignment horizontal="center" vertical="center" shrinkToFit="1"/>
      <protection hidden="1"/>
    </xf>
    <xf numFmtId="0" fontId="10" fillId="4" borderId="20" xfId="1" applyFont="1" applyFill="1" applyBorder="1" applyAlignment="1" applyProtection="1">
      <alignment horizontal="center" vertical="center" shrinkToFit="1"/>
      <protection hidden="1"/>
    </xf>
    <xf numFmtId="0" fontId="10" fillId="0" borderId="34" xfId="1" applyFont="1" applyBorder="1" applyAlignment="1">
      <alignment horizontal="center" vertical="center" textRotation="255"/>
    </xf>
    <xf numFmtId="0" fontId="14" fillId="0" borderId="13" xfId="1" applyFont="1" applyBorder="1" applyAlignment="1">
      <alignment horizontal="center" vertical="center" textRotation="255"/>
    </xf>
    <xf numFmtId="0" fontId="16" fillId="0" borderId="48" xfId="1" applyFont="1" applyBorder="1" applyAlignment="1" applyProtection="1">
      <alignment horizontal="center" vertical="center"/>
      <protection hidden="1"/>
    </xf>
    <xf numFmtId="0" fontId="16" fillId="0" borderId="49" xfId="1" applyFont="1" applyBorder="1" applyAlignment="1" applyProtection="1">
      <alignment horizontal="center" vertical="center"/>
      <protection hidden="1"/>
    </xf>
    <xf numFmtId="3" fontId="17" fillId="0" borderId="89" xfId="1" applyNumberFormat="1" applyFont="1" applyBorder="1" applyAlignment="1">
      <alignment horizontal="right" vertical="center" shrinkToFit="1"/>
    </xf>
    <xf numFmtId="0" fontId="16" fillId="0" borderId="51" xfId="1" applyFont="1" applyBorder="1" applyAlignment="1" applyProtection="1">
      <alignment horizontal="center" vertical="center"/>
      <protection locked="0"/>
    </xf>
    <xf numFmtId="0" fontId="16" fillId="0" borderId="52" xfId="1" applyFont="1" applyBorder="1" applyAlignment="1" applyProtection="1">
      <alignment horizontal="center" vertical="center"/>
      <protection locked="0"/>
    </xf>
    <xf numFmtId="3" fontId="17" fillId="0" borderId="58" xfId="1" applyNumberFormat="1" applyFont="1" applyBorder="1" applyAlignment="1">
      <alignment horizontal="right" vertical="center" shrinkToFit="1"/>
    </xf>
    <xf numFmtId="0" fontId="18" fillId="0" borderId="35" xfId="1" applyFont="1" applyBorder="1" applyAlignment="1">
      <alignment horizontal="center" vertical="center" textRotation="255" wrapText="1"/>
    </xf>
    <xf numFmtId="0" fontId="18" fillId="0" borderId="59" xfId="1" applyFont="1" applyBorder="1" applyAlignment="1">
      <alignment horizontal="center" vertical="center" textRotation="255" wrapText="1"/>
    </xf>
    <xf numFmtId="180" fontId="14" fillId="4" borderId="0" xfId="1" applyNumberFormat="1" applyFont="1" applyFill="1" applyAlignment="1">
      <alignment horizontal="center" vertical="center"/>
    </xf>
    <xf numFmtId="0" fontId="10" fillId="4" borderId="29" xfId="1" applyFont="1" applyFill="1" applyBorder="1" applyAlignment="1">
      <alignment horizontal="right" vertical="center" shrinkToFit="1"/>
    </xf>
    <xf numFmtId="3" fontId="17" fillId="4" borderId="96" xfId="1" applyNumberFormat="1" applyFont="1" applyFill="1" applyBorder="1" applyAlignment="1">
      <alignment horizontal="center" vertical="center" shrinkToFit="1"/>
    </xf>
    <xf numFmtId="3" fontId="17" fillId="4" borderId="97" xfId="1" applyNumberFormat="1" applyFont="1" applyFill="1" applyBorder="1" applyAlignment="1">
      <alignment horizontal="center" vertical="center" shrinkToFit="1"/>
    </xf>
    <xf numFmtId="3" fontId="17" fillId="4" borderId="145" xfId="1" applyNumberFormat="1" applyFont="1" applyFill="1" applyBorder="1" applyAlignment="1">
      <alignment horizontal="center" vertical="center" shrinkToFit="1"/>
    </xf>
    <xf numFmtId="3" fontId="17" fillId="0" borderId="77" xfId="1" applyNumberFormat="1" applyFont="1" applyBorder="1" applyAlignment="1">
      <alignment horizontal="right" vertical="center" shrinkToFit="1"/>
    </xf>
    <xf numFmtId="0" fontId="27" fillId="0" borderId="35" xfId="1" applyFont="1" applyBorder="1" applyAlignment="1">
      <alignment horizontal="center" vertical="center" textRotation="255" wrapText="1"/>
    </xf>
    <xf numFmtId="0" fontId="27" fillId="0" borderId="62" xfId="1" applyFont="1" applyBorder="1" applyAlignment="1">
      <alignment horizontal="center" vertical="center" textRotation="255" wrapText="1"/>
    </xf>
    <xf numFmtId="0" fontId="26" fillId="4" borderId="0" xfId="1" applyFont="1" applyFill="1" applyAlignment="1">
      <alignment horizontal="center" vertical="center"/>
    </xf>
    <xf numFmtId="0" fontId="10" fillId="4" borderId="23" xfId="1" applyFont="1" applyFill="1" applyBorder="1" applyAlignment="1">
      <alignment horizontal="left" vertical="center" shrinkToFit="1"/>
    </xf>
    <xf numFmtId="0" fontId="10" fillId="4" borderId="24" xfId="1" applyFont="1" applyFill="1" applyBorder="1" applyAlignment="1">
      <alignment horizontal="left" vertical="center" shrinkToFit="1"/>
    </xf>
    <xf numFmtId="184" fontId="13" fillId="2" borderId="37" xfId="5" applyNumberFormat="1" applyFont="1" applyFill="1" applyBorder="1" applyAlignment="1" applyProtection="1">
      <alignment horizontal="right" vertical="center" indent="3" shrinkToFit="1"/>
    </xf>
    <xf numFmtId="184" fontId="13" fillId="2" borderId="38" xfId="5" applyNumberFormat="1" applyFont="1" applyFill="1" applyBorder="1" applyAlignment="1" applyProtection="1">
      <alignment horizontal="right" vertical="center" indent="3" shrinkToFit="1"/>
    </xf>
    <xf numFmtId="0" fontId="6" fillId="4" borderId="34" xfId="1" applyFont="1" applyFill="1" applyBorder="1" applyAlignment="1">
      <alignment horizontal="center" vertical="center"/>
    </xf>
    <xf numFmtId="0" fontId="6" fillId="4" borderId="14" xfId="1" applyFont="1" applyFill="1" applyBorder="1" applyAlignment="1">
      <alignment horizontal="center" vertical="center"/>
    </xf>
    <xf numFmtId="178" fontId="13" fillId="4" borderId="36" xfId="1" applyNumberFormat="1" applyFont="1" applyFill="1" applyBorder="1" applyAlignment="1" applyProtection="1">
      <alignment horizontal="center" vertical="center"/>
      <protection locked="0"/>
    </xf>
    <xf numFmtId="178" fontId="13" fillId="4" borderId="37" xfId="1" applyNumberFormat="1" applyFont="1" applyFill="1" applyBorder="1" applyAlignment="1" applyProtection="1">
      <alignment horizontal="center" vertical="center"/>
      <protection locked="0"/>
    </xf>
    <xf numFmtId="178" fontId="13" fillId="4" borderId="38" xfId="1" applyNumberFormat="1" applyFont="1" applyFill="1" applyBorder="1" applyAlignment="1" applyProtection="1">
      <alignment horizontal="center" vertical="center"/>
      <protection locked="0"/>
    </xf>
    <xf numFmtId="0" fontId="6" fillId="4" borderId="13" xfId="1" applyFont="1" applyFill="1" applyBorder="1" applyAlignment="1">
      <alignment horizontal="center" vertical="center"/>
    </xf>
    <xf numFmtId="0" fontId="13" fillId="4" borderId="34" xfId="1" applyFont="1" applyFill="1" applyBorder="1" applyAlignment="1">
      <alignment horizontal="center" vertical="center"/>
    </xf>
    <xf numFmtId="0" fontId="10" fillId="4" borderId="34" xfId="1" applyFont="1" applyFill="1" applyBorder="1" applyAlignment="1">
      <alignment horizontal="center" vertical="center"/>
    </xf>
    <xf numFmtId="181" fontId="13" fillId="4" borderId="62" xfId="4" applyNumberFormat="1" applyFont="1" applyFill="1" applyBorder="1" applyAlignment="1" applyProtection="1">
      <alignment horizontal="center" vertical="center"/>
    </xf>
    <xf numFmtId="181" fontId="13" fillId="4" borderId="28" xfId="4" applyNumberFormat="1" applyFont="1" applyFill="1" applyBorder="1" applyAlignment="1" applyProtection="1">
      <alignment horizontal="center" vertical="center"/>
    </xf>
    <xf numFmtId="0" fontId="14" fillId="4" borderId="35" xfId="1" applyFont="1" applyFill="1" applyBorder="1" applyAlignment="1">
      <alignment horizontal="center" vertical="center" shrinkToFit="1"/>
    </xf>
    <xf numFmtId="182" fontId="16" fillId="0" borderId="44" xfId="1" applyNumberFormat="1" applyFont="1" applyBorder="1" applyAlignment="1" applyProtection="1">
      <alignment horizontal="right" vertical="center" shrinkToFit="1"/>
      <protection locked="0"/>
    </xf>
    <xf numFmtId="0" fontId="10" fillId="0" borderId="177" xfId="1" applyFont="1" applyBorder="1" applyAlignment="1">
      <alignment horizontal="left" vertical="center" wrapText="1"/>
    </xf>
    <xf numFmtId="0" fontId="10" fillId="0" borderId="151" xfId="1" applyFont="1" applyBorder="1" applyAlignment="1">
      <alignment horizontal="left" vertical="center" wrapText="1"/>
    </xf>
    <xf numFmtId="184" fontId="13" fillId="0" borderId="150" xfId="5" applyNumberFormat="1" applyFont="1" applyFill="1" applyBorder="1" applyAlignment="1" applyProtection="1">
      <alignment horizontal="right" vertical="center" indent="3" shrinkToFit="1"/>
    </xf>
    <xf numFmtId="184" fontId="13" fillId="0" borderId="177" xfId="5" applyNumberFormat="1" applyFont="1" applyFill="1" applyBorder="1" applyAlignment="1" applyProtection="1">
      <alignment horizontal="right" vertical="center" indent="3" shrinkToFit="1"/>
    </xf>
    <xf numFmtId="184" fontId="13" fillId="0" borderId="151" xfId="5" applyNumberFormat="1" applyFont="1" applyFill="1" applyBorder="1" applyAlignment="1" applyProtection="1">
      <alignment horizontal="right" vertical="center" indent="3" shrinkToFit="1"/>
    </xf>
    <xf numFmtId="0" fontId="14" fillId="4" borderId="34" xfId="1" applyFont="1" applyFill="1" applyBorder="1" applyAlignment="1">
      <alignment horizontal="center" vertical="center" wrapText="1"/>
    </xf>
    <xf numFmtId="0" fontId="14" fillId="4" borderId="35" xfId="1" applyFont="1" applyFill="1" applyBorder="1" applyAlignment="1">
      <alignment horizontal="center" vertical="center" wrapText="1"/>
    </xf>
    <xf numFmtId="180" fontId="13" fillId="4" borderId="36" xfId="1" applyNumberFormat="1" applyFont="1" applyFill="1" applyBorder="1" applyAlignment="1" applyProtection="1">
      <alignment horizontal="center" vertical="center"/>
      <protection locked="0"/>
    </xf>
    <xf numFmtId="180" fontId="13" fillId="4" borderId="37" xfId="1" applyNumberFormat="1" applyFont="1" applyFill="1" applyBorder="1" applyAlignment="1" applyProtection="1">
      <alignment horizontal="center" vertical="center"/>
      <protection locked="0"/>
    </xf>
    <xf numFmtId="180" fontId="13" fillId="4" borderId="38" xfId="1" applyNumberFormat="1" applyFont="1" applyFill="1" applyBorder="1" applyAlignment="1" applyProtection="1">
      <alignment horizontal="center" vertical="center"/>
      <protection locked="0"/>
    </xf>
    <xf numFmtId="179" fontId="13" fillId="4" borderId="36" xfId="1" applyNumberFormat="1" applyFont="1" applyFill="1" applyBorder="1" applyAlignment="1" applyProtection="1">
      <alignment horizontal="center" vertical="center" shrinkToFit="1"/>
      <protection locked="0"/>
    </xf>
    <xf numFmtId="179" fontId="13" fillId="4" borderId="37" xfId="1" applyNumberFormat="1" applyFont="1" applyFill="1" applyBorder="1" applyAlignment="1" applyProtection="1">
      <alignment horizontal="center" vertical="center" shrinkToFit="1"/>
      <protection locked="0"/>
    </xf>
    <xf numFmtId="179" fontId="13" fillId="4" borderId="38" xfId="1" applyNumberFormat="1" applyFont="1" applyFill="1" applyBorder="1" applyAlignment="1" applyProtection="1">
      <alignment horizontal="center" vertical="center" shrinkToFit="1"/>
      <protection locked="0"/>
    </xf>
    <xf numFmtId="0" fontId="10" fillId="4" borderId="34" xfId="1" applyFont="1" applyFill="1" applyBorder="1" applyAlignment="1">
      <alignment horizontal="center" vertical="center" wrapText="1"/>
    </xf>
    <xf numFmtId="0" fontId="10" fillId="4" borderId="14" xfId="1" applyFont="1" applyFill="1" applyBorder="1" applyAlignment="1">
      <alignment horizontal="center" vertical="center" wrapText="1"/>
    </xf>
    <xf numFmtId="9" fontId="15" fillId="4" borderId="31" xfId="3" applyFont="1" applyFill="1" applyBorder="1" applyAlignment="1" applyProtection="1">
      <alignment horizontal="center" vertical="center"/>
      <protection locked="0"/>
    </xf>
    <xf numFmtId="9" fontId="15" fillId="4" borderId="32" xfId="3" applyFont="1" applyFill="1" applyBorder="1" applyAlignment="1" applyProtection="1">
      <alignment horizontal="center" vertical="center"/>
      <protection locked="0"/>
    </xf>
    <xf numFmtId="9" fontId="15" fillId="4" borderId="33" xfId="3" applyFont="1" applyFill="1" applyBorder="1" applyAlignment="1" applyProtection="1">
      <alignment horizontal="center" vertical="center"/>
      <protection locked="0"/>
    </xf>
    <xf numFmtId="182" fontId="16" fillId="0" borderId="41" xfId="1" applyNumberFormat="1" applyFont="1" applyBorder="1" applyAlignment="1" applyProtection="1">
      <alignment horizontal="right" vertical="center" shrinkToFit="1"/>
      <protection locked="0"/>
    </xf>
    <xf numFmtId="0" fontId="10" fillId="4" borderId="29" xfId="0" applyFont="1" applyFill="1" applyBorder="1" applyAlignment="1">
      <alignment horizontal="left" vertical="center"/>
    </xf>
    <xf numFmtId="0" fontId="10" fillId="4" borderId="30" xfId="0" applyFont="1" applyFill="1" applyBorder="1" applyAlignment="1">
      <alignment horizontal="left" vertical="center"/>
    </xf>
    <xf numFmtId="0" fontId="8" fillId="4" borderId="21" xfId="1" applyFont="1" applyFill="1" applyBorder="1" applyAlignment="1">
      <alignment horizontal="center" vertical="center" shrinkToFit="1"/>
    </xf>
    <xf numFmtId="0" fontId="8" fillId="4" borderId="19" xfId="1" applyFont="1" applyFill="1" applyBorder="1" applyAlignment="1">
      <alignment horizontal="center" vertical="center" shrinkToFit="1"/>
    </xf>
    <xf numFmtId="0" fontId="8" fillId="4" borderId="22" xfId="1" applyFont="1" applyFill="1" applyBorder="1" applyAlignment="1">
      <alignment horizontal="center" vertical="center" shrinkToFit="1"/>
    </xf>
    <xf numFmtId="0" fontId="2" fillId="4" borderId="0" xfId="1" applyFill="1" applyAlignment="1">
      <alignment horizontal="center"/>
    </xf>
    <xf numFmtId="0" fontId="6" fillId="4" borderId="5" xfId="1" applyFont="1" applyFill="1" applyBorder="1" applyAlignment="1" applyProtection="1">
      <alignment horizontal="center" vertical="center" shrinkToFit="1"/>
      <protection hidden="1"/>
    </xf>
    <xf numFmtId="0" fontId="6" fillId="4" borderId="6" xfId="1" applyFont="1" applyFill="1" applyBorder="1" applyAlignment="1" applyProtection="1">
      <alignment horizontal="center" vertical="center" shrinkToFit="1"/>
      <protection hidden="1"/>
    </xf>
    <xf numFmtId="0" fontId="6" fillId="4" borderId="7" xfId="1" applyFont="1" applyFill="1" applyBorder="1" applyAlignment="1" applyProtection="1">
      <alignment horizontal="center" vertical="center" shrinkToFit="1"/>
      <protection hidden="1"/>
    </xf>
    <xf numFmtId="177" fontId="8" fillId="4" borderId="14" xfId="1" applyNumberFormat="1" applyFont="1" applyFill="1" applyBorder="1" applyAlignment="1">
      <alignment horizontal="center" vertical="center" shrinkToFit="1"/>
    </xf>
    <xf numFmtId="177" fontId="8" fillId="4" borderId="12" xfId="1" applyNumberFormat="1" applyFont="1" applyFill="1" applyBorder="1" applyAlignment="1">
      <alignment horizontal="center" vertical="center" shrinkToFit="1"/>
    </xf>
    <xf numFmtId="177" fontId="8" fillId="4" borderId="15" xfId="1" applyNumberFormat="1" applyFont="1" applyFill="1" applyBorder="1" applyAlignment="1">
      <alignment horizontal="center" vertical="center" shrinkToFit="1"/>
    </xf>
    <xf numFmtId="0" fontId="6" fillId="4" borderId="11" xfId="1" applyFont="1" applyFill="1" applyBorder="1" applyAlignment="1" applyProtection="1">
      <alignment horizontal="center" vertical="center" shrinkToFit="1"/>
      <protection hidden="1"/>
    </xf>
    <xf numFmtId="0" fontId="6" fillId="4" borderId="12" xfId="1" applyFont="1" applyFill="1" applyBorder="1" applyAlignment="1" applyProtection="1">
      <alignment horizontal="center" vertical="center" shrinkToFit="1"/>
      <protection hidden="1"/>
    </xf>
    <xf numFmtId="0" fontId="6" fillId="4" borderId="13" xfId="1" applyFont="1" applyFill="1" applyBorder="1" applyAlignment="1" applyProtection="1">
      <alignment horizontal="center" vertical="center" shrinkToFit="1"/>
      <protection hidden="1"/>
    </xf>
    <xf numFmtId="176" fontId="2" fillId="4" borderId="0" xfId="1" applyNumberFormat="1" applyFill="1" applyAlignment="1">
      <alignment horizontal="center"/>
    </xf>
    <xf numFmtId="177" fontId="8" fillId="4" borderId="8" xfId="1" applyNumberFormat="1" applyFont="1" applyFill="1" applyBorder="1" applyAlignment="1">
      <alignment horizontal="center" vertical="center" shrinkToFit="1"/>
    </xf>
    <xf numFmtId="177" fontId="8" fillId="4" borderId="6" xfId="1" applyNumberFormat="1" applyFont="1" applyFill="1" applyBorder="1" applyAlignment="1">
      <alignment horizontal="center" vertical="center" shrinkToFit="1"/>
    </xf>
    <xf numFmtId="177" fontId="8" fillId="4" borderId="9" xfId="1" applyNumberFormat="1" applyFont="1" applyFill="1" applyBorder="1" applyAlignment="1">
      <alignment horizontal="center" vertical="center" shrinkToFit="1"/>
    </xf>
    <xf numFmtId="0" fontId="10" fillId="4" borderId="10" xfId="1" applyFont="1" applyFill="1" applyBorder="1" applyAlignment="1" applyProtection="1">
      <alignment horizontal="center" vertical="center" shrinkToFit="1"/>
      <protection hidden="1"/>
    </xf>
    <xf numFmtId="0" fontId="10" fillId="4" borderId="0" xfId="1" applyFont="1" applyFill="1" applyAlignment="1" applyProtection="1">
      <alignment horizontal="center" vertical="center" shrinkToFit="1"/>
      <protection hidden="1"/>
    </xf>
    <xf numFmtId="0" fontId="10" fillId="4" borderId="27" xfId="1" applyFont="1" applyFill="1" applyBorder="1" applyAlignment="1" applyProtection="1">
      <alignment horizontal="center" vertical="center" shrinkToFit="1"/>
      <protection hidden="1"/>
    </xf>
    <xf numFmtId="0" fontId="10" fillId="4" borderId="92" xfId="1" applyFont="1" applyFill="1" applyBorder="1" applyAlignment="1" applyProtection="1">
      <alignment horizontal="center" vertical="center" shrinkToFit="1"/>
      <protection hidden="1"/>
    </xf>
    <xf numFmtId="0" fontId="10" fillId="4" borderId="29" xfId="1" applyFont="1" applyFill="1" applyBorder="1" applyAlignment="1" applyProtection="1">
      <alignment horizontal="center" vertical="center" shrinkToFit="1"/>
      <protection hidden="1"/>
    </xf>
    <xf numFmtId="0" fontId="10" fillId="4" borderId="30" xfId="1" applyFont="1" applyFill="1" applyBorder="1" applyAlignment="1" applyProtection="1">
      <alignment horizontal="center" vertical="center" shrinkToFit="1"/>
      <protection hidden="1"/>
    </xf>
    <xf numFmtId="177" fontId="8" fillId="4" borderId="23" xfId="1" applyNumberFormat="1" applyFont="1" applyFill="1" applyBorder="1" applyAlignment="1">
      <alignment horizontal="center" vertical="center" shrinkToFit="1"/>
    </xf>
    <xf numFmtId="177" fontId="8" fillId="4" borderId="24" xfId="1" applyNumberFormat="1" applyFont="1" applyFill="1" applyBorder="1" applyAlignment="1">
      <alignment horizontal="center" vertical="center" shrinkToFit="1"/>
    </xf>
    <xf numFmtId="177" fontId="8" fillId="4" borderId="106" xfId="1" applyNumberFormat="1" applyFont="1" applyFill="1" applyBorder="1" applyAlignment="1">
      <alignment horizontal="center" vertical="center" shrinkToFit="1"/>
    </xf>
    <xf numFmtId="177" fontId="8" fillId="4" borderId="28" xfId="1" applyNumberFormat="1" applyFont="1" applyFill="1" applyBorder="1" applyAlignment="1">
      <alignment horizontal="center" vertical="center" shrinkToFit="1"/>
    </xf>
    <xf numFmtId="177" fontId="8" fillId="4" borderId="29" xfId="1" applyNumberFormat="1" applyFont="1" applyFill="1" applyBorder="1" applyAlignment="1">
      <alignment horizontal="center" vertical="center" shrinkToFit="1"/>
    </xf>
    <xf numFmtId="177" fontId="8" fillId="4" borderId="107" xfId="1" applyNumberFormat="1" applyFont="1" applyFill="1" applyBorder="1" applyAlignment="1">
      <alignment horizontal="center" vertical="center" shrinkToFit="1"/>
    </xf>
    <xf numFmtId="1" fontId="16" fillId="0" borderId="51" xfId="1" applyNumberFormat="1" applyFont="1" applyBorder="1" applyAlignment="1" applyProtection="1">
      <alignment horizontal="center" vertical="center"/>
      <protection locked="0"/>
    </xf>
    <xf numFmtId="1" fontId="16" fillId="0" borderId="52" xfId="1" applyNumberFormat="1" applyFont="1" applyBorder="1" applyAlignment="1" applyProtection="1">
      <alignment horizontal="center" vertical="center"/>
      <protection locked="0"/>
    </xf>
    <xf numFmtId="0" fontId="66" fillId="0" borderId="23" xfId="6" applyFont="1" applyBorder="1" applyAlignment="1">
      <alignment horizontal="center" vertical="center"/>
    </xf>
    <xf numFmtId="0" fontId="66" fillId="0" borderId="25" xfId="6" applyFont="1" applyBorder="1" applyAlignment="1">
      <alignment horizontal="center" vertical="center"/>
    </xf>
    <xf numFmtId="0" fontId="66" fillId="0" borderId="28" xfId="6" applyFont="1" applyBorder="1" applyAlignment="1">
      <alignment horizontal="center" vertical="center" wrapText="1"/>
    </xf>
    <xf numFmtId="0" fontId="66" fillId="0" borderId="30" xfId="6" applyFont="1" applyBorder="1" applyAlignment="1">
      <alignment horizontal="center" vertical="center" wrapText="1"/>
    </xf>
    <xf numFmtId="38" fontId="68" fillId="9" borderId="14" xfId="10" applyFont="1" applyFill="1" applyBorder="1" applyAlignment="1" applyProtection="1">
      <alignment horizontal="right" vertical="center"/>
    </xf>
    <xf numFmtId="38" fontId="68" fillId="9" borderId="12" xfId="10" applyFont="1" applyFill="1" applyBorder="1" applyAlignment="1" applyProtection="1">
      <alignment horizontal="right" vertical="center"/>
    </xf>
    <xf numFmtId="0" fontId="66" fillId="0" borderId="35" xfId="6" applyFont="1" applyBorder="1" applyAlignment="1">
      <alignment horizontal="center" vertical="center" wrapText="1"/>
    </xf>
    <xf numFmtId="0" fontId="66" fillId="0" borderId="59" xfId="6" applyFont="1" applyBorder="1" applyAlignment="1">
      <alignment horizontal="center" vertical="center" wrapText="1"/>
    </xf>
    <xf numFmtId="0" fontId="66" fillId="0" borderId="62" xfId="6" applyFont="1" applyBorder="1" applyAlignment="1">
      <alignment horizontal="center" vertical="center" wrapText="1"/>
    </xf>
    <xf numFmtId="38" fontId="68" fillId="9" borderId="14" xfId="10" applyFont="1" applyFill="1" applyBorder="1" applyAlignment="1" applyProtection="1">
      <alignment horizontal="center" vertical="center"/>
    </xf>
    <xf numFmtId="38" fontId="68" fillId="9" borderId="12" xfId="10" applyFont="1" applyFill="1" applyBorder="1" applyAlignment="1" applyProtection="1">
      <alignment horizontal="center" vertical="center"/>
    </xf>
    <xf numFmtId="0" fontId="66" fillId="0" borderId="14" xfId="6" applyFont="1" applyBorder="1" applyAlignment="1">
      <alignment horizontal="center" vertical="center"/>
    </xf>
    <xf numFmtId="0" fontId="66" fillId="0" borderId="13" xfId="6" applyFont="1" applyBorder="1" applyAlignment="1">
      <alignment horizontal="center" vertical="center"/>
    </xf>
    <xf numFmtId="0" fontId="66" fillId="0" borderId="14" xfId="6" applyFont="1" applyBorder="1" applyAlignment="1">
      <alignment horizontal="center" vertical="center" wrapText="1"/>
    </xf>
    <xf numFmtId="0" fontId="66" fillId="0" borderId="13" xfId="6" applyFont="1" applyBorder="1" applyAlignment="1">
      <alignment horizontal="center" vertical="center" wrapText="1"/>
    </xf>
    <xf numFmtId="0" fontId="66" fillId="0" borderId="12" xfId="6" applyFont="1" applyBorder="1" applyAlignment="1">
      <alignment horizontal="center" vertical="center" wrapText="1"/>
    </xf>
    <xf numFmtId="0" fontId="33" fillId="0" borderId="74" xfId="0" applyFont="1" applyBorder="1" applyAlignment="1">
      <alignment horizontal="center" vertical="center"/>
    </xf>
    <xf numFmtId="0" fontId="33" fillId="0" borderId="80" xfId="0" applyFont="1" applyBorder="1" applyAlignment="1">
      <alignment horizontal="center" vertical="center"/>
    </xf>
    <xf numFmtId="0" fontId="33" fillId="0" borderId="104" xfId="0" applyFont="1" applyBorder="1" applyAlignment="1">
      <alignment horizontal="center" vertical="center"/>
    </xf>
    <xf numFmtId="0" fontId="33" fillId="0" borderId="58" xfId="0" applyFont="1" applyBorder="1" applyAlignment="1">
      <alignment horizontal="center" vertical="center"/>
    </xf>
    <xf numFmtId="0" fontId="33" fillId="0" borderId="52" xfId="0" applyFont="1" applyBorder="1" applyAlignment="1">
      <alignment horizontal="center" vertical="center"/>
    </xf>
    <xf numFmtId="0" fontId="32" fillId="0" borderId="16" xfId="0" applyFont="1" applyBorder="1" applyAlignment="1">
      <alignment horizontal="center" vertical="center"/>
    </xf>
    <xf numFmtId="0" fontId="32" fillId="0" borderId="1" xfId="0" applyFont="1" applyBorder="1" applyAlignment="1">
      <alignment horizontal="center" vertical="center"/>
    </xf>
    <xf numFmtId="0" fontId="32" fillId="0" borderId="155" xfId="0" applyFont="1" applyBorder="1" applyAlignment="1">
      <alignment horizontal="center" vertical="center"/>
    </xf>
    <xf numFmtId="0" fontId="32" fillId="0" borderId="156" xfId="0" applyFont="1" applyBorder="1" applyAlignment="1">
      <alignment horizontal="center" vertical="center" shrinkToFit="1"/>
    </xf>
    <xf numFmtId="0" fontId="32" fillId="0" borderId="157" xfId="0" applyFont="1" applyBorder="1" applyAlignment="1">
      <alignment horizontal="center" vertical="center" shrinkToFit="1"/>
    </xf>
    <xf numFmtId="0" fontId="32" fillId="0" borderId="158" xfId="0" applyFont="1" applyBorder="1" applyAlignment="1">
      <alignment horizontal="center" vertical="center" shrinkToFit="1"/>
    </xf>
    <xf numFmtId="0" fontId="33" fillId="0" borderId="159" xfId="0" applyFont="1" applyBorder="1" applyAlignment="1">
      <alignment horizontal="center" vertical="center"/>
    </xf>
    <xf numFmtId="0" fontId="33" fillId="0" borderId="160" xfId="0" applyFont="1" applyBorder="1" applyAlignment="1">
      <alignment horizontal="center" vertical="center"/>
    </xf>
    <xf numFmtId="0" fontId="33" fillId="0" borderId="161" xfId="0" applyFont="1" applyBorder="1" applyAlignment="1">
      <alignment horizontal="center" vertical="center"/>
    </xf>
    <xf numFmtId="0" fontId="33" fillId="0" borderId="158" xfId="0" applyFont="1" applyBorder="1" applyAlignment="1">
      <alignment horizontal="center" vertical="center"/>
    </xf>
    <xf numFmtId="0" fontId="33" fillId="0" borderId="156" xfId="0" applyFont="1" applyBorder="1" applyAlignment="1">
      <alignment horizontal="center" vertical="center"/>
    </xf>
    <xf numFmtId="0" fontId="33" fillId="0" borderId="169" xfId="0" applyFont="1" applyBorder="1" applyAlignment="1">
      <alignment horizontal="center" vertical="center"/>
    </xf>
    <xf numFmtId="0" fontId="33" fillId="0" borderId="78" xfId="0" applyFont="1" applyBorder="1" applyAlignment="1">
      <alignment horizontal="center" vertical="center"/>
    </xf>
    <xf numFmtId="0" fontId="33" fillId="0" borderId="153" xfId="0" applyFont="1" applyBorder="1" applyAlignment="1">
      <alignment horizontal="center" vertical="center"/>
    </xf>
    <xf numFmtId="0" fontId="33" fillId="0" borderId="127" xfId="0" applyFont="1" applyBorder="1" applyAlignment="1">
      <alignment horizontal="center" vertical="center"/>
    </xf>
    <xf numFmtId="0" fontId="33" fillId="0" borderId="126" xfId="0" applyFont="1" applyBorder="1" applyAlignment="1">
      <alignment horizontal="center" vertical="center"/>
    </xf>
    <xf numFmtId="0" fontId="33" fillId="0" borderId="163" xfId="0" applyFont="1" applyBorder="1" applyAlignment="1">
      <alignment horizontal="center" vertical="center"/>
    </xf>
    <xf numFmtId="0" fontId="33" fillId="0" borderId="162" xfId="0" applyFont="1" applyBorder="1" applyAlignment="1">
      <alignment horizontal="center" vertical="center"/>
    </xf>
    <xf numFmtId="0" fontId="32" fillId="0" borderId="10" xfId="0" applyFont="1" applyBorder="1" applyAlignment="1">
      <alignment horizontal="center" vertical="center"/>
    </xf>
    <xf numFmtId="0" fontId="32" fillId="0" borderId="0" xfId="0" applyFont="1" applyAlignment="1">
      <alignment horizontal="center" vertical="center"/>
    </xf>
    <xf numFmtId="0" fontId="32" fillId="0" borderId="27" xfId="0" applyFont="1" applyBorder="1" applyAlignment="1">
      <alignment horizontal="center" vertical="center"/>
    </xf>
    <xf numFmtId="0" fontId="32" fillId="0" borderId="104" xfId="0" applyFont="1" applyBorder="1" applyAlignment="1">
      <alignment horizontal="center" vertical="center" shrinkToFit="1"/>
    </xf>
    <xf numFmtId="0" fontId="32" fillId="0" borderId="50" xfId="0" applyFont="1" applyBorder="1" applyAlignment="1">
      <alignment horizontal="center" vertical="center" shrinkToFit="1"/>
    </xf>
    <xf numFmtId="0" fontId="32" fillId="0" borderId="80" xfId="0" applyFont="1" applyBorder="1" applyAlignment="1">
      <alignment horizontal="center" vertical="center" shrinkToFit="1"/>
    </xf>
    <xf numFmtId="0" fontId="33" fillId="0" borderId="147" xfId="0" applyFont="1" applyBorder="1" applyAlignment="1">
      <alignment horizontal="center" vertical="center"/>
    </xf>
    <xf numFmtId="0" fontId="33" fillId="0" borderId="54" xfId="0" applyFont="1" applyBorder="1" applyAlignment="1">
      <alignment horizontal="center" vertical="center"/>
    </xf>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32" fillId="0" borderId="4" xfId="0" applyFont="1" applyBorder="1" applyAlignment="1">
      <alignment horizontal="center" vertical="center"/>
    </xf>
    <xf numFmtId="0" fontId="32" fillId="0" borderId="126" xfId="0" applyFont="1" applyBorder="1" applyAlignment="1">
      <alignment horizontal="center" vertical="center" shrinkToFit="1"/>
    </xf>
    <xf numFmtId="0" fontId="32" fillId="0" borderId="128" xfId="0" applyFont="1" applyBorder="1" applyAlignment="1">
      <alignment horizontal="center" vertical="center" shrinkToFit="1"/>
    </xf>
    <xf numFmtId="0" fontId="32" fillId="0" borderId="127" xfId="0" applyFont="1" applyBorder="1" applyAlignment="1">
      <alignment horizontal="center" vertical="center" shrinkToFit="1"/>
    </xf>
    <xf numFmtId="0" fontId="33" fillId="0" borderId="154" xfId="0" applyFont="1" applyBorder="1" applyAlignment="1">
      <alignment horizontal="center" vertical="center"/>
    </xf>
    <xf numFmtId="0" fontId="33" fillId="0" borderId="152" xfId="0" applyFont="1" applyBorder="1" applyAlignment="1">
      <alignment horizontal="center" vertical="center"/>
    </xf>
    <xf numFmtId="3" fontId="33" fillId="4" borderId="64" xfId="1" applyNumberFormat="1" applyFont="1" applyFill="1" applyBorder="1" applyAlignment="1">
      <alignment horizontal="center" vertical="center" shrinkToFit="1"/>
    </xf>
    <xf numFmtId="3" fontId="33" fillId="4" borderId="101" xfId="1" applyNumberFormat="1" applyFont="1" applyFill="1" applyBorder="1" applyAlignment="1">
      <alignment horizontal="center" vertical="center" shrinkToFit="1"/>
    </xf>
    <xf numFmtId="3" fontId="33" fillId="4" borderId="63" xfId="1" applyNumberFormat="1" applyFont="1" applyFill="1" applyBorder="1" applyAlignment="1">
      <alignment horizontal="center" vertical="center" shrinkToFit="1"/>
    </xf>
    <xf numFmtId="3" fontId="33" fillId="4" borderId="65" xfId="1" applyNumberFormat="1" applyFont="1" applyFill="1" applyBorder="1" applyAlignment="1">
      <alignment horizontal="center" vertical="center" shrinkToFit="1"/>
    </xf>
    <xf numFmtId="3" fontId="33" fillId="4" borderId="100" xfId="1" applyNumberFormat="1" applyFont="1" applyFill="1" applyBorder="1" applyAlignment="1">
      <alignment horizontal="center" vertical="center" shrinkToFit="1"/>
    </xf>
    <xf numFmtId="0" fontId="32" fillId="0" borderId="2" xfId="0" applyFont="1" applyBorder="1" applyAlignment="1">
      <alignment horizontal="center" vertical="center" shrinkToFit="1"/>
    </xf>
    <xf numFmtId="0" fontId="32" fillId="0" borderId="3" xfId="0" applyFont="1" applyBorder="1" applyAlignment="1">
      <alignment horizontal="center" vertical="center" shrinkToFit="1"/>
    </xf>
    <xf numFmtId="0" fontId="32" fillId="0" borderId="150" xfId="0" applyFont="1" applyBorder="1" applyAlignment="1">
      <alignment horizontal="center" vertical="center" shrinkToFit="1"/>
    </xf>
    <xf numFmtId="0" fontId="36" fillId="0" borderId="151" xfId="0" applyFont="1" applyBorder="1" applyAlignment="1">
      <alignment horizontal="center" vertical="center"/>
    </xf>
    <xf numFmtId="0" fontId="36" fillId="0" borderId="3" xfId="0" applyFont="1" applyBorder="1" applyAlignment="1">
      <alignment horizontal="center" vertical="center"/>
    </xf>
    <xf numFmtId="0" fontId="32" fillId="0" borderId="14" xfId="0" applyFont="1" applyBorder="1" applyAlignment="1">
      <alignment horizontal="center" vertical="center" shrinkToFit="1"/>
    </xf>
    <xf numFmtId="0" fontId="32" fillId="0" borderId="12" xfId="0" applyFont="1" applyBorder="1" applyAlignment="1">
      <alignment horizontal="center" vertical="center" shrinkToFit="1"/>
    </xf>
    <xf numFmtId="0" fontId="32" fillId="0" borderId="13" xfId="0" applyFont="1" applyBorder="1" applyAlignment="1">
      <alignment horizontal="center" vertical="center" shrinkToFit="1"/>
    </xf>
    <xf numFmtId="199" fontId="33" fillId="4" borderId="63" xfId="1" applyNumberFormat="1" applyFont="1" applyFill="1" applyBorder="1" applyAlignment="1">
      <alignment horizontal="center" vertical="center" shrinkToFit="1"/>
    </xf>
    <xf numFmtId="199" fontId="33" fillId="4" borderId="64" xfId="1" applyNumberFormat="1" applyFont="1" applyFill="1" applyBorder="1" applyAlignment="1">
      <alignment horizontal="center" vertical="center" shrinkToFit="1"/>
    </xf>
    <xf numFmtId="0" fontId="34" fillId="4" borderId="23" xfId="1" applyFont="1" applyFill="1" applyBorder="1" applyAlignment="1">
      <alignment horizontal="center" vertical="center"/>
    </xf>
    <xf numFmtId="0" fontId="34" fillId="4" borderId="24" xfId="1" applyFont="1" applyFill="1" applyBorder="1" applyAlignment="1">
      <alignment horizontal="center" vertical="center"/>
    </xf>
    <xf numFmtId="0" fontId="34" fillId="4" borderId="26" xfId="1" applyFont="1" applyFill="1" applyBorder="1" applyAlignment="1">
      <alignment horizontal="center" vertical="center"/>
    </xf>
    <xf numFmtId="0" fontId="34" fillId="4" borderId="0" xfId="1" applyFont="1" applyFill="1" applyAlignment="1">
      <alignment horizontal="center" vertical="center"/>
    </xf>
    <xf numFmtId="0" fontId="34" fillId="4" borderId="28" xfId="1" applyFont="1" applyFill="1" applyBorder="1" applyAlignment="1">
      <alignment horizontal="center" vertical="center"/>
    </xf>
    <xf numFmtId="0" fontId="34" fillId="4" borderId="29" xfId="1" applyFont="1" applyFill="1" applyBorder="1" applyAlignment="1">
      <alignment horizontal="center" vertical="center"/>
    </xf>
    <xf numFmtId="0" fontId="34" fillId="4" borderId="34" xfId="1" applyFont="1" applyFill="1" applyBorder="1" applyAlignment="1">
      <alignment horizontal="center" vertical="center"/>
    </xf>
    <xf numFmtId="0" fontId="34" fillId="4" borderId="14" xfId="1" applyFont="1" applyFill="1" applyBorder="1" applyAlignment="1">
      <alignment horizontal="center" vertical="center" shrinkToFit="1"/>
    </xf>
    <xf numFmtId="0" fontId="34" fillId="4" borderId="12" xfId="1" applyFont="1" applyFill="1" applyBorder="1" applyAlignment="1">
      <alignment horizontal="center" vertical="center" shrinkToFit="1"/>
    </xf>
    <xf numFmtId="0" fontId="34" fillId="4" borderId="13" xfId="1" applyFont="1" applyFill="1" applyBorder="1" applyAlignment="1">
      <alignment horizontal="center" vertical="center" shrinkToFit="1"/>
    </xf>
    <xf numFmtId="0" fontId="34" fillId="4" borderId="23" xfId="1" applyFont="1" applyFill="1" applyBorder="1" applyAlignment="1">
      <alignment horizontal="center" vertical="center" shrinkToFit="1"/>
    </xf>
    <xf numFmtId="0" fontId="34" fillId="4" borderId="39" xfId="1" applyFont="1" applyFill="1" applyBorder="1" applyAlignment="1">
      <alignment horizontal="center" vertical="center" shrinkToFit="1"/>
    </xf>
    <xf numFmtId="0" fontId="34" fillId="4" borderId="40" xfId="1" applyFont="1" applyFill="1" applyBorder="1" applyAlignment="1">
      <alignment horizontal="center" vertical="center" shrinkToFit="1"/>
    </xf>
    <xf numFmtId="0" fontId="34" fillId="4" borderId="20" xfId="1" applyFont="1" applyFill="1" applyBorder="1" applyAlignment="1">
      <alignment horizontal="center" vertical="center" shrinkToFit="1"/>
    </xf>
    <xf numFmtId="3" fontId="33" fillId="0" borderId="131" xfId="1" applyNumberFormat="1" applyFont="1" applyBorder="1" applyAlignment="1">
      <alignment horizontal="right" vertical="center" shrinkToFit="1"/>
    </xf>
    <xf numFmtId="3" fontId="33" fillId="0" borderId="132" xfId="1" applyNumberFormat="1" applyFont="1" applyBorder="1" applyAlignment="1">
      <alignment horizontal="right" vertical="center" shrinkToFit="1"/>
    </xf>
    <xf numFmtId="3" fontId="33" fillId="0" borderId="133" xfId="1" applyNumberFormat="1" applyFont="1" applyBorder="1" applyAlignment="1">
      <alignment horizontal="right" vertical="center" shrinkToFit="1"/>
    </xf>
    <xf numFmtId="3" fontId="33" fillId="0" borderId="134" xfId="1" applyNumberFormat="1" applyFont="1" applyBorder="1" applyAlignment="1">
      <alignment horizontal="right" vertical="center" shrinkToFit="1"/>
    </xf>
    <xf numFmtId="3" fontId="33" fillId="6" borderId="147" xfId="1" applyNumberFormat="1" applyFont="1" applyFill="1" applyBorder="1" applyAlignment="1">
      <alignment horizontal="right" vertical="center" shrinkToFit="1"/>
    </xf>
    <xf numFmtId="3" fontId="33" fillId="6" borderId="54" xfId="1" applyNumberFormat="1" applyFont="1" applyFill="1" applyBorder="1" applyAlignment="1">
      <alignment horizontal="right" vertical="center" shrinkToFit="1"/>
    </xf>
    <xf numFmtId="3" fontId="33" fillId="6" borderId="74" xfId="1" applyNumberFormat="1" applyFont="1" applyFill="1" applyBorder="1" applyAlignment="1">
      <alignment horizontal="right" vertical="center" shrinkToFit="1"/>
    </xf>
    <xf numFmtId="3" fontId="33" fillId="6" borderId="53" xfId="1" applyNumberFormat="1" applyFont="1" applyFill="1" applyBorder="1" applyAlignment="1">
      <alignment horizontal="right" vertical="center" shrinkToFit="1"/>
    </xf>
    <xf numFmtId="3" fontId="33" fillId="0" borderId="104" xfId="1" applyNumberFormat="1" applyFont="1" applyBorder="1" applyAlignment="1">
      <alignment horizontal="right" vertical="center" shrinkToFit="1"/>
    </xf>
    <xf numFmtId="3" fontId="33" fillId="0" borderId="58" xfId="1" applyNumberFormat="1" applyFont="1" applyBorder="1" applyAlignment="1">
      <alignment horizontal="right" vertical="center" shrinkToFit="1"/>
    </xf>
    <xf numFmtId="3" fontId="33" fillId="0" borderId="54" xfId="1" applyNumberFormat="1" applyFont="1" applyBorder="1" applyAlignment="1">
      <alignment horizontal="right" vertical="center" shrinkToFit="1"/>
    </xf>
    <xf numFmtId="3" fontId="33" fillId="0" borderId="74" xfId="1" applyNumberFormat="1" applyFont="1" applyBorder="1" applyAlignment="1">
      <alignment horizontal="right" vertical="center" shrinkToFit="1"/>
    </xf>
    <xf numFmtId="0" fontId="34" fillId="0" borderId="34" xfId="1" applyFont="1" applyBorder="1" applyAlignment="1">
      <alignment horizontal="center" vertical="center" textRotation="255" wrapText="1"/>
    </xf>
    <xf numFmtId="0" fontId="34" fillId="0" borderId="13" xfId="1" applyFont="1" applyBorder="1" applyAlignment="1">
      <alignment horizontal="center" vertical="center" textRotation="255"/>
    </xf>
    <xf numFmtId="0" fontId="35" fillId="4" borderId="23" xfId="1" applyFont="1" applyFill="1" applyBorder="1" applyAlignment="1">
      <alignment horizontal="left" vertical="center" shrinkToFit="1"/>
    </xf>
    <xf numFmtId="0" fontId="35" fillId="4" borderId="24" xfId="1" applyFont="1" applyFill="1" applyBorder="1" applyAlignment="1">
      <alignment horizontal="left" vertical="center" shrinkToFit="1"/>
    </xf>
    <xf numFmtId="3" fontId="33" fillId="0" borderId="146" xfId="1" applyNumberFormat="1" applyFont="1" applyBorder="1" applyAlignment="1">
      <alignment horizontal="right" vertical="center" shrinkToFit="1"/>
    </xf>
    <xf numFmtId="3" fontId="33" fillId="0" borderId="149" xfId="1" quotePrefix="1" applyNumberFormat="1" applyFont="1" applyBorder="1" applyAlignment="1">
      <alignment vertical="center" shrinkToFit="1"/>
    </xf>
    <xf numFmtId="3" fontId="33" fillId="0" borderId="138" xfId="1" quotePrefix="1" applyNumberFormat="1" applyFont="1" applyBorder="1" applyAlignment="1">
      <alignment vertical="center" shrinkToFit="1"/>
    </xf>
    <xf numFmtId="3" fontId="33" fillId="0" borderId="139" xfId="1" quotePrefix="1" applyNumberFormat="1" applyFont="1" applyBorder="1" applyAlignment="1">
      <alignment vertical="center" shrinkToFit="1"/>
    </xf>
    <xf numFmtId="3" fontId="33" fillId="0" borderId="140" xfId="1" quotePrefix="1" applyNumberFormat="1" applyFont="1" applyBorder="1" applyAlignment="1">
      <alignment vertical="center" shrinkToFit="1"/>
    </xf>
    <xf numFmtId="3" fontId="33" fillId="0" borderId="137" xfId="1" quotePrefix="1" applyNumberFormat="1" applyFont="1" applyBorder="1" applyAlignment="1">
      <alignment vertical="center" shrinkToFit="1"/>
    </xf>
    <xf numFmtId="3" fontId="33" fillId="3" borderId="148" xfId="1" applyNumberFormat="1" applyFont="1" applyFill="1" applyBorder="1" applyAlignment="1">
      <alignment horizontal="right" vertical="center" shrinkToFit="1"/>
    </xf>
    <xf numFmtId="3" fontId="33" fillId="3" borderId="56" xfId="1" applyNumberFormat="1" applyFont="1" applyFill="1" applyBorder="1" applyAlignment="1">
      <alignment horizontal="right" vertical="center" shrinkToFit="1"/>
    </xf>
    <xf numFmtId="3" fontId="33" fillId="3" borderId="116" xfId="1" applyNumberFormat="1" applyFont="1" applyFill="1" applyBorder="1" applyAlignment="1">
      <alignment horizontal="right" vertical="center" shrinkToFit="1"/>
    </xf>
    <xf numFmtId="3" fontId="33" fillId="0" borderId="105" xfId="1" applyNumberFormat="1" applyFont="1" applyBorder="1" applyAlignment="1">
      <alignment horizontal="right" vertical="center" shrinkToFit="1"/>
    </xf>
    <xf numFmtId="3" fontId="33" fillId="0" borderId="56" xfId="1" applyNumberFormat="1" applyFont="1" applyBorder="1" applyAlignment="1">
      <alignment horizontal="right" vertical="center" shrinkToFit="1"/>
    </xf>
    <xf numFmtId="3" fontId="33" fillId="0" borderId="57" xfId="1" applyNumberFormat="1" applyFont="1" applyBorder="1" applyAlignment="1">
      <alignment horizontal="right" vertical="center" shrinkToFit="1"/>
    </xf>
    <xf numFmtId="3" fontId="33" fillId="3" borderId="93" xfId="1" applyNumberFormat="1" applyFont="1" applyFill="1" applyBorder="1" applyAlignment="1">
      <alignment horizontal="right" vertical="center" shrinkToFit="1"/>
    </xf>
    <xf numFmtId="3" fontId="33" fillId="3" borderId="136" xfId="1" applyNumberFormat="1" applyFont="1" applyFill="1" applyBorder="1" applyAlignment="1">
      <alignment horizontal="right" vertical="center" shrinkToFit="1"/>
    </xf>
    <xf numFmtId="3" fontId="33" fillId="3" borderId="94" xfId="1" applyNumberFormat="1" applyFont="1" applyFill="1" applyBorder="1" applyAlignment="1">
      <alignment horizontal="right" vertical="center" shrinkToFit="1"/>
    </xf>
    <xf numFmtId="3" fontId="33" fillId="4" borderId="164" xfId="1" applyNumberFormat="1" applyFont="1" applyFill="1" applyBorder="1" applyAlignment="1">
      <alignment horizontal="right" vertical="center" shrinkToFit="1"/>
    </xf>
    <xf numFmtId="3" fontId="33" fillId="4" borderId="165" xfId="1" applyNumberFormat="1" applyFont="1" applyFill="1" applyBorder="1" applyAlignment="1">
      <alignment horizontal="right" vertical="center" shrinkToFit="1"/>
    </xf>
    <xf numFmtId="3" fontId="33" fillId="6" borderId="135" xfId="1" applyNumberFormat="1" applyFont="1" applyFill="1" applyBorder="1" applyAlignment="1">
      <alignment horizontal="right" vertical="center" shrinkToFit="1"/>
    </xf>
    <xf numFmtId="3" fontId="33" fillId="0" borderId="142" xfId="1" applyNumberFormat="1" applyFont="1" applyBorder="1" applyAlignment="1">
      <alignment horizontal="right" vertical="center" shrinkToFit="1"/>
    </xf>
    <xf numFmtId="3" fontId="33" fillId="0" borderId="135" xfId="1" applyNumberFormat="1" applyFont="1" applyBorder="1" applyAlignment="1">
      <alignment horizontal="right" vertical="center" shrinkToFit="1"/>
    </xf>
    <xf numFmtId="3" fontId="33" fillId="0" borderId="141" xfId="1" quotePrefix="1" applyNumberFormat="1" applyFont="1" applyBorder="1" applyAlignment="1">
      <alignment vertical="center" shrinkToFit="1"/>
    </xf>
    <xf numFmtId="3" fontId="33" fillId="0" borderId="73" xfId="1" applyNumberFormat="1" applyFont="1" applyBorder="1" applyAlignment="1">
      <alignment horizontal="right" vertical="center" shrinkToFit="1"/>
    </xf>
    <xf numFmtId="3" fontId="33" fillId="0" borderId="143" xfId="1" applyNumberFormat="1" applyFont="1" applyBorder="1" applyAlignment="1">
      <alignment horizontal="right" vertical="center" shrinkToFit="1"/>
    </xf>
    <xf numFmtId="3" fontId="33" fillId="0" borderId="51" xfId="1" applyNumberFormat="1" applyFont="1" applyBorder="1" applyAlignment="1">
      <alignment horizontal="right" vertical="center" shrinkToFit="1"/>
    </xf>
    <xf numFmtId="0" fontId="34" fillId="0" borderId="35" xfId="1" applyFont="1" applyBorder="1" applyAlignment="1">
      <alignment horizontal="center" vertical="center" textRotation="255" wrapText="1"/>
    </xf>
    <xf numFmtId="0" fontId="34" fillId="0" borderId="62" xfId="1" applyFont="1" applyBorder="1" applyAlignment="1">
      <alignment horizontal="center" vertical="center" textRotation="255" wrapText="1"/>
    </xf>
    <xf numFmtId="0" fontId="33" fillId="0" borderId="2" xfId="0" applyFont="1" applyBorder="1" applyAlignment="1">
      <alignment horizontal="center" vertical="center"/>
    </xf>
    <xf numFmtId="0" fontId="33" fillId="0" borderId="3" xfId="0" applyFont="1" applyBorder="1" applyAlignment="1">
      <alignment horizontal="center" vertical="center"/>
    </xf>
    <xf numFmtId="0" fontId="33" fillId="0" borderId="4" xfId="0" applyFont="1" applyBorder="1" applyAlignment="1">
      <alignment horizontal="center" vertical="center"/>
    </xf>
    <xf numFmtId="0" fontId="33" fillId="4" borderId="31" xfId="1" applyFont="1" applyFill="1" applyBorder="1" applyAlignment="1">
      <alignment horizontal="center" vertical="center" shrinkToFit="1"/>
    </xf>
    <xf numFmtId="0" fontId="33" fillId="4" borderId="32" xfId="1" applyFont="1" applyFill="1" applyBorder="1" applyAlignment="1">
      <alignment horizontal="center" vertical="center" shrinkToFit="1"/>
    </xf>
    <xf numFmtId="0" fontId="33" fillId="4" borderId="33" xfId="1" applyFont="1" applyFill="1" applyBorder="1" applyAlignment="1">
      <alignment horizontal="center" vertical="center" shrinkToFit="1"/>
    </xf>
    <xf numFmtId="0" fontId="34" fillId="0" borderId="59" xfId="1" applyFont="1" applyBorder="1" applyAlignment="1">
      <alignment horizontal="center" vertical="center" textRotation="255" wrapText="1"/>
    </xf>
    <xf numFmtId="0" fontId="34" fillId="0" borderId="98" xfId="1" applyFont="1" applyBorder="1" applyAlignment="1">
      <alignment horizontal="left" vertical="center" wrapText="1" shrinkToFit="1"/>
    </xf>
    <xf numFmtId="0" fontId="34" fillId="0" borderId="99" xfId="1" applyFont="1" applyBorder="1" applyAlignment="1">
      <alignment horizontal="left" vertical="center" wrapText="1" shrinkToFit="1"/>
    </xf>
    <xf numFmtId="3" fontId="33" fillId="4" borderId="147" xfId="1" applyNumberFormat="1" applyFont="1" applyFill="1" applyBorder="1" applyAlignment="1">
      <alignment horizontal="right" vertical="center" shrinkToFit="1"/>
    </xf>
    <xf numFmtId="3" fontId="33" fillId="4" borderId="54" xfId="1" applyNumberFormat="1" applyFont="1" applyFill="1" applyBorder="1" applyAlignment="1">
      <alignment horizontal="right" vertical="center" shrinkToFit="1"/>
    </xf>
    <xf numFmtId="3" fontId="33" fillId="4" borderId="166" xfId="1" applyNumberFormat="1" applyFont="1" applyFill="1" applyBorder="1" applyAlignment="1">
      <alignment horizontal="right" vertical="center" shrinkToFit="1"/>
    </xf>
    <xf numFmtId="3" fontId="33" fillId="4" borderId="167" xfId="1" applyNumberFormat="1" applyFont="1" applyFill="1" applyBorder="1" applyAlignment="1">
      <alignment horizontal="right" vertical="center" shrinkToFit="1"/>
    </xf>
    <xf numFmtId="3" fontId="33" fillId="4" borderId="168" xfId="1" applyNumberFormat="1" applyFont="1" applyFill="1" applyBorder="1" applyAlignment="1">
      <alignment horizontal="right" vertical="center" shrinkToFit="1"/>
    </xf>
    <xf numFmtId="3" fontId="34" fillId="0" borderId="26" xfId="1" applyNumberFormat="1" applyFont="1" applyBorder="1" applyAlignment="1">
      <alignment horizontal="right" vertical="center" shrinkToFit="1"/>
    </xf>
    <xf numFmtId="3" fontId="34" fillId="0" borderId="0" xfId="1" applyNumberFormat="1" applyFont="1" applyAlignment="1">
      <alignment horizontal="right" vertical="center" shrinkToFit="1"/>
    </xf>
    <xf numFmtId="3" fontId="33" fillId="4" borderId="42" xfId="1" applyNumberFormat="1" applyFont="1" applyFill="1" applyBorder="1" applyAlignment="1">
      <alignment horizontal="center" vertical="center" shrinkToFit="1"/>
    </xf>
    <xf numFmtId="0" fontId="33" fillId="4" borderId="45" xfId="1" applyFont="1" applyFill="1" applyBorder="1" applyAlignment="1">
      <alignment horizontal="center" vertical="center" shrinkToFit="1"/>
    </xf>
    <xf numFmtId="3" fontId="33" fillId="4" borderId="44" xfId="1" applyNumberFormat="1" applyFont="1" applyFill="1" applyBorder="1" applyAlignment="1">
      <alignment horizontal="center" vertical="center" shrinkToFit="1"/>
    </xf>
    <xf numFmtId="0" fontId="33" fillId="4" borderId="42" xfId="1" applyFont="1" applyFill="1" applyBorder="1" applyAlignment="1">
      <alignment horizontal="center" vertical="center" shrinkToFit="1"/>
    </xf>
    <xf numFmtId="0" fontId="34" fillId="0" borderId="14" xfId="1" applyFont="1" applyBorder="1" applyAlignment="1">
      <alignment horizontal="left" vertical="center"/>
    </xf>
    <xf numFmtId="0" fontId="34" fillId="0" borderId="12" xfId="1" applyFont="1" applyBorder="1" applyAlignment="1">
      <alignment horizontal="left" vertical="center"/>
    </xf>
    <xf numFmtId="0" fontId="32" fillId="0" borderId="37" xfId="0" applyFont="1" applyBorder="1" applyAlignment="1">
      <alignment horizontal="center" vertical="center"/>
    </xf>
    <xf numFmtId="0" fontId="32" fillId="0" borderId="38" xfId="0" applyFont="1" applyBorder="1" applyAlignment="1">
      <alignment horizontal="center" vertical="center"/>
    </xf>
    <xf numFmtId="0" fontId="33" fillId="4" borderId="47" xfId="1" applyFont="1" applyFill="1" applyBorder="1" applyAlignment="1">
      <alignment horizontal="center" vertical="center" shrinkToFit="1"/>
    </xf>
    <xf numFmtId="0" fontId="33" fillId="4" borderId="41" xfId="1" applyFont="1" applyFill="1" applyBorder="1" applyAlignment="1">
      <alignment horizontal="center" vertical="center" shrinkToFit="1"/>
    </xf>
    <xf numFmtId="0" fontId="33" fillId="4" borderId="43" xfId="1" applyFont="1" applyFill="1" applyBorder="1" applyAlignment="1">
      <alignment horizontal="center" vertical="center" shrinkToFit="1"/>
    </xf>
    <xf numFmtId="0" fontId="33" fillId="4" borderId="108" xfId="1" applyFont="1" applyFill="1" applyBorder="1" applyAlignment="1">
      <alignment horizontal="center" vertical="center" shrinkToFit="1"/>
    </xf>
    <xf numFmtId="0" fontId="33" fillId="4" borderId="176" xfId="1" applyFont="1" applyFill="1" applyBorder="1" applyAlignment="1">
      <alignment horizontal="center" vertical="center" shrinkToFit="1"/>
    </xf>
    <xf numFmtId="0" fontId="33" fillId="4" borderId="46" xfId="1" applyFont="1" applyFill="1" applyBorder="1" applyAlignment="1">
      <alignment horizontal="center" vertical="center" shrinkToFit="1"/>
    </xf>
    <xf numFmtId="0" fontId="34" fillId="0" borderId="14" xfId="1" applyFont="1" applyBorder="1" applyAlignment="1">
      <alignment horizontal="left" vertical="center" shrinkToFit="1"/>
    </xf>
    <xf numFmtId="0" fontId="34" fillId="0" borderId="12" xfId="1" applyFont="1" applyBorder="1" applyAlignment="1">
      <alignment horizontal="left" vertical="center" shrinkToFit="1"/>
    </xf>
    <xf numFmtId="3" fontId="33" fillId="4" borderId="41" xfId="1" applyNumberFormat="1" applyFont="1" applyFill="1" applyBorder="1" applyAlignment="1">
      <alignment horizontal="center" vertical="center" shrinkToFit="1"/>
    </xf>
    <xf numFmtId="0" fontId="11" fillId="0" borderId="27" xfId="6" applyFont="1" applyBorder="1" applyAlignment="1">
      <alignment horizontal="center" vertical="center" wrapText="1"/>
    </xf>
    <xf numFmtId="3" fontId="23" fillId="0" borderId="23" xfId="6" applyNumberFormat="1" applyFont="1" applyBorder="1">
      <alignment vertical="center"/>
    </xf>
    <xf numFmtId="3" fontId="23" fillId="0" borderId="24" xfId="6" applyNumberFormat="1" applyFont="1" applyBorder="1">
      <alignment vertical="center"/>
    </xf>
    <xf numFmtId="3" fontId="23" fillId="0" borderId="25" xfId="6" applyNumberFormat="1" applyFont="1" applyBorder="1">
      <alignment vertical="center"/>
    </xf>
    <xf numFmtId="3" fontId="23" fillId="0" borderId="35" xfId="6" applyNumberFormat="1" applyFont="1" applyBorder="1" applyAlignment="1">
      <alignment horizontal="center" vertical="center" wrapText="1"/>
    </xf>
    <xf numFmtId="3" fontId="23" fillId="0" borderId="59" xfId="6" applyNumberFormat="1" applyFont="1" applyBorder="1" applyAlignment="1">
      <alignment horizontal="center" vertical="center" wrapText="1"/>
    </xf>
    <xf numFmtId="3" fontId="23" fillId="0" borderId="34" xfId="6" applyNumberFormat="1" applyFont="1" applyBorder="1" applyAlignment="1">
      <alignment horizontal="center" vertical="center" wrapText="1"/>
    </xf>
    <xf numFmtId="3" fontId="23" fillId="0" borderId="109" xfId="6" applyNumberFormat="1" applyFont="1" applyBorder="1" applyAlignment="1">
      <alignment horizontal="center" vertical="center" wrapText="1" shrinkToFit="1"/>
    </xf>
    <xf numFmtId="3" fontId="23" fillId="0" borderId="110" xfId="6" applyNumberFormat="1" applyFont="1" applyBorder="1" applyAlignment="1">
      <alignment horizontal="center" vertical="center" wrapText="1" shrinkToFit="1"/>
    </xf>
    <xf numFmtId="3" fontId="23" fillId="0" borderId="111" xfId="6" applyNumberFormat="1" applyFont="1" applyBorder="1" applyAlignment="1">
      <alignment horizontal="center" vertical="center" wrapText="1" shrinkToFit="1"/>
    </xf>
    <xf numFmtId="3" fontId="23" fillId="0" borderId="109" xfId="6" applyNumberFormat="1" applyFont="1" applyBorder="1" applyAlignment="1">
      <alignment horizontal="center" vertical="center"/>
    </xf>
    <xf numFmtId="3" fontId="23" fillId="0" borderId="110" xfId="6" applyNumberFormat="1" applyFont="1" applyBorder="1" applyAlignment="1">
      <alignment horizontal="center" vertical="center"/>
    </xf>
    <xf numFmtId="3" fontId="23" fillId="0" borderId="111" xfId="6" applyNumberFormat="1" applyFont="1" applyBorder="1" applyAlignment="1">
      <alignment horizontal="center" vertical="center"/>
    </xf>
    <xf numFmtId="186" fontId="23" fillId="0" borderId="28" xfId="6" applyNumberFormat="1" applyFont="1" applyBorder="1" applyAlignment="1">
      <alignment horizontal="center" vertical="center" wrapText="1"/>
    </xf>
    <xf numFmtId="186" fontId="23" fillId="0" borderId="29" xfId="6" applyNumberFormat="1" applyFont="1" applyBorder="1" applyAlignment="1">
      <alignment horizontal="center" vertical="center" wrapText="1"/>
    </xf>
    <xf numFmtId="186" fontId="23" fillId="0" borderId="30" xfId="6" applyNumberFormat="1" applyFont="1" applyBorder="1" applyAlignment="1">
      <alignment horizontal="center" vertical="center" wrapText="1"/>
    </xf>
    <xf numFmtId="185" fontId="30" fillId="0" borderId="24" xfId="6" applyNumberFormat="1" applyFont="1" applyBorder="1" applyAlignment="1">
      <alignment horizontal="center" vertical="center" wrapText="1"/>
    </xf>
    <xf numFmtId="185" fontId="30" fillId="0" borderId="0" xfId="6" applyNumberFormat="1" applyFont="1" applyAlignment="1">
      <alignment horizontal="center" vertical="center" wrapText="1"/>
    </xf>
    <xf numFmtId="185" fontId="30" fillId="0" borderId="29" xfId="6" applyNumberFormat="1" applyFont="1" applyBorder="1" applyAlignment="1">
      <alignment horizontal="center" vertical="center" wrapText="1"/>
    </xf>
    <xf numFmtId="196" fontId="30" fillId="0" borderId="24" xfId="6" applyNumberFormat="1" applyFont="1" applyBorder="1" applyAlignment="1">
      <alignment horizontal="center" vertical="center" wrapText="1"/>
    </xf>
    <xf numFmtId="196" fontId="30" fillId="0" borderId="0" xfId="6" applyNumberFormat="1" applyFont="1" applyAlignment="1">
      <alignment horizontal="center" vertical="center" wrapText="1"/>
    </xf>
    <xf numFmtId="196" fontId="30" fillId="0" borderId="29" xfId="6" applyNumberFormat="1" applyFont="1" applyBorder="1" applyAlignment="1">
      <alignment horizontal="center" vertical="center" wrapText="1"/>
    </xf>
    <xf numFmtId="0" fontId="23" fillId="0" borderId="35" xfId="6" applyFont="1" applyBorder="1" applyAlignment="1">
      <alignment horizontal="center" vertical="center"/>
    </xf>
    <xf numFmtId="0" fontId="23" fillId="0" borderId="59" xfId="6" applyFont="1" applyBorder="1" applyAlignment="1">
      <alignment horizontal="center" vertical="center"/>
    </xf>
    <xf numFmtId="0" fontId="23" fillId="0" borderId="62" xfId="6" applyFont="1" applyBorder="1" applyAlignment="1">
      <alignment horizontal="center" vertical="center"/>
    </xf>
    <xf numFmtId="3" fontId="23" fillId="0" borderId="35" xfId="6" applyNumberFormat="1" applyFont="1" applyBorder="1" applyAlignment="1">
      <alignment horizontal="distributed" vertical="center" wrapText="1"/>
    </xf>
    <xf numFmtId="3" fontId="23" fillId="0" borderId="83" xfId="6" applyNumberFormat="1" applyFont="1" applyBorder="1" applyAlignment="1">
      <alignment horizontal="distributed" vertical="center"/>
    </xf>
    <xf numFmtId="186" fontId="23" fillId="0" borderId="35" xfId="6" applyNumberFormat="1" applyFont="1" applyBorder="1">
      <alignment vertical="center"/>
    </xf>
    <xf numFmtId="186" fontId="23" fillId="0" borderId="59" xfId="6" applyNumberFormat="1" applyFont="1" applyBorder="1">
      <alignment vertical="center"/>
    </xf>
    <xf numFmtId="186" fontId="23" fillId="0" borderId="62" xfId="6" applyNumberFormat="1" applyFont="1" applyBorder="1">
      <alignment vertical="center"/>
    </xf>
    <xf numFmtId="185" fontId="23" fillId="0" borderId="59" xfId="6" applyNumberFormat="1" applyFont="1" applyBorder="1" applyAlignment="1">
      <alignment horizontal="center" vertical="center"/>
    </xf>
    <xf numFmtId="186" fontId="23" fillId="0" borderId="23" xfId="6" applyNumberFormat="1" applyFont="1" applyBorder="1" applyAlignment="1">
      <alignment vertical="center" wrapText="1"/>
    </xf>
    <xf numFmtId="186" fontId="23" fillId="0" borderId="26" xfId="6" applyNumberFormat="1" applyFont="1" applyBorder="1" applyAlignment="1">
      <alignment vertical="center" wrapText="1"/>
    </xf>
    <xf numFmtId="186" fontId="23" fillId="0" borderId="28" xfId="6" applyNumberFormat="1" applyFont="1" applyBorder="1" applyAlignment="1">
      <alignment vertical="center" wrapText="1"/>
    </xf>
    <xf numFmtId="187" fontId="23" fillId="0" borderId="24" xfId="6" applyNumberFormat="1" applyFont="1" applyBorder="1" applyAlignment="1">
      <alignment horizontal="center" vertical="center"/>
    </xf>
    <xf numFmtId="187" fontId="23" fillId="0" borderId="0" xfId="6" applyNumberFormat="1" applyFont="1" applyAlignment="1">
      <alignment horizontal="center" vertical="center"/>
    </xf>
    <xf numFmtId="187" fontId="23" fillId="0" borderId="29" xfId="6" applyNumberFormat="1" applyFont="1" applyBorder="1" applyAlignment="1">
      <alignment horizontal="center" vertical="center"/>
    </xf>
    <xf numFmtId="3" fontId="23" fillId="0" borderId="94" xfId="6" applyNumberFormat="1" applyFont="1" applyBorder="1" applyAlignment="1">
      <alignment horizontal="center" vertical="center" wrapText="1"/>
    </xf>
    <xf numFmtId="3" fontId="23" fillId="0" borderId="27" xfId="6" applyNumberFormat="1" applyFont="1" applyBorder="1" applyAlignment="1">
      <alignment horizontal="center" vertical="center" wrapText="1"/>
    </xf>
    <xf numFmtId="185" fontId="30" fillId="0" borderId="23" xfId="6" applyNumberFormat="1" applyFont="1" applyBorder="1" applyAlignment="1">
      <alignment horizontal="center" vertical="center" wrapText="1"/>
    </xf>
    <xf numFmtId="185" fontId="30" fillId="0" borderId="115" xfId="6" applyNumberFormat="1" applyFont="1" applyBorder="1" applyAlignment="1">
      <alignment horizontal="center" vertical="center" wrapText="1"/>
    </xf>
    <xf numFmtId="3" fontId="23" fillId="0" borderId="109" xfId="6" applyNumberFormat="1" applyFont="1" applyBorder="1" applyAlignment="1">
      <alignment horizontal="center" vertical="center" wrapText="1"/>
    </xf>
    <xf numFmtId="3" fontId="23" fillId="0" borderId="110" xfId="6" applyNumberFormat="1" applyFont="1" applyBorder="1" applyAlignment="1">
      <alignment horizontal="center" vertical="center" wrapText="1"/>
    </xf>
    <xf numFmtId="3" fontId="23" fillId="0" borderId="111" xfId="6" applyNumberFormat="1" applyFont="1" applyBorder="1" applyAlignment="1">
      <alignment horizontal="center" vertical="center" wrapText="1"/>
    </xf>
    <xf numFmtId="186" fontId="23" fillId="0" borderId="120" xfId="6" applyNumberFormat="1" applyFont="1" applyBorder="1" applyAlignment="1">
      <alignment horizontal="center" vertical="center" wrapText="1"/>
    </xf>
    <xf numFmtId="186" fontId="23" fillId="0" borderId="121" xfId="6" applyNumberFormat="1" applyFont="1" applyBorder="1" applyAlignment="1">
      <alignment horizontal="center" vertical="center" wrapText="1"/>
    </xf>
    <xf numFmtId="186" fontId="23" fillId="0" borderId="122" xfId="6" applyNumberFormat="1" applyFont="1" applyBorder="1" applyAlignment="1">
      <alignment horizontal="center" vertical="center" wrapText="1"/>
    </xf>
    <xf numFmtId="3" fontId="23" fillId="0" borderId="23" xfId="6" applyNumberFormat="1" applyFont="1" applyBorder="1" applyAlignment="1">
      <alignment horizontal="center" vertical="center" wrapText="1"/>
    </xf>
    <xf numFmtId="3" fontId="23" fillId="0" borderId="24" xfId="6" applyNumberFormat="1" applyFont="1" applyBorder="1" applyAlignment="1">
      <alignment horizontal="center" vertical="center" wrapText="1"/>
    </xf>
    <xf numFmtId="3" fontId="23" fillId="0" borderId="25" xfId="6" applyNumberFormat="1" applyFont="1" applyBorder="1" applyAlignment="1">
      <alignment horizontal="center" vertical="center" wrapText="1"/>
    </xf>
    <xf numFmtId="3" fontId="23" fillId="0" borderId="114" xfId="6" applyNumberFormat="1" applyFont="1" applyBorder="1" applyAlignment="1">
      <alignment horizontal="center" vertical="center" wrapText="1"/>
    </xf>
    <xf numFmtId="3" fontId="30" fillId="0" borderId="23" xfId="6" applyNumberFormat="1" applyFont="1" applyBorder="1" applyAlignment="1">
      <alignment horizontal="center" vertical="center" shrinkToFit="1"/>
    </xf>
    <xf numFmtId="3" fontId="30" fillId="0" borderId="24" xfId="6" applyNumberFormat="1" applyFont="1" applyBorder="1" applyAlignment="1">
      <alignment horizontal="center" vertical="center" shrinkToFit="1"/>
    </xf>
    <xf numFmtId="3" fontId="30" fillId="0" borderId="115" xfId="6" applyNumberFormat="1" applyFont="1" applyBorder="1" applyAlignment="1">
      <alignment horizontal="center" vertical="center" shrinkToFit="1"/>
    </xf>
    <xf numFmtId="186" fontId="23" fillId="0" borderId="104" xfId="6" applyNumberFormat="1" applyFont="1" applyBorder="1" applyAlignment="1">
      <alignment horizontal="center" vertical="center" wrapText="1"/>
    </xf>
    <xf numFmtId="186" fontId="23" fillId="0" borderId="80" xfId="6" applyNumberFormat="1" applyFont="1" applyBorder="1" applyAlignment="1">
      <alignment horizontal="center" vertical="center" wrapText="1"/>
    </xf>
    <xf numFmtId="186" fontId="23" fillId="0" borderId="74" xfId="6" applyNumberFormat="1" applyFont="1" applyBorder="1" applyAlignment="1">
      <alignment horizontal="center" vertical="center" wrapText="1"/>
    </xf>
    <xf numFmtId="3" fontId="23" fillId="0" borderId="93" xfId="6" applyNumberFormat="1" applyFont="1" applyBorder="1" applyAlignment="1">
      <alignment horizontal="center" vertical="center" wrapText="1"/>
    </xf>
    <xf numFmtId="3" fontId="23" fillId="0" borderId="26" xfId="6" applyNumberFormat="1" applyFont="1" applyBorder="1" applyAlignment="1">
      <alignment horizontal="center" vertical="center" wrapText="1"/>
    </xf>
    <xf numFmtId="3" fontId="23" fillId="0" borderId="56" xfId="6" applyNumberFormat="1" applyFont="1" applyBorder="1" applyAlignment="1">
      <alignment horizontal="center" vertical="center" wrapText="1"/>
    </xf>
    <xf numFmtId="3" fontId="23" fillId="0" borderId="85" xfId="6" applyNumberFormat="1" applyFont="1" applyBorder="1" applyAlignment="1">
      <alignment horizontal="center" vertical="center" wrapText="1"/>
    </xf>
    <xf numFmtId="3" fontId="23" fillId="0" borderId="23" xfId="6" applyNumberFormat="1" applyFont="1" applyBorder="1" applyAlignment="1">
      <alignment horizontal="center" vertical="center"/>
    </xf>
    <xf numFmtId="3" fontId="23" fillId="0" borderId="25" xfId="6" applyNumberFormat="1" applyFont="1" applyBorder="1" applyAlignment="1">
      <alignment horizontal="center" vertical="center"/>
    </xf>
    <xf numFmtId="3" fontId="30" fillId="0" borderId="23" xfId="6" applyNumberFormat="1" applyFont="1" applyBorder="1" applyAlignment="1">
      <alignment horizontal="center" vertical="center" wrapText="1"/>
    </xf>
    <xf numFmtId="3" fontId="30" fillId="0" borderId="26" xfId="6" applyNumberFormat="1" applyFont="1" applyBorder="1" applyAlignment="1">
      <alignment horizontal="center" vertical="center" wrapText="1"/>
    </xf>
    <xf numFmtId="3" fontId="30" fillId="0" borderId="28" xfId="6" applyNumberFormat="1" applyFont="1" applyBorder="1" applyAlignment="1">
      <alignment horizontal="center" vertical="center" wrapText="1"/>
    </xf>
    <xf numFmtId="185" fontId="30" fillId="0" borderId="25" xfId="6" applyNumberFormat="1" applyFont="1" applyBorder="1" applyAlignment="1">
      <alignment horizontal="center" vertical="center" wrapText="1"/>
    </xf>
    <xf numFmtId="185" fontId="30" fillId="0" borderId="27" xfId="6" applyNumberFormat="1" applyFont="1" applyBorder="1" applyAlignment="1">
      <alignment horizontal="center" vertical="center" wrapText="1"/>
    </xf>
    <xf numFmtId="185" fontId="30" fillId="0" borderId="30" xfId="6" applyNumberFormat="1" applyFont="1" applyBorder="1" applyAlignment="1">
      <alignment horizontal="center" vertical="center" wrapText="1"/>
    </xf>
    <xf numFmtId="3" fontId="23" fillId="0" borderId="86" xfId="6" applyNumberFormat="1" applyFont="1" applyBorder="1" applyAlignment="1">
      <alignment horizontal="distributed" vertical="center" wrapText="1"/>
    </xf>
    <xf numFmtId="3" fontId="23" fillId="0" borderId="62" xfId="6" applyNumberFormat="1" applyFont="1" applyBorder="1" applyAlignment="1">
      <alignment horizontal="distributed" vertical="center"/>
    </xf>
    <xf numFmtId="186" fontId="23" fillId="0" borderId="86" xfId="6" applyNumberFormat="1" applyFont="1" applyBorder="1">
      <alignment vertical="center"/>
    </xf>
    <xf numFmtId="3" fontId="23" fillId="0" borderId="59" xfId="6" applyNumberFormat="1" applyFont="1" applyBorder="1" applyAlignment="1">
      <alignment horizontal="center" vertical="center"/>
    </xf>
    <xf numFmtId="196" fontId="30" fillId="0" borderId="25" xfId="6" applyNumberFormat="1" applyFont="1" applyBorder="1" applyAlignment="1">
      <alignment horizontal="center" vertical="center" wrapText="1"/>
    </xf>
    <xf numFmtId="196" fontId="30" fillId="0" borderId="27" xfId="6" applyNumberFormat="1" applyFont="1" applyBorder="1" applyAlignment="1">
      <alignment horizontal="center" vertical="center" wrapText="1"/>
    </xf>
    <xf numFmtId="196" fontId="30" fillId="0" borderId="30" xfId="6" applyNumberFormat="1" applyFont="1" applyBorder="1" applyAlignment="1">
      <alignment horizontal="center" vertical="center" wrapText="1"/>
    </xf>
    <xf numFmtId="187" fontId="30" fillId="0" borderId="0" xfId="6" applyNumberFormat="1" applyFont="1" applyAlignment="1">
      <alignment horizontal="center" vertical="center"/>
    </xf>
    <xf numFmtId="186" fontId="23" fillId="0" borderId="66" xfId="6" applyNumberFormat="1" applyFont="1" applyBorder="1" applyAlignment="1">
      <alignment horizontal="right" vertical="center" wrapText="1"/>
    </xf>
    <xf numFmtId="186" fontId="23" fillId="0" borderId="67" xfId="6" applyNumberFormat="1" applyFont="1" applyBorder="1" applyAlignment="1">
      <alignment horizontal="right" vertical="center" wrapText="1"/>
    </xf>
    <xf numFmtId="186" fontId="23" fillId="0" borderId="68" xfId="6" applyNumberFormat="1" applyFont="1" applyBorder="1" applyAlignment="1">
      <alignment horizontal="right" vertical="center" wrapText="1"/>
    </xf>
    <xf numFmtId="186" fontId="23" fillId="0" borderId="81" xfId="6" applyNumberFormat="1" applyFont="1" applyBorder="1" applyAlignment="1">
      <alignment horizontal="right" vertical="center" wrapText="1"/>
    </xf>
    <xf numFmtId="186" fontId="23" fillId="0" borderId="84" xfId="6" applyNumberFormat="1" applyFont="1" applyBorder="1" applyAlignment="1">
      <alignment horizontal="right" vertical="center" wrapText="1"/>
    </xf>
    <xf numFmtId="186" fontId="23" fillId="0" borderId="70" xfId="6" applyNumberFormat="1" applyFont="1" applyBorder="1" applyAlignment="1">
      <alignment horizontal="right" vertical="center" wrapText="1"/>
    </xf>
    <xf numFmtId="187" fontId="23" fillId="0" borderId="27" xfId="6" applyNumberFormat="1" applyFont="1" applyBorder="1" applyAlignment="1">
      <alignment horizontal="center" vertical="center"/>
    </xf>
    <xf numFmtId="188" fontId="23" fillId="0" borderId="66" xfId="6" applyNumberFormat="1" applyFont="1" applyBorder="1" applyAlignment="1">
      <alignment horizontal="center" vertical="center" wrapText="1"/>
    </xf>
    <xf numFmtId="188" fontId="23" fillId="0" borderId="67" xfId="6" applyNumberFormat="1" applyFont="1" applyBorder="1" applyAlignment="1">
      <alignment horizontal="center" vertical="center" wrapText="1"/>
    </xf>
    <xf numFmtId="188" fontId="23" fillId="0" borderId="68" xfId="6" applyNumberFormat="1" applyFont="1" applyBorder="1" applyAlignment="1">
      <alignment horizontal="center" vertical="center" wrapText="1"/>
    </xf>
    <xf numFmtId="186" fontId="23" fillId="0" borderId="83" xfId="6" applyNumberFormat="1" applyFont="1" applyBorder="1">
      <alignment vertical="center"/>
    </xf>
    <xf numFmtId="186" fontId="23" fillId="0" borderId="35" xfId="6" applyNumberFormat="1" applyFont="1" applyBorder="1" applyAlignment="1">
      <alignment vertical="center" wrapText="1"/>
    </xf>
    <xf numFmtId="186" fontId="23" fillId="0" borderId="59" xfId="6" applyNumberFormat="1" applyFont="1" applyBorder="1" applyAlignment="1">
      <alignment vertical="center" wrapText="1"/>
    </xf>
    <xf numFmtId="186" fontId="23" fillId="0" borderId="62" xfId="6" applyNumberFormat="1" applyFont="1" applyBorder="1" applyAlignment="1">
      <alignment vertical="center" wrapText="1"/>
    </xf>
    <xf numFmtId="3" fontId="23" fillId="0" borderId="62" xfId="6" applyNumberFormat="1" applyFont="1" applyBorder="1" applyAlignment="1">
      <alignment horizontal="center" vertical="center" wrapText="1"/>
    </xf>
    <xf numFmtId="187" fontId="23" fillId="0" borderId="59" xfId="6" applyNumberFormat="1" applyFont="1" applyBorder="1" applyAlignment="1">
      <alignment horizontal="center" vertical="center"/>
    </xf>
    <xf numFmtId="3" fontId="3" fillId="0" borderId="34" xfId="7" applyNumberFormat="1" applyFont="1" applyBorder="1" applyAlignment="1">
      <alignment horizontal="center" vertical="center" wrapText="1"/>
    </xf>
    <xf numFmtId="3" fontId="3" fillId="0" borderId="14" xfId="7" applyNumberFormat="1" applyFont="1" applyBorder="1" applyAlignment="1">
      <alignment horizontal="center" vertical="center" wrapText="1"/>
    </xf>
    <xf numFmtId="190" fontId="3" fillId="0" borderId="34" xfId="7" applyNumberFormat="1" applyFont="1" applyBorder="1" applyAlignment="1">
      <alignment horizontal="center" vertical="center" wrapText="1"/>
    </xf>
    <xf numFmtId="190" fontId="3" fillId="0" borderId="14" xfId="7" applyNumberFormat="1" applyFont="1" applyBorder="1" applyAlignment="1">
      <alignment horizontal="center" vertical="center" wrapText="1"/>
    </xf>
    <xf numFmtId="191" fontId="3" fillId="0" borderId="34" xfId="7" applyNumberFormat="1" applyFont="1" applyBorder="1" applyAlignment="1">
      <alignment horizontal="center" vertical="center" wrapText="1"/>
    </xf>
    <xf numFmtId="191" fontId="3" fillId="0" borderId="14" xfId="7" applyNumberFormat="1" applyFont="1" applyBorder="1" applyAlignment="1">
      <alignment horizontal="center" vertical="center" wrapText="1"/>
    </xf>
    <xf numFmtId="0" fontId="3" fillId="0" borderId="0" xfId="7" applyFont="1" applyAlignment="1">
      <alignment horizontal="left"/>
    </xf>
    <xf numFmtId="186" fontId="3" fillId="0" borderId="0" xfId="7" applyNumberFormat="1" applyFont="1" applyAlignment="1">
      <alignment horizontal="left" vertical="center" wrapText="1"/>
    </xf>
    <xf numFmtId="0" fontId="3" fillId="0" borderId="29" xfId="7" applyFont="1" applyBorder="1" applyAlignment="1">
      <alignment horizontal="right" vertical="center"/>
    </xf>
    <xf numFmtId="0" fontId="3" fillId="0" borderId="30" xfId="7" applyFont="1" applyBorder="1" applyAlignment="1">
      <alignment horizontal="right" vertical="center"/>
    </xf>
    <xf numFmtId="0" fontId="3" fillId="0" borderId="35" xfId="7" applyFont="1" applyBorder="1" applyAlignment="1">
      <alignment horizontal="center" vertical="center"/>
    </xf>
    <xf numFmtId="0" fontId="3" fillId="0" borderId="62" xfId="7" applyFont="1" applyBorder="1" applyAlignment="1">
      <alignment horizontal="center" vertical="center"/>
    </xf>
    <xf numFmtId="0" fontId="3" fillId="0" borderId="23" xfId="8" applyFont="1" applyBorder="1" applyAlignment="1">
      <alignment horizontal="right" wrapText="1"/>
    </xf>
    <xf numFmtId="0" fontId="3" fillId="0" borderId="24" xfId="8" applyFont="1" applyBorder="1" applyAlignment="1">
      <alignment horizontal="right" wrapText="1"/>
    </xf>
    <xf numFmtId="186" fontId="3" fillId="0" borderId="123" xfId="8" applyNumberFormat="1" applyFont="1" applyBorder="1" applyAlignment="1">
      <alignment horizontal="right" vertical="center"/>
    </xf>
    <xf numFmtId="186" fontId="3" fillId="0" borderId="121" xfId="8" applyNumberFormat="1" applyFont="1" applyBorder="1" applyAlignment="1">
      <alignment horizontal="right" vertical="center"/>
    </xf>
    <xf numFmtId="0" fontId="3" fillId="0" borderId="29" xfId="7" applyFont="1" applyBorder="1" applyAlignment="1">
      <alignment horizontal="left" vertical="center"/>
    </xf>
    <xf numFmtId="0" fontId="3" fillId="0" borderId="30" xfId="7" applyFont="1" applyBorder="1" applyAlignment="1">
      <alignment horizontal="left" vertical="center"/>
    </xf>
    <xf numFmtId="0" fontId="20" fillId="0" borderId="25" xfId="7" applyFont="1" applyBorder="1" applyAlignment="1">
      <alignment vertical="center" wrapText="1"/>
    </xf>
    <xf numFmtId="0" fontId="29" fillId="0" borderId="27" xfId="7" applyFont="1" applyBorder="1" applyAlignment="1">
      <alignment vertical="center" wrapText="1"/>
    </xf>
    <xf numFmtId="0" fontId="29" fillId="0" borderId="30" xfId="7" applyFont="1" applyBorder="1" applyAlignment="1">
      <alignment vertical="center" wrapText="1"/>
    </xf>
    <xf numFmtId="186" fontId="3" fillId="0" borderId="0" xfId="8" applyNumberFormat="1" applyFont="1" applyAlignment="1">
      <alignment horizontal="center" vertical="center"/>
    </xf>
    <xf numFmtId="38" fontId="31" fillId="0" borderId="0" xfId="9" applyFont="1" applyAlignment="1">
      <alignment horizontal="center" vertical="center"/>
    </xf>
    <xf numFmtId="0" fontId="31" fillId="0" borderId="0" xfId="7" applyFont="1" applyAlignment="1">
      <alignment horizontal="center" vertical="center"/>
    </xf>
    <xf numFmtId="49" fontId="31" fillId="0" borderId="0" xfId="6" applyNumberFormat="1" applyFont="1">
      <alignment vertical="center"/>
    </xf>
    <xf numFmtId="0" fontId="3" fillId="0" borderId="23" xfId="7" applyFont="1" applyBorder="1" applyAlignment="1">
      <alignment vertical="center" wrapText="1"/>
    </xf>
    <xf numFmtId="0" fontId="25" fillId="0" borderId="26" xfId="7" applyBorder="1" applyAlignment="1">
      <alignment vertical="center" wrapText="1"/>
    </xf>
    <xf numFmtId="0" fontId="25" fillId="0" borderId="28" xfId="7" applyBorder="1" applyAlignment="1">
      <alignment vertical="center" wrapText="1"/>
    </xf>
    <xf numFmtId="0" fontId="3" fillId="0" borderId="25" xfId="8" applyFont="1" applyBorder="1" applyAlignment="1">
      <alignment horizontal="center" vertical="center"/>
    </xf>
    <xf numFmtId="0" fontId="3" fillId="0" borderId="27" xfId="8" applyFont="1" applyBorder="1" applyAlignment="1">
      <alignment horizontal="center" vertical="center"/>
    </xf>
    <xf numFmtId="0" fontId="3" fillId="0" borderId="30" xfId="8" applyFont="1" applyBorder="1" applyAlignment="1">
      <alignment horizontal="center" vertical="center"/>
    </xf>
    <xf numFmtId="0" fontId="3" fillId="0" borderId="59" xfId="7" applyFont="1" applyBorder="1" applyAlignment="1">
      <alignment horizontal="center" vertical="center"/>
    </xf>
    <xf numFmtId="0" fontId="3" fillId="0" borderId="24" xfId="8" applyFont="1" applyBorder="1" applyAlignment="1">
      <alignment horizontal="center" wrapText="1"/>
    </xf>
    <xf numFmtId="186" fontId="3" fillId="0" borderId="24" xfId="8" applyNumberFormat="1" applyFont="1" applyBorder="1" applyAlignment="1">
      <alignment horizontal="center" vertical="center"/>
    </xf>
    <xf numFmtId="198" fontId="31" fillId="0" borderId="0" xfId="8" applyNumberFormat="1" applyFont="1" applyAlignment="1">
      <alignment horizontal="center" vertical="center"/>
    </xf>
    <xf numFmtId="197" fontId="31" fillId="0" borderId="0" xfId="7" applyNumberFormat="1" applyFont="1" applyAlignment="1">
      <alignment horizontal="center" vertical="center"/>
    </xf>
    <xf numFmtId="0" fontId="20" fillId="0" borderId="13" xfId="8" applyFont="1" applyBorder="1" applyAlignment="1">
      <alignment vertical="center" wrapText="1"/>
    </xf>
    <xf numFmtId="0" fontId="3" fillId="0" borderId="125" xfId="7" applyFont="1" applyBorder="1" applyAlignment="1">
      <alignment horizontal="distributed" vertical="center" wrapText="1"/>
    </xf>
    <xf numFmtId="3" fontId="3" fillId="0" borderId="125" xfId="7" applyNumberFormat="1" applyFont="1" applyBorder="1" applyAlignment="1">
      <alignment horizontal="right" vertical="center" wrapText="1"/>
    </xf>
    <xf numFmtId="38" fontId="3" fillId="0" borderId="125" xfId="9" applyFont="1" applyFill="1" applyBorder="1" applyAlignment="1">
      <alignment horizontal="right" vertical="center" wrapText="1"/>
    </xf>
    <xf numFmtId="0" fontId="3" fillId="0" borderId="26" xfId="7" applyFont="1" applyBorder="1" applyAlignment="1">
      <alignment vertical="center" wrapText="1"/>
    </xf>
    <xf numFmtId="0" fontId="3" fillId="0" borderId="28" xfId="7" applyFont="1" applyBorder="1" applyAlignment="1">
      <alignment vertical="center" wrapText="1"/>
    </xf>
    <xf numFmtId="0" fontId="3" fillId="0" borderId="24" xfId="7" applyFont="1" applyBorder="1" applyAlignment="1">
      <alignment vertical="center" wrapText="1"/>
    </xf>
    <xf numFmtId="0" fontId="3" fillId="0" borderId="0" xfId="7" applyFont="1" applyAlignment="1">
      <alignment vertical="center" wrapText="1"/>
    </xf>
    <xf numFmtId="0" fontId="3" fillId="0" borderId="29" xfId="7" applyFont="1" applyBorder="1" applyAlignment="1">
      <alignment vertical="center" wrapText="1"/>
    </xf>
    <xf numFmtId="0" fontId="3" fillId="0" borderId="25" xfId="7" applyFont="1" applyBorder="1" applyAlignment="1">
      <alignment vertical="center" wrapText="1"/>
    </xf>
    <xf numFmtId="0" fontId="25" fillId="0" borderId="27" xfId="7" applyBorder="1" applyAlignment="1">
      <alignment vertical="center" wrapText="1"/>
    </xf>
    <xf numFmtId="0" fontId="25" fillId="0" borderId="30" xfId="7" applyBorder="1" applyAlignment="1">
      <alignment vertical="center"/>
    </xf>
    <xf numFmtId="186" fontId="3" fillId="0" borderId="23" xfId="6" applyNumberFormat="1" applyFont="1" applyBorder="1" applyAlignment="1">
      <alignment vertical="center" wrapText="1"/>
    </xf>
    <xf numFmtId="0" fontId="25" fillId="0" borderId="24" xfId="7" applyBorder="1" applyAlignment="1">
      <alignment vertical="center" wrapText="1"/>
    </xf>
    <xf numFmtId="0" fontId="25" fillId="0" borderId="25" xfId="7" applyBorder="1" applyAlignment="1">
      <alignment vertical="center" wrapText="1"/>
    </xf>
    <xf numFmtId="0" fontId="20" fillId="0" borderId="35" xfId="7" applyFont="1" applyBorder="1" applyAlignment="1">
      <alignment vertical="center" wrapText="1"/>
    </xf>
    <xf numFmtId="0" fontId="29" fillId="0" borderId="59" xfId="7" applyFont="1" applyBorder="1" applyAlignment="1">
      <alignment vertical="center" wrapText="1"/>
    </xf>
    <xf numFmtId="0" fontId="29" fillId="0" borderId="62" xfId="7" applyFont="1" applyBorder="1" applyAlignment="1">
      <alignment vertical="center"/>
    </xf>
    <xf numFmtId="3" fontId="3" fillId="0" borderId="28" xfId="7" applyNumberFormat="1" applyFont="1" applyBorder="1" applyAlignment="1">
      <alignment horizontal="right" vertical="center"/>
    </xf>
    <xf numFmtId="3" fontId="3" fillId="0" borderId="29" xfId="7" applyNumberFormat="1" applyFont="1" applyBorder="1" applyAlignment="1">
      <alignment horizontal="right" vertical="center"/>
    </xf>
    <xf numFmtId="0" fontId="63" fillId="0" borderId="0" xfId="6" applyFont="1" applyProtection="1">
      <alignment vertical="center"/>
    </xf>
    <xf numFmtId="0" fontId="60" fillId="0" borderId="0" xfId="6" applyFont="1" applyProtection="1">
      <alignment vertical="center"/>
    </xf>
    <xf numFmtId="0" fontId="64" fillId="0" borderId="0" xfId="6" applyFont="1" applyAlignment="1" applyProtection="1">
      <alignment horizontal="center" vertical="center"/>
    </xf>
    <xf numFmtId="200" fontId="65" fillId="0" borderId="0" xfId="6" applyNumberFormat="1" applyFont="1" applyAlignment="1" applyProtection="1">
      <alignment horizontal="center" vertical="center"/>
    </xf>
    <xf numFmtId="0" fontId="65" fillId="0" borderId="0" xfId="6" applyFont="1" applyAlignment="1" applyProtection="1">
      <alignment horizontal="center" vertical="center"/>
    </xf>
    <xf numFmtId="0" fontId="60" fillId="0" borderId="0" xfId="6" applyFont="1" applyAlignment="1" applyProtection="1">
      <alignment horizontal="right" vertical="center"/>
    </xf>
    <xf numFmtId="0" fontId="60" fillId="0" borderId="188" xfId="6" applyFont="1" applyBorder="1" applyProtection="1">
      <alignment vertical="center"/>
    </xf>
    <xf numFmtId="0" fontId="3" fillId="0" borderId="181" xfId="6" applyFont="1" applyBorder="1" applyAlignment="1" applyProtection="1">
      <alignment horizontal="distributed" vertical="center"/>
    </xf>
    <xf numFmtId="0" fontId="3" fillId="0" borderId="187" xfId="6" applyFont="1" applyBorder="1" applyAlignment="1" applyProtection="1">
      <alignment horizontal="distributed" vertical="center"/>
    </xf>
    <xf numFmtId="0" fontId="60" fillId="4" borderId="8" xfId="6" applyFont="1" applyFill="1" applyBorder="1" applyAlignment="1" applyProtection="1">
      <alignment horizontal="center" vertical="center" shrinkToFit="1"/>
    </xf>
    <xf numFmtId="0" fontId="60" fillId="4" borderId="6" xfId="6" applyFont="1" applyFill="1" applyBorder="1" applyAlignment="1" applyProtection="1">
      <alignment horizontal="center" vertical="center" shrinkToFit="1"/>
    </xf>
    <xf numFmtId="0" fontId="60" fillId="9" borderId="6" xfId="6" applyFont="1" applyFill="1" applyBorder="1" applyAlignment="1" applyProtection="1">
      <alignment horizontal="center" vertical="center" shrinkToFit="1"/>
    </xf>
    <xf numFmtId="0" fontId="60" fillId="4" borderId="9" xfId="6" applyFont="1" applyFill="1" applyBorder="1" applyAlignment="1" applyProtection="1">
      <alignment vertical="center" shrinkToFit="1"/>
    </xf>
    <xf numFmtId="0" fontId="3" fillId="0" borderId="182" xfId="6" applyFont="1" applyBorder="1" applyAlignment="1" applyProtection="1">
      <alignment horizontal="distributed" vertical="center"/>
    </xf>
    <xf numFmtId="0" fontId="3" fillId="0" borderId="34" xfId="6" applyFont="1" applyBorder="1" applyAlignment="1" applyProtection="1">
      <alignment horizontal="distributed" vertical="center"/>
    </xf>
    <xf numFmtId="0" fontId="60" fillId="9" borderId="28" xfId="6" applyFont="1" applyFill="1" applyBorder="1" applyAlignment="1" applyProtection="1">
      <alignment horizontal="center" vertical="center" shrinkToFit="1"/>
    </xf>
    <xf numFmtId="0" fontId="60" fillId="9" borderId="29" xfId="6" applyFont="1" applyFill="1" applyBorder="1" applyAlignment="1" applyProtection="1">
      <alignment horizontal="center" vertical="center" shrinkToFit="1"/>
    </xf>
    <xf numFmtId="0" fontId="60" fillId="9" borderId="107" xfId="6" applyFont="1" applyFill="1" applyBorder="1" applyAlignment="1" applyProtection="1">
      <alignment horizontal="center" vertical="center" shrinkToFit="1"/>
    </xf>
    <xf numFmtId="0" fontId="11" fillId="0" borderId="182" xfId="6" applyFont="1" applyBorder="1" applyAlignment="1" applyProtection="1">
      <alignment horizontal="distributed" vertical="center"/>
    </xf>
    <xf numFmtId="0" fontId="11" fillId="0" borderId="34" xfId="6" applyFont="1" applyBorder="1" applyAlignment="1" applyProtection="1">
      <alignment horizontal="distributed" vertical="center"/>
    </xf>
    <xf numFmtId="177" fontId="60" fillId="9" borderId="28" xfId="6" applyNumberFormat="1" applyFont="1" applyFill="1" applyBorder="1" applyAlignment="1" applyProtection="1">
      <alignment horizontal="center" vertical="center" shrinkToFit="1"/>
    </xf>
    <xf numFmtId="177" fontId="60" fillId="9" borderId="29" xfId="6" applyNumberFormat="1" applyFont="1" applyFill="1" applyBorder="1" applyAlignment="1" applyProtection="1">
      <alignment horizontal="center" vertical="center" shrinkToFit="1"/>
    </xf>
    <xf numFmtId="177" fontId="60" fillId="9" borderId="107" xfId="6" applyNumberFormat="1" applyFont="1" applyFill="1" applyBorder="1" applyAlignment="1" applyProtection="1">
      <alignment horizontal="center" vertical="center" shrinkToFit="1"/>
    </xf>
    <xf numFmtId="0" fontId="3" fillId="0" borderId="0" xfId="6" applyFont="1" applyAlignment="1" applyProtection="1">
      <alignment horizontal="distributed" vertical="center"/>
    </xf>
    <xf numFmtId="0" fontId="60" fillId="9" borderId="14" xfId="6" applyFont="1" applyFill="1" applyBorder="1" applyAlignment="1" applyProtection="1">
      <alignment horizontal="center" vertical="center"/>
    </xf>
    <xf numFmtId="0" fontId="60" fillId="9" borderId="12" xfId="6" applyFont="1" applyFill="1" applyBorder="1" applyAlignment="1" applyProtection="1">
      <alignment horizontal="center" vertical="center"/>
    </xf>
    <xf numFmtId="0" fontId="60" fillId="9" borderId="15" xfId="6" applyFont="1" applyFill="1" applyBorder="1" applyAlignment="1" applyProtection="1">
      <alignment horizontal="center" vertical="center"/>
    </xf>
    <xf numFmtId="0" fontId="3" fillId="0" borderId="18" xfId="6" applyFont="1" applyBorder="1" applyAlignment="1" applyProtection="1">
      <alignment horizontal="center" vertical="center"/>
    </xf>
    <xf numFmtId="0" fontId="3" fillId="0" borderId="19" xfId="6" applyFont="1" applyBorder="1" applyAlignment="1" applyProtection="1">
      <alignment horizontal="center" vertical="center"/>
    </xf>
    <xf numFmtId="0" fontId="3" fillId="0" borderId="20" xfId="6" applyFont="1" applyBorder="1" applyAlignment="1" applyProtection="1">
      <alignment horizontal="center" vertical="center"/>
    </xf>
    <xf numFmtId="0" fontId="60" fillId="9" borderId="21" xfId="6" applyFont="1" applyFill="1" applyBorder="1" applyAlignment="1" applyProtection="1">
      <alignment horizontal="center" vertical="center"/>
    </xf>
    <xf numFmtId="0" fontId="60" fillId="9" borderId="19" xfId="6" applyFont="1" applyFill="1" applyBorder="1" applyAlignment="1" applyProtection="1">
      <alignment horizontal="center" vertical="center"/>
    </xf>
    <xf numFmtId="0" fontId="60" fillId="9" borderId="22" xfId="6" applyFont="1" applyFill="1" applyBorder="1" applyAlignment="1" applyProtection="1">
      <alignment horizontal="center" vertical="center"/>
    </xf>
    <xf numFmtId="0" fontId="60" fillId="0" borderId="0" xfId="6" applyFont="1" applyAlignment="1" applyProtection="1">
      <alignment horizontal="distributed" vertical="center"/>
    </xf>
    <xf numFmtId="0" fontId="66" fillId="0" borderId="0" xfId="6" applyFont="1" applyProtection="1">
      <alignment vertical="center"/>
    </xf>
    <xf numFmtId="0" fontId="60" fillId="0" borderId="14" xfId="6" applyFont="1" applyBorder="1" applyAlignment="1" applyProtection="1">
      <alignment horizontal="center" vertical="center"/>
    </xf>
    <xf numFmtId="0" fontId="60" fillId="0" borderId="12" xfId="6" applyFont="1" applyBorder="1" applyAlignment="1" applyProtection="1">
      <alignment horizontal="center" vertical="center"/>
    </xf>
    <xf numFmtId="0" fontId="60" fillId="0" borderId="14" xfId="6" applyFont="1" applyBorder="1" applyAlignment="1" applyProtection="1">
      <alignment horizontal="center" vertical="center" wrapText="1"/>
    </xf>
    <xf numFmtId="0" fontId="2" fillId="0" borderId="12" xfId="6" applyBorder="1" applyAlignment="1" applyProtection="1">
      <alignment horizontal="center" vertical="center" wrapText="1"/>
    </xf>
    <xf numFmtId="0" fontId="2" fillId="0" borderId="13" xfId="6" applyBorder="1" applyAlignment="1" applyProtection="1">
      <alignment horizontal="center" vertical="center" wrapText="1"/>
    </xf>
    <xf numFmtId="0" fontId="2" fillId="0" borderId="12" xfId="6" applyBorder="1" applyAlignment="1" applyProtection="1">
      <alignment horizontal="center" vertical="center"/>
    </xf>
    <xf numFmtId="0" fontId="2" fillId="0" borderId="13" xfId="6" applyBorder="1" applyAlignment="1" applyProtection="1">
      <alignment horizontal="center" vertical="center"/>
    </xf>
    <xf numFmtId="0" fontId="3" fillId="0" borderId="14" xfId="6" applyFont="1" applyBorder="1" applyAlignment="1" applyProtection="1">
      <alignment horizontal="center" vertical="center" wrapText="1"/>
    </xf>
    <xf numFmtId="0" fontId="3" fillId="0" borderId="12" xfId="6" applyFont="1" applyBorder="1" applyAlignment="1" applyProtection="1">
      <alignment horizontal="center" vertical="center" wrapText="1"/>
    </xf>
    <xf numFmtId="0" fontId="3" fillId="0" borderId="13" xfId="6" applyFont="1" applyBorder="1" applyAlignment="1" applyProtection="1">
      <alignment horizontal="center" vertical="center" wrapText="1"/>
    </xf>
    <xf numFmtId="194" fontId="67" fillId="0" borderId="14" xfId="6" applyNumberFormat="1" applyFont="1" applyBorder="1" applyAlignment="1" applyProtection="1">
      <alignment horizontal="right" vertical="center"/>
    </xf>
    <xf numFmtId="0" fontId="2" fillId="0" borderId="12" xfId="6" applyBorder="1" applyAlignment="1" applyProtection="1">
      <alignment horizontal="right" vertical="center"/>
    </xf>
    <xf numFmtId="0" fontId="3" fillId="0" borderId="13" xfId="6" applyFont="1" applyBorder="1" applyAlignment="1" applyProtection="1">
      <alignment horizontal="right" vertical="center"/>
    </xf>
    <xf numFmtId="0" fontId="60" fillId="4" borderId="0" xfId="6" applyFont="1" applyFill="1" applyProtection="1">
      <alignment vertical="center"/>
    </xf>
    <xf numFmtId="0" fontId="11" fillId="4" borderId="24" xfId="6" applyFont="1" applyFill="1" applyBorder="1" applyProtection="1">
      <alignment vertical="center"/>
    </xf>
    <xf numFmtId="0" fontId="11" fillId="4" borderId="0" xfId="6" applyFont="1" applyFill="1" applyProtection="1">
      <alignment vertical="center"/>
    </xf>
    <xf numFmtId="0" fontId="60" fillId="0" borderId="0" xfId="6" applyFont="1" applyAlignment="1" applyProtection="1">
      <alignment horizontal="left" vertical="center" wrapText="1"/>
    </xf>
    <xf numFmtId="0" fontId="11" fillId="0" borderId="0" xfId="6" applyFont="1" applyProtection="1">
      <alignment vertical="center"/>
    </xf>
    <xf numFmtId="0" fontId="11" fillId="0" borderId="0" xfId="6" applyFont="1" applyAlignment="1" applyProtection="1">
      <alignment horizontal="left" vertical="center" wrapText="1"/>
    </xf>
    <xf numFmtId="0" fontId="3" fillId="9" borderId="34" xfId="6" applyFont="1" applyFill="1" applyBorder="1" applyAlignment="1" applyProtection="1">
      <alignment horizontal="center" vertical="center"/>
    </xf>
    <xf numFmtId="0" fontId="11" fillId="0" borderId="34" xfId="6" applyFont="1" applyBorder="1" applyAlignment="1" applyProtection="1">
      <alignment horizontal="left" vertical="center" wrapText="1"/>
    </xf>
    <xf numFmtId="0" fontId="60" fillId="4" borderId="0" xfId="6" applyFont="1" applyFill="1" applyAlignment="1" applyProtection="1">
      <alignment horizontal="distributed" vertical="center"/>
    </xf>
    <xf numFmtId="0" fontId="11" fillId="0" borderId="0" xfId="6" applyFont="1" applyAlignment="1" applyProtection="1">
      <alignment horizontal="left" vertical="top" shrinkToFit="1"/>
    </xf>
    <xf numFmtId="0" fontId="11" fillId="0" borderId="0" xfId="6" applyFont="1" applyAlignment="1" applyProtection="1">
      <alignment horizontal="left" vertical="top" wrapText="1"/>
    </xf>
    <xf numFmtId="0" fontId="11" fillId="0" borderId="0" xfId="6" applyFont="1" applyAlignment="1" applyProtection="1">
      <alignment horizontal="left" vertical="top"/>
    </xf>
    <xf numFmtId="0" fontId="2" fillId="0" borderId="0" xfId="6" applyAlignment="1" applyProtection="1">
      <alignment horizontal="left" vertical="top" wrapText="1"/>
    </xf>
    <xf numFmtId="0" fontId="60" fillId="9" borderId="0" xfId="6" applyFont="1" applyFill="1" applyAlignment="1" applyProtection="1">
      <alignment horizontal="center" vertical="center" shrinkToFit="1"/>
    </xf>
    <xf numFmtId="0" fontId="60" fillId="9" borderId="0" xfId="6" applyFont="1" applyFill="1" applyAlignment="1" applyProtection="1">
      <alignment vertical="center" shrinkToFit="1"/>
    </xf>
    <xf numFmtId="0" fontId="60" fillId="9" borderId="0" xfId="6" applyFont="1" applyFill="1" applyProtection="1">
      <alignment vertical="center"/>
    </xf>
    <xf numFmtId="0" fontId="60" fillId="0" borderId="0" xfId="6" applyFont="1" applyAlignment="1" applyProtection="1">
      <alignment horizontal="center" vertical="center"/>
    </xf>
    <xf numFmtId="0" fontId="60" fillId="0" borderId="29" xfId="6" applyFont="1" applyBorder="1" applyAlignment="1" applyProtection="1">
      <alignment horizontal="distributed" vertical="center"/>
    </xf>
    <xf numFmtId="0" fontId="60" fillId="0" borderId="12" xfId="6" applyFont="1" applyBorder="1" applyAlignment="1" applyProtection="1">
      <alignment horizontal="distributed" vertical="center"/>
    </xf>
    <xf numFmtId="0" fontId="60" fillId="9" borderId="12" xfId="6" applyFont="1" applyFill="1" applyBorder="1" applyAlignment="1" applyProtection="1">
      <alignment horizontal="center" vertical="center" shrinkToFit="1"/>
    </xf>
  </cellXfs>
  <cellStyles count="11">
    <cellStyle name="パーセント 2 2" xfId="3" xr:uid="{00000000-0005-0000-0000-000000000000}"/>
    <cellStyle name="パーセント 3" xfId="4" xr:uid="{00000000-0005-0000-0000-000001000000}"/>
    <cellStyle name="桁区切り 2" xfId="9" xr:uid="{E21DB451-C2A6-CB45-A410-AEA49F8AADBD}"/>
    <cellStyle name="桁区切り 3" xfId="5" xr:uid="{00000000-0005-0000-0000-000002000000}"/>
    <cellStyle name="桁区切り 4" xfId="10" xr:uid="{2260F80F-D74F-4618-91DF-0A11C9C08AC5}"/>
    <cellStyle name="標準" xfId="0" builtinId="0"/>
    <cellStyle name="標準 2" xfId="7" xr:uid="{00000000-0005-0000-0000-000004000000}"/>
    <cellStyle name="標準 2 3" xfId="8" xr:uid="{00000000-0005-0000-0000-000005000000}"/>
    <cellStyle name="標準 4 2" xfId="6" xr:uid="{00000000-0005-0000-0000-000006000000}"/>
    <cellStyle name="標準 7" xfId="2" xr:uid="{00000000-0005-0000-0000-000007000000}"/>
    <cellStyle name="標準 8" xfId="1" xr:uid="{00000000-0005-0000-0000-000008000000}"/>
  </cellStyles>
  <dxfs count="9">
    <dxf>
      <font>
        <color rgb="FFFF0000"/>
      </font>
      <fill>
        <patternFill>
          <bgColor rgb="FFFFFF99"/>
        </patternFill>
      </fill>
    </dxf>
    <dxf>
      <font>
        <color rgb="FF0070C0"/>
      </font>
      <fill>
        <patternFill>
          <bgColor rgb="FFFFFF99"/>
        </patternFill>
      </fill>
    </dxf>
    <dxf>
      <fill>
        <patternFill>
          <bgColor theme="4"/>
        </patternFill>
      </fill>
    </dxf>
    <dxf>
      <fill>
        <patternFill>
          <bgColor theme="4"/>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FF00"/>
        </patternFill>
      </fill>
    </dxf>
  </dxfs>
  <tableStyles count="0" defaultTableStyle="TableStyleMedium2" defaultPivotStyle="PivotStyleLight16"/>
  <colors>
    <mruColors>
      <color rgb="FFFFFF99"/>
      <color rgb="FF99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xdr:colOff>
      <xdr:row>1</xdr:row>
      <xdr:rowOff>1</xdr:rowOff>
    </xdr:from>
    <xdr:to>
      <xdr:col>14</xdr:col>
      <xdr:colOff>1</xdr:colOff>
      <xdr:row>5</xdr:row>
      <xdr:rowOff>1</xdr:rowOff>
    </xdr:to>
    <xdr:sp macro="" textlink="">
      <xdr:nvSpPr>
        <xdr:cNvPr id="2" name="四角形: 角を丸くする 1">
          <a:extLst>
            <a:ext uri="{FF2B5EF4-FFF2-40B4-BE49-F238E27FC236}">
              <a16:creationId xmlns:a16="http://schemas.microsoft.com/office/drawing/2014/main" id="{DCEE4BAD-8F15-4AB9-9EEF-D07C6B4C47E7}"/>
            </a:ext>
          </a:extLst>
        </xdr:cNvPr>
        <xdr:cNvSpPr/>
      </xdr:nvSpPr>
      <xdr:spPr>
        <a:xfrm>
          <a:off x="161926" y="142876"/>
          <a:ext cx="3200400" cy="1847850"/>
        </a:xfrm>
        <a:prstGeom prst="roundRect">
          <a:avLst>
            <a:gd name="adj" fmla="val 4092"/>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ysClr val="windowText" lastClr="000000"/>
              </a:solidFill>
            </a:rPr>
            <a:t>Tips.</a:t>
          </a:r>
        </a:p>
        <a:p>
          <a:pPr algn="l"/>
          <a:endParaRPr kumimoji="1" lang="en-US" altLang="ja-JP" sz="1100">
            <a:solidFill>
              <a:sysClr val="windowText" lastClr="000000"/>
            </a:solidFill>
          </a:endParaRPr>
        </a:p>
        <a:p>
          <a:pPr algn="l"/>
          <a:r>
            <a:rPr kumimoji="1" lang="ja-JP" altLang="en-US" sz="1100">
              <a:solidFill>
                <a:sysClr val="windowText" lastClr="000000"/>
              </a:solidFill>
            </a:rPr>
            <a:t>家庭的保育は積算表から</a:t>
          </a:r>
          <a:r>
            <a:rPr kumimoji="1" lang="ja-JP" altLang="en-US" sz="1100" b="1">
              <a:solidFill>
                <a:sysClr val="windowText" lastClr="000000"/>
              </a:solidFill>
            </a:rPr>
            <a:t>直接</a:t>
          </a:r>
          <a:r>
            <a:rPr kumimoji="1" lang="ja-JP" altLang="en-US" sz="1100">
              <a:solidFill>
                <a:sysClr val="windowText" lastClr="000000"/>
              </a:solidFill>
            </a:rPr>
            <a:t>単価表のセルを</a:t>
          </a:r>
          <a:endParaRPr kumimoji="1" lang="en-US" altLang="ja-JP" sz="1100">
            <a:solidFill>
              <a:sysClr val="windowText" lastClr="000000"/>
            </a:solidFill>
          </a:endParaRPr>
        </a:p>
        <a:p>
          <a:pPr algn="l"/>
          <a:r>
            <a:rPr kumimoji="1" lang="ja-JP" altLang="en-US" sz="1100">
              <a:solidFill>
                <a:sysClr val="windowText" lastClr="000000"/>
              </a:solidFill>
            </a:rPr>
            <a:t>参照しているため、単価表変更時は積算表内の参照先セルを変更します。</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66265-AFC2-47BA-A84C-5720ADD0D492}">
  <sheetPr>
    <tabColor rgb="FFFF0000"/>
    <pageSetUpPr fitToPage="1"/>
  </sheetPr>
  <dimension ref="A1:K37"/>
  <sheetViews>
    <sheetView tabSelected="1" view="pageBreakPreview" zoomScaleNormal="100" zoomScaleSheetLayoutView="100" workbookViewId="0">
      <selection activeCell="D6" sqref="D6"/>
    </sheetView>
  </sheetViews>
  <sheetFormatPr defaultRowHeight="13.5"/>
  <cols>
    <col min="1" max="1" width="5" style="238" customWidth="1"/>
    <col min="2" max="2" width="10.125" style="238" customWidth="1"/>
    <col min="3" max="3" width="18.25" style="238" customWidth="1"/>
    <col min="4" max="4" width="9" style="238"/>
    <col min="5" max="5" width="12.25" style="238" customWidth="1"/>
    <col min="6" max="6" width="9" style="238" customWidth="1"/>
    <col min="7" max="7" width="10.25" style="238" customWidth="1"/>
    <col min="8" max="8" width="9" style="238"/>
    <col min="9" max="9" width="10.375" style="238" customWidth="1"/>
    <col min="10" max="10" width="6.625" style="238" customWidth="1"/>
    <col min="11" max="11" width="2.375" style="238" customWidth="1"/>
    <col min="12" max="12" width="9" style="238" customWidth="1"/>
    <col min="13" max="16384" width="9" style="238"/>
  </cols>
  <sheetData>
    <row r="1" spans="1:10" ht="39" customHeight="1">
      <c r="A1" s="329" t="s">
        <v>248</v>
      </c>
      <c r="B1" s="329"/>
      <c r="C1" s="329"/>
      <c r="D1" s="329"/>
      <c r="E1" s="329"/>
      <c r="F1" s="329"/>
      <c r="G1" s="329"/>
      <c r="H1" s="329"/>
      <c r="I1" s="329"/>
      <c r="J1" s="329"/>
    </row>
    <row r="2" spans="1:10" ht="14.25" thickBot="1">
      <c r="A2" s="269"/>
      <c r="B2" s="269"/>
      <c r="C2" s="269"/>
      <c r="D2" s="269"/>
      <c r="E2" s="269"/>
      <c r="F2" s="269"/>
      <c r="G2" s="269"/>
      <c r="H2" s="269"/>
      <c r="I2" s="269"/>
      <c r="J2" s="269"/>
    </row>
    <row r="3" spans="1:10" ht="197.25" customHeight="1" thickBot="1">
      <c r="A3" s="269"/>
      <c r="B3" s="330" t="s">
        <v>249</v>
      </c>
      <c r="C3" s="331"/>
      <c r="D3" s="331"/>
      <c r="E3" s="331"/>
      <c r="F3" s="331"/>
      <c r="G3" s="331"/>
      <c r="H3" s="331"/>
      <c r="I3" s="332"/>
      <c r="J3" s="269"/>
    </row>
    <row r="4" spans="1:10" ht="15" customHeight="1">
      <c r="A4" s="269"/>
      <c r="B4" s="269"/>
      <c r="C4" s="270"/>
      <c r="D4" s="270"/>
      <c r="E4" s="270"/>
      <c r="F4" s="270"/>
      <c r="G4" s="269"/>
      <c r="H4" s="269"/>
      <c r="I4" s="269"/>
      <c r="J4" s="271"/>
    </row>
    <row r="5" spans="1:10" ht="22.5" customHeight="1" thickBot="1">
      <c r="A5" s="272"/>
      <c r="B5" s="272" t="s">
        <v>250</v>
      </c>
      <c r="D5" s="273"/>
      <c r="F5" s="333"/>
      <c r="G5" s="333"/>
      <c r="H5" s="272"/>
      <c r="I5" s="272"/>
      <c r="J5" s="275"/>
    </row>
    <row r="6" spans="1:10" ht="29.25" customHeight="1" thickBot="1">
      <c r="A6" s="272"/>
      <c r="B6" s="272"/>
      <c r="C6" s="276" t="s">
        <v>251</v>
      </c>
      <c r="D6" s="277"/>
      <c r="E6" s="278" t="s">
        <v>252</v>
      </c>
      <c r="F6" s="277"/>
      <c r="G6" s="279" t="s">
        <v>253</v>
      </c>
      <c r="H6" s="280"/>
      <c r="I6" s="272"/>
      <c r="J6" s="275"/>
    </row>
    <row r="7" spans="1:10" ht="15" customHeight="1">
      <c r="A7" s="272"/>
      <c r="B7" s="272"/>
      <c r="C7" s="281"/>
      <c r="D7" s="281"/>
      <c r="E7" s="281"/>
      <c r="F7" s="281"/>
      <c r="G7" s="272"/>
      <c r="H7" s="272"/>
      <c r="I7" s="272"/>
      <c r="J7" s="275"/>
    </row>
    <row r="8" spans="1:10" ht="22.5" customHeight="1" thickBot="1">
      <c r="A8" s="272"/>
      <c r="B8" s="272" t="s">
        <v>254</v>
      </c>
      <c r="C8" s="272"/>
      <c r="D8" s="272"/>
      <c r="E8" s="272"/>
      <c r="F8" s="272"/>
      <c r="G8" s="272"/>
      <c r="H8" s="272"/>
      <c r="I8" s="272"/>
      <c r="J8" s="272"/>
    </row>
    <row r="9" spans="1:10" ht="29.25" customHeight="1">
      <c r="A9" s="272"/>
      <c r="B9" s="272"/>
      <c r="C9" s="282" t="s">
        <v>129</v>
      </c>
      <c r="D9" s="283" t="s">
        <v>255</v>
      </c>
      <c r="E9" s="284"/>
      <c r="F9" s="285" t="s">
        <v>256</v>
      </c>
      <c r="G9" s="272"/>
      <c r="H9" s="272"/>
      <c r="I9" s="272"/>
      <c r="J9" s="272"/>
    </row>
    <row r="10" spans="1:10" ht="29.25" customHeight="1">
      <c r="A10" s="272"/>
      <c r="B10" s="272"/>
      <c r="C10" s="286" t="s">
        <v>257</v>
      </c>
      <c r="D10" s="334" t="s">
        <v>347</v>
      </c>
      <c r="E10" s="335"/>
      <c r="F10" s="336"/>
      <c r="G10" s="272"/>
      <c r="H10" s="272"/>
      <c r="I10" s="272"/>
      <c r="J10" s="275"/>
    </row>
    <row r="11" spans="1:10" ht="29.25" customHeight="1">
      <c r="A11" s="272"/>
      <c r="B11" s="272"/>
      <c r="C11" s="286" t="s">
        <v>258</v>
      </c>
      <c r="D11" s="337"/>
      <c r="E11" s="337"/>
      <c r="F11" s="338"/>
      <c r="G11" s="272"/>
      <c r="H11" s="272"/>
      <c r="I11" s="272"/>
      <c r="J11" s="275"/>
    </row>
    <row r="12" spans="1:10" ht="29.25" customHeight="1">
      <c r="A12" s="272"/>
      <c r="B12" s="272"/>
      <c r="C12" s="286" t="s">
        <v>259</v>
      </c>
      <c r="D12" s="339"/>
      <c r="E12" s="339"/>
      <c r="F12" s="340"/>
      <c r="G12" s="272"/>
      <c r="H12" s="272"/>
      <c r="I12" s="272"/>
      <c r="J12" s="275"/>
    </row>
    <row r="13" spans="1:10" ht="29.25" customHeight="1">
      <c r="A13" s="272"/>
      <c r="B13" s="272"/>
      <c r="C13" s="286" t="s">
        <v>260</v>
      </c>
      <c r="D13" s="339"/>
      <c r="E13" s="339"/>
      <c r="F13" s="340"/>
      <c r="G13" s="341" t="s">
        <v>261</v>
      </c>
      <c r="H13" s="342"/>
      <c r="I13" s="342"/>
      <c r="J13" s="342"/>
    </row>
    <row r="14" spans="1:10" ht="29.25" customHeight="1">
      <c r="A14" s="272"/>
      <c r="B14" s="272"/>
      <c r="C14" s="287" t="s">
        <v>262</v>
      </c>
      <c r="D14" s="339"/>
      <c r="E14" s="339"/>
      <c r="F14" s="340"/>
      <c r="G14" s="343" t="s">
        <v>263</v>
      </c>
      <c r="H14" s="343"/>
      <c r="I14" s="343"/>
      <c r="J14" s="343"/>
    </row>
    <row r="15" spans="1:10" ht="29.25" customHeight="1" thickBot="1">
      <c r="A15" s="272"/>
      <c r="B15" s="272"/>
      <c r="C15" s="288" t="s">
        <v>264</v>
      </c>
      <c r="D15" s="344"/>
      <c r="E15" s="344"/>
      <c r="F15" s="345"/>
      <c r="G15" s="343"/>
      <c r="H15" s="343"/>
      <c r="I15" s="343"/>
      <c r="J15" s="343"/>
    </row>
    <row r="16" spans="1:10" ht="15" customHeight="1" thickBot="1">
      <c r="A16" s="272"/>
      <c r="B16" s="272"/>
      <c r="C16" s="281"/>
      <c r="D16" s="281"/>
      <c r="E16" s="281"/>
      <c r="F16" s="281"/>
      <c r="G16" s="272"/>
      <c r="H16" s="272"/>
      <c r="I16" s="272"/>
      <c r="J16" s="275"/>
    </row>
    <row r="17" spans="1:11" ht="29.25" customHeight="1">
      <c r="A17" s="272"/>
      <c r="B17" s="272"/>
      <c r="C17" s="324" t="s">
        <v>265</v>
      </c>
      <c r="D17" s="325"/>
      <c r="E17" s="325"/>
      <c r="F17" s="326"/>
      <c r="G17" s="327" t="s">
        <v>266</v>
      </c>
      <c r="H17" s="328"/>
      <c r="I17" s="272"/>
      <c r="J17" s="275"/>
    </row>
    <row r="18" spans="1:11" ht="29.25" customHeight="1" thickBot="1">
      <c r="A18" s="272"/>
      <c r="B18" s="272"/>
      <c r="C18" s="289" t="s">
        <v>267</v>
      </c>
      <c r="D18" s="290" t="s">
        <v>268</v>
      </c>
      <c r="E18" s="346" t="s">
        <v>269</v>
      </c>
      <c r="F18" s="347"/>
      <c r="G18" s="291">
        <f>_xlfn.DAYS(VLOOKUP(E18,マスタ!B2:C13,2,FALSE),VLOOKUP(C18,マスタ!B2:C13,2,FALSE))/30+1</f>
        <v>12.133333333333333</v>
      </c>
      <c r="H18" s="292" t="s">
        <v>270</v>
      </c>
      <c r="I18" s="272"/>
      <c r="J18" s="275"/>
    </row>
    <row r="19" spans="1:11" ht="15" customHeight="1" thickBot="1">
      <c r="A19" s="272"/>
      <c r="B19" s="272"/>
      <c r="C19" s="272"/>
      <c r="D19" s="281"/>
      <c r="E19" s="272"/>
      <c r="F19" s="272"/>
      <c r="G19" s="272"/>
      <c r="H19" s="274"/>
      <c r="I19" s="272"/>
      <c r="J19" s="275"/>
    </row>
    <row r="20" spans="1:11" ht="29.25" customHeight="1">
      <c r="A20" s="272"/>
      <c r="B20" s="272"/>
      <c r="C20" s="324" t="s">
        <v>271</v>
      </c>
      <c r="D20" s="348"/>
      <c r="E20" s="348"/>
      <c r="F20" s="349"/>
      <c r="G20" s="327" t="s">
        <v>266</v>
      </c>
      <c r="H20" s="328"/>
      <c r="I20" s="272"/>
      <c r="J20" s="275"/>
    </row>
    <row r="21" spans="1:11" ht="29.25" customHeight="1" thickBot="1">
      <c r="A21" s="272"/>
      <c r="B21" s="272"/>
      <c r="C21" s="289" t="s">
        <v>267</v>
      </c>
      <c r="D21" s="290" t="s">
        <v>268</v>
      </c>
      <c r="E21" s="346" t="s">
        <v>269</v>
      </c>
      <c r="F21" s="347"/>
      <c r="G21" s="291">
        <f>_xlfn.DAYS(VLOOKUP(E21,マスタ!B2:C13,2,FALSE),VLOOKUP(C21,マスタ!B2:C13,2,FALSE))/30+1</f>
        <v>12.133333333333333</v>
      </c>
      <c r="H21" s="292" t="s">
        <v>270</v>
      </c>
      <c r="I21" s="272"/>
      <c r="J21" s="275"/>
    </row>
    <row r="22" spans="1:11" ht="15" customHeight="1">
      <c r="A22" s="272"/>
      <c r="B22" s="272"/>
      <c r="C22" s="273"/>
      <c r="D22" s="281"/>
      <c r="E22" s="273"/>
      <c r="F22" s="273"/>
      <c r="G22" s="293"/>
      <c r="H22" s="274"/>
      <c r="I22" s="272"/>
      <c r="J22" s="275"/>
    </row>
    <row r="23" spans="1:11" ht="21" customHeight="1">
      <c r="A23" s="272"/>
      <c r="B23" s="272"/>
      <c r="C23" s="273"/>
      <c r="D23" s="281"/>
      <c r="E23" s="273"/>
      <c r="F23" s="273"/>
      <c r="G23" s="293"/>
      <c r="H23" s="274"/>
      <c r="I23" s="272"/>
      <c r="J23" s="275"/>
    </row>
    <row r="24" spans="1:11" ht="14.25" thickBot="1">
      <c r="A24" s="272"/>
      <c r="B24" s="272" t="s">
        <v>272</v>
      </c>
      <c r="C24" s="281"/>
      <c r="D24" s="281"/>
      <c r="E24" s="281"/>
      <c r="F24" s="281"/>
      <c r="G24" s="281"/>
      <c r="H24" s="272"/>
      <c r="I24" s="272"/>
      <c r="J24" s="272"/>
    </row>
    <row r="25" spans="1:11" ht="29.25" customHeight="1" thickBot="1">
      <c r="A25" s="272"/>
      <c r="B25" s="272"/>
      <c r="C25" s="350" t="s">
        <v>273</v>
      </c>
      <c r="D25" s="351"/>
      <c r="E25" s="351"/>
      <c r="F25" s="352">
        <f>②積算表!S21</f>
        <v>6</v>
      </c>
      <c r="G25" s="352"/>
      <c r="H25" s="353"/>
      <c r="I25" s="294" t="s">
        <v>274</v>
      </c>
      <c r="J25" s="272"/>
    </row>
    <row r="26" spans="1:11" ht="21" customHeight="1">
      <c r="A26" s="272"/>
      <c r="B26" s="272"/>
      <c r="C26" s="273"/>
      <c r="D26" s="281"/>
      <c r="E26" s="273"/>
      <c r="F26" s="273"/>
      <c r="G26" s="293"/>
      <c r="H26" s="274"/>
      <c r="I26" s="272"/>
      <c r="J26" s="275"/>
    </row>
    <row r="27" spans="1:11" ht="18" customHeight="1">
      <c r="A27" s="272"/>
      <c r="B27" s="272" t="s">
        <v>275</v>
      </c>
      <c r="C27" s="281"/>
      <c r="D27" s="281"/>
      <c r="E27" s="281"/>
      <c r="F27" s="281"/>
      <c r="G27" s="281"/>
      <c r="H27" s="272"/>
      <c r="I27" s="272"/>
      <c r="J27" s="272"/>
      <c r="K27" s="295"/>
    </row>
    <row r="28" spans="1:11" ht="17.25" customHeight="1" thickBot="1">
      <c r="A28" s="272"/>
      <c r="B28" s="272" t="s">
        <v>276</v>
      </c>
      <c r="C28" s="281"/>
      <c r="D28" s="281"/>
      <c r="E28" s="281"/>
      <c r="F28" s="281"/>
      <c r="G28" s="281"/>
      <c r="H28" s="272"/>
      <c r="I28" s="272"/>
      <c r="J28" s="272"/>
      <c r="K28" s="295"/>
    </row>
    <row r="29" spans="1:11" ht="29.25" customHeight="1">
      <c r="A29" s="272"/>
      <c r="B29" s="272"/>
      <c r="C29" s="359" t="s">
        <v>277</v>
      </c>
      <c r="D29" s="360"/>
      <c r="E29" s="360"/>
      <c r="F29" s="361"/>
      <c r="G29" s="362"/>
      <c r="H29" s="363"/>
      <c r="I29" s="296" t="s">
        <v>278</v>
      </c>
      <c r="J29" s="272"/>
      <c r="K29" s="295"/>
    </row>
    <row r="30" spans="1:11" ht="29.25" customHeight="1">
      <c r="A30" s="272"/>
      <c r="B30" s="272"/>
      <c r="C30" s="364" t="s">
        <v>279</v>
      </c>
      <c r="D30" s="365"/>
      <c r="E30" s="365"/>
      <c r="F30" s="366"/>
      <c r="G30" s="367"/>
      <c r="H30" s="368"/>
      <c r="I30" s="297" t="s">
        <v>278</v>
      </c>
      <c r="J30" s="272"/>
      <c r="K30" s="295"/>
    </row>
    <row r="31" spans="1:11" ht="29.25" customHeight="1" thickBot="1">
      <c r="A31" s="272"/>
      <c r="B31" s="272"/>
      <c r="C31" s="369" t="s">
        <v>280</v>
      </c>
      <c r="D31" s="370"/>
      <c r="E31" s="370"/>
      <c r="F31" s="371"/>
      <c r="G31" s="372"/>
      <c r="H31" s="373"/>
      <c r="I31" s="298" t="s">
        <v>278</v>
      </c>
      <c r="J31" s="272"/>
      <c r="K31" s="295"/>
    </row>
    <row r="32" spans="1:11">
      <c r="A32" s="272"/>
      <c r="B32" s="272"/>
      <c r="C32" s="272"/>
      <c r="D32" s="272"/>
      <c r="E32" s="272"/>
      <c r="F32" s="272"/>
      <c r="G32" s="272"/>
      <c r="H32" s="272"/>
      <c r="I32" s="272"/>
      <c r="J32" s="272"/>
    </row>
    <row r="33" spans="1:10" ht="29.25" customHeight="1" thickBot="1">
      <c r="A33" s="272"/>
      <c r="B33" s="272" t="s">
        <v>281</v>
      </c>
      <c r="C33" s="299"/>
      <c r="D33" s="270"/>
      <c r="E33" s="270"/>
      <c r="F33" s="270"/>
      <c r="G33" s="270"/>
      <c r="H33" s="269"/>
      <c r="I33" s="269"/>
      <c r="J33" s="275"/>
    </row>
    <row r="34" spans="1:10" ht="48.75" customHeight="1" thickBot="1">
      <c r="A34" s="272"/>
      <c r="B34" s="272"/>
      <c r="C34" s="354" t="s">
        <v>282</v>
      </c>
      <c r="D34" s="355"/>
      <c r="E34" s="355"/>
      <c r="F34" s="356" t="s">
        <v>283</v>
      </c>
      <c r="G34" s="357"/>
      <c r="H34" s="357"/>
      <c r="I34" s="358"/>
      <c r="J34" s="275"/>
    </row>
    <row r="35" spans="1:10" ht="14.25">
      <c r="J35" s="300"/>
    </row>
    <row r="36" spans="1:10" ht="14.25">
      <c r="J36" s="300"/>
    </row>
    <row r="37" spans="1:10" ht="14.25">
      <c r="J37" s="300"/>
    </row>
  </sheetData>
  <sheetProtection algorithmName="SHA-512" hashValue="JGjkwIop2wblzgAhqc85EzIR+jkTeI5ezxOpOq1Lf9ZZeL3KIQ/HlaZf4lWADNy0FO+Vkm5Z7nf2AiAa3klnHg==" saltValue="RVAQSDXXMqCX1Snzc2Z8fg==" spinCount="100000" sheet="1" selectLockedCells="1"/>
  <protectedRanges>
    <protectedRange sqref="D10:F15 E9 C18 E18:F18 C6 F29:H31 C26 E26:F26 L33:L34 L18:L26 E21:F23 C21:C23" name="範囲1"/>
    <protectedRange sqref="F25:H25" name="範囲1_1"/>
    <protectedRange sqref="C34 E34" name="範囲1_2"/>
  </protectedRanges>
  <mergeCells count="27">
    <mergeCell ref="C34:E34"/>
    <mergeCell ref="F34:I34"/>
    <mergeCell ref="C29:E29"/>
    <mergeCell ref="F29:H29"/>
    <mergeCell ref="C30:E30"/>
    <mergeCell ref="F30:H30"/>
    <mergeCell ref="C31:E31"/>
    <mergeCell ref="F31:H31"/>
    <mergeCell ref="E18:F18"/>
    <mergeCell ref="C20:F20"/>
    <mergeCell ref="G20:H20"/>
    <mergeCell ref="E21:F21"/>
    <mergeCell ref="C25:E25"/>
    <mergeCell ref="F25:H25"/>
    <mergeCell ref="C17:F17"/>
    <mergeCell ref="G17:H17"/>
    <mergeCell ref="A1:J1"/>
    <mergeCell ref="B3:I3"/>
    <mergeCell ref="F5:G5"/>
    <mergeCell ref="D10:F10"/>
    <mergeCell ref="D11:F11"/>
    <mergeCell ref="D12:F12"/>
    <mergeCell ref="D13:F13"/>
    <mergeCell ref="G13:J13"/>
    <mergeCell ref="D14:F14"/>
    <mergeCell ref="G14:J15"/>
    <mergeCell ref="D15:F15"/>
  </mergeCells>
  <phoneticPr fontId="1"/>
  <conditionalFormatting sqref="C6:D6 F6">
    <cfRule type="containsBlanks" dxfId="8" priority="2">
      <formula>LEN(TRIM(C6))=0</formula>
    </cfRule>
  </conditionalFormatting>
  <conditionalFormatting sqref="E9 D10:F15">
    <cfRule type="containsBlanks" dxfId="7" priority="3">
      <formula>LEN(TRIM(D9))=0</formula>
    </cfRule>
  </conditionalFormatting>
  <conditionalFormatting sqref="F25:H25">
    <cfRule type="containsBlanks" dxfId="6" priority="5">
      <formula>LEN(TRIM(F25))=0</formula>
    </cfRule>
  </conditionalFormatting>
  <conditionalFormatting sqref="F29:H31">
    <cfRule type="containsBlanks" dxfId="5" priority="4">
      <formula>LEN(TRIM(F29))=0</formula>
    </cfRule>
  </conditionalFormatting>
  <conditionalFormatting sqref="F34:H34">
    <cfRule type="containsBlanks" dxfId="4" priority="1">
      <formula>LEN(TRIM(F34))=0</formula>
    </cfRule>
  </conditionalFormatting>
  <dataValidations count="5">
    <dataValidation type="whole" allowBlank="1" showInputMessage="1" showErrorMessage="1" sqref="F6" xr:uid="{177F0AE6-E3C0-47A1-B212-260FDD38113F}">
      <formula1>1</formula1>
      <formula2>31</formula2>
    </dataValidation>
    <dataValidation type="whole" allowBlank="1" showInputMessage="1" showErrorMessage="1" sqref="D6" xr:uid="{9824EDC2-F095-4C72-AF69-FA9EFABD295C}">
      <formula1>1</formula1>
      <formula2>12</formula2>
    </dataValidation>
    <dataValidation type="whole" allowBlank="1" showInputMessage="1" showErrorMessage="1" sqref="F29:H31" xr:uid="{6BC8E0F1-2FBC-4FB1-8DA3-5FFBB7DE13DB}">
      <formula1>0</formula1>
      <formula2>100</formula2>
    </dataValidation>
    <dataValidation type="list" allowBlank="1" showInputMessage="1" showErrorMessage="1" sqref="E9" xr:uid="{A3E4A399-393B-49C9-8D75-2AE0FC5711F7}">
      <formula1>"鶴見,神奈川,西,中,南,港南,保土ケ谷,旭,磯子,金沢,港北,緑,青葉,都筑,泉,栄,戸塚,瀬谷"</formula1>
    </dataValidation>
    <dataValidation type="textLength" operator="equal" allowBlank="1" showInputMessage="1" showErrorMessage="1" errorTitle="無効な入力" error="13桁で入力してください" sqref="D11:F11" xr:uid="{2F996C50-3718-4E76-89A8-1C3C3C27024B}">
      <formula1>13</formula1>
    </dataValidation>
  </dataValidations>
  <pageMargins left="0.25" right="0.25" top="0.75" bottom="0.75" header="0.3" footer="0.3"/>
  <pageSetup paperSize="9" fitToHeight="0" orientation="portrait" r:id="rId1"/>
  <rowBreaks count="1" manualBreakCount="1">
    <brk id="22" max="9" man="1"/>
  </rowBreaks>
  <extLst>
    <ext xmlns:x14="http://schemas.microsoft.com/office/spreadsheetml/2009/9/main" uri="{CCE6A557-97BC-4b89-ADB6-D9C93CAAB3DF}">
      <x14:dataValidations xmlns:xm="http://schemas.microsoft.com/office/excel/2006/main" count="3">
        <x14:dataValidation type="list" allowBlank="1" showInputMessage="1" showErrorMessage="1" xr:uid="{F2ED9AE7-8197-42BE-83B6-577C81A4C1B5}">
          <x14:formula1>
            <xm:f>マスタ!$D$5:$D$7</xm:f>
          </x14:formula1>
          <xm:sqref>F34:I34</xm:sqref>
        </x14:dataValidation>
        <x14:dataValidation type="list" allowBlank="1" showInputMessage="1" showErrorMessage="1" xr:uid="{923C31B9-5FA5-4DBD-BFD1-937B3AA2C0C0}">
          <x14:formula1>
            <xm:f>マスタ!$D$2:$D$3</xm:f>
          </x14:formula1>
          <xm:sqref>C6</xm:sqref>
        </x14:dataValidation>
        <x14:dataValidation type="list" allowBlank="1" showInputMessage="1" showErrorMessage="1" xr:uid="{D57BF309-F603-4911-988C-515921141944}">
          <x14:formula1>
            <xm:f>マスタ!$B$2:$B$13</xm:f>
          </x14:formula1>
          <xm:sqref>C18 E18:F18 E21:F21 C21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51"/>
  <sheetViews>
    <sheetView view="pageBreakPreview" zoomScaleNormal="100" zoomScaleSheetLayoutView="100" workbookViewId="0">
      <selection activeCell="G16" sqref="G16:L16"/>
    </sheetView>
  </sheetViews>
  <sheetFormatPr defaultColWidth="8.875" defaultRowHeight="13.5" outlineLevelRow="1"/>
  <cols>
    <col min="1" max="1" width="2.625" style="222" customWidth="1"/>
    <col min="2" max="9" width="3.25" style="222" customWidth="1"/>
    <col min="10" max="36" width="2.625" style="222" customWidth="1"/>
    <col min="37" max="37" width="3" style="222" customWidth="1"/>
    <col min="38" max="38" width="9" style="222" customWidth="1"/>
    <col min="39" max="16384" width="8.875" style="222"/>
  </cols>
  <sheetData>
    <row r="1" spans="1:37" ht="14.25" thickBot="1">
      <c r="A1" s="219"/>
      <c r="B1" s="219"/>
      <c r="C1" s="219"/>
      <c r="D1" s="219"/>
      <c r="E1" s="219"/>
      <c r="F1" s="219"/>
      <c r="G1" s="219"/>
      <c r="H1" s="219"/>
      <c r="I1" s="219"/>
      <c r="J1" s="219"/>
      <c r="K1" s="219"/>
      <c r="L1" s="219"/>
      <c r="M1" s="219"/>
      <c r="N1" s="219"/>
      <c r="O1" s="219"/>
      <c r="P1" s="219"/>
      <c r="Q1" s="219"/>
      <c r="R1" s="220"/>
      <c r="S1" s="551"/>
      <c r="T1" s="551"/>
      <c r="U1" s="221"/>
      <c r="V1" s="221"/>
      <c r="W1" s="221"/>
      <c r="X1" s="221"/>
      <c r="Y1" s="221"/>
      <c r="Z1" s="221"/>
      <c r="AA1" s="221"/>
      <c r="AB1" s="220"/>
      <c r="AC1" s="220"/>
      <c r="AD1" s="220"/>
      <c r="AE1" s="561"/>
      <c r="AF1" s="561"/>
      <c r="AG1" s="561"/>
      <c r="AH1" s="561"/>
      <c r="AI1" s="561"/>
      <c r="AJ1" s="561"/>
    </row>
    <row r="2" spans="1:37" ht="14.25" customHeight="1">
      <c r="A2" s="219"/>
      <c r="B2" s="405" t="s">
        <v>208</v>
      </c>
      <c r="C2" s="406"/>
      <c r="D2" s="406"/>
      <c r="E2" s="406"/>
      <c r="F2" s="406"/>
      <c r="G2" s="406"/>
      <c r="H2" s="406"/>
      <c r="I2" s="407"/>
      <c r="J2" s="219"/>
      <c r="K2" s="219"/>
      <c r="L2" s="219"/>
      <c r="M2" s="219"/>
      <c r="N2" s="219"/>
      <c r="O2" s="219"/>
      <c r="P2" s="219"/>
      <c r="Q2" s="219"/>
      <c r="R2" s="552" t="s">
        <v>129</v>
      </c>
      <c r="S2" s="553"/>
      <c r="T2" s="553"/>
      <c r="U2" s="554"/>
      <c r="V2" s="562" t="s">
        <v>130</v>
      </c>
      <c r="W2" s="563"/>
      <c r="X2" s="563"/>
      <c r="Y2" s="563"/>
      <c r="Z2" s="563">
        <f>①入力シート!E9</f>
        <v>0</v>
      </c>
      <c r="AA2" s="563"/>
      <c r="AB2" s="563"/>
      <c r="AC2" s="563"/>
      <c r="AD2" s="563"/>
      <c r="AE2" s="563"/>
      <c r="AF2" s="563"/>
      <c r="AG2" s="563"/>
      <c r="AH2" s="563"/>
      <c r="AI2" s="563" t="s">
        <v>131</v>
      </c>
      <c r="AJ2" s="564"/>
    </row>
    <row r="3" spans="1:37" ht="14.25" customHeight="1" thickBot="1">
      <c r="A3" s="219"/>
      <c r="B3" s="408"/>
      <c r="C3" s="409"/>
      <c r="D3" s="409"/>
      <c r="E3" s="409"/>
      <c r="F3" s="409"/>
      <c r="G3" s="409"/>
      <c r="H3" s="409"/>
      <c r="I3" s="410"/>
      <c r="J3" s="219"/>
      <c r="K3" s="219"/>
      <c r="L3" s="219"/>
      <c r="M3" s="219"/>
      <c r="N3" s="219"/>
      <c r="O3" s="219"/>
      <c r="P3" s="219"/>
      <c r="Q3" s="219"/>
      <c r="R3" s="558" t="s">
        <v>1</v>
      </c>
      <c r="S3" s="559"/>
      <c r="T3" s="559"/>
      <c r="U3" s="560"/>
      <c r="V3" s="555" t="str">
        <f>①入力シート!D10</f>
        <v>家庭的保育事業</v>
      </c>
      <c r="W3" s="556"/>
      <c r="X3" s="556"/>
      <c r="Y3" s="556"/>
      <c r="Z3" s="556"/>
      <c r="AA3" s="556"/>
      <c r="AB3" s="556"/>
      <c r="AC3" s="556"/>
      <c r="AD3" s="556"/>
      <c r="AE3" s="556"/>
      <c r="AF3" s="556"/>
      <c r="AG3" s="556"/>
      <c r="AH3" s="556"/>
      <c r="AI3" s="556"/>
      <c r="AJ3" s="557"/>
    </row>
    <row r="4" spans="1:37" ht="14.25" customHeight="1">
      <c r="A4" s="219"/>
      <c r="B4" s="223"/>
      <c r="C4" s="223"/>
      <c r="D4" s="223"/>
      <c r="E4" s="223"/>
      <c r="F4" s="223"/>
      <c r="G4" s="223"/>
      <c r="H4" s="223"/>
      <c r="I4" s="223"/>
      <c r="J4" s="219"/>
      <c r="K4" s="219"/>
      <c r="L4" s="219"/>
      <c r="M4" s="219"/>
      <c r="N4" s="219"/>
      <c r="O4" s="219"/>
      <c r="P4" s="219"/>
      <c r="Q4" s="219"/>
      <c r="R4" s="558" t="s">
        <v>2</v>
      </c>
      <c r="S4" s="559"/>
      <c r="T4" s="559"/>
      <c r="U4" s="560"/>
      <c r="V4" s="555">
        <f>①入力シート!D11</f>
        <v>0</v>
      </c>
      <c r="W4" s="556"/>
      <c r="X4" s="556"/>
      <c r="Y4" s="556"/>
      <c r="Z4" s="556"/>
      <c r="AA4" s="556"/>
      <c r="AB4" s="556"/>
      <c r="AC4" s="556"/>
      <c r="AD4" s="556"/>
      <c r="AE4" s="556"/>
      <c r="AF4" s="556"/>
      <c r="AG4" s="556"/>
      <c r="AH4" s="556"/>
      <c r="AI4" s="556"/>
      <c r="AJ4" s="557"/>
    </row>
    <row r="5" spans="1:37" ht="14.25" customHeight="1">
      <c r="A5" s="219"/>
      <c r="B5" s="231" t="s">
        <v>211</v>
      </c>
      <c r="C5" s="232"/>
      <c r="D5" s="223"/>
      <c r="E5" s="223"/>
      <c r="F5" s="223"/>
      <c r="G5" s="223"/>
      <c r="H5" s="223"/>
      <c r="I5" s="223"/>
      <c r="J5" s="219"/>
      <c r="K5" s="219"/>
      <c r="L5" s="219"/>
      <c r="M5" s="219"/>
      <c r="N5" s="219"/>
      <c r="O5" s="219"/>
      <c r="P5" s="219"/>
      <c r="Q5" s="219"/>
      <c r="R5" s="565" t="s">
        <v>132</v>
      </c>
      <c r="S5" s="566"/>
      <c r="T5" s="566"/>
      <c r="U5" s="567"/>
      <c r="V5" s="571">
        <f>①入力シート!D12</f>
        <v>0</v>
      </c>
      <c r="W5" s="572"/>
      <c r="X5" s="572"/>
      <c r="Y5" s="572"/>
      <c r="Z5" s="572"/>
      <c r="AA5" s="572"/>
      <c r="AB5" s="572"/>
      <c r="AC5" s="572"/>
      <c r="AD5" s="572"/>
      <c r="AE5" s="572"/>
      <c r="AF5" s="572"/>
      <c r="AG5" s="572"/>
      <c r="AH5" s="572"/>
      <c r="AI5" s="572"/>
      <c r="AJ5" s="573"/>
    </row>
    <row r="6" spans="1:37" ht="14.25" customHeight="1">
      <c r="A6" s="219"/>
      <c r="B6" s="233" t="s">
        <v>212</v>
      </c>
      <c r="C6" s="232"/>
      <c r="D6" s="223"/>
      <c r="E6" s="223"/>
      <c r="F6" s="223"/>
      <c r="G6" s="223"/>
      <c r="H6" s="223"/>
      <c r="I6" s="223"/>
      <c r="J6" s="219"/>
      <c r="K6" s="219"/>
      <c r="L6" s="219"/>
      <c r="M6" s="219"/>
      <c r="N6" s="219"/>
      <c r="O6" s="219"/>
      <c r="P6" s="219"/>
      <c r="Q6" s="219"/>
      <c r="R6" s="568"/>
      <c r="S6" s="569"/>
      <c r="T6" s="569"/>
      <c r="U6" s="570"/>
      <c r="V6" s="574"/>
      <c r="W6" s="575"/>
      <c r="X6" s="575"/>
      <c r="Y6" s="575"/>
      <c r="Z6" s="575"/>
      <c r="AA6" s="575"/>
      <c r="AB6" s="575"/>
      <c r="AC6" s="575"/>
      <c r="AD6" s="575"/>
      <c r="AE6" s="575"/>
      <c r="AF6" s="575"/>
      <c r="AG6" s="575"/>
      <c r="AH6" s="575"/>
      <c r="AI6" s="575"/>
      <c r="AJ6" s="576"/>
    </row>
    <row r="7" spans="1:37" ht="15" customHeight="1" thickBot="1">
      <c r="A7" s="219"/>
      <c r="B7" s="231" t="s">
        <v>213</v>
      </c>
      <c r="C7" s="234"/>
      <c r="D7" s="223"/>
      <c r="E7" s="223"/>
      <c r="F7" s="223"/>
      <c r="G7" s="223"/>
      <c r="H7" s="223"/>
      <c r="I7" s="223"/>
      <c r="J7" s="219"/>
      <c r="K7" s="219"/>
      <c r="L7" s="219"/>
      <c r="M7" s="219"/>
      <c r="N7" s="219"/>
      <c r="O7" s="219"/>
      <c r="P7" s="219"/>
      <c r="Q7" s="219"/>
      <c r="R7" s="489" t="s">
        <v>133</v>
      </c>
      <c r="S7" s="490"/>
      <c r="T7" s="490"/>
      <c r="U7" s="491"/>
      <c r="V7" s="548">
        <f>①入力シート!D13</f>
        <v>0</v>
      </c>
      <c r="W7" s="549"/>
      <c r="X7" s="549"/>
      <c r="Y7" s="549"/>
      <c r="Z7" s="549"/>
      <c r="AA7" s="549"/>
      <c r="AB7" s="549"/>
      <c r="AC7" s="549"/>
      <c r="AD7" s="549"/>
      <c r="AE7" s="549"/>
      <c r="AF7" s="549"/>
      <c r="AG7" s="549"/>
      <c r="AH7" s="549"/>
      <c r="AI7" s="549"/>
      <c r="AJ7" s="550"/>
    </row>
    <row r="8" spans="1:37" ht="8.25" customHeight="1">
      <c r="A8" s="219"/>
      <c r="B8" s="219"/>
      <c r="C8" s="219"/>
      <c r="D8" s="219"/>
      <c r="E8" s="219"/>
      <c r="F8" s="219"/>
      <c r="G8" s="219"/>
      <c r="H8" s="219"/>
      <c r="I8" s="219"/>
      <c r="J8" s="219"/>
      <c r="K8" s="219"/>
      <c r="L8" s="219"/>
      <c r="M8" s="219"/>
      <c r="N8" s="219"/>
      <c r="O8" s="219"/>
      <c r="P8" s="219"/>
      <c r="Q8" s="219"/>
      <c r="R8" s="29"/>
      <c r="S8" s="29"/>
      <c r="T8" s="29"/>
      <c r="U8" s="29"/>
      <c r="V8" s="30"/>
      <c r="W8" s="30"/>
      <c r="X8" s="30"/>
      <c r="Y8" s="30"/>
      <c r="Z8" s="30"/>
      <c r="AA8" s="30"/>
      <c r="AB8" s="30"/>
      <c r="AC8" s="30"/>
      <c r="AD8" s="30"/>
      <c r="AE8" s="30"/>
      <c r="AF8" s="30"/>
      <c r="AG8" s="30"/>
      <c r="AH8" s="30"/>
      <c r="AI8" s="30"/>
      <c r="AJ8" s="30"/>
    </row>
    <row r="9" spans="1:37" ht="6.75" customHeight="1">
      <c r="A9" s="219"/>
      <c r="B9" s="219"/>
      <c r="C9" s="219"/>
      <c r="D9" s="219"/>
      <c r="E9" s="219"/>
      <c r="F9" s="219"/>
      <c r="G9" s="219"/>
      <c r="H9" s="219"/>
      <c r="I9" s="219"/>
      <c r="J9" s="219"/>
      <c r="K9" s="219"/>
      <c r="L9" s="219"/>
      <c r="M9" s="219"/>
      <c r="N9" s="219"/>
      <c r="O9" s="219"/>
      <c r="P9" s="219"/>
      <c r="Q9" s="219"/>
      <c r="R9" s="219"/>
      <c r="S9" s="219"/>
      <c r="T9" s="219"/>
      <c r="U9" s="219"/>
      <c r="V9" s="219"/>
      <c r="W9" s="219"/>
      <c r="X9" s="219"/>
      <c r="Y9" s="219"/>
      <c r="Z9" s="219"/>
      <c r="AA9" s="219"/>
      <c r="AB9" s="219"/>
      <c r="AC9" s="219"/>
      <c r="AD9" s="219"/>
      <c r="AE9" s="219"/>
      <c r="AF9" s="219"/>
      <c r="AG9" s="219"/>
      <c r="AH9" s="219"/>
      <c r="AI9" s="219"/>
      <c r="AJ9" s="219"/>
    </row>
    <row r="10" spans="1:37" ht="21" customHeight="1">
      <c r="A10" s="510" t="s">
        <v>209</v>
      </c>
      <c r="B10" s="510"/>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510"/>
      <c r="AA10" s="510"/>
      <c r="AB10" s="510"/>
      <c r="AC10" s="510"/>
      <c r="AD10" s="510"/>
      <c r="AE10" s="510"/>
      <c r="AF10" s="510"/>
      <c r="AG10" s="510"/>
      <c r="AH10" s="510"/>
      <c r="AI10" s="510"/>
      <c r="AJ10" s="510"/>
      <c r="AK10" s="510"/>
    </row>
    <row r="11" spans="1:37" ht="6" customHeight="1">
      <c r="A11" s="219"/>
      <c r="B11" s="219"/>
      <c r="C11" s="219"/>
      <c r="D11" s="219"/>
      <c r="E11" s="219"/>
      <c r="F11" s="219"/>
      <c r="G11" s="219"/>
      <c r="H11" s="219"/>
      <c r="I11" s="219"/>
      <c r="J11" s="219"/>
      <c r="K11" s="219"/>
      <c r="L11" s="219"/>
      <c r="M11" s="219"/>
      <c r="N11" s="219"/>
      <c r="O11" s="219"/>
      <c r="P11" s="219"/>
      <c r="Q11" s="219"/>
      <c r="R11" s="219"/>
      <c r="S11" s="219"/>
      <c r="T11" s="219"/>
      <c r="U11" s="219"/>
      <c r="V11" s="219"/>
      <c r="W11" s="219"/>
      <c r="X11" s="219"/>
      <c r="Y11" s="219"/>
      <c r="Z11" s="219"/>
      <c r="AA11" s="219"/>
      <c r="AB11" s="219"/>
      <c r="AC11" s="219"/>
      <c r="AD11" s="219"/>
      <c r="AE11" s="219"/>
      <c r="AF11" s="219"/>
      <c r="AG11" s="219"/>
      <c r="AH11" s="219"/>
      <c r="AI11" s="219"/>
      <c r="AJ11" s="219"/>
    </row>
    <row r="12" spans="1:37">
      <c r="A12" s="218" t="s">
        <v>147</v>
      </c>
      <c r="B12" s="31"/>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3"/>
      <c r="AC12" s="33"/>
      <c r="AD12" s="33"/>
      <c r="AE12" s="33"/>
      <c r="AF12" s="33"/>
      <c r="AG12" s="224"/>
      <c r="AH12" s="224"/>
      <c r="AI12" s="34"/>
      <c r="AJ12" s="35"/>
    </row>
    <row r="13" spans="1:37">
      <c r="A13" s="225" t="s">
        <v>206</v>
      </c>
      <c r="B13" s="89"/>
      <c r="C13" s="89"/>
      <c r="D13" s="89"/>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89"/>
      <c r="AJ13" s="90"/>
    </row>
    <row r="14" spans="1:37">
      <c r="A14" s="226" t="s">
        <v>207</v>
      </c>
      <c r="B14" s="36"/>
      <c r="C14" s="227"/>
      <c r="D14" s="227"/>
      <c r="E14" s="227"/>
      <c r="F14" s="227"/>
      <c r="G14" s="227"/>
      <c r="H14" s="227"/>
      <c r="I14" s="227"/>
      <c r="J14" s="227"/>
      <c r="K14" s="227"/>
      <c r="L14" s="227"/>
      <c r="M14" s="25"/>
      <c r="N14" s="227"/>
      <c r="O14" s="227"/>
      <c r="P14" s="227"/>
      <c r="Q14" s="227"/>
      <c r="R14" s="227"/>
      <c r="S14" s="227"/>
      <c r="T14" s="227"/>
      <c r="U14" s="227"/>
      <c r="V14" s="227"/>
      <c r="W14" s="227"/>
      <c r="X14" s="227"/>
      <c r="Y14" s="227"/>
      <c r="Z14" s="227"/>
      <c r="AA14" s="227"/>
      <c r="AB14" s="37"/>
      <c r="AC14" s="37"/>
      <c r="AD14" s="37"/>
      <c r="AE14" s="37"/>
      <c r="AF14" s="37"/>
      <c r="AG14" s="227"/>
      <c r="AH14" s="227"/>
      <c r="AI14" s="38"/>
      <c r="AJ14" s="39"/>
    </row>
    <row r="15" spans="1:37" ht="8.25" customHeight="1" thickBot="1">
      <c r="A15" s="219"/>
      <c r="B15" s="219"/>
      <c r="C15" s="219"/>
      <c r="D15" s="219"/>
      <c r="E15" s="219"/>
      <c r="F15" s="219"/>
      <c r="G15" s="219"/>
      <c r="H15" s="219"/>
      <c r="I15" s="219"/>
      <c r="J15" s="219"/>
      <c r="K15" s="219"/>
      <c r="L15" s="219"/>
      <c r="M15" s="219"/>
      <c r="N15" s="219"/>
      <c r="O15" s="219"/>
      <c r="P15" s="219"/>
      <c r="Q15" s="219"/>
      <c r="R15" s="219"/>
      <c r="S15" s="219"/>
      <c r="T15" s="219"/>
      <c r="U15" s="219"/>
      <c r="V15" s="219"/>
      <c r="W15" s="219"/>
      <c r="X15" s="219"/>
      <c r="Y15" s="219"/>
      <c r="Z15" s="219"/>
      <c r="AA15" s="219"/>
      <c r="AB15" s="219"/>
      <c r="AC15" s="219"/>
      <c r="AD15" s="219"/>
      <c r="AE15" s="219"/>
      <c r="AF15" s="219"/>
      <c r="AG15" s="219"/>
      <c r="AH15" s="219"/>
      <c r="AI15" s="219"/>
      <c r="AJ15" s="219"/>
    </row>
    <row r="16" spans="1:37" ht="33" customHeight="1" thickBot="1">
      <c r="A16" s="515" t="s">
        <v>100</v>
      </c>
      <c r="B16" s="515"/>
      <c r="C16" s="515"/>
      <c r="D16" s="515"/>
      <c r="E16" s="515"/>
      <c r="F16" s="516"/>
      <c r="G16" s="517"/>
      <c r="H16" s="518"/>
      <c r="I16" s="518"/>
      <c r="J16" s="518"/>
      <c r="K16" s="518"/>
      <c r="L16" s="519"/>
      <c r="M16" s="520" t="s">
        <v>5</v>
      </c>
      <c r="N16" s="515"/>
      <c r="O16" s="515"/>
      <c r="P16" s="515"/>
      <c r="Q16" s="515"/>
      <c r="R16" s="516"/>
      <c r="S16" s="537"/>
      <c r="T16" s="538"/>
      <c r="U16" s="538"/>
      <c r="V16" s="538"/>
      <c r="W16" s="538"/>
      <c r="X16" s="539"/>
      <c r="Y16" s="520" t="s">
        <v>6</v>
      </c>
      <c r="Z16" s="515"/>
      <c r="AA16" s="515"/>
      <c r="AB16" s="515"/>
      <c r="AC16" s="515"/>
      <c r="AD16" s="515"/>
      <c r="AE16" s="521" t="e">
        <f>VLOOKUP(S16,定員,2,1)</f>
        <v>#N/A</v>
      </c>
      <c r="AF16" s="521"/>
      <c r="AG16" s="521"/>
      <c r="AH16" s="521"/>
      <c r="AI16" s="521"/>
      <c r="AJ16" s="521"/>
    </row>
    <row r="17" spans="1:37" ht="9" customHeight="1">
      <c r="A17" s="219"/>
      <c r="B17" s="219"/>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c r="AI17" s="219"/>
      <c r="AJ17" s="219"/>
    </row>
    <row r="18" spans="1:37" ht="1.5" customHeight="1">
      <c r="A18" s="219"/>
      <c r="B18" s="219"/>
      <c r="C18" s="219"/>
      <c r="D18" s="219"/>
      <c r="E18" s="219"/>
      <c r="F18" s="219"/>
      <c r="G18" s="219"/>
      <c r="H18" s="219"/>
      <c r="I18" s="219"/>
      <c r="J18" s="219"/>
      <c r="K18" s="219"/>
      <c r="L18" s="219"/>
      <c r="M18" s="219"/>
      <c r="N18" s="219"/>
      <c r="O18" s="219"/>
      <c r="P18" s="219"/>
      <c r="Q18" s="219"/>
      <c r="R18" s="219"/>
      <c r="S18" s="219"/>
      <c r="T18" s="219"/>
      <c r="U18" s="219"/>
      <c r="V18" s="219"/>
      <c r="W18" s="219"/>
      <c r="X18" s="219"/>
      <c r="Y18" s="219"/>
      <c r="Z18" s="219"/>
      <c r="AA18" s="219"/>
      <c r="AB18" s="219"/>
      <c r="AC18" s="219"/>
      <c r="AD18" s="219"/>
      <c r="AE18" s="219"/>
      <c r="AF18" s="219"/>
      <c r="AG18" s="219"/>
      <c r="AH18" s="219"/>
      <c r="AI18" s="219"/>
      <c r="AJ18" s="219"/>
    </row>
    <row r="19" spans="1:37" ht="7.5" customHeight="1">
      <c r="A19" s="219"/>
      <c r="B19" s="219"/>
      <c r="C19" s="219"/>
      <c r="D19" s="219"/>
      <c r="E19" s="219"/>
      <c r="F19" s="219"/>
      <c r="G19" s="532" t="s">
        <v>7</v>
      </c>
      <c r="H19" s="532"/>
      <c r="I19" s="532"/>
      <c r="J19" s="532"/>
      <c r="K19" s="532"/>
      <c r="L19" s="532"/>
      <c r="M19" s="540" t="s">
        <v>142</v>
      </c>
      <c r="N19" s="540"/>
      <c r="O19" s="540"/>
      <c r="P19" s="540"/>
      <c r="Q19" s="540"/>
      <c r="R19" s="541"/>
      <c r="S19" s="446" t="s">
        <v>143</v>
      </c>
      <c r="T19" s="447"/>
      <c r="U19" s="447"/>
      <c r="V19" s="447"/>
      <c r="W19" s="447"/>
      <c r="X19" s="447"/>
      <c r="Y19" s="40"/>
      <c r="Z19" s="40"/>
      <c r="AA19" s="41"/>
      <c r="AB19" s="42"/>
      <c r="AC19" s="43"/>
      <c r="AD19" s="219"/>
      <c r="AE19" s="219"/>
      <c r="AF19" s="219"/>
      <c r="AG19" s="219"/>
      <c r="AH19" s="219"/>
      <c r="AI19" s="219"/>
      <c r="AJ19" s="219"/>
    </row>
    <row r="20" spans="1:37" ht="21" customHeight="1" thickBot="1">
      <c r="A20" s="219"/>
      <c r="B20" s="219"/>
      <c r="C20" s="219"/>
      <c r="D20" s="219"/>
      <c r="E20" s="219"/>
      <c r="F20" s="219"/>
      <c r="G20" s="533"/>
      <c r="H20" s="533"/>
      <c r="I20" s="533"/>
      <c r="J20" s="533"/>
      <c r="K20" s="533"/>
      <c r="L20" s="533"/>
      <c r="M20" s="540"/>
      <c r="N20" s="540"/>
      <c r="O20" s="540"/>
      <c r="P20" s="540"/>
      <c r="Q20" s="540"/>
      <c r="R20" s="541"/>
      <c r="S20" s="448"/>
      <c r="T20" s="449"/>
      <c r="U20" s="449"/>
      <c r="V20" s="449"/>
      <c r="W20" s="449"/>
      <c r="X20" s="449"/>
      <c r="Y20" s="525" t="s">
        <v>9</v>
      </c>
      <c r="Z20" s="525"/>
      <c r="AA20" s="525"/>
      <c r="AB20" s="525"/>
      <c r="AC20" s="525"/>
      <c r="AD20" s="219"/>
      <c r="AE20" s="219"/>
      <c r="AF20" s="219"/>
      <c r="AG20" s="219"/>
      <c r="AH20" s="219"/>
      <c r="AI20" s="219"/>
      <c r="AJ20" s="219"/>
    </row>
    <row r="21" spans="1:37" ht="30.75" customHeight="1" thickBot="1">
      <c r="A21" s="219"/>
      <c r="B21" s="219"/>
      <c r="C21" s="219"/>
      <c r="D21" s="219"/>
      <c r="E21" s="219"/>
      <c r="F21" s="219"/>
      <c r="G21" s="534">
        <v>12</v>
      </c>
      <c r="H21" s="535"/>
      <c r="I21" s="535"/>
      <c r="J21" s="535"/>
      <c r="K21" s="535"/>
      <c r="L21" s="536"/>
      <c r="M21" s="444">
        <f>VLOOKUP(G16,平均勤続年数,3)</f>
        <v>2</v>
      </c>
      <c r="N21" s="445"/>
      <c r="O21" s="445"/>
      <c r="P21" s="445"/>
      <c r="Q21" s="445"/>
      <c r="R21" s="445"/>
      <c r="S21" s="523">
        <f>IF(Y21="○",VLOOKUP($G$16,平均勤続年数,4),VLOOKUP($G$16,平均勤続年数,4)-2)</f>
        <v>6</v>
      </c>
      <c r="T21" s="523"/>
      <c r="U21" s="523"/>
      <c r="V21" s="523"/>
      <c r="W21" s="523"/>
      <c r="X21" s="524"/>
      <c r="Y21" s="542" t="s">
        <v>214</v>
      </c>
      <c r="Z21" s="543"/>
      <c r="AA21" s="543"/>
      <c r="AB21" s="543"/>
      <c r="AC21" s="544"/>
      <c r="AD21" s="219"/>
      <c r="AE21" s="219"/>
      <c r="AF21" s="219"/>
      <c r="AG21" s="219"/>
      <c r="AH21" s="219"/>
      <c r="AI21" s="219"/>
      <c r="AJ21" s="219"/>
    </row>
    <row r="22" spans="1:37" ht="9.9499999999999993" customHeight="1">
      <c r="A22" s="219"/>
      <c r="B22" s="219"/>
      <c r="C22" s="219"/>
      <c r="D22" s="219"/>
      <c r="E22" s="219"/>
      <c r="F22" s="50"/>
      <c r="G22" s="219"/>
      <c r="H22" s="219"/>
      <c r="I22" s="219"/>
      <c r="J22" s="219"/>
      <c r="K22" s="219"/>
      <c r="L22" s="50"/>
      <c r="M22" s="50"/>
      <c r="N22" s="50"/>
      <c r="O22" s="50"/>
      <c r="P22" s="50"/>
      <c r="Q22" s="50"/>
      <c r="R22" s="50"/>
      <c r="S22" s="50"/>
      <c r="T22" s="50"/>
      <c r="U22" s="50"/>
      <c r="V22" s="219"/>
      <c r="W22" s="219"/>
      <c r="X22" s="219"/>
      <c r="Y22" s="219"/>
      <c r="Z22" s="219"/>
      <c r="AA22" s="50"/>
      <c r="AB22" s="219"/>
      <c r="AC22" s="219"/>
      <c r="AD22" s="219"/>
      <c r="AE22" s="219"/>
      <c r="AF22" s="219"/>
      <c r="AG22" s="219"/>
      <c r="AH22" s="219"/>
      <c r="AI22" s="219"/>
      <c r="AJ22" s="219"/>
    </row>
    <row r="23" spans="1:37" s="219" customFormat="1" ht="30.75" hidden="1" customHeight="1" outlineLevel="1">
      <c r="G23" s="502"/>
      <c r="H23" s="502"/>
      <c r="I23" s="502"/>
      <c r="J23" s="502"/>
      <c r="K23" s="502"/>
      <c r="L23" s="450"/>
      <c r="M23" s="450"/>
      <c r="N23" s="450"/>
      <c r="O23" s="450"/>
      <c r="P23" s="450"/>
      <c r="Q23" s="451"/>
      <c r="R23" s="450"/>
      <c r="S23" s="450"/>
      <c r="T23" s="450"/>
      <c r="U23" s="450"/>
      <c r="V23" s="451"/>
      <c r="W23" s="450"/>
      <c r="X23" s="450"/>
      <c r="Y23" s="450"/>
      <c r="Z23" s="450"/>
    </row>
    <row r="24" spans="1:37" s="219" customFormat="1" ht="30.75" hidden="1" customHeight="1" outlineLevel="1">
      <c r="G24" s="464"/>
      <c r="H24" s="464"/>
      <c r="I24" s="464"/>
      <c r="J24" s="464"/>
      <c r="K24" s="464"/>
      <c r="L24" s="452"/>
      <c r="M24" s="452"/>
      <c r="N24" s="452"/>
      <c r="O24" s="452"/>
      <c r="P24" s="452"/>
      <c r="Q24" s="453"/>
      <c r="R24" s="453"/>
      <c r="S24" s="453"/>
      <c r="T24" s="453"/>
      <c r="U24" s="453"/>
      <c r="V24" s="450"/>
      <c r="W24" s="450"/>
      <c r="X24" s="450"/>
      <c r="Y24" s="450"/>
      <c r="Z24" s="450"/>
    </row>
    <row r="25" spans="1:37" ht="9.75" customHeight="1" collapsed="1">
      <c r="A25" s="219"/>
      <c r="B25" s="219"/>
      <c r="C25" s="219"/>
      <c r="D25" s="219"/>
      <c r="E25" s="219"/>
      <c r="F25" s="219"/>
      <c r="G25" s="219"/>
      <c r="H25" s="219"/>
      <c r="I25" s="219"/>
      <c r="J25" s="219"/>
      <c r="K25" s="219"/>
      <c r="L25" s="219"/>
      <c r="M25" s="219"/>
      <c r="N25" s="219"/>
      <c r="O25" s="219"/>
      <c r="P25" s="219"/>
      <c r="Q25" s="219"/>
      <c r="R25" s="219"/>
      <c r="S25" s="219"/>
      <c r="T25" s="219"/>
      <c r="U25" s="219"/>
      <c r="V25" s="219"/>
      <c r="W25" s="219"/>
      <c r="X25" s="219"/>
      <c r="Y25" s="219"/>
      <c r="Z25" s="219"/>
      <c r="AA25" s="219"/>
      <c r="AB25" s="219"/>
      <c r="AC25" s="219"/>
      <c r="AD25" s="219"/>
      <c r="AE25" s="219"/>
      <c r="AF25" s="219"/>
      <c r="AG25" s="219"/>
      <c r="AH25" s="219"/>
      <c r="AI25" s="219"/>
      <c r="AJ25" s="219"/>
    </row>
    <row r="26" spans="1:37" s="1" customFormat="1" ht="18" customHeight="1" thickBot="1">
      <c r="A26" s="44" t="s">
        <v>204</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5"/>
      <c r="AJ26" s="44"/>
    </row>
    <row r="27" spans="1:37" s="1" customFormat="1" ht="35.25" customHeight="1" thickBot="1">
      <c r="A27" s="458" t="s">
        <v>210</v>
      </c>
      <c r="B27" s="459"/>
      <c r="C27" s="459"/>
      <c r="D27" s="459"/>
      <c r="E27" s="459"/>
      <c r="F27" s="459"/>
      <c r="G27" s="459"/>
      <c r="H27" s="459"/>
      <c r="I27" s="459"/>
      <c r="J27" s="459"/>
      <c r="K27" s="459"/>
      <c r="L27" s="460"/>
      <c r="M27" s="513" t="e">
        <f>ROUNDDOWN(M46,-3)</f>
        <v>#N/A</v>
      </c>
      <c r="N27" s="513"/>
      <c r="O27" s="513"/>
      <c r="P27" s="513"/>
      <c r="Q27" s="513"/>
      <c r="R27" s="513"/>
      <c r="S27" s="513"/>
      <c r="T27" s="513"/>
      <c r="U27" s="513"/>
      <c r="V27" s="513"/>
      <c r="W27" s="513"/>
      <c r="X27" s="513"/>
      <c r="Y27" s="513"/>
      <c r="Z27" s="513"/>
      <c r="AA27" s="513"/>
      <c r="AB27" s="513"/>
      <c r="AC27" s="513"/>
      <c r="AD27" s="513"/>
      <c r="AE27" s="513"/>
      <c r="AF27" s="513"/>
      <c r="AG27" s="513"/>
      <c r="AH27" s="513"/>
      <c r="AI27" s="513"/>
      <c r="AJ27" s="514"/>
    </row>
    <row r="28" spans="1:37" s="52" customFormat="1" ht="32.25" hidden="1" customHeight="1" outlineLevel="1">
      <c r="A28" s="527"/>
      <c r="B28" s="527"/>
      <c r="C28" s="527"/>
      <c r="D28" s="527"/>
      <c r="E28" s="527"/>
      <c r="F28" s="527"/>
      <c r="G28" s="527"/>
      <c r="H28" s="527"/>
      <c r="I28" s="527"/>
      <c r="J28" s="527"/>
      <c r="K28" s="527"/>
      <c r="L28" s="528"/>
      <c r="M28" s="529"/>
      <c r="N28" s="530"/>
      <c r="O28" s="530"/>
      <c r="P28" s="530"/>
      <c r="Q28" s="530"/>
      <c r="R28" s="530"/>
      <c r="S28" s="530"/>
      <c r="T28" s="530"/>
      <c r="U28" s="530"/>
      <c r="V28" s="530"/>
      <c r="W28" s="530"/>
      <c r="X28" s="530"/>
      <c r="Y28" s="530"/>
      <c r="Z28" s="530"/>
      <c r="AA28" s="530"/>
      <c r="AB28" s="530"/>
      <c r="AC28" s="530"/>
      <c r="AD28" s="530"/>
      <c r="AE28" s="530"/>
      <c r="AF28" s="530"/>
      <c r="AG28" s="530"/>
      <c r="AH28" s="530"/>
      <c r="AI28" s="530"/>
      <c r="AJ28" s="531"/>
      <c r="AK28" s="1"/>
    </row>
    <row r="29" spans="1:37" ht="10.5" customHeight="1" collapsed="1">
      <c r="A29" s="219"/>
      <c r="B29" s="219"/>
      <c r="C29" s="219"/>
      <c r="D29" s="219"/>
      <c r="E29" s="219"/>
      <c r="F29" s="219"/>
      <c r="G29" s="219"/>
      <c r="H29" s="219"/>
      <c r="I29" s="219"/>
      <c r="J29" s="219"/>
      <c r="K29" s="219"/>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row>
    <row r="30" spans="1:37">
      <c r="A30" s="399" t="s">
        <v>10</v>
      </c>
      <c r="B30" s="400"/>
      <c r="C30" s="400"/>
      <c r="D30" s="400"/>
      <c r="E30" s="400"/>
      <c r="F30" s="400"/>
      <c r="G30" s="400"/>
      <c r="H30" s="400"/>
      <c r="I30" s="400"/>
      <c r="J30" s="400"/>
      <c r="K30" s="454" t="s">
        <v>11</v>
      </c>
      <c r="L30" s="455"/>
      <c r="M30" s="522" t="s">
        <v>12</v>
      </c>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row>
    <row r="31" spans="1:37" ht="6.75" customHeight="1">
      <c r="A31" s="401"/>
      <c r="B31" s="402"/>
      <c r="C31" s="402"/>
      <c r="D31" s="402"/>
      <c r="E31" s="402"/>
      <c r="F31" s="402"/>
      <c r="G31" s="402"/>
      <c r="H31" s="402"/>
      <c r="I31" s="402"/>
      <c r="J31" s="402"/>
      <c r="K31" s="456"/>
      <c r="L31" s="457"/>
      <c r="M31" s="522"/>
      <c r="N31" s="522"/>
      <c r="O31" s="522"/>
      <c r="P31" s="522"/>
      <c r="Q31" s="522"/>
      <c r="R31" s="522"/>
      <c r="S31" s="522"/>
      <c r="T31" s="522"/>
      <c r="U31" s="522"/>
      <c r="V31" s="522"/>
      <c r="W31" s="522"/>
      <c r="X31" s="522"/>
      <c r="Y31" s="522"/>
      <c r="Z31" s="522"/>
      <c r="AA31" s="522"/>
      <c r="AB31" s="522"/>
      <c r="AC31" s="522"/>
      <c r="AD31" s="522"/>
      <c r="AE31" s="522"/>
      <c r="AF31" s="522"/>
      <c r="AG31" s="522"/>
      <c r="AH31" s="522"/>
      <c r="AI31" s="522"/>
      <c r="AJ31" s="522"/>
    </row>
    <row r="32" spans="1:37">
      <c r="A32" s="401"/>
      <c r="B32" s="402"/>
      <c r="C32" s="402"/>
      <c r="D32" s="402"/>
      <c r="E32" s="402"/>
      <c r="F32" s="402"/>
      <c r="G32" s="402"/>
      <c r="H32" s="402"/>
      <c r="I32" s="402"/>
      <c r="J32" s="402"/>
      <c r="K32" s="456"/>
      <c r="L32" s="457"/>
      <c r="M32" s="420" t="s">
        <v>4</v>
      </c>
      <c r="N32" s="421"/>
      <c r="O32" s="421"/>
      <c r="P32" s="421"/>
      <c r="Q32" s="420" t="s">
        <v>54</v>
      </c>
      <c r="R32" s="421"/>
      <c r="S32" s="421"/>
      <c r="T32" s="421"/>
      <c r="U32" s="420" t="s">
        <v>3</v>
      </c>
      <c r="V32" s="421"/>
      <c r="W32" s="421"/>
      <c r="X32" s="422"/>
      <c r="Y32" s="420" t="s">
        <v>55</v>
      </c>
      <c r="Z32" s="421"/>
      <c r="AA32" s="421"/>
      <c r="AB32" s="422"/>
      <c r="AC32" s="420" t="s">
        <v>57</v>
      </c>
      <c r="AD32" s="421"/>
      <c r="AE32" s="421"/>
      <c r="AF32" s="422"/>
      <c r="AG32" s="420" t="s">
        <v>56</v>
      </c>
      <c r="AH32" s="421"/>
      <c r="AI32" s="421"/>
      <c r="AJ32" s="422"/>
    </row>
    <row r="33" spans="1:36" ht="14.25" thickBot="1">
      <c r="A33" s="403"/>
      <c r="B33" s="404"/>
      <c r="C33" s="404"/>
      <c r="D33" s="404"/>
      <c r="E33" s="404"/>
      <c r="F33" s="404"/>
      <c r="G33" s="404"/>
      <c r="H33" s="404"/>
      <c r="I33" s="404"/>
      <c r="J33" s="404"/>
      <c r="K33" s="456"/>
      <c r="L33" s="457"/>
      <c r="M33" s="423" t="s">
        <v>13</v>
      </c>
      <c r="N33" s="424"/>
      <c r="O33" s="425" t="s">
        <v>14</v>
      </c>
      <c r="P33" s="426"/>
      <c r="Q33" s="423" t="s">
        <v>13</v>
      </c>
      <c r="R33" s="424"/>
      <c r="S33" s="425" t="s">
        <v>14</v>
      </c>
      <c r="T33" s="426"/>
      <c r="U33" s="423" t="s">
        <v>13</v>
      </c>
      <c r="V33" s="424"/>
      <c r="W33" s="425" t="s">
        <v>14</v>
      </c>
      <c r="X33" s="426"/>
      <c r="Y33" s="423" t="s">
        <v>13</v>
      </c>
      <c r="Z33" s="424"/>
      <c r="AA33" s="425" t="s">
        <v>14</v>
      </c>
      <c r="AB33" s="426"/>
      <c r="AC33" s="423" t="s">
        <v>13</v>
      </c>
      <c r="AD33" s="424"/>
      <c r="AE33" s="425" t="s">
        <v>14</v>
      </c>
      <c r="AF33" s="426"/>
      <c r="AG33" s="423" t="s">
        <v>13</v>
      </c>
      <c r="AH33" s="424"/>
      <c r="AI33" s="425" t="s">
        <v>14</v>
      </c>
      <c r="AJ33" s="426"/>
    </row>
    <row r="34" spans="1:36" ht="20.25" customHeight="1" thickBot="1">
      <c r="A34" s="397" t="s">
        <v>15</v>
      </c>
      <c r="B34" s="398"/>
      <c r="C34" s="398"/>
      <c r="D34" s="398"/>
      <c r="E34" s="398"/>
      <c r="F34" s="398"/>
      <c r="G34" s="398"/>
      <c r="H34" s="398"/>
      <c r="I34" s="398"/>
      <c r="J34" s="398"/>
      <c r="K34" s="463" t="s">
        <v>16</v>
      </c>
      <c r="L34" s="463"/>
      <c r="M34" s="545"/>
      <c r="N34" s="435"/>
      <c r="O34" s="435"/>
      <c r="P34" s="443"/>
      <c r="Q34" s="526"/>
      <c r="R34" s="435"/>
      <c r="S34" s="435"/>
      <c r="T34" s="443"/>
      <c r="U34" s="526"/>
      <c r="V34" s="435"/>
      <c r="W34" s="435"/>
      <c r="X34" s="436"/>
      <c r="Y34" s="442"/>
      <c r="Z34" s="435"/>
      <c r="AA34" s="435"/>
      <c r="AB34" s="436"/>
      <c r="AC34" s="442"/>
      <c r="AD34" s="435"/>
      <c r="AE34" s="435"/>
      <c r="AF34" s="436"/>
      <c r="AG34" s="442"/>
      <c r="AH34" s="435"/>
      <c r="AI34" s="435"/>
      <c r="AJ34" s="441"/>
    </row>
    <row r="35" spans="1:36" ht="24" customHeight="1">
      <c r="A35" s="492" t="s">
        <v>17</v>
      </c>
      <c r="B35" s="493" t="s">
        <v>18</v>
      </c>
      <c r="C35" s="511" t="s">
        <v>205</v>
      </c>
      <c r="D35" s="512"/>
      <c r="E35" s="512"/>
      <c r="F35" s="512"/>
      <c r="G35" s="512"/>
      <c r="H35" s="512"/>
      <c r="I35" s="512"/>
      <c r="J35" s="512"/>
      <c r="K35" s="494" t="s">
        <v>203</v>
      </c>
      <c r="L35" s="495"/>
      <c r="M35" s="496">
        <f>IF($K35="○",保育単価表!$H$7,0)</f>
        <v>1830</v>
      </c>
      <c r="N35" s="439"/>
      <c r="O35" s="439">
        <f>IF($K35="○",保育単価表!$H$7,0)</f>
        <v>1830</v>
      </c>
      <c r="P35" s="440"/>
      <c r="Q35" s="438">
        <f>IF($K35="○",保育単価表!$H$7,0)</f>
        <v>1830</v>
      </c>
      <c r="R35" s="439"/>
      <c r="S35" s="439">
        <f>IF($K35="○",保育単価表!$H$7,0)</f>
        <v>1830</v>
      </c>
      <c r="T35" s="440"/>
      <c r="U35" s="438">
        <f>IF($K35="○",保育単価表!$H$7,0)</f>
        <v>1830</v>
      </c>
      <c r="V35" s="439"/>
      <c r="W35" s="439">
        <f>IF($K35="○",保育単価表!$H$7,0)</f>
        <v>1830</v>
      </c>
      <c r="X35" s="440"/>
      <c r="Y35" s="438">
        <f>IF($K35="○",保育単価表!$H$7,0)</f>
        <v>1830</v>
      </c>
      <c r="Z35" s="439"/>
      <c r="AA35" s="439">
        <f>IF($K35="○",保育単価表!$H$7,0)</f>
        <v>1830</v>
      </c>
      <c r="AB35" s="440"/>
      <c r="AC35" s="438">
        <f>IF($K35="○",保育単価表!$H$7,0)</f>
        <v>1830</v>
      </c>
      <c r="AD35" s="439"/>
      <c r="AE35" s="439">
        <f>IF($K35="○",保育単価表!$H$7,0)</f>
        <v>1830</v>
      </c>
      <c r="AF35" s="440"/>
      <c r="AG35" s="438">
        <f>IF($K35="○",保育単価表!$H$7,0)</f>
        <v>1830</v>
      </c>
      <c r="AH35" s="439"/>
      <c r="AI35" s="439">
        <f>IF($K35="○",保育単価表!$H$7,0)</f>
        <v>1830</v>
      </c>
      <c r="AJ35" s="440"/>
    </row>
    <row r="36" spans="1:36" ht="24" customHeight="1">
      <c r="A36" s="492"/>
      <c r="B36" s="493"/>
      <c r="C36" s="46" t="s">
        <v>96</v>
      </c>
      <c r="D36" s="46"/>
      <c r="E36" s="46"/>
      <c r="F36" s="46"/>
      <c r="G36" s="46"/>
      <c r="H36" s="46"/>
      <c r="I36" s="46"/>
      <c r="J36" s="46"/>
      <c r="K36" s="497"/>
      <c r="L36" s="498"/>
      <c r="M36" s="499">
        <f>IF($K36="○",保育単価表!$R$7,0)</f>
        <v>0</v>
      </c>
      <c r="N36" s="427"/>
      <c r="O36" s="427">
        <f>IF($K36="○",保育単価表!$R$7,0)</f>
        <v>0</v>
      </c>
      <c r="P36" s="428"/>
      <c r="Q36" s="437">
        <f>IF($K36="○",保育単価表!$R$7,0)</f>
        <v>0</v>
      </c>
      <c r="R36" s="427"/>
      <c r="S36" s="427">
        <f>IF($K36="○",保育単価表!$R$7,0)</f>
        <v>0</v>
      </c>
      <c r="T36" s="428"/>
      <c r="U36" s="437">
        <f>IF($K36="○",保育単価表!$R$7,0)</f>
        <v>0</v>
      </c>
      <c r="V36" s="427"/>
      <c r="W36" s="427">
        <f>IF($K36="○",保育単価表!$R$7,0)</f>
        <v>0</v>
      </c>
      <c r="X36" s="428"/>
      <c r="Y36" s="437">
        <f>IF($K36="○",保育単価表!$R$7,0)</f>
        <v>0</v>
      </c>
      <c r="Z36" s="427"/>
      <c r="AA36" s="427">
        <f>IF($K36="○",保育単価表!$R$7,0)</f>
        <v>0</v>
      </c>
      <c r="AB36" s="428"/>
      <c r="AC36" s="437">
        <f>IF($K36="○",保育単価表!$R$7,0)</f>
        <v>0</v>
      </c>
      <c r="AD36" s="427"/>
      <c r="AE36" s="427">
        <f>IF($K36="○",保育単価表!$R$7,0)</f>
        <v>0</v>
      </c>
      <c r="AF36" s="428"/>
      <c r="AG36" s="437">
        <f>IF($K36="○",保育単価表!$R$7,0)</f>
        <v>0</v>
      </c>
      <c r="AH36" s="427"/>
      <c r="AI36" s="427">
        <f>IF($K36="○",保育単価表!$R$7,0)</f>
        <v>0</v>
      </c>
      <c r="AJ36" s="428"/>
    </row>
    <row r="37" spans="1:36" ht="24" customHeight="1">
      <c r="A37" s="492"/>
      <c r="B37" s="493"/>
      <c r="C37" s="46" t="s">
        <v>99</v>
      </c>
      <c r="D37" s="46"/>
      <c r="E37" s="46"/>
      <c r="F37" s="46"/>
      <c r="G37" s="46"/>
      <c r="H37" s="46"/>
      <c r="I37" s="46"/>
      <c r="J37" s="46"/>
      <c r="K37" s="577"/>
      <c r="L37" s="578"/>
      <c r="M37" s="499">
        <f>IF($K37="○",IF($AE$16="３人以下",保育単価表!$Z$10,保育単価表!$Z$8),0)</f>
        <v>0</v>
      </c>
      <c r="N37" s="427"/>
      <c r="O37" s="427">
        <f>IF($K37="○",IF($AE$16="３人以下",保育単価表!$Z$10,保育単価表!$Z$8),0)</f>
        <v>0</v>
      </c>
      <c r="P37" s="428"/>
      <c r="Q37" s="437">
        <f>IF($K37="○",IF($AE$16="３人以下",保育単価表!$Z$10,保育単価表!$Z$8),0)</f>
        <v>0</v>
      </c>
      <c r="R37" s="427"/>
      <c r="S37" s="427">
        <f>IF($K37="○",IF($AE$16="３人以下",保育単価表!$Z$10,保育単価表!$Z$8),0)</f>
        <v>0</v>
      </c>
      <c r="T37" s="428"/>
      <c r="U37" s="437">
        <f>IF($K37="○",IF($AE$16="３人以下",保育単価表!$Z$10,保育単価表!$Z$8),0)</f>
        <v>0</v>
      </c>
      <c r="V37" s="427"/>
      <c r="W37" s="427">
        <f>IF($K37="○",IF($AE$16="３人以下",保育単価表!$Z$10,保育単価表!$Z$8),0)</f>
        <v>0</v>
      </c>
      <c r="X37" s="428"/>
      <c r="Y37" s="437">
        <f>IF($K37="○",IF($AE$16="３人以下",保育単価表!$Z$10,保育単価表!$Z$8),0)</f>
        <v>0</v>
      </c>
      <c r="Z37" s="427"/>
      <c r="AA37" s="427">
        <f>IF($K37="○",IF($AE$16="３人以下",保育単価表!$Z$10,保育単価表!$Z$8),0)</f>
        <v>0</v>
      </c>
      <c r="AB37" s="428"/>
      <c r="AC37" s="437">
        <f>IF($K37="○",IF($AE$16="３人以下",保育単価表!$Z$10,保育単価表!$Z$8),0)</f>
        <v>0</v>
      </c>
      <c r="AD37" s="427"/>
      <c r="AE37" s="427">
        <f>IF($K37="○",IF($AE$16="３人以下",保育単価表!$Z$10,保育単価表!$Z$8),0)</f>
        <v>0</v>
      </c>
      <c r="AF37" s="428"/>
      <c r="AG37" s="437">
        <f>IF($K37="○",IF($AE$16="３人以下",保育単価表!$Z$10,保育単価表!$Z$8),0)</f>
        <v>0</v>
      </c>
      <c r="AH37" s="427"/>
      <c r="AI37" s="427">
        <f>IF($K37="○",IF($AE$16="３人以下",保育単価表!$Z$10,保育単価表!$Z$8),0)</f>
        <v>0</v>
      </c>
      <c r="AJ37" s="428"/>
    </row>
    <row r="38" spans="1:36" ht="24" customHeight="1" thickBot="1">
      <c r="A38" s="492"/>
      <c r="B38" s="493"/>
      <c r="C38" s="47" t="s">
        <v>58</v>
      </c>
      <c r="D38" s="48"/>
      <c r="E38" s="48"/>
      <c r="F38" s="48"/>
      <c r="G38" s="48"/>
      <c r="H38" s="48"/>
      <c r="I38" s="48"/>
      <c r="J38" s="49"/>
      <c r="K38" s="477"/>
      <c r="L38" s="478"/>
      <c r="M38" s="473"/>
      <c r="N38" s="474"/>
      <c r="O38" s="474"/>
      <c r="P38" s="475"/>
      <c r="Q38" s="437">
        <f>IF($K38="○",保育単価表!$AK$7,0)</f>
        <v>0</v>
      </c>
      <c r="R38" s="427"/>
      <c r="S38" s="427">
        <f>IF($K38="○",保育単価表!$AK$7,0)</f>
        <v>0</v>
      </c>
      <c r="T38" s="428"/>
      <c r="U38" s="476"/>
      <c r="V38" s="474"/>
      <c r="W38" s="474"/>
      <c r="X38" s="475"/>
      <c r="Y38" s="437">
        <f>IF($K38="○",保育単価表!$AK$7,0)</f>
        <v>0</v>
      </c>
      <c r="Z38" s="427"/>
      <c r="AA38" s="427">
        <f>IF($K38="○",保育単価表!$AK$7,0)</f>
        <v>0</v>
      </c>
      <c r="AB38" s="428"/>
      <c r="AC38" s="476"/>
      <c r="AD38" s="474"/>
      <c r="AE38" s="474"/>
      <c r="AF38" s="475"/>
      <c r="AG38" s="437">
        <f>IF($K38="○",保育単価表!$AK$7,0)</f>
        <v>0</v>
      </c>
      <c r="AH38" s="427"/>
      <c r="AI38" s="427">
        <f>IF($K38="○",保育単価表!$AK$7,0)</f>
        <v>0</v>
      </c>
      <c r="AJ38" s="428"/>
    </row>
    <row r="39" spans="1:36" ht="24" customHeight="1" thickTop="1" thickBot="1">
      <c r="A39" s="492"/>
      <c r="B39" s="493"/>
      <c r="C39" s="25"/>
      <c r="D39" s="25"/>
      <c r="E39" s="25"/>
      <c r="F39" s="25"/>
      <c r="G39" s="26"/>
      <c r="H39" s="25"/>
      <c r="I39" s="25"/>
      <c r="J39" s="26"/>
      <c r="K39" s="471" t="s">
        <v>19</v>
      </c>
      <c r="L39" s="472"/>
      <c r="M39" s="461">
        <f>SUM(M35:N38)</f>
        <v>1830</v>
      </c>
      <c r="N39" s="462"/>
      <c r="O39" s="462">
        <f>SUM(O35:P38)</f>
        <v>1830</v>
      </c>
      <c r="P39" s="507"/>
      <c r="Q39" s="461">
        <f>SUM(Q35:R38)</f>
        <v>1830</v>
      </c>
      <c r="R39" s="462"/>
      <c r="S39" s="462">
        <f>SUM(S35:T38)</f>
        <v>1830</v>
      </c>
      <c r="T39" s="507"/>
      <c r="U39" s="461">
        <f>SUM(U35:V38)</f>
        <v>1830</v>
      </c>
      <c r="V39" s="462"/>
      <c r="W39" s="462">
        <f>SUM(W35:X38)</f>
        <v>1830</v>
      </c>
      <c r="X39" s="507"/>
      <c r="Y39" s="461">
        <f>SUM(Y35:Z38)</f>
        <v>1830</v>
      </c>
      <c r="Z39" s="462"/>
      <c r="AA39" s="462">
        <f>SUM(AA35:AB38)</f>
        <v>1830</v>
      </c>
      <c r="AB39" s="507"/>
      <c r="AC39" s="461">
        <f>SUM(AC35:AD38)</f>
        <v>1830</v>
      </c>
      <c r="AD39" s="462"/>
      <c r="AE39" s="462">
        <f>SUM(AE35:AF38)</f>
        <v>1830</v>
      </c>
      <c r="AF39" s="507"/>
      <c r="AG39" s="461">
        <f>SUM(AG35:AH38)</f>
        <v>1830</v>
      </c>
      <c r="AH39" s="462"/>
      <c r="AI39" s="462">
        <f>SUM(AI35:AJ38)</f>
        <v>1830</v>
      </c>
      <c r="AJ39" s="507"/>
    </row>
    <row r="40" spans="1:36" ht="55.5" customHeight="1">
      <c r="A40" s="492"/>
      <c r="B40" s="500" t="s">
        <v>20</v>
      </c>
      <c r="C40" s="429" t="s">
        <v>199</v>
      </c>
      <c r="D40" s="430"/>
      <c r="E40" s="430"/>
      <c r="F40" s="430"/>
      <c r="G40" s="430"/>
      <c r="H40" s="430"/>
      <c r="I40" s="430"/>
      <c r="J40" s="431"/>
      <c r="K40" s="374"/>
      <c r="L40" s="375"/>
      <c r="M40" s="380">
        <f>設定値!BD24</f>
        <v>0</v>
      </c>
      <c r="N40" s="381"/>
      <c r="O40" s="382">
        <f>設定値!BF24</f>
        <v>0</v>
      </c>
      <c r="P40" s="383"/>
      <c r="Q40" s="384">
        <f>設定値!BH24</f>
        <v>0</v>
      </c>
      <c r="R40" s="380"/>
      <c r="S40" s="382">
        <f>設定値!BJ24</f>
        <v>0</v>
      </c>
      <c r="T40" s="383"/>
      <c r="U40" s="384">
        <f>設定値!BL24</f>
        <v>0</v>
      </c>
      <c r="V40" s="380"/>
      <c r="W40" s="382">
        <f>設定値!BN24</f>
        <v>0</v>
      </c>
      <c r="X40" s="383"/>
      <c r="Y40" s="384">
        <f>設定値!BP24</f>
        <v>0</v>
      </c>
      <c r="Z40" s="380"/>
      <c r="AA40" s="382">
        <f>設定値!BR24</f>
        <v>0</v>
      </c>
      <c r="AB40" s="383"/>
      <c r="AC40" s="384">
        <f>設定値!BT24</f>
        <v>0</v>
      </c>
      <c r="AD40" s="380"/>
      <c r="AE40" s="382">
        <f>設定値!BV24</f>
        <v>0</v>
      </c>
      <c r="AF40" s="383"/>
      <c r="AG40" s="384">
        <f>設定値!BX24</f>
        <v>0</v>
      </c>
      <c r="AH40" s="380"/>
      <c r="AI40" s="382">
        <f>設定値!BZ24</f>
        <v>0</v>
      </c>
      <c r="AJ40" s="383"/>
    </row>
    <row r="41" spans="1:36" ht="55.5" customHeight="1" thickBot="1">
      <c r="A41" s="492"/>
      <c r="B41" s="501"/>
      <c r="C41" s="432"/>
      <c r="D41" s="433"/>
      <c r="E41" s="433"/>
      <c r="F41" s="433"/>
      <c r="G41" s="433"/>
      <c r="H41" s="433"/>
      <c r="I41" s="433"/>
      <c r="J41" s="434"/>
      <c r="K41" s="376"/>
      <c r="L41" s="377"/>
      <c r="M41" s="380">
        <f>設定値!BD25</f>
        <v>0</v>
      </c>
      <c r="N41" s="381"/>
      <c r="O41" s="382">
        <f>設定値!BF25</f>
        <v>0</v>
      </c>
      <c r="P41" s="383"/>
      <c r="Q41" s="384">
        <f>設定値!BH25</f>
        <v>0</v>
      </c>
      <c r="R41" s="380"/>
      <c r="S41" s="382">
        <f>設定値!BJ25</f>
        <v>0</v>
      </c>
      <c r="T41" s="383"/>
      <c r="U41" s="384">
        <f>設定値!BL25</f>
        <v>0</v>
      </c>
      <c r="V41" s="380"/>
      <c r="W41" s="382">
        <f>設定値!BN25</f>
        <v>0</v>
      </c>
      <c r="X41" s="383"/>
      <c r="Y41" s="384">
        <f>設定値!BP25</f>
        <v>0</v>
      </c>
      <c r="Z41" s="380"/>
      <c r="AA41" s="382">
        <f>設定値!BR25</f>
        <v>0</v>
      </c>
      <c r="AB41" s="383"/>
      <c r="AC41" s="384">
        <f>設定値!BT25</f>
        <v>0</v>
      </c>
      <c r="AD41" s="380"/>
      <c r="AE41" s="382">
        <f>設定値!BV25</f>
        <v>0</v>
      </c>
      <c r="AF41" s="383"/>
      <c r="AG41" s="384">
        <f>設定値!BX25</f>
        <v>0</v>
      </c>
      <c r="AH41" s="380"/>
      <c r="AI41" s="382">
        <f>設定値!BZ25</f>
        <v>0</v>
      </c>
      <c r="AJ41" s="383"/>
    </row>
    <row r="42" spans="1:36" ht="21.75" customHeight="1" thickBot="1">
      <c r="A42" s="492"/>
      <c r="B42" s="508" t="s">
        <v>123</v>
      </c>
      <c r="C42" s="27" t="s">
        <v>121</v>
      </c>
      <c r="D42" s="27"/>
      <c r="E42" s="27"/>
      <c r="F42" s="27"/>
      <c r="G42" s="28"/>
      <c r="H42" s="27"/>
      <c r="I42" s="27"/>
      <c r="J42" s="27"/>
      <c r="K42" s="393"/>
      <c r="L42" s="394"/>
      <c r="M42" s="395">
        <f>IF(設定値!$AF$27&lt;10,INT(設定値!$AF$27),ROUNDDOWN(設定値!$AF$27,-1))</f>
        <v>0</v>
      </c>
      <c r="N42" s="395"/>
      <c r="O42" s="395"/>
      <c r="P42" s="395"/>
      <c r="Q42" s="395"/>
      <c r="R42" s="395"/>
      <c r="S42" s="395"/>
      <c r="T42" s="395"/>
      <c r="U42" s="395"/>
      <c r="V42" s="395"/>
      <c r="W42" s="395"/>
      <c r="X42" s="395"/>
      <c r="Y42" s="395"/>
      <c r="Z42" s="395"/>
      <c r="AA42" s="395"/>
      <c r="AB42" s="395"/>
      <c r="AC42" s="395"/>
      <c r="AD42" s="395"/>
      <c r="AE42" s="395"/>
      <c r="AF42" s="395"/>
      <c r="AG42" s="395"/>
      <c r="AH42" s="395"/>
      <c r="AI42" s="395"/>
      <c r="AJ42" s="396"/>
    </row>
    <row r="43" spans="1:36" ht="21.75" customHeight="1" thickTop="1">
      <c r="A43" s="492"/>
      <c r="B43" s="509"/>
      <c r="C43" s="25"/>
      <c r="D43" s="25"/>
      <c r="E43" s="25"/>
      <c r="F43" s="25"/>
      <c r="G43" s="26"/>
      <c r="H43" s="25"/>
      <c r="I43" s="25"/>
      <c r="J43" s="25"/>
      <c r="K43" s="503" t="s">
        <v>122</v>
      </c>
      <c r="L43" s="503"/>
      <c r="M43" s="504">
        <f>SUM(M42)</f>
        <v>0</v>
      </c>
      <c r="N43" s="505"/>
      <c r="O43" s="505"/>
      <c r="P43" s="505"/>
      <c r="Q43" s="505"/>
      <c r="R43" s="505"/>
      <c r="S43" s="505"/>
      <c r="T43" s="505"/>
      <c r="U43" s="505"/>
      <c r="V43" s="505"/>
      <c r="W43" s="505"/>
      <c r="X43" s="505"/>
      <c r="Y43" s="505"/>
      <c r="Z43" s="505"/>
      <c r="AA43" s="505"/>
      <c r="AB43" s="505"/>
      <c r="AC43" s="505"/>
      <c r="AD43" s="505"/>
      <c r="AE43" s="505"/>
      <c r="AF43" s="505"/>
      <c r="AG43" s="505"/>
      <c r="AH43" s="505"/>
      <c r="AI43" s="505"/>
      <c r="AJ43" s="506"/>
    </row>
    <row r="44" spans="1:36" ht="24" customHeight="1">
      <c r="A44" s="385" t="s">
        <v>200</v>
      </c>
      <c r="B44" s="386"/>
      <c r="C44" s="386"/>
      <c r="D44" s="386"/>
      <c r="E44" s="386"/>
      <c r="F44" s="386"/>
      <c r="G44" s="386"/>
      <c r="H44" s="386"/>
      <c r="I44" s="386"/>
      <c r="J44" s="386"/>
      <c r="K44" s="386"/>
      <c r="L44" s="23" t="s">
        <v>127</v>
      </c>
      <c r="M44" s="387">
        <f>M39+$M$43</f>
        <v>1830</v>
      </c>
      <c r="N44" s="388"/>
      <c r="O44" s="389">
        <f t="shared" ref="O44" si="0">O39+$M$43</f>
        <v>1830</v>
      </c>
      <c r="P44" s="390"/>
      <c r="Q44" s="391">
        <f t="shared" ref="Q44" si="1">Q39+$M$43</f>
        <v>1830</v>
      </c>
      <c r="R44" s="392"/>
      <c r="S44" s="389">
        <f t="shared" ref="S44" si="2">S39+$M$43</f>
        <v>1830</v>
      </c>
      <c r="T44" s="390"/>
      <c r="U44" s="391">
        <f t="shared" ref="U44" si="3">U39+$M$43</f>
        <v>1830</v>
      </c>
      <c r="V44" s="392"/>
      <c r="W44" s="389">
        <f t="shared" ref="W44" si="4">W39+$M$43</f>
        <v>1830</v>
      </c>
      <c r="X44" s="390"/>
      <c r="Y44" s="391">
        <f t="shared" ref="Y44" si="5">Y39+$M$43</f>
        <v>1830</v>
      </c>
      <c r="Z44" s="392"/>
      <c r="AA44" s="389">
        <f t="shared" ref="AA44" si="6">AA39+$M$43</f>
        <v>1830</v>
      </c>
      <c r="AB44" s="390"/>
      <c r="AC44" s="391">
        <f t="shared" ref="AC44" si="7">AC39+$M$43</f>
        <v>1830</v>
      </c>
      <c r="AD44" s="392"/>
      <c r="AE44" s="389">
        <f t="shared" ref="AE44" si="8">AE39+$M$43</f>
        <v>1830</v>
      </c>
      <c r="AF44" s="390"/>
      <c r="AG44" s="391">
        <f t="shared" ref="AG44" si="9">AG39+$M$43</f>
        <v>1830</v>
      </c>
      <c r="AH44" s="392"/>
      <c r="AI44" s="389">
        <f t="shared" ref="AI44" si="10">AI39+$M$43</f>
        <v>1830</v>
      </c>
      <c r="AJ44" s="390"/>
    </row>
    <row r="45" spans="1:36" ht="24" customHeight="1">
      <c r="A45" s="378" t="s">
        <v>201</v>
      </c>
      <c r="B45" s="379"/>
      <c r="C45" s="379"/>
      <c r="D45" s="379"/>
      <c r="E45" s="379"/>
      <c r="F45" s="379"/>
      <c r="G45" s="379"/>
      <c r="H45" s="379"/>
      <c r="I45" s="379"/>
      <c r="J45" s="379"/>
      <c r="K45" s="379"/>
      <c r="L45" s="217" t="s">
        <v>202</v>
      </c>
      <c r="M45" s="486">
        <f>M44*M34</f>
        <v>0</v>
      </c>
      <c r="N45" s="487"/>
      <c r="O45" s="487">
        <f>O44*O34</f>
        <v>0</v>
      </c>
      <c r="P45" s="488"/>
      <c r="Q45" s="486">
        <f>Q44*Q34</f>
        <v>0</v>
      </c>
      <c r="R45" s="487"/>
      <c r="S45" s="487">
        <f>S44*S34</f>
        <v>0</v>
      </c>
      <c r="T45" s="488"/>
      <c r="U45" s="486">
        <f>U44*U34</f>
        <v>0</v>
      </c>
      <c r="V45" s="487"/>
      <c r="W45" s="487">
        <f>W44*W34</f>
        <v>0</v>
      </c>
      <c r="X45" s="488"/>
      <c r="Y45" s="486">
        <f>Y44*Y34</f>
        <v>0</v>
      </c>
      <c r="Z45" s="487"/>
      <c r="AA45" s="487">
        <f>AA44*AA34</f>
        <v>0</v>
      </c>
      <c r="AB45" s="488"/>
      <c r="AC45" s="486">
        <f>AC44*AC34</f>
        <v>0</v>
      </c>
      <c r="AD45" s="487"/>
      <c r="AE45" s="487">
        <f>AE44*AE34</f>
        <v>0</v>
      </c>
      <c r="AF45" s="488"/>
      <c r="AG45" s="486">
        <f>AG44*AG34</f>
        <v>0</v>
      </c>
      <c r="AH45" s="487"/>
      <c r="AI45" s="487">
        <f>AI44*AI34</f>
        <v>0</v>
      </c>
      <c r="AJ45" s="488"/>
    </row>
    <row r="46" spans="1:36" ht="18.75" customHeight="1">
      <c r="A46" s="465" t="s">
        <v>21</v>
      </c>
      <c r="B46" s="466"/>
      <c r="C46" s="466"/>
      <c r="D46" s="466"/>
      <c r="E46" s="466"/>
      <c r="F46" s="466"/>
      <c r="G46" s="466"/>
      <c r="H46" s="466"/>
      <c r="I46" s="466"/>
      <c r="J46" s="466"/>
      <c r="K46" s="466"/>
      <c r="L46" s="467"/>
      <c r="M46" s="468" t="e">
        <f>M47+M48</f>
        <v>#N/A</v>
      </c>
      <c r="N46" s="469"/>
      <c r="O46" s="469"/>
      <c r="P46" s="469"/>
      <c r="Q46" s="469"/>
      <c r="R46" s="469"/>
      <c r="S46" s="469"/>
      <c r="T46" s="469"/>
      <c r="U46" s="469"/>
      <c r="V46" s="469"/>
      <c r="W46" s="469"/>
      <c r="X46" s="469"/>
      <c r="Y46" s="469"/>
      <c r="Z46" s="469"/>
      <c r="AA46" s="469"/>
      <c r="AB46" s="469"/>
      <c r="AC46" s="469"/>
      <c r="AD46" s="469"/>
      <c r="AE46" s="469"/>
      <c r="AF46" s="469"/>
      <c r="AG46" s="469"/>
      <c r="AH46" s="469"/>
      <c r="AI46" s="469"/>
      <c r="AJ46" s="470"/>
    </row>
    <row r="47" spans="1:36" ht="18.75" customHeight="1">
      <c r="A47" s="3"/>
      <c r="B47" s="397" t="s">
        <v>144</v>
      </c>
      <c r="C47" s="398"/>
      <c r="D47" s="398"/>
      <c r="E47" s="398"/>
      <c r="F47" s="398"/>
      <c r="G47" s="398"/>
      <c r="H47" s="398"/>
      <c r="I47" s="398"/>
      <c r="J47" s="398"/>
      <c r="K47" s="398"/>
      <c r="L47" s="479"/>
      <c r="M47" s="480">
        <f>((SUM(M45:AJ45)*M21)+SUM(M40:AJ40))*G21</f>
        <v>0</v>
      </c>
      <c r="N47" s="481"/>
      <c r="O47" s="481"/>
      <c r="P47" s="481"/>
      <c r="Q47" s="481"/>
      <c r="R47" s="481"/>
      <c r="S47" s="481"/>
      <c r="T47" s="481"/>
      <c r="U47" s="481"/>
      <c r="V47" s="481"/>
      <c r="W47" s="481"/>
      <c r="X47" s="481"/>
      <c r="Y47" s="481"/>
      <c r="Z47" s="481"/>
      <c r="AA47" s="481"/>
      <c r="AB47" s="481"/>
      <c r="AC47" s="481"/>
      <c r="AD47" s="481"/>
      <c r="AE47" s="481"/>
      <c r="AF47" s="481"/>
      <c r="AG47" s="481"/>
      <c r="AH47" s="481"/>
      <c r="AI47" s="481"/>
      <c r="AJ47" s="482"/>
    </row>
    <row r="48" spans="1:36" ht="18.75" customHeight="1">
      <c r="A48" s="51"/>
      <c r="B48" s="483" t="s">
        <v>145</v>
      </c>
      <c r="C48" s="484"/>
      <c r="D48" s="484"/>
      <c r="E48" s="484"/>
      <c r="F48" s="484"/>
      <c r="G48" s="484"/>
      <c r="H48" s="484"/>
      <c r="I48" s="484"/>
      <c r="J48" s="484"/>
      <c r="K48" s="484"/>
      <c r="L48" s="485"/>
      <c r="M48" s="468" t="e">
        <f>SUM(M50:AJ51)</f>
        <v>#N/A</v>
      </c>
      <c r="N48" s="469"/>
      <c r="O48" s="469"/>
      <c r="P48" s="469"/>
      <c r="Q48" s="469"/>
      <c r="R48" s="469"/>
      <c r="S48" s="469"/>
      <c r="T48" s="469"/>
      <c r="U48" s="469"/>
      <c r="V48" s="469"/>
      <c r="W48" s="469"/>
      <c r="X48" s="469"/>
      <c r="Y48" s="469"/>
      <c r="Z48" s="469"/>
      <c r="AA48" s="469"/>
      <c r="AB48" s="469"/>
      <c r="AC48" s="469"/>
      <c r="AD48" s="469"/>
      <c r="AE48" s="469"/>
      <c r="AF48" s="469"/>
      <c r="AG48" s="469"/>
      <c r="AH48" s="469"/>
      <c r="AI48" s="469"/>
      <c r="AJ48" s="470"/>
    </row>
    <row r="49" spans="1:36" s="219" customFormat="1" ht="18.75" hidden="1" customHeight="1" outlineLevel="1">
      <c r="A49" s="228"/>
      <c r="B49" s="236"/>
      <c r="C49" s="546"/>
      <c r="D49" s="546"/>
      <c r="E49" s="546"/>
      <c r="F49" s="546"/>
      <c r="G49" s="546"/>
      <c r="H49" s="546"/>
      <c r="I49" s="546"/>
      <c r="J49" s="546"/>
      <c r="K49" s="546"/>
      <c r="L49" s="547"/>
      <c r="M49" s="417"/>
      <c r="N49" s="418"/>
      <c r="O49" s="418"/>
      <c r="P49" s="418"/>
      <c r="Q49" s="418"/>
      <c r="R49" s="418"/>
      <c r="S49" s="418"/>
      <c r="T49" s="418"/>
      <c r="U49" s="418"/>
      <c r="V49" s="418"/>
      <c r="W49" s="418"/>
      <c r="X49" s="418"/>
      <c r="Y49" s="418"/>
      <c r="Z49" s="418"/>
      <c r="AA49" s="418"/>
      <c r="AB49" s="418"/>
      <c r="AC49" s="418"/>
      <c r="AD49" s="418"/>
      <c r="AE49" s="418"/>
      <c r="AF49" s="418"/>
      <c r="AG49" s="418"/>
      <c r="AH49" s="418"/>
      <c r="AI49" s="418"/>
      <c r="AJ49" s="419"/>
    </row>
    <row r="50" spans="1:36" ht="18.75" customHeight="1" collapsed="1">
      <c r="A50" s="51"/>
      <c r="B50" s="229"/>
      <c r="C50" s="411" t="s">
        <v>179</v>
      </c>
      <c r="D50" s="412"/>
      <c r="E50" s="412"/>
      <c r="F50" s="412"/>
      <c r="G50" s="412"/>
      <c r="H50" s="412"/>
      <c r="I50" s="412"/>
      <c r="J50" s="412"/>
      <c r="K50" s="412"/>
      <c r="L50" s="413"/>
      <c r="M50" s="468">
        <f>((SUM(M45:AJ45)*S21)+SUM(M41:AJ41))*G21</f>
        <v>0</v>
      </c>
      <c r="N50" s="469"/>
      <c r="O50" s="469"/>
      <c r="P50" s="469"/>
      <c r="Q50" s="469"/>
      <c r="R50" s="469"/>
      <c r="S50" s="469"/>
      <c r="T50" s="469"/>
      <c r="U50" s="469"/>
      <c r="V50" s="469"/>
      <c r="W50" s="469"/>
      <c r="X50" s="469"/>
      <c r="Y50" s="469"/>
      <c r="Z50" s="469"/>
      <c r="AA50" s="469"/>
      <c r="AB50" s="469"/>
      <c r="AC50" s="469"/>
      <c r="AD50" s="469"/>
      <c r="AE50" s="469"/>
      <c r="AF50" s="469"/>
      <c r="AG50" s="469"/>
      <c r="AH50" s="469"/>
      <c r="AI50" s="469"/>
      <c r="AJ50" s="470"/>
    </row>
    <row r="51" spans="1:36" ht="18.75" customHeight="1">
      <c r="A51" s="51"/>
      <c r="B51" s="230"/>
      <c r="C51" s="414" t="s">
        <v>180</v>
      </c>
      <c r="D51" s="415"/>
      <c r="E51" s="415"/>
      <c r="F51" s="415"/>
      <c r="G51" s="415"/>
      <c r="H51" s="415"/>
      <c r="I51" s="415"/>
      <c r="J51" s="415"/>
      <c r="K51" s="415"/>
      <c r="L51" s="416"/>
      <c r="M51" s="480" t="e">
        <f>設定値!$AF$19*G21</f>
        <v>#N/A</v>
      </c>
      <c r="N51" s="481"/>
      <c r="O51" s="481"/>
      <c r="P51" s="481"/>
      <c r="Q51" s="481"/>
      <c r="R51" s="481"/>
      <c r="S51" s="481"/>
      <c r="T51" s="481"/>
      <c r="U51" s="481"/>
      <c r="V51" s="481"/>
      <c r="W51" s="481"/>
      <c r="X51" s="481"/>
      <c r="Y51" s="481"/>
      <c r="Z51" s="481"/>
      <c r="AA51" s="481"/>
      <c r="AB51" s="481"/>
      <c r="AC51" s="481"/>
      <c r="AD51" s="481"/>
      <c r="AE51" s="481"/>
      <c r="AF51" s="481"/>
      <c r="AG51" s="481"/>
      <c r="AH51" s="481"/>
      <c r="AI51" s="481"/>
      <c r="AJ51" s="482"/>
    </row>
  </sheetData>
  <sheetProtection algorithmName="SHA-512" hashValue="7cv+Wl3IsQAhTa+2OpfPB26ncsUpnd+cBrXQb5p+1zOiyMOhCQCLZAcgNpf/vWadbQWr6dRppsciej6sqpNOcg==" saltValue="xIjQPjIsoJEmLl/1CTjHrg==" spinCount="100000" sheet="1" objects="1" scenarios="1" selectLockedCells="1"/>
  <mergeCells count="215">
    <mergeCell ref="M50:AJ50"/>
    <mergeCell ref="M51:AJ51"/>
    <mergeCell ref="C49:L49"/>
    <mergeCell ref="V7:AJ7"/>
    <mergeCell ref="S1:T1"/>
    <mergeCell ref="R2:U2"/>
    <mergeCell ref="V3:AJ3"/>
    <mergeCell ref="R3:U3"/>
    <mergeCell ref="AE1:AJ1"/>
    <mergeCell ref="V2:Y2"/>
    <mergeCell ref="Z2:AH2"/>
    <mergeCell ref="AI2:AJ2"/>
    <mergeCell ref="R4:U4"/>
    <mergeCell ref="R5:U6"/>
    <mergeCell ref="V4:AJ4"/>
    <mergeCell ref="V5:AJ6"/>
    <mergeCell ref="W33:X33"/>
    <mergeCell ref="Y33:Z33"/>
    <mergeCell ref="AG39:AH39"/>
    <mergeCell ref="AI39:AJ39"/>
    <mergeCell ref="AE36:AF36"/>
    <mergeCell ref="K37:L37"/>
    <mergeCell ref="M39:N39"/>
    <mergeCell ref="O39:P39"/>
    <mergeCell ref="S16:X16"/>
    <mergeCell ref="Y16:AD16"/>
    <mergeCell ref="M19:R20"/>
    <mergeCell ref="AC35:AD35"/>
    <mergeCell ref="AC36:AD36"/>
    <mergeCell ref="S36:T36"/>
    <mergeCell ref="AG40:AH40"/>
    <mergeCell ref="AI40:AJ40"/>
    <mergeCell ref="AG38:AH38"/>
    <mergeCell ref="W40:X40"/>
    <mergeCell ref="S40:T40"/>
    <mergeCell ref="U40:V40"/>
    <mergeCell ref="AE38:AF38"/>
    <mergeCell ref="AE39:AF39"/>
    <mergeCell ref="M40:N40"/>
    <mergeCell ref="U32:X32"/>
    <mergeCell ref="Y32:AB32"/>
    <mergeCell ref="Y21:AC21"/>
    <mergeCell ref="O37:P37"/>
    <mergeCell ref="M37:N37"/>
    <mergeCell ref="S37:T37"/>
    <mergeCell ref="M34:N34"/>
    <mergeCell ref="O34:P34"/>
    <mergeCell ref="Q34:R34"/>
    <mergeCell ref="A16:F16"/>
    <mergeCell ref="G16:L16"/>
    <mergeCell ref="M16:R16"/>
    <mergeCell ref="AE16:AJ16"/>
    <mergeCell ref="AG36:AH36"/>
    <mergeCell ref="AI36:AJ36"/>
    <mergeCell ref="M30:AJ31"/>
    <mergeCell ref="M32:P32"/>
    <mergeCell ref="S33:T33"/>
    <mergeCell ref="S21:X21"/>
    <mergeCell ref="Y20:AC20"/>
    <mergeCell ref="U34:V34"/>
    <mergeCell ref="AG32:AJ32"/>
    <mergeCell ref="Q35:R35"/>
    <mergeCell ref="S35:T35"/>
    <mergeCell ref="U35:V35"/>
    <mergeCell ref="W35:X35"/>
    <mergeCell ref="AA33:AB33"/>
    <mergeCell ref="AG33:AH33"/>
    <mergeCell ref="AI33:AJ33"/>
    <mergeCell ref="A28:L28"/>
    <mergeCell ref="M28:AJ28"/>
    <mergeCell ref="G19:L20"/>
    <mergeCell ref="G21:L21"/>
    <mergeCell ref="R7:U7"/>
    <mergeCell ref="A35:A43"/>
    <mergeCell ref="B35:B39"/>
    <mergeCell ref="K35:L35"/>
    <mergeCell ref="M35:N35"/>
    <mergeCell ref="O35:P35"/>
    <mergeCell ref="K36:L36"/>
    <mergeCell ref="M36:N36"/>
    <mergeCell ref="B40:B41"/>
    <mergeCell ref="G23:K23"/>
    <mergeCell ref="Q39:R39"/>
    <mergeCell ref="K43:L43"/>
    <mergeCell ref="M43:AJ43"/>
    <mergeCell ref="AA39:AB39"/>
    <mergeCell ref="AC40:AD40"/>
    <mergeCell ref="AE40:AF40"/>
    <mergeCell ref="B42:B43"/>
    <mergeCell ref="S39:T39"/>
    <mergeCell ref="U39:V39"/>
    <mergeCell ref="W39:X39"/>
    <mergeCell ref="Q40:R40"/>
    <mergeCell ref="A10:AK10"/>
    <mergeCell ref="C35:J35"/>
    <mergeCell ref="M27:AJ27"/>
    <mergeCell ref="B47:L47"/>
    <mergeCell ref="M47:AJ47"/>
    <mergeCell ref="B48:L48"/>
    <mergeCell ref="M48:AJ48"/>
    <mergeCell ref="U45:V45"/>
    <mergeCell ref="W45:X45"/>
    <mergeCell ref="Y45:Z45"/>
    <mergeCell ref="AA45:AB45"/>
    <mergeCell ref="AG45:AH45"/>
    <mergeCell ref="AI45:AJ45"/>
    <mergeCell ref="M45:N45"/>
    <mergeCell ref="O45:P45"/>
    <mergeCell ref="Q45:R45"/>
    <mergeCell ref="S45:T45"/>
    <mergeCell ref="AC45:AD45"/>
    <mergeCell ref="AE45:AF45"/>
    <mergeCell ref="Y39:Z39"/>
    <mergeCell ref="AA36:AB36"/>
    <mergeCell ref="W34:X34"/>
    <mergeCell ref="Y34:Z34"/>
    <mergeCell ref="AA34:AB34"/>
    <mergeCell ref="K34:L34"/>
    <mergeCell ref="M33:N33"/>
    <mergeCell ref="G24:K24"/>
    <mergeCell ref="A46:L46"/>
    <mergeCell ref="M46:AJ46"/>
    <mergeCell ref="K39:L39"/>
    <mergeCell ref="M38:N38"/>
    <mergeCell ref="AA38:AB38"/>
    <mergeCell ref="Y38:Z38"/>
    <mergeCell ref="W38:X38"/>
    <mergeCell ref="U38:V38"/>
    <mergeCell ref="S38:T38"/>
    <mergeCell ref="Q38:R38"/>
    <mergeCell ref="AC38:AD38"/>
    <mergeCell ref="AC39:AD39"/>
    <mergeCell ref="K38:L38"/>
    <mergeCell ref="O38:P38"/>
    <mergeCell ref="AI37:AJ37"/>
    <mergeCell ref="AC34:AD34"/>
    <mergeCell ref="M21:R21"/>
    <mergeCell ref="S19:X20"/>
    <mergeCell ref="L23:P23"/>
    <mergeCell ref="Q23:U23"/>
    <mergeCell ref="V23:Z23"/>
    <mergeCell ref="L24:P24"/>
    <mergeCell ref="Q24:U24"/>
    <mergeCell ref="V24:Z24"/>
    <mergeCell ref="O33:P33"/>
    <mergeCell ref="Q33:R33"/>
    <mergeCell ref="K30:L33"/>
    <mergeCell ref="A27:L27"/>
    <mergeCell ref="AE34:AF34"/>
    <mergeCell ref="Q37:R37"/>
    <mergeCell ref="U37:V37"/>
    <mergeCell ref="W37:X37"/>
    <mergeCell ref="Y37:Z37"/>
    <mergeCell ref="AA37:AB37"/>
    <mergeCell ref="AG35:AH35"/>
    <mergeCell ref="AI35:AJ35"/>
    <mergeCell ref="U36:V36"/>
    <mergeCell ref="W36:X36"/>
    <mergeCell ref="Y36:Z36"/>
    <mergeCell ref="Q36:R36"/>
    <mergeCell ref="AE37:AF37"/>
    <mergeCell ref="AI34:AJ34"/>
    <mergeCell ref="AG37:AH37"/>
    <mergeCell ref="Y35:Z35"/>
    <mergeCell ref="AA35:AB35"/>
    <mergeCell ref="AG34:AH34"/>
    <mergeCell ref="AE35:AF35"/>
    <mergeCell ref="AC37:AD37"/>
    <mergeCell ref="S34:T34"/>
    <mergeCell ref="A34:J34"/>
    <mergeCell ref="A30:J33"/>
    <mergeCell ref="B2:I3"/>
    <mergeCell ref="C50:L50"/>
    <mergeCell ref="C51:L51"/>
    <mergeCell ref="M49:AJ49"/>
    <mergeCell ref="Q32:T32"/>
    <mergeCell ref="AC32:AF32"/>
    <mergeCell ref="AC33:AD33"/>
    <mergeCell ref="AE33:AF33"/>
    <mergeCell ref="U33:V33"/>
    <mergeCell ref="AI44:AJ44"/>
    <mergeCell ref="AA44:AB44"/>
    <mergeCell ref="AG44:AH44"/>
    <mergeCell ref="O40:P40"/>
    <mergeCell ref="AI38:AJ38"/>
    <mergeCell ref="O36:P36"/>
    <mergeCell ref="AC44:AD44"/>
    <mergeCell ref="AE44:AF44"/>
    <mergeCell ref="W44:X44"/>
    <mergeCell ref="AE41:AF41"/>
    <mergeCell ref="AG41:AH41"/>
    <mergeCell ref="AI41:AJ41"/>
    <mergeCell ref="C40:J41"/>
    <mergeCell ref="K40:L41"/>
    <mergeCell ref="A45:K45"/>
    <mergeCell ref="M41:N41"/>
    <mergeCell ref="O41:P41"/>
    <mergeCell ref="Q41:R41"/>
    <mergeCell ref="S41:T41"/>
    <mergeCell ref="U41:V41"/>
    <mergeCell ref="W41:X41"/>
    <mergeCell ref="Y41:Z41"/>
    <mergeCell ref="A44:K44"/>
    <mergeCell ref="M44:N44"/>
    <mergeCell ref="O44:P44"/>
    <mergeCell ref="Q44:R44"/>
    <mergeCell ref="S44:T44"/>
    <mergeCell ref="U44:V44"/>
    <mergeCell ref="K42:L42"/>
    <mergeCell ref="M42:AJ42"/>
    <mergeCell ref="AA41:AB41"/>
    <mergeCell ref="AC41:AD41"/>
    <mergeCell ref="Y44:Z44"/>
    <mergeCell ref="Y40:Z40"/>
    <mergeCell ref="AA40:AB40"/>
  </mergeCells>
  <phoneticPr fontId="1"/>
  <conditionalFormatting sqref="G16:L16 S16:X16 G21:L21 Y21:AC21 M34:AJ34 K35:L38 K40">
    <cfRule type="containsBlanks" dxfId="3" priority="8">
      <formula>LEN(TRIM(G16))=0</formula>
    </cfRule>
  </conditionalFormatting>
  <conditionalFormatting sqref="K42:L42">
    <cfRule type="containsBlanks" dxfId="2" priority="7">
      <formula>LEN(TRIM(K42))=0</formula>
    </cfRule>
  </conditionalFormatting>
  <dataValidations xWindow="315" yWindow="387" count="7">
    <dataValidation type="list" allowBlank="1" showInputMessage="1" showErrorMessage="1" sqref="K36:L36 K38:L38 K40" xr:uid="{00000000-0002-0000-0000-000000000000}">
      <formula1>"○,―"</formula1>
    </dataValidation>
    <dataValidation type="list" allowBlank="1" showInputMessage="1" showErrorMessage="1" sqref="Y21" xr:uid="{00000000-0002-0000-0000-000001000000}">
      <formula1>"○,×"</formula1>
    </dataValidation>
    <dataValidation type="list" allowBlank="1" showInputMessage="1" showErrorMessage="1" sqref="K37:L37" xr:uid="{00000000-0002-0000-0000-000002000000}">
      <formula1>"○,－"</formula1>
    </dataValidation>
    <dataValidation type="list" allowBlank="1" showInputMessage="1" showErrorMessage="1" sqref="K42:L42" xr:uid="{00000000-0002-0000-0000-000003000000}">
      <formula1>栄養管理加算</formula1>
    </dataValidation>
    <dataValidation type="list" allowBlank="1" showInputMessage="1" showErrorMessage="1" sqref="G24:K24" xr:uid="{00000000-0002-0000-0000-000004000000}">
      <formula1>"あり,なし"</formula1>
    </dataValidation>
    <dataValidation type="list" allowBlank="1" showInputMessage="1" showErrorMessage="1" sqref="L24:U24" xr:uid="{00000000-0002-0000-0000-000005000000}">
      <formula1>#REF!</formula1>
    </dataValidation>
    <dataValidation type="list" allowBlank="1" showInputMessage="1" showErrorMessage="1" sqref="G21:L21" xr:uid="{831CE7F8-41CC-452D-94A6-0ADFD679F87E}">
      <formula1>実施月数</formula1>
    </dataValidation>
  </dataValidations>
  <pageMargins left="0.25" right="0.25" top="0.75" bottom="0.75" header="0.3" footer="0.3"/>
  <pageSetup paperSize="9" scale="93"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BCA15-A604-4581-965A-24A9088F1C47}">
  <sheetPr>
    <tabColor theme="4"/>
    <pageSetUpPr fitToPage="1"/>
  </sheetPr>
  <dimension ref="A1:AF25"/>
  <sheetViews>
    <sheetView showGridLines="0" view="pageBreakPreview" zoomScale="86" zoomScaleNormal="100" zoomScaleSheetLayoutView="86" workbookViewId="0"/>
  </sheetViews>
  <sheetFormatPr defaultColWidth="9" defaultRowHeight="18" customHeight="1"/>
  <cols>
    <col min="1" max="1" width="3" style="888" customWidth="1"/>
    <col min="2" max="28" width="3.125" style="888" customWidth="1"/>
    <col min="29" max="29" width="1.625" style="888" customWidth="1"/>
    <col min="30" max="30" width="3" style="888" hidden="1" customWidth="1"/>
    <col min="31" max="31" width="3" style="888" customWidth="1"/>
    <col min="32" max="16384" width="9" style="888"/>
  </cols>
  <sheetData>
    <row r="1" spans="1:32" ht="18" customHeight="1">
      <c r="A1" s="887" t="s">
        <v>284</v>
      </c>
    </row>
    <row r="2" spans="1:32" ht="18" customHeight="1">
      <c r="A2" s="889" t="s">
        <v>285</v>
      </c>
      <c r="B2" s="889"/>
      <c r="C2" s="889"/>
      <c r="D2" s="889"/>
      <c r="E2" s="889"/>
      <c r="F2" s="889"/>
      <c r="G2" s="889"/>
      <c r="H2" s="889"/>
      <c r="I2" s="889"/>
      <c r="J2" s="889"/>
      <c r="K2" s="889"/>
      <c r="L2" s="889"/>
      <c r="M2" s="889"/>
      <c r="N2" s="889"/>
      <c r="O2" s="889"/>
      <c r="P2" s="889"/>
      <c r="Q2" s="889"/>
      <c r="R2" s="889"/>
      <c r="S2" s="889"/>
      <c r="T2" s="889"/>
      <c r="U2" s="889"/>
      <c r="V2" s="889"/>
      <c r="W2" s="889"/>
      <c r="X2" s="889"/>
      <c r="Y2" s="889"/>
      <c r="Z2" s="889"/>
      <c r="AA2" s="889"/>
      <c r="AB2" s="889"/>
    </row>
    <row r="3" spans="1:32" ht="33" customHeight="1" thickBot="1">
      <c r="A3" s="890"/>
      <c r="B3" s="890"/>
      <c r="C3" s="890"/>
      <c r="D3" s="890"/>
      <c r="E3" s="890"/>
      <c r="F3" s="890"/>
      <c r="G3" s="890"/>
      <c r="H3" s="890"/>
      <c r="I3" s="890"/>
      <c r="J3" s="890"/>
      <c r="K3" s="890"/>
      <c r="L3" s="890"/>
      <c r="M3" s="890"/>
      <c r="N3" s="890"/>
      <c r="O3" s="890"/>
      <c r="P3" s="890"/>
      <c r="Q3" s="890"/>
      <c r="R3" s="890"/>
      <c r="S3" s="890"/>
      <c r="T3" s="890"/>
      <c r="U3" s="890"/>
      <c r="V3" s="890"/>
      <c r="W3" s="890"/>
      <c r="X3" s="890"/>
      <c r="Y3" s="890"/>
      <c r="Z3" s="891"/>
    </row>
    <row r="4" spans="1:32" ht="17.25" customHeight="1">
      <c r="B4" s="892"/>
      <c r="C4" s="892"/>
      <c r="D4" s="892"/>
      <c r="E4" s="892"/>
      <c r="H4" s="893"/>
      <c r="I4" s="894" t="s">
        <v>129</v>
      </c>
      <c r="J4" s="895"/>
      <c r="K4" s="895"/>
      <c r="L4" s="895"/>
      <c r="M4" s="895"/>
      <c r="N4" s="895"/>
      <c r="O4" s="896" t="s">
        <v>255</v>
      </c>
      <c r="P4" s="897"/>
      <c r="Q4" s="897"/>
      <c r="R4" s="897"/>
      <c r="S4" s="898">
        <f>①入力シート!E9</f>
        <v>0</v>
      </c>
      <c r="T4" s="898"/>
      <c r="U4" s="898"/>
      <c r="V4" s="898"/>
      <c r="W4" s="898"/>
      <c r="X4" s="898"/>
      <c r="Y4" s="898"/>
      <c r="Z4" s="898"/>
      <c r="AA4" s="898"/>
      <c r="AB4" s="898"/>
      <c r="AC4" s="898"/>
      <c r="AD4" s="898"/>
      <c r="AE4" s="898"/>
      <c r="AF4" s="899" t="s">
        <v>256</v>
      </c>
    </row>
    <row r="5" spans="1:32" ht="17.25" customHeight="1">
      <c r="B5" s="892"/>
      <c r="C5" s="892"/>
      <c r="I5" s="900" t="s">
        <v>257</v>
      </c>
      <c r="J5" s="901"/>
      <c r="K5" s="901"/>
      <c r="L5" s="901"/>
      <c r="M5" s="901"/>
      <c r="N5" s="901"/>
      <c r="O5" s="902" t="str">
        <f>①入力シート!D10</f>
        <v>家庭的保育事業</v>
      </c>
      <c r="P5" s="903"/>
      <c r="Q5" s="903"/>
      <c r="R5" s="903"/>
      <c r="S5" s="903"/>
      <c r="T5" s="903"/>
      <c r="U5" s="903"/>
      <c r="V5" s="903"/>
      <c r="W5" s="903"/>
      <c r="X5" s="903"/>
      <c r="Y5" s="903"/>
      <c r="Z5" s="903"/>
      <c r="AA5" s="903"/>
      <c r="AB5" s="903"/>
      <c r="AC5" s="903"/>
      <c r="AD5" s="903"/>
      <c r="AE5" s="903"/>
      <c r="AF5" s="904"/>
    </row>
    <row r="6" spans="1:32" ht="17.25" customHeight="1">
      <c r="B6" s="892"/>
      <c r="C6" s="892"/>
      <c r="I6" s="905" t="s">
        <v>286</v>
      </c>
      <c r="J6" s="906"/>
      <c r="K6" s="906"/>
      <c r="L6" s="906"/>
      <c r="M6" s="906"/>
      <c r="N6" s="906"/>
      <c r="O6" s="907">
        <f>①入力シート!D11</f>
        <v>0</v>
      </c>
      <c r="P6" s="908"/>
      <c r="Q6" s="908"/>
      <c r="R6" s="908"/>
      <c r="S6" s="908"/>
      <c r="T6" s="908"/>
      <c r="U6" s="908"/>
      <c r="V6" s="908"/>
      <c r="W6" s="908"/>
      <c r="X6" s="908"/>
      <c r="Y6" s="908"/>
      <c r="Z6" s="908"/>
      <c r="AA6" s="908"/>
      <c r="AB6" s="908"/>
      <c r="AC6" s="908"/>
      <c r="AD6" s="908"/>
      <c r="AE6" s="908"/>
      <c r="AF6" s="909"/>
    </row>
    <row r="7" spans="1:32" ht="17.25" customHeight="1">
      <c r="B7" s="892"/>
      <c r="C7" s="892"/>
      <c r="D7" s="910"/>
      <c r="E7" s="910"/>
      <c r="F7" s="892"/>
      <c r="G7" s="892"/>
      <c r="H7" s="892"/>
      <c r="I7" s="900" t="s">
        <v>287</v>
      </c>
      <c r="J7" s="901"/>
      <c r="K7" s="901"/>
      <c r="L7" s="901"/>
      <c r="M7" s="901"/>
      <c r="N7" s="901"/>
      <c r="O7" s="911">
        <f>①入力シート!D12</f>
        <v>0</v>
      </c>
      <c r="P7" s="912"/>
      <c r="Q7" s="912"/>
      <c r="R7" s="912"/>
      <c r="S7" s="912"/>
      <c r="T7" s="912"/>
      <c r="U7" s="912"/>
      <c r="V7" s="912"/>
      <c r="W7" s="912"/>
      <c r="X7" s="912"/>
      <c r="Y7" s="912"/>
      <c r="Z7" s="912"/>
      <c r="AA7" s="912"/>
      <c r="AB7" s="912"/>
      <c r="AC7" s="912"/>
      <c r="AD7" s="912"/>
      <c r="AE7" s="912"/>
      <c r="AF7" s="913"/>
    </row>
    <row r="8" spans="1:32" ht="18" customHeight="1" thickBot="1">
      <c r="I8" s="914" t="s">
        <v>288</v>
      </c>
      <c r="J8" s="915"/>
      <c r="K8" s="915"/>
      <c r="L8" s="915"/>
      <c r="M8" s="915"/>
      <c r="N8" s="916"/>
      <c r="O8" s="917">
        <f>①入力シート!D13</f>
        <v>0</v>
      </c>
      <c r="P8" s="918"/>
      <c r="Q8" s="918"/>
      <c r="R8" s="918"/>
      <c r="S8" s="918"/>
      <c r="T8" s="918"/>
      <c r="U8" s="918"/>
      <c r="V8" s="918"/>
      <c r="W8" s="918"/>
      <c r="X8" s="918"/>
      <c r="Y8" s="918"/>
      <c r="Z8" s="918"/>
      <c r="AA8" s="918"/>
      <c r="AB8" s="918"/>
      <c r="AC8" s="918"/>
      <c r="AD8" s="918"/>
      <c r="AE8" s="918"/>
      <c r="AF8" s="919"/>
    </row>
    <row r="9" spans="1:32" ht="30" customHeight="1">
      <c r="B9" s="888" t="s">
        <v>289</v>
      </c>
      <c r="K9" s="920"/>
      <c r="L9" s="920"/>
      <c r="M9" s="920"/>
      <c r="N9" s="920"/>
      <c r="O9" s="920"/>
      <c r="P9" s="920"/>
      <c r="Q9" s="920"/>
      <c r="R9" s="920"/>
      <c r="S9" s="920"/>
    </row>
    <row r="10" spans="1:32" s="921" customFormat="1" ht="35.25" customHeight="1">
      <c r="B10" s="922"/>
      <c r="C10" s="923"/>
      <c r="D10" s="923"/>
      <c r="E10" s="923"/>
      <c r="F10" s="923"/>
      <c r="G10" s="923"/>
      <c r="H10" s="923"/>
      <c r="I10" s="923"/>
      <c r="J10" s="923"/>
      <c r="K10" s="924" t="s">
        <v>290</v>
      </c>
      <c r="L10" s="925"/>
      <c r="M10" s="925"/>
      <c r="N10" s="925"/>
      <c r="O10" s="925"/>
      <c r="P10" s="926"/>
      <c r="Q10" s="924" t="s">
        <v>291</v>
      </c>
      <c r="R10" s="927"/>
      <c r="S10" s="927"/>
      <c r="T10" s="927"/>
      <c r="U10" s="927"/>
      <c r="V10" s="927"/>
      <c r="W10" s="922" t="s">
        <v>292</v>
      </c>
      <c r="X10" s="927"/>
      <c r="Y10" s="927"/>
      <c r="Z10" s="927"/>
      <c r="AA10" s="927"/>
      <c r="AB10" s="928"/>
    </row>
    <row r="11" spans="1:32" s="921" customFormat="1" ht="27.75" customHeight="1">
      <c r="B11" s="929" t="s">
        <v>293</v>
      </c>
      <c r="C11" s="930"/>
      <c r="D11" s="930"/>
      <c r="E11" s="930"/>
      <c r="F11" s="930"/>
      <c r="G11" s="930"/>
      <c r="H11" s="930"/>
      <c r="I11" s="930"/>
      <c r="J11" s="931"/>
      <c r="K11" s="932" t="e">
        <f>マスタ!D21</f>
        <v>#N/A</v>
      </c>
      <c r="L11" s="933"/>
      <c r="M11" s="933"/>
      <c r="N11" s="933"/>
      <c r="O11" s="933"/>
      <c r="P11" s="934" t="s">
        <v>294</v>
      </c>
      <c r="Q11" s="932">
        <f>マスタ!F21</f>
        <v>0</v>
      </c>
      <c r="R11" s="933"/>
      <c r="S11" s="933"/>
      <c r="T11" s="933"/>
      <c r="U11" s="933"/>
      <c r="V11" s="934" t="s">
        <v>294</v>
      </c>
      <c r="W11" s="932">
        <f>マスタ!J21</f>
        <v>0</v>
      </c>
      <c r="X11" s="933"/>
      <c r="Y11" s="933"/>
      <c r="Z11" s="933"/>
      <c r="AA11" s="933"/>
      <c r="AB11" s="934" t="s">
        <v>294</v>
      </c>
    </row>
    <row r="12" spans="1:32" s="935" customFormat="1" ht="18" customHeight="1">
      <c r="B12" s="936" t="s">
        <v>295</v>
      </c>
      <c r="C12" s="936"/>
      <c r="D12" s="936"/>
      <c r="E12" s="936"/>
      <c r="F12" s="936"/>
      <c r="G12" s="936"/>
      <c r="H12" s="936"/>
      <c r="I12" s="936"/>
      <c r="J12" s="936"/>
      <c r="K12" s="936"/>
      <c r="L12" s="936"/>
      <c r="M12" s="936"/>
      <c r="N12" s="936"/>
      <c r="O12" s="936"/>
      <c r="P12" s="936"/>
      <c r="Q12" s="936"/>
      <c r="R12" s="936"/>
      <c r="S12" s="936"/>
      <c r="T12" s="936"/>
      <c r="U12" s="936"/>
      <c r="V12" s="936"/>
      <c r="W12" s="936"/>
      <c r="X12" s="936"/>
      <c r="Y12" s="936"/>
      <c r="Z12" s="936"/>
      <c r="AA12" s="936"/>
      <c r="AB12" s="936"/>
    </row>
    <row r="13" spans="1:32" s="935" customFormat="1" ht="18" customHeight="1">
      <c r="B13" s="937"/>
      <c r="C13" s="937"/>
      <c r="D13" s="937"/>
      <c r="E13" s="937"/>
      <c r="F13" s="937"/>
      <c r="G13" s="937"/>
      <c r="H13" s="937"/>
      <c r="I13" s="937"/>
      <c r="J13" s="937"/>
      <c r="K13" s="937"/>
      <c r="L13" s="937"/>
      <c r="M13" s="937"/>
      <c r="N13" s="937"/>
      <c r="O13" s="937"/>
      <c r="P13" s="937"/>
      <c r="Q13" s="937"/>
      <c r="R13" s="937"/>
      <c r="S13" s="937"/>
      <c r="T13" s="937"/>
      <c r="U13" s="937"/>
      <c r="V13" s="937"/>
      <c r="W13" s="937"/>
      <c r="X13" s="937"/>
      <c r="Y13" s="937"/>
      <c r="Z13" s="937"/>
      <c r="AA13" s="937"/>
      <c r="AB13" s="937"/>
    </row>
    <row r="14" spans="1:32" ht="24.75" customHeight="1">
      <c r="B14" s="938" t="s">
        <v>296</v>
      </c>
      <c r="C14" s="938"/>
      <c r="D14" s="938"/>
      <c r="E14" s="938"/>
      <c r="F14" s="938"/>
      <c r="G14" s="938"/>
      <c r="H14" s="938"/>
      <c r="I14" s="938"/>
      <c r="J14" s="938"/>
      <c r="K14" s="938"/>
      <c r="L14" s="938"/>
      <c r="M14" s="938"/>
      <c r="N14" s="938"/>
      <c r="O14" s="938"/>
      <c r="P14" s="938"/>
      <c r="Q14" s="938"/>
      <c r="R14" s="938"/>
      <c r="S14" s="938"/>
      <c r="T14" s="938"/>
      <c r="U14" s="938"/>
      <c r="V14" s="938"/>
      <c r="W14" s="938"/>
      <c r="X14" s="938"/>
      <c r="Y14" s="938"/>
      <c r="Z14" s="938"/>
      <c r="AA14" s="938"/>
      <c r="AB14" s="938"/>
    </row>
    <row r="15" spans="1:32" s="939" customFormat="1" ht="30.75" customHeight="1">
      <c r="B15" s="940" t="s">
        <v>297</v>
      </c>
      <c r="C15" s="940"/>
      <c r="D15" s="940"/>
      <c r="E15" s="940"/>
      <c r="F15" s="940"/>
      <c r="G15" s="940"/>
      <c r="H15" s="940"/>
      <c r="I15" s="940"/>
      <c r="J15" s="940"/>
      <c r="K15" s="940"/>
      <c r="L15" s="940"/>
      <c r="M15" s="940"/>
      <c r="N15" s="940"/>
      <c r="O15" s="940"/>
      <c r="P15" s="940"/>
      <c r="Q15" s="940"/>
      <c r="R15" s="940"/>
      <c r="S15" s="940"/>
      <c r="T15" s="940"/>
      <c r="U15" s="940"/>
      <c r="V15" s="940"/>
      <c r="W15" s="940"/>
      <c r="X15" s="940"/>
      <c r="Y15" s="940"/>
      <c r="Z15" s="940"/>
      <c r="AA15" s="940"/>
      <c r="AB15" s="940"/>
    </row>
    <row r="16" spans="1:32" ht="33" customHeight="1">
      <c r="B16" s="941" t="s">
        <v>214</v>
      </c>
      <c r="C16" s="941"/>
      <c r="D16" s="942" t="s">
        <v>298</v>
      </c>
      <c r="E16" s="942"/>
      <c r="F16" s="942"/>
      <c r="G16" s="942"/>
      <c r="H16" s="942"/>
      <c r="I16" s="942"/>
      <c r="J16" s="942"/>
      <c r="K16" s="942"/>
      <c r="L16" s="942"/>
      <c r="M16" s="942"/>
      <c r="N16" s="942"/>
      <c r="O16" s="942"/>
      <c r="P16" s="942"/>
      <c r="Q16" s="942"/>
      <c r="R16" s="942"/>
      <c r="S16" s="942"/>
      <c r="T16" s="942"/>
      <c r="U16" s="942"/>
      <c r="V16" s="942"/>
      <c r="W16" s="942"/>
      <c r="X16" s="942"/>
      <c r="Y16" s="942"/>
      <c r="Z16" s="942"/>
      <c r="AA16" s="942"/>
      <c r="AB16" s="942"/>
    </row>
    <row r="17" spans="1:32" ht="33" customHeight="1">
      <c r="B17" s="941" t="s">
        <v>214</v>
      </c>
      <c r="C17" s="941"/>
      <c r="D17" s="942" t="s">
        <v>299</v>
      </c>
      <c r="E17" s="942"/>
      <c r="F17" s="942"/>
      <c r="G17" s="942"/>
      <c r="H17" s="942"/>
      <c r="I17" s="942"/>
      <c r="J17" s="942"/>
      <c r="K17" s="942"/>
      <c r="L17" s="942"/>
      <c r="M17" s="942"/>
      <c r="N17" s="942"/>
      <c r="O17" s="942"/>
      <c r="P17" s="942"/>
      <c r="Q17" s="942"/>
      <c r="R17" s="942"/>
      <c r="S17" s="942"/>
      <c r="T17" s="942"/>
      <c r="U17" s="942"/>
      <c r="V17" s="942"/>
      <c r="W17" s="942"/>
      <c r="X17" s="942"/>
      <c r="Y17" s="942"/>
      <c r="Z17" s="942"/>
      <c r="AA17" s="942"/>
      <c r="AB17" s="942"/>
    </row>
    <row r="18" spans="1:32" s="935" customFormat="1" ht="13.5" customHeight="1">
      <c r="B18" s="937"/>
      <c r="K18" s="943"/>
      <c r="L18" s="943"/>
      <c r="M18" s="943"/>
      <c r="N18" s="943"/>
      <c r="O18" s="943"/>
      <c r="P18" s="943"/>
      <c r="Q18" s="943"/>
      <c r="R18" s="943"/>
      <c r="S18" s="943"/>
    </row>
    <row r="19" spans="1:32" ht="108.75" customHeight="1">
      <c r="A19" s="944"/>
      <c r="B19" s="945" t="s">
        <v>300</v>
      </c>
      <c r="C19" s="945"/>
      <c r="D19" s="945"/>
      <c r="E19" s="945"/>
      <c r="F19" s="945"/>
      <c r="G19" s="945"/>
      <c r="H19" s="945"/>
      <c r="I19" s="945"/>
      <c r="J19" s="945"/>
      <c r="K19" s="945"/>
      <c r="L19" s="945"/>
      <c r="M19" s="945"/>
      <c r="N19" s="945"/>
      <c r="O19" s="945"/>
      <c r="P19" s="945"/>
      <c r="Q19" s="945"/>
      <c r="R19" s="945"/>
      <c r="S19" s="945"/>
      <c r="T19" s="945"/>
      <c r="U19" s="945"/>
      <c r="V19" s="945"/>
      <c r="W19" s="945"/>
      <c r="X19" s="945"/>
      <c r="Y19" s="945"/>
      <c r="Z19" s="945"/>
      <c r="AA19" s="945"/>
      <c r="AB19" s="945"/>
    </row>
    <row r="20" spans="1:32" ht="14.25" customHeight="1">
      <c r="A20" s="946"/>
      <c r="B20" s="947"/>
      <c r="C20" s="947"/>
      <c r="D20" s="947"/>
      <c r="E20" s="947"/>
      <c r="F20" s="947"/>
      <c r="G20" s="947"/>
      <c r="H20" s="947"/>
      <c r="I20" s="947"/>
      <c r="J20" s="947"/>
      <c r="K20" s="947"/>
      <c r="L20" s="947"/>
      <c r="M20" s="947"/>
      <c r="N20" s="947"/>
      <c r="O20" s="947"/>
      <c r="P20" s="947"/>
      <c r="Q20" s="947"/>
      <c r="R20" s="947"/>
      <c r="S20" s="947"/>
      <c r="T20" s="947"/>
      <c r="U20" s="947"/>
      <c r="V20" s="947"/>
      <c r="W20" s="947"/>
      <c r="X20" s="947"/>
      <c r="Y20" s="947"/>
      <c r="Z20" s="947"/>
      <c r="AA20" s="947"/>
      <c r="AB20" s="947"/>
    </row>
    <row r="21" spans="1:32" ht="36" customHeight="1">
      <c r="B21" s="938" t="s">
        <v>301</v>
      </c>
      <c r="C21" s="938"/>
      <c r="D21" s="938"/>
      <c r="E21" s="938"/>
      <c r="F21" s="938"/>
      <c r="G21" s="938"/>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row>
    <row r="23" spans="1:32" ht="18" customHeight="1">
      <c r="J23" s="948" t="str">
        <f>①入力シート!C6</f>
        <v>令和８年</v>
      </c>
      <c r="K23" s="948"/>
      <c r="L23" s="948"/>
      <c r="M23" s="948"/>
      <c r="N23" s="949">
        <f>①入力シート!D6</f>
        <v>0</v>
      </c>
      <c r="O23" s="949" t="s">
        <v>252</v>
      </c>
      <c r="P23" s="949">
        <f>①入力シート!F6</f>
        <v>0</v>
      </c>
      <c r="Q23" s="950" t="s">
        <v>253</v>
      </c>
      <c r="R23" s="951"/>
      <c r="S23" s="951"/>
      <c r="T23" s="951"/>
      <c r="U23" s="951"/>
      <c r="V23" s="951"/>
      <c r="W23" s="951"/>
      <c r="X23" s="951"/>
      <c r="Y23" s="951"/>
      <c r="Z23" s="951"/>
      <c r="AA23" s="951"/>
      <c r="AB23" s="951"/>
    </row>
    <row r="24" spans="1:32" ht="18" customHeight="1">
      <c r="L24" s="952" t="s">
        <v>302</v>
      </c>
      <c r="M24" s="952"/>
      <c r="N24" s="952"/>
      <c r="O24" s="952"/>
      <c r="P24" s="952"/>
      <c r="Q24" s="952"/>
      <c r="R24" s="903">
        <f>①入力シート!D12</f>
        <v>0</v>
      </c>
      <c r="S24" s="903"/>
      <c r="T24" s="903"/>
      <c r="U24" s="903"/>
      <c r="V24" s="903"/>
      <c r="W24" s="903"/>
      <c r="X24" s="903"/>
      <c r="Y24" s="903"/>
      <c r="Z24" s="903"/>
      <c r="AA24" s="903"/>
      <c r="AB24" s="903"/>
      <c r="AC24" s="903"/>
      <c r="AD24" s="903"/>
      <c r="AE24" s="903"/>
    </row>
    <row r="25" spans="1:32" ht="18" customHeight="1">
      <c r="L25" s="953" t="s">
        <v>303</v>
      </c>
      <c r="M25" s="953"/>
      <c r="N25" s="953"/>
      <c r="O25" s="953"/>
      <c r="P25" s="953"/>
      <c r="Q25" s="953"/>
      <c r="R25" s="954">
        <f>①入力シート!D13</f>
        <v>0</v>
      </c>
      <c r="S25" s="954"/>
      <c r="T25" s="954"/>
      <c r="U25" s="954"/>
      <c r="V25" s="954"/>
      <c r="W25" s="954"/>
      <c r="X25" s="954"/>
      <c r="Y25" s="954"/>
      <c r="Z25" s="954"/>
      <c r="AA25" s="954"/>
      <c r="AB25" s="954"/>
      <c r="AC25" s="954"/>
      <c r="AD25" s="954"/>
      <c r="AE25" s="954"/>
    </row>
  </sheetData>
  <sheetProtection algorithmName="SHA-512" hashValue="pyKvpoGTSzWekzgvgtT/IBt/Q3TJjKUmeMg0Py1YRm6CVD4ZKcbSmqbatfSsqQQONYNLxML+qjiUIRrRBnp/nQ==" saltValue="NCiLmVZO0oxHAueUJ/uHFg==" spinCount="100000" sheet="1" objects="1" scenarios="1" selectLockedCells="1"/>
  <mergeCells count="34">
    <mergeCell ref="L25:Q25"/>
    <mergeCell ref="R25:AE25"/>
    <mergeCell ref="B19:AB19"/>
    <mergeCell ref="B21:AF21"/>
    <mergeCell ref="J23:M23"/>
    <mergeCell ref="R23:AB23"/>
    <mergeCell ref="L24:Q24"/>
    <mergeCell ref="R24:AE24"/>
    <mergeCell ref="B14:AB14"/>
    <mergeCell ref="B15:AB15"/>
    <mergeCell ref="B16:C16"/>
    <mergeCell ref="D16:AB16"/>
    <mergeCell ref="B17:C17"/>
    <mergeCell ref="D17:AB17"/>
    <mergeCell ref="B10:J10"/>
    <mergeCell ref="K10:P10"/>
    <mergeCell ref="Q10:V10"/>
    <mergeCell ref="W10:AB10"/>
    <mergeCell ref="B11:J11"/>
    <mergeCell ref="K11:O11"/>
    <mergeCell ref="Q11:U11"/>
    <mergeCell ref="W11:AA11"/>
    <mergeCell ref="I6:N6"/>
    <mergeCell ref="O6:AF6"/>
    <mergeCell ref="I7:N7"/>
    <mergeCell ref="O7:AF7"/>
    <mergeCell ref="I8:N8"/>
    <mergeCell ref="O8:AF8"/>
    <mergeCell ref="A2:AB2"/>
    <mergeCell ref="I4:N4"/>
    <mergeCell ref="O4:R4"/>
    <mergeCell ref="S4:AE4"/>
    <mergeCell ref="I5:N5"/>
    <mergeCell ref="O5:AF5"/>
  </mergeCells>
  <phoneticPr fontId="1"/>
  <dataValidations count="1">
    <dataValidation type="list" allowBlank="1" showInputMessage="1" showErrorMessage="1" sqref="B16:C17" xr:uid="{A57024EE-8612-483D-A185-1626D9065D17}">
      <formula1>"　,○"</formula1>
    </dataValidation>
  </dataValidations>
  <printOptions horizontalCentered="1" verticalCentered="1"/>
  <pageMargins left="0.78740157480314965" right="0.78740157480314965" top="0.59055118110236227" bottom="0.59055118110236227" header="0.51181102362204722" footer="0.51181102362204722"/>
  <pageSetup paperSize="9" scale="85" orientation="portrait" r:id="rId1"/>
  <headerFooter alignWithMargins="0"/>
  <rowBreaks count="1" manualBreakCount="1">
    <brk id="26" max="2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EBEE3-B312-47AF-9200-CB1396620D8C}">
  <dimension ref="B2:K24"/>
  <sheetViews>
    <sheetView workbookViewId="0"/>
  </sheetViews>
  <sheetFormatPr defaultRowHeight="13.5"/>
  <cols>
    <col min="1" max="1" width="9" style="238"/>
    <col min="2" max="3" width="17" style="238" customWidth="1"/>
    <col min="4" max="4" width="18" style="238" customWidth="1"/>
    <col min="5" max="5" width="9.75" style="238" customWidth="1"/>
    <col min="6" max="6" width="13.25" style="238" customWidth="1"/>
    <col min="7" max="9" width="9" style="238"/>
    <col min="10" max="10" width="11.875" style="238" customWidth="1"/>
    <col min="11" max="11" width="7.5" style="238" customWidth="1"/>
    <col min="12" max="16384" width="9" style="238"/>
  </cols>
  <sheetData>
    <row r="2" spans="2:7">
      <c r="B2" s="258" t="s">
        <v>267</v>
      </c>
      <c r="C2" s="301">
        <v>45748</v>
      </c>
      <c r="D2" s="302" t="s">
        <v>304</v>
      </c>
      <c r="E2" s="238">
        <v>4</v>
      </c>
      <c r="G2" s="238" t="s">
        <v>305</v>
      </c>
    </row>
    <row r="3" spans="2:7">
      <c r="B3" s="258" t="s">
        <v>306</v>
      </c>
      <c r="C3" s="301">
        <v>45778</v>
      </c>
      <c r="D3" s="302" t="s">
        <v>251</v>
      </c>
      <c r="E3" s="238">
        <v>5</v>
      </c>
      <c r="G3" s="238" t="s">
        <v>307</v>
      </c>
    </row>
    <row r="4" spans="2:7">
      <c r="B4" s="258" t="s">
        <v>308</v>
      </c>
      <c r="C4" s="301">
        <v>45809</v>
      </c>
      <c r="D4" s="302"/>
      <c r="E4" s="238">
        <v>6</v>
      </c>
      <c r="G4" s="238" t="s">
        <v>309</v>
      </c>
    </row>
    <row r="5" spans="2:7">
      <c r="B5" s="258" t="s">
        <v>310</v>
      </c>
      <c r="C5" s="301">
        <v>45839</v>
      </c>
      <c r="D5" s="302" t="s">
        <v>283</v>
      </c>
      <c r="E5" s="238">
        <v>7</v>
      </c>
      <c r="G5" s="238" t="s">
        <v>311</v>
      </c>
    </row>
    <row r="6" spans="2:7">
      <c r="B6" s="258" t="s">
        <v>312</v>
      </c>
      <c r="C6" s="301">
        <v>45870</v>
      </c>
      <c r="D6" s="302" t="s">
        <v>313</v>
      </c>
      <c r="E6" s="238">
        <v>8</v>
      </c>
      <c r="G6" s="238" t="s">
        <v>314</v>
      </c>
    </row>
    <row r="7" spans="2:7">
      <c r="B7" s="258" t="s">
        <v>315</v>
      </c>
      <c r="C7" s="301">
        <v>45901</v>
      </c>
      <c r="D7" s="302" t="s">
        <v>316</v>
      </c>
      <c r="E7" s="238">
        <v>9</v>
      </c>
      <c r="G7" s="238" t="s">
        <v>317</v>
      </c>
    </row>
    <row r="8" spans="2:7">
      <c r="B8" s="258" t="s">
        <v>318</v>
      </c>
      <c r="C8" s="301">
        <v>45931</v>
      </c>
      <c r="D8" s="302"/>
      <c r="E8" s="238">
        <v>10</v>
      </c>
      <c r="G8" s="238" t="s">
        <v>319</v>
      </c>
    </row>
    <row r="9" spans="2:7" ht="13.5" customHeight="1">
      <c r="B9" s="258" t="s">
        <v>320</v>
      </c>
      <c r="C9" s="301">
        <v>45962</v>
      </c>
      <c r="D9" s="302"/>
      <c r="E9" s="238">
        <v>11</v>
      </c>
      <c r="G9" s="238" t="s">
        <v>321</v>
      </c>
    </row>
    <row r="10" spans="2:7">
      <c r="B10" s="258" t="s">
        <v>322</v>
      </c>
      <c r="C10" s="301">
        <v>45992</v>
      </c>
      <c r="D10" s="302"/>
      <c r="E10" s="238">
        <v>12</v>
      </c>
      <c r="G10" s="238" t="s">
        <v>323</v>
      </c>
    </row>
    <row r="11" spans="2:7" ht="13.5" customHeight="1">
      <c r="B11" s="258" t="s">
        <v>324</v>
      </c>
      <c r="C11" s="301">
        <v>46023</v>
      </c>
      <c r="D11" s="302"/>
      <c r="E11" s="238">
        <v>1</v>
      </c>
      <c r="G11" s="238" t="s">
        <v>325</v>
      </c>
    </row>
    <row r="12" spans="2:7">
      <c r="B12" s="258" t="s">
        <v>326</v>
      </c>
      <c r="C12" s="301">
        <v>46054</v>
      </c>
      <c r="D12" s="302"/>
      <c r="E12" s="238">
        <v>2</v>
      </c>
      <c r="G12" s="238" t="s">
        <v>327</v>
      </c>
    </row>
    <row r="13" spans="2:7" ht="13.5" customHeight="1">
      <c r="B13" s="258" t="s">
        <v>269</v>
      </c>
      <c r="C13" s="301">
        <v>46082</v>
      </c>
      <c r="D13" s="302"/>
      <c r="E13" s="238">
        <v>3</v>
      </c>
    </row>
    <row r="15" spans="2:7" ht="14.25" thickBot="1">
      <c r="B15" s="116" t="s">
        <v>328</v>
      </c>
      <c r="C15" s="116" t="s">
        <v>329</v>
      </c>
      <c r="D15" s="116" t="s">
        <v>330</v>
      </c>
      <c r="E15" s="116" t="s">
        <v>331</v>
      </c>
    </row>
    <row r="16" spans="2:7" ht="15" thickBot="1">
      <c r="B16" s="303" t="s">
        <v>332</v>
      </c>
      <c r="C16" s="304">
        <v>50350</v>
      </c>
      <c r="D16" s="305">
        <v>6290</v>
      </c>
      <c r="E16" s="306">
        <v>50350</v>
      </c>
    </row>
    <row r="17" spans="2:11" ht="15" thickBot="1">
      <c r="B17" s="307" t="s">
        <v>333</v>
      </c>
      <c r="C17" s="304">
        <v>51690</v>
      </c>
      <c r="D17" s="305">
        <v>6460</v>
      </c>
      <c r="E17" s="306">
        <v>51690</v>
      </c>
    </row>
    <row r="18" spans="2:11" ht="15" thickBot="1">
      <c r="B18" s="308" t="s">
        <v>334</v>
      </c>
      <c r="C18" s="309">
        <v>49020</v>
      </c>
      <c r="D18" s="310">
        <v>6130</v>
      </c>
      <c r="E18" s="311">
        <v>50000</v>
      </c>
    </row>
    <row r="20" spans="2:11" ht="42" customHeight="1">
      <c r="B20" s="590"/>
      <c r="C20" s="591"/>
      <c r="D20" s="592" t="s">
        <v>335</v>
      </c>
      <c r="E20" s="593"/>
      <c r="F20" s="592" t="s">
        <v>336</v>
      </c>
      <c r="G20" s="594"/>
      <c r="H20" s="594"/>
      <c r="I20" s="593"/>
      <c r="J20" s="579" t="s">
        <v>337</v>
      </c>
      <c r="K20" s="580"/>
    </row>
    <row r="21" spans="2:11" ht="42" customHeight="1">
      <c r="B21" s="581" t="s">
        <v>293</v>
      </c>
      <c r="C21" s="582"/>
      <c r="D21" s="312" t="e">
        <f>②積算表!M48</f>
        <v>#N/A</v>
      </c>
      <c r="E21" s="313" t="s">
        <v>294</v>
      </c>
      <c r="F21" s="583">
        <f>IFERROR(ROUNDDOWN((G22*F23*F24)+I22*H23*F24,-3),"")</f>
        <v>0</v>
      </c>
      <c r="G21" s="584"/>
      <c r="H21" s="584"/>
      <c r="I21" s="315" t="s">
        <v>294</v>
      </c>
      <c r="J21" s="314">
        <f>IFERROR(ROUNDDOWN(K22*J23*J24,-3),"")</f>
        <v>0</v>
      </c>
      <c r="K21" s="315" t="s">
        <v>294</v>
      </c>
    </row>
    <row r="22" spans="2:11" ht="42" customHeight="1">
      <c r="B22" s="585" t="s">
        <v>338</v>
      </c>
      <c r="C22" s="316" t="s">
        <v>339</v>
      </c>
      <c r="D22" s="317">
        <f>②積算表!S21</f>
        <v>6</v>
      </c>
      <c r="E22" s="315" t="s">
        <v>274</v>
      </c>
      <c r="F22" s="318" t="s">
        <v>340</v>
      </c>
      <c r="G22" s="319">
        <f>IF(①入力シート!F29="",0,①入力シート!F29)</f>
        <v>0</v>
      </c>
      <c r="H22" s="318" t="s">
        <v>341</v>
      </c>
      <c r="I22" s="319">
        <f>IF(①入力シート!F30="",0,①入力シート!F30)</f>
        <v>0</v>
      </c>
      <c r="J22" s="320" t="s">
        <v>342</v>
      </c>
      <c r="K22" s="319">
        <f>IF(①入力シート!F31="",0,①入力シート!F31)</f>
        <v>0</v>
      </c>
    </row>
    <row r="23" spans="2:11" ht="42" customHeight="1">
      <c r="B23" s="586"/>
      <c r="C23" s="316" t="s">
        <v>343</v>
      </c>
      <c r="D23" s="321"/>
      <c r="E23" s="315" t="s">
        <v>294</v>
      </c>
      <c r="F23" s="314">
        <f>IF(OR(③第３号様式誓約書!O5="幼稚園",③第３号様式誓約書!O5="認定こども園"),VLOOKUP(③第３号様式誓約書!O5,マスタ!$B$16:$E$17,2,FALSE),マスタ!$C$18)</f>
        <v>49020</v>
      </c>
      <c r="G23" s="315" t="s">
        <v>294</v>
      </c>
      <c r="H23" s="322">
        <f>IF(OR(③第３号様式誓約書!O5="幼稚園",③第３号様式誓約書!O5="認定こども園"),VLOOKUP(③第３号様式誓約書!O5,マスタ!$B$16:$E$17,3,FALSE),マスタ!$D$18)</f>
        <v>6130</v>
      </c>
      <c r="I23" s="315" t="s">
        <v>294</v>
      </c>
      <c r="J23" s="322">
        <f>IF(OR(③第３号様式誓約書!O5="幼稚園",③第３号様式誓約書!O5="認定こども園"),VLOOKUP(③第３号様式誓約書!O5,マスタ!$B$16:$E$17,4,FALSE),マスタ!$E$18)</f>
        <v>50000</v>
      </c>
      <c r="K23" s="315" t="s">
        <v>344</v>
      </c>
    </row>
    <row r="24" spans="2:11" ht="42" customHeight="1">
      <c r="B24" s="587"/>
      <c r="C24" s="316" t="s">
        <v>345</v>
      </c>
      <c r="D24" s="317">
        <f>IF(①入力シート!G18="","",INT(①入力シート!G18))</f>
        <v>12</v>
      </c>
      <c r="E24" s="315" t="s">
        <v>346</v>
      </c>
      <c r="F24" s="588">
        <f>IF(①入力シート!G21="","",INT(①入力シート!G21))</f>
        <v>12</v>
      </c>
      <c r="G24" s="589"/>
      <c r="H24" s="589"/>
      <c r="I24" s="315" t="s">
        <v>346</v>
      </c>
      <c r="J24" s="323">
        <f>IF(①入力シート!G21="","",INT(①入力シート!G21))</f>
        <v>12</v>
      </c>
      <c r="K24" s="315" t="s">
        <v>346</v>
      </c>
    </row>
  </sheetData>
  <sheetProtection algorithmName="SHA-512" hashValue="0WWQVv3jkNRF86nMk3WbfPYWtkzUa22QfDd4rb8q9vNhHhYAUoFJMy0FBXcD8IvDNXls7Y7uWp60RDF5LEeIhA==" saltValue="r0HiWaZBxj5yWcadxgZPKA==" spinCount="100000" sheet="1" objects="1" scenarios="1"/>
  <protectedRanges>
    <protectedRange sqref="E14" name="範囲1"/>
  </protectedRanges>
  <mergeCells count="8">
    <mergeCell ref="J20:K20"/>
    <mergeCell ref="B21:C21"/>
    <mergeCell ref="F21:H21"/>
    <mergeCell ref="B22:B24"/>
    <mergeCell ref="F24:H24"/>
    <mergeCell ref="B20:C20"/>
    <mergeCell ref="D20:E20"/>
    <mergeCell ref="F20:I20"/>
  </mergeCells>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G15"/>
  <sheetViews>
    <sheetView view="pageBreakPreview" zoomScaleNormal="55" zoomScaleSheetLayoutView="100" workbookViewId="0"/>
  </sheetViews>
  <sheetFormatPr defaultColWidth="8.875" defaultRowHeight="13.5"/>
  <cols>
    <col min="1" max="1" width="5.125" style="2" customWidth="1"/>
    <col min="2" max="2" width="5.375" style="2" customWidth="1"/>
    <col min="3" max="3" width="28.625" style="2" customWidth="1"/>
    <col min="4" max="4" width="11.625" style="2" customWidth="1"/>
    <col min="5" max="5" width="11.375" style="2" customWidth="1"/>
    <col min="6" max="256" width="9" style="2"/>
    <col min="257" max="257" width="5.125" style="2" customWidth="1"/>
    <col min="258" max="258" width="5.375" style="2" customWidth="1"/>
    <col min="259" max="259" width="28.625" style="2" customWidth="1"/>
    <col min="260" max="260" width="11.625" style="2" customWidth="1"/>
    <col min="261" max="512" width="9" style="2"/>
    <col min="513" max="513" width="5.125" style="2" customWidth="1"/>
    <col min="514" max="514" width="5.375" style="2" customWidth="1"/>
    <col min="515" max="515" width="28.625" style="2" customWidth="1"/>
    <col min="516" max="516" width="11.625" style="2" customWidth="1"/>
    <col min="517" max="768" width="9" style="2"/>
    <col min="769" max="769" width="5.125" style="2" customWidth="1"/>
    <col min="770" max="770" width="5.375" style="2" customWidth="1"/>
    <col min="771" max="771" width="28.625" style="2" customWidth="1"/>
    <col min="772" max="772" width="11.625" style="2" customWidth="1"/>
    <col min="773" max="1024" width="9" style="2"/>
    <col min="1025" max="1025" width="5.125" style="2" customWidth="1"/>
    <col min="1026" max="1026" width="5.375" style="2" customWidth="1"/>
    <col min="1027" max="1027" width="28.625" style="2" customWidth="1"/>
    <col min="1028" max="1028" width="11.625" style="2" customWidth="1"/>
    <col min="1029" max="1280" width="9" style="2"/>
    <col min="1281" max="1281" width="5.125" style="2" customWidth="1"/>
    <col min="1282" max="1282" width="5.375" style="2" customWidth="1"/>
    <col min="1283" max="1283" width="28.625" style="2" customWidth="1"/>
    <col min="1284" max="1284" width="11.625" style="2" customWidth="1"/>
    <col min="1285" max="1536" width="9" style="2"/>
    <col min="1537" max="1537" width="5.125" style="2" customWidth="1"/>
    <col min="1538" max="1538" width="5.375" style="2" customWidth="1"/>
    <col min="1539" max="1539" width="28.625" style="2" customWidth="1"/>
    <col min="1540" max="1540" width="11.625" style="2" customWidth="1"/>
    <col min="1541" max="1792" width="9" style="2"/>
    <col min="1793" max="1793" width="5.125" style="2" customWidth="1"/>
    <col min="1794" max="1794" width="5.375" style="2" customWidth="1"/>
    <col min="1795" max="1795" width="28.625" style="2" customWidth="1"/>
    <col min="1796" max="1796" width="11.625" style="2" customWidth="1"/>
    <col min="1797" max="2048" width="9" style="2"/>
    <col min="2049" max="2049" width="5.125" style="2" customWidth="1"/>
    <col min="2050" max="2050" width="5.375" style="2" customWidth="1"/>
    <col min="2051" max="2051" width="28.625" style="2" customWidth="1"/>
    <col min="2052" max="2052" width="11.625" style="2" customWidth="1"/>
    <col min="2053" max="2304" width="9" style="2"/>
    <col min="2305" max="2305" width="5.125" style="2" customWidth="1"/>
    <col min="2306" max="2306" width="5.375" style="2" customWidth="1"/>
    <col min="2307" max="2307" width="28.625" style="2" customWidth="1"/>
    <col min="2308" max="2308" width="11.625" style="2" customWidth="1"/>
    <col min="2309" max="2560" width="9" style="2"/>
    <col min="2561" max="2561" width="5.125" style="2" customWidth="1"/>
    <col min="2562" max="2562" width="5.375" style="2" customWidth="1"/>
    <col min="2563" max="2563" width="28.625" style="2" customWidth="1"/>
    <col min="2564" max="2564" width="11.625" style="2" customWidth="1"/>
    <col min="2565" max="2816" width="9" style="2"/>
    <col min="2817" max="2817" width="5.125" style="2" customWidth="1"/>
    <col min="2818" max="2818" width="5.375" style="2" customWidth="1"/>
    <col min="2819" max="2819" width="28.625" style="2" customWidth="1"/>
    <col min="2820" max="2820" width="11.625" style="2" customWidth="1"/>
    <col min="2821" max="3072" width="9" style="2"/>
    <col min="3073" max="3073" width="5.125" style="2" customWidth="1"/>
    <col min="3074" max="3074" width="5.375" style="2" customWidth="1"/>
    <col min="3075" max="3075" width="28.625" style="2" customWidth="1"/>
    <col min="3076" max="3076" width="11.625" style="2" customWidth="1"/>
    <col min="3077" max="3328" width="9" style="2"/>
    <col min="3329" max="3329" width="5.125" style="2" customWidth="1"/>
    <col min="3330" max="3330" width="5.375" style="2" customWidth="1"/>
    <col min="3331" max="3331" width="28.625" style="2" customWidth="1"/>
    <col min="3332" max="3332" width="11.625" style="2" customWidth="1"/>
    <col min="3333" max="3584" width="9" style="2"/>
    <col min="3585" max="3585" width="5.125" style="2" customWidth="1"/>
    <col min="3586" max="3586" width="5.375" style="2" customWidth="1"/>
    <col min="3587" max="3587" width="28.625" style="2" customWidth="1"/>
    <col min="3588" max="3588" width="11.625" style="2" customWidth="1"/>
    <col min="3589" max="3840" width="9" style="2"/>
    <col min="3841" max="3841" width="5.125" style="2" customWidth="1"/>
    <col min="3842" max="3842" width="5.375" style="2" customWidth="1"/>
    <col min="3843" max="3843" width="28.625" style="2" customWidth="1"/>
    <col min="3844" max="3844" width="11.625" style="2" customWidth="1"/>
    <col min="3845" max="4096" width="9" style="2"/>
    <col min="4097" max="4097" width="5.125" style="2" customWidth="1"/>
    <col min="4098" max="4098" width="5.375" style="2" customWidth="1"/>
    <col min="4099" max="4099" width="28.625" style="2" customWidth="1"/>
    <col min="4100" max="4100" width="11.625" style="2" customWidth="1"/>
    <col min="4101" max="4352" width="9" style="2"/>
    <col min="4353" max="4353" width="5.125" style="2" customWidth="1"/>
    <col min="4354" max="4354" width="5.375" style="2" customWidth="1"/>
    <col min="4355" max="4355" width="28.625" style="2" customWidth="1"/>
    <col min="4356" max="4356" width="11.625" style="2" customWidth="1"/>
    <col min="4357" max="4608" width="9" style="2"/>
    <col min="4609" max="4609" width="5.125" style="2" customWidth="1"/>
    <col min="4610" max="4610" width="5.375" style="2" customWidth="1"/>
    <col min="4611" max="4611" width="28.625" style="2" customWidth="1"/>
    <col min="4612" max="4612" width="11.625" style="2" customWidth="1"/>
    <col min="4613" max="4864" width="9" style="2"/>
    <col min="4865" max="4865" width="5.125" style="2" customWidth="1"/>
    <col min="4866" max="4866" width="5.375" style="2" customWidth="1"/>
    <col min="4867" max="4867" width="28.625" style="2" customWidth="1"/>
    <col min="4868" max="4868" width="11.625" style="2" customWidth="1"/>
    <col min="4869" max="5120" width="9" style="2"/>
    <col min="5121" max="5121" width="5.125" style="2" customWidth="1"/>
    <col min="5122" max="5122" width="5.375" style="2" customWidth="1"/>
    <col min="5123" max="5123" width="28.625" style="2" customWidth="1"/>
    <col min="5124" max="5124" width="11.625" style="2" customWidth="1"/>
    <col min="5125" max="5376" width="9" style="2"/>
    <col min="5377" max="5377" width="5.125" style="2" customWidth="1"/>
    <col min="5378" max="5378" width="5.375" style="2" customWidth="1"/>
    <col min="5379" max="5379" width="28.625" style="2" customWidth="1"/>
    <col min="5380" max="5380" width="11.625" style="2" customWidth="1"/>
    <col min="5381" max="5632" width="9" style="2"/>
    <col min="5633" max="5633" width="5.125" style="2" customWidth="1"/>
    <col min="5634" max="5634" width="5.375" style="2" customWidth="1"/>
    <col min="5635" max="5635" width="28.625" style="2" customWidth="1"/>
    <col min="5636" max="5636" width="11.625" style="2" customWidth="1"/>
    <col min="5637" max="5888" width="9" style="2"/>
    <col min="5889" max="5889" width="5.125" style="2" customWidth="1"/>
    <col min="5890" max="5890" width="5.375" style="2" customWidth="1"/>
    <col min="5891" max="5891" width="28.625" style="2" customWidth="1"/>
    <col min="5892" max="5892" width="11.625" style="2" customWidth="1"/>
    <col min="5893" max="6144" width="9" style="2"/>
    <col min="6145" max="6145" width="5.125" style="2" customWidth="1"/>
    <col min="6146" max="6146" width="5.375" style="2" customWidth="1"/>
    <col min="6147" max="6147" width="28.625" style="2" customWidth="1"/>
    <col min="6148" max="6148" width="11.625" style="2" customWidth="1"/>
    <col min="6149" max="6400" width="9" style="2"/>
    <col min="6401" max="6401" width="5.125" style="2" customWidth="1"/>
    <col min="6402" max="6402" width="5.375" style="2" customWidth="1"/>
    <col min="6403" max="6403" width="28.625" style="2" customWidth="1"/>
    <col min="6404" max="6404" width="11.625" style="2" customWidth="1"/>
    <col min="6405" max="6656" width="9" style="2"/>
    <col min="6657" max="6657" width="5.125" style="2" customWidth="1"/>
    <col min="6658" max="6658" width="5.375" style="2" customWidth="1"/>
    <col min="6659" max="6659" width="28.625" style="2" customWidth="1"/>
    <col min="6660" max="6660" width="11.625" style="2" customWidth="1"/>
    <col min="6661" max="6912" width="9" style="2"/>
    <col min="6913" max="6913" width="5.125" style="2" customWidth="1"/>
    <col min="6914" max="6914" width="5.375" style="2" customWidth="1"/>
    <col min="6915" max="6915" width="28.625" style="2" customWidth="1"/>
    <col min="6916" max="6916" width="11.625" style="2" customWidth="1"/>
    <col min="6917" max="7168" width="9" style="2"/>
    <col min="7169" max="7169" width="5.125" style="2" customWidth="1"/>
    <col min="7170" max="7170" width="5.375" style="2" customWidth="1"/>
    <col min="7171" max="7171" width="28.625" style="2" customWidth="1"/>
    <col min="7172" max="7172" width="11.625" style="2" customWidth="1"/>
    <col min="7173" max="7424" width="9" style="2"/>
    <col min="7425" max="7425" width="5.125" style="2" customWidth="1"/>
    <col min="7426" max="7426" width="5.375" style="2" customWidth="1"/>
    <col min="7427" max="7427" width="28.625" style="2" customWidth="1"/>
    <col min="7428" max="7428" width="11.625" style="2" customWidth="1"/>
    <col min="7429" max="7680" width="9" style="2"/>
    <col min="7681" max="7681" width="5.125" style="2" customWidth="1"/>
    <col min="7682" max="7682" width="5.375" style="2" customWidth="1"/>
    <col min="7683" max="7683" width="28.625" style="2" customWidth="1"/>
    <col min="7684" max="7684" width="11.625" style="2" customWidth="1"/>
    <col min="7685" max="7936" width="9" style="2"/>
    <col min="7937" max="7937" width="5.125" style="2" customWidth="1"/>
    <col min="7938" max="7938" width="5.375" style="2" customWidth="1"/>
    <col min="7939" max="7939" width="28.625" style="2" customWidth="1"/>
    <col min="7940" max="7940" width="11.625" style="2" customWidth="1"/>
    <col min="7941" max="8192" width="9" style="2"/>
    <col min="8193" max="8193" width="5.125" style="2" customWidth="1"/>
    <col min="8194" max="8194" width="5.375" style="2" customWidth="1"/>
    <col min="8195" max="8195" width="28.625" style="2" customWidth="1"/>
    <col min="8196" max="8196" width="11.625" style="2" customWidth="1"/>
    <col min="8197" max="8448" width="9" style="2"/>
    <col min="8449" max="8449" width="5.125" style="2" customWidth="1"/>
    <col min="8450" max="8450" width="5.375" style="2" customWidth="1"/>
    <col min="8451" max="8451" width="28.625" style="2" customWidth="1"/>
    <col min="8452" max="8452" width="11.625" style="2" customWidth="1"/>
    <col min="8453" max="8704" width="9" style="2"/>
    <col min="8705" max="8705" width="5.125" style="2" customWidth="1"/>
    <col min="8706" max="8706" width="5.375" style="2" customWidth="1"/>
    <col min="8707" max="8707" width="28.625" style="2" customWidth="1"/>
    <col min="8708" max="8708" width="11.625" style="2" customWidth="1"/>
    <col min="8709" max="8960" width="9" style="2"/>
    <col min="8961" max="8961" width="5.125" style="2" customWidth="1"/>
    <col min="8962" max="8962" width="5.375" style="2" customWidth="1"/>
    <col min="8963" max="8963" width="28.625" style="2" customWidth="1"/>
    <col min="8964" max="8964" width="11.625" style="2" customWidth="1"/>
    <col min="8965" max="9216" width="9" style="2"/>
    <col min="9217" max="9217" width="5.125" style="2" customWidth="1"/>
    <col min="9218" max="9218" width="5.375" style="2" customWidth="1"/>
    <col min="9219" max="9219" width="28.625" style="2" customWidth="1"/>
    <col min="9220" max="9220" width="11.625" style="2" customWidth="1"/>
    <col min="9221" max="9472" width="9" style="2"/>
    <col min="9473" max="9473" width="5.125" style="2" customWidth="1"/>
    <col min="9474" max="9474" width="5.375" style="2" customWidth="1"/>
    <col min="9475" max="9475" width="28.625" style="2" customWidth="1"/>
    <col min="9476" max="9476" width="11.625" style="2" customWidth="1"/>
    <col min="9477" max="9728" width="9" style="2"/>
    <col min="9729" max="9729" width="5.125" style="2" customWidth="1"/>
    <col min="9730" max="9730" width="5.375" style="2" customWidth="1"/>
    <col min="9731" max="9731" width="28.625" style="2" customWidth="1"/>
    <col min="9732" max="9732" width="11.625" style="2" customWidth="1"/>
    <col min="9733" max="9984" width="9" style="2"/>
    <col min="9985" max="9985" width="5.125" style="2" customWidth="1"/>
    <col min="9986" max="9986" width="5.375" style="2" customWidth="1"/>
    <col min="9987" max="9987" width="28.625" style="2" customWidth="1"/>
    <col min="9988" max="9988" width="11.625" style="2" customWidth="1"/>
    <col min="9989" max="10240" width="9" style="2"/>
    <col min="10241" max="10241" width="5.125" style="2" customWidth="1"/>
    <col min="10242" max="10242" width="5.375" style="2" customWidth="1"/>
    <col min="10243" max="10243" width="28.625" style="2" customWidth="1"/>
    <col min="10244" max="10244" width="11.625" style="2" customWidth="1"/>
    <col min="10245" max="10496" width="9" style="2"/>
    <col min="10497" max="10497" width="5.125" style="2" customWidth="1"/>
    <col min="10498" max="10498" width="5.375" style="2" customWidth="1"/>
    <col min="10499" max="10499" width="28.625" style="2" customWidth="1"/>
    <col min="10500" max="10500" width="11.625" style="2" customWidth="1"/>
    <col min="10501" max="10752" width="9" style="2"/>
    <col min="10753" max="10753" width="5.125" style="2" customWidth="1"/>
    <col min="10754" max="10754" width="5.375" style="2" customWidth="1"/>
    <col min="10755" max="10755" width="28.625" style="2" customWidth="1"/>
    <col min="10756" max="10756" width="11.625" style="2" customWidth="1"/>
    <col min="10757" max="11008" width="9" style="2"/>
    <col min="11009" max="11009" width="5.125" style="2" customWidth="1"/>
    <col min="11010" max="11010" width="5.375" style="2" customWidth="1"/>
    <col min="11011" max="11011" width="28.625" style="2" customWidth="1"/>
    <col min="11012" max="11012" width="11.625" style="2" customWidth="1"/>
    <col min="11013" max="11264" width="9" style="2"/>
    <col min="11265" max="11265" width="5.125" style="2" customWidth="1"/>
    <col min="11266" max="11266" width="5.375" style="2" customWidth="1"/>
    <col min="11267" max="11267" width="28.625" style="2" customWidth="1"/>
    <col min="11268" max="11268" width="11.625" style="2" customWidth="1"/>
    <col min="11269" max="11520" width="9" style="2"/>
    <col min="11521" max="11521" width="5.125" style="2" customWidth="1"/>
    <col min="11522" max="11522" width="5.375" style="2" customWidth="1"/>
    <col min="11523" max="11523" width="28.625" style="2" customWidth="1"/>
    <col min="11524" max="11524" width="11.625" style="2" customWidth="1"/>
    <col min="11525" max="11776" width="9" style="2"/>
    <col min="11777" max="11777" width="5.125" style="2" customWidth="1"/>
    <col min="11778" max="11778" width="5.375" style="2" customWidth="1"/>
    <col min="11779" max="11779" width="28.625" style="2" customWidth="1"/>
    <col min="11780" max="11780" width="11.625" style="2" customWidth="1"/>
    <col min="11781" max="12032" width="9" style="2"/>
    <col min="12033" max="12033" width="5.125" style="2" customWidth="1"/>
    <col min="12034" max="12034" width="5.375" style="2" customWidth="1"/>
    <col min="12035" max="12035" width="28.625" style="2" customWidth="1"/>
    <col min="12036" max="12036" width="11.625" style="2" customWidth="1"/>
    <col min="12037" max="12288" width="9" style="2"/>
    <col min="12289" max="12289" width="5.125" style="2" customWidth="1"/>
    <col min="12290" max="12290" width="5.375" style="2" customWidth="1"/>
    <col min="12291" max="12291" width="28.625" style="2" customWidth="1"/>
    <col min="12292" max="12292" width="11.625" style="2" customWidth="1"/>
    <col min="12293" max="12544" width="9" style="2"/>
    <col min="12545" max="12545" width="5.125" style="2" customWidth="1"/>
    <col min="12546" max="12546" width="5.375" style="2" customWidth="1"/>
    <col min="12547" max="12547" width="28.625" style="2" customWidth="1"/>
    <col min="12548" max="12548" width="11.625" style="2" customWidth="1"/>
    <col min="12549" max="12800" width="9" style="2"/>
    <col min="12801" max="12801" width="5.125" style="2" customWidth="1"/>
    <col min="12802" max="12802" width="5.375" style="2" customWidth="1"/>
    <col min="12803" max="12803" width="28.625" style="2" customWidth="1"/>
    <col min="12804" max="12804" width="11.625" style="2" customWidth="1"/>
    <col min="12805" max="13056" width="9" style="2"/>
    <col min="13057" max="13057" width="5.125" style="2" customWidth="1"/>
    <col min="13058" max="13058" width="5.375" style="2" customWidth="1"/>
    <col min="13059" max="13059" width="28.625" style="2" customWidth="1"/>
    <col min="13060" max="13060" width="11.625" style="2" customWidth="1"/>
    <col min="13061" max="13312" width="9" style="2"/>
    <col min="13313" max="13313" width="5.125" style="2" customWidth="1"/>
    <col min="13314" max="13314" width="5.375" style="2" customWidth="1"/>
    <col min="13315" max="13315" width="28.625" style="2" customWidth="1"/>
    <col min="13316" max="13316" width="11.625" style="2" customWidth="1"/>
    <col min="13317" max="13568" width="9" style="2"/>
    <col min="13569" max="13569" width="5.125" style="2" customWidth="1"/>
    <col min="13570" max="13570" width="5.375" style="2" customWidth="1"/>
    <col min="13571" max="13571" width="28.625" style="2" customWidth="1"/>
    <col min="13572" max="13572" width="11.625" style="2" customWidth="1"/>
    <col min="13573" max="13824" width="9" style="2"/>
    <col min="13825" max="13825" width="5.125" style="2" customWidth="1"/>
    <col min="13826" max="13826" width="5.375" style="2" customWidth="1"/>
    <col min="13827" max="13827" width="28.625" style="2" customWidth="1"/>
    <col min="13828" max="13828" width="11.625" style="2" customWidth="1"/>
    <col min="13829" max="14080" width="9" style="2"/>
    <col min="14081" max="14081" width="5.125" style="2" customWidth="1"/>
    <col min="14082" max="14082" width="5.375" style="2" customWidth="1"/>
    <col min="14083" max="14083" width="28.625" style="2" customWidth="1"/>
    <col min="14084" max="14084" width="11.625" style="2" customWidth="1"/>
    <col min="14085" max="14336" width="9" style="2"/>
    <col min="14337" max="14337" width="5.125" style="2" customWidth="1"/>
    <col min="14338" max="14338" width="5.375" style="2" customWidth="1"/>
    <col min="14339" max="14339" width="28.625" style="2" customWidth="1"/>
    <col min="14340" max="14340" width="11.625" style="2" customWidth="1"/>
    <col min="14341" max="14592" width="9" style="2"/>
    <col min="14593" max="14593" width="5.125" style="2" customWidth="1"/>
    <col min="14594" max="14594" width="5.375" style="2" customWidth="1"/>
    <col min="14595" max="14595" width="28.625" style="2" customWidth="1"/>
    <col min="14596" max="14596" width="11.625" style="2" customWidth="1"/>
    <col min="14597" max="14848" width="9" style="2"/>
    <col min="14849" max="14849" width="5.125" style="2" customWidth="1"/>
    <col min="14850" max="14850" width="5.375" style="2" customWidth="1"/>
    <col min="14851" max="14851" width="28.625" style="2" customWidth="1"/>
    <col min="14852" max="14852" width="11.625" style="2" customWidth="1"/>
    <col min="14853" max="15104" width="9" style="2"/>
    <col min="15105" max="15105" width="5.125" style="2" customWidth="1"/>
    <col min="15106" max="15106" width="5.375" style="2" customWidth="1"/>
    <col min="15107" max="15107" width="28.625" style="2" customWidth="1"/>
    <col min="15108" max="15108" width="11.625" style="2" customWidth="1"/>
    <col min="15109" max="15360" width="9" style="2"/>
    <col min="15361" max="15361" width="5.125" style="2" customWidth="1"/>
    <col min="15362" max="15362" width="5.375" style="2" customWidth="1"/>
    <col min="15363" max="15363" width="28.625" style="2" customWidth="1"/>
    <col min="15364" max="15364" width="11.625" style="2" customWidth="1"/>
    <col min="15365" max="15616" width="9" style="2"/>
    <col min="15617" max="15617" width="5.125" style="2" customWidth="1"/>
    <col min="15618" max="15618" width="5.375" style="2" customWidth="1"/>
    <col min="15619" max="15619" width="28.625" style="2" customWidth="1"/>
    <col min="15620" max="15620" width="11.625" style="2" customWidth="1"/>
    <col min="15621" max="15872" width="9" style="2"/>
    <col min="15873" max="15873" width="5.125" style="2" customWidth="1"/>
    <col min="15874" max="15874" width="5.375" style="2" customWidth="1"/>
    <col min="15875" max="15875" width="28.625" style="2" customWidth="1"/>
    <col min="15876" max="15876" width="11.625" style="2" customWidth="1"/>
    <col min="15877" max="16128" width="9" style="2"/>
    <col min="16129" max="16129" width="5.125" style="2" customWidth="1"/>
    <col min="16130" max="16130" width="5.375" style="2" customWidth="1"/>
    <col min="16131" max="16131" width="28.625" style="2" customWidth="1"/>
    <col min="16132" max="16132" width="11.625" style="2" customWidth="1"/>
    <col min="16133" max="16384" width="9" style="2"/>
  </cols>
  <sheetData>
    <row r="1" spans="1:7">
      <c r="A1" s="4"/>
      <c r="B1" s="4"/>
      <c r="C1" s="4"/>
      <c r="D1" s="4"/>
      <c r="E1" s="4"/>
      <c r="F1" s="4"/>
    </row>
    <row r="2" spans="1:7" ht="30.6" customHeight="1">
      <c r="B2" s="5"/>
      <c r="C2" s="6" t="s">
        <v>23</v>
      </c>
      <c r="D2" s="6" t="s">
        <v>8</v>
      </c>
      <c r="E2" s="6" t="s">
        <v>22</v>
      </c>
      <c r="F2" s="6" t="s">
        <v>24</v>
      </c>
      <c r="G2" s="6"/>
    </row>
    <row r="3" spans="1:7" ht="17.100000000000001" customHeight="1">
      <c r="B3" s="7">
        <v>0</v>
      </c>
      <c r="C3" s="8" t="s">
        <v>25</v>
      </c>
      <c r="D3" s="9">
        <v>2</v>
      </c>
      <c r="E3" s="9">
        <v>6</v>
      </c>
      <c r="F3" s="10">
        <f t="shared" ref="F3:F14" si="0">SUM(D3:E3)</f>
        <v>8</v>
      </c>
      <c r="G3" s="11"/>
    </row>
    <row r="4" spans="1:7" ht="17.100000000000001" customHeight="1">
      <c r="B4" s="7">
        <v>1</v>
      </c>
      <c r="C4" s="8" t="s">
        <v>26</v>
      </c>
      <c r="D4" s="9">
        <v>3</v>
      </c>
      <c r="E4" s="9">
        <v>6</v>
      </c>
      <c r="F4" s="10">
        <f t="shared" si="0"/>
        <v>9</v>
      </c>
      <c r="G4" s="11"/>
    </row>
    <row r="5" spans="1:7" ht="17.100000000000001" customHeight="1">
      <c r="B5" s="7">
        <v>2</v>
      </c>
      <c r="C5" s="8" t="s">
        <v>27</v>
      </c>
      <c r="D5" s="9">
        <v>4</v>
      </c>
      <c r="E5" s="9">
        <v>6</v>
      </c>
      <c r="F5" s="10">
        <f t="shared" si="0"/>
        <v>10</v>
      </c>
      <c r="G5" s="11"/>
    </row>
    <row r="6" spans="1:7" ht="17.100000000000001" customHeight="1">
      <c r="B6" s="7">
        <v>3</v>
      </c>
      <c r="C6" s="8" t="s">
        <v>28</v>
      </c>
      <c r="D6" s="9">
        <v>5</v>
      </c>
      <c r="E6" s="9">
        <v>6</v>
      </c>
      <c r="F6" s="10">
        <f t="shared" si="0"/>
        <v>11</v>
      </c>
      <c r="G6" s="11"/>
    </row>
    <row r="7" spans="1:7" ht="17.100000000000001" customHeight="1">
      <c r="B7" s="7">
        <v>4</v>
      </c>
      <c r="C7" s="8" t="s">
        <v>29</v>
      </c>
      <c r="D7" s="9">
        <v>6</v>
      </c>
      <c r="E7" s="9">
        <v>6</v>
      </c>
      <c r="F7" s="10">
        <f t="shared" si="0"/>
        <v>12</v>
      </c>
      <c r="G7" s="11"/>
    </row>
    <row r="8" spans="1:7" ht="17.100000000000001" customHeight="1">
      <c r="B8" s="7">
        <v>5</v>
      </c>
      <c r="C8" s="8" t="s">
        <v>30</v>
      </c>
      <c r="D8" s="9">
        <v>7</v>
      </c>
      <c r="E8" s="9">
        <v>6</v>
      </c>
      <c r="F8" s="10">
        <f t="shared" si="0"/>
        <v>13</v>
      </c>
      <c r="G8" s="11"/>
    </row>
    <row r="9" spans="1:7" ht="17.100000000000001" customHeight="1">
      <c r="B9" s="7">
        <v>6</v>
      </c>
      <c r="C9" s="8" t="s">
        <v>31</v>
      </c>
      <c r="D9" s="9">
        <v>8</v>
      </c>
      <c r="E9" s="9">
        <v>6</v>
      </c>
      <c r="F9" s="10">
        <f t="shared" si="0"/>
        <v>14</v>
      </c>
      <c r="G9" s="11"/>
    </row>
    <row r="10" spans="1:7" ht="17.100000000000001" customHeight="1">
      <c r="B10" s="7">
        <v>7</v>
      </c>
      <c r="C10" s="8" t="s">
        <v>32</v>
      </c>
      <c r="D10" s="9">
        <v>9</v>
      </c>
      <c r="E10" s="9">
        <v>6</v>
      </c>
      <c r="F10" s="10">
        <f t="shared" si="0"/>
        <v>15</v>
      </c>
      <c r="G10" s="11"/>
    </row>
    <row r="11" spans="1:7" ht="17.100000000000001" customHeight="1">
      <c r="B11" s="7">
        <v>8</v>
      </c>
      <c r="C11" s="8" t="s">
        <v>33</v>
      </c>
      <c r="D11" s="9">
        <v>10</v>
      </c>
      <c r="E11" s="9">
        <v>6</v>
      </c>
      <c r="F11" s="10">
        <f t="shared" si="0"/>
        <v>16</v>
      </c>
      <c r="G11" s="11"/>
    </row>
    <row r="12" spans="1:7" ht="17.100000000000001" customHeight="1">
      <c r="B12" s="7">
        <v>9</v>
      </c>
      <c r="C12" s="8" t="s">
        <v>34</v>
      </c>
      <c r="D12" s="9">
        <v>11</v>
      </c>
      <c r="E12" s="9">
        <v>6</v>
      </c>
      <c r="F12" s="10">
        <f t="shared" si="0"/>
        <v>17</v>
      </c>
      <c r="G12" s="11"/>
    </row>
    <row r="13" spans="1:7" ht="17.100000000000001" customHeight="1">
      <c r="B13" s="7">
        <v>10</v>
      </c>
      <c r="C13" s="8" t="s">
        <v>35</v>
      </c>
      <c r="D13" s="9">
        <v>12</v>
      </c>
      <c r="E13" s="9">
        <v>6</v>
      </c>
      <c r="F13" s="10">
        <f t="shared" si="0"/>
        <v>18</v>
      </c>
      <c r="G13" s="11"/>
    </row>
    <row r="14" spans="1:7">
      <c r="B14" s="7">
        <v>11</v>
      </c>
      <c r="C14" s="8" t="s">
        <v>136</v>
      </c>
      <c r="D14" s="9">
        <v>12</v>
      </c>
      <c r="E14" s="9">
        <v>7</v>
      </c>
      <c r="F14" s="10">
        <f t="shared" si="0"/>
        <v>19</v>
      </c>
      <c r="G14" s="11"/>
    </row>
    <row r="15" spans="1:7">
      <c r="C15" s="8"/>
      <c r="D15" s="7"/>
      <c r="E15" s="7"/>
    </row>
  </sheetData>
  <sheetProtection password="EE69" sheet="1" objects="1" scenarios="1"/>
  <phoneticPr fontId="1"/>
  <pageMargins left="0.70866141732283472" right="0.70866141732283472" top="0.74803149606299213" bottom="0.74803149606299213" header="0.31496062992125984" footer="0.31496062992125984"/>
  <pageSetup paperSize="9" scale="8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F0DFF-6277-43A5-8B24-1584E141F039}">
  <sheetPr>
    <tabColor theme="1"/>
  </sheetPr>
  <dimension ref="A1:CA27"/>
  <sheetViews>
    <sheetView workbookViewId="0"/>
  </sheetViews>
  <sheetFormatPr defaultColWidth="2.375" defaultRowHeight="12"/>
  <cols>
    <col min="1" max="2" width="2.375" style="178"/>
    <col min="3" max="3" width="3.5" style="178" bestFit="1" customWidth="1"/>
    <col min="4" max="7" width="2.375" style="178"/>
    <col min="8" max="8" width="7.625" style="178" bestFit="1" customWidth="1"/>
    <col min="9" max="9" width="2.375" style="178"/>
    <col min="10" max="10" width="2.5" style="178" customWidth="1"/>
    <col min="11" max="11" width="4.625" style="178" bestFit="1" customWidth="1"/>
    <col min="12" max="13" width="4.5" style="178" bestFit="1" customWidth="1"/>
    <col min="14" max="14" width="4.625" style="178" bestFit="1" customWidth="1"/>
    <col min="15" max="15" width="5.5" style="178" bestFit="1" customWidth="1"/>
    <col min="16" max="16" width="19.125" style="178" bestFit="1" customWidth="1"/>
    <col min="17" max="17" width="9.75" style="178" bestFit="1" customWidth="1"/>
    <col min="18" max="18" width="6.375" style="178" bestFit="1" customWidth="1"/>
    <col min="19" max="19" width="9.125" style="178" bestFit="1" customWidth="1"/>
    <col min="20" max="20" width="6.375" style="178" bestFit="1" customWidth="1"/>
    <col min="21" max="22" width="2.375" style="178"/>
    <col min="23" max="23" width="3.875" style="178" customWidth="1"/>
    <col min="24" max="55" width="2.375" style="178"/>
    <col min="56" max="79" width="2.5" style="178" customWidth="1"/>
    <col min="80" max="16384" width="2.375" style="178"/>
  </cols>
  <sheetData>
    <row r="1" spans="1:56" s="193" customFormat="1">
      <c r="A1" s="194"/>
      <c r="B1" s="194"/>
      <c r="C1" s="194"/>
      <c r="D1" s="194"/>
      <c r="E1" s="194"/>
      <c r="F1" s="194"/>
      <c r="G1" s="194"/>
      <c r="P1" s="211"/>
      <c r="Q1" s="212"/>
      <c r="R1" s="212"/>
      <c r="S1" s="212"/>
      <c r="T1" s="212"/>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row>
    <row r="2" spans="1:56" s="193" customFormat="1">
      <c r="P2" s="193" t="s">
        <v>184</v>
      </c>
      <c r="Q2" s="193">
        <v>2</v>
      </c>
      <c r="R2" s="193">
        <v>3</v>
      </c>
      <c r="S2" s="193">
        <v>4</v>
      </c>
    </row>
    <row r="3" spans="1:56" s="193" customFormat="1" ht="111.6" customHeight="1">
      <c r="A3" s="194"/>
      <c r="B3" s="194"/>
      <c r="C3" s="194"/>
      <c r="D3" s="194"/>
      <c r="E3" s="194"/>
      <c r="F3" s="194"/>
      <c r="G3" s="194"/>
      <c r="P3" s="195" t="s">
        <v>185</v>
      </c>
      <c r="Q3" s="207" t="s">
        <v>148</v>
      </c>
      <c r="R3" s="208" t="s">
        <v>188</v>
      </c>
      <c r="S3" s="208" t="s">
        <v>189</v>
      </c>
    </row>
    <row r="4" spans="1:56" s="193" customFormat="1">
      <c r="A4" s="194"/>
      <c r="B4" s="194"/>
      <c r="C4" s="194"/>
      <c r="D4" s="194"/>
      <c r="E4" s="194"/>
      <c r="F4" s="194"/>
      <c r="G4" s="194"/>
      <c r="P4" s="209" t="s">
        <v>186</v>
      </c>
      <c r="Q4" s="210">
        <v>14</v>
      </c>
      <c r="R4" s="210">
        <v>32</v>
      </c>
      <c r="S4" s="210">
        <v>43</v>
      </c>
      <c r="V4" s="649" t="s">
        <v>10</v>
      </c>
      <c r="W4" s="650"/>
      <c r="X4" s="650"/>
      <c r="Y4" s="650"/>
      <c r="Z4" s="650"/>
      <c r="AA4" s="650"/>
      <c r="AB4" s="650"/>
      <c r="AC4" s="650"/>
      <c r="AD4" s="650"/>
      <c r="AE4" s="650"/>
      <c r="AF4" s="655" t="s">
        <v>12</v>
      </c>
      <c r="AG4" s="655"/>
      <c r="AH4" s="655"/>
      <c r="AI4" s="655"/>
      <c r="AJ4" s="655"/>
      <c r="AK4" s="655"/>
      <c r="AL4" s="655"/>
      <c r="AM4" s="655"/>
      <c r="AN4" s="655"/>
      <c r="AO4" s="655"/>
      <c r="AP4" s="655"/>
      <c r="AQ4" s="655"/>
      <c r="AR4" s="655"/>
      <c r="AS4" s="655"/>
      <c r="AT4" s="655"/>
      <c r="AU4" s="655"/>
      <c r="AV4" s="655"/>
      <c r="AW4" s="655"/>
      <c r="AX4" s="655"/>
      <c r="AY4" s="655"/>
      <c r="AZ4" s="655"/>
      <c r="BA4" s="655"/>
      <c r="BB4" s="655"/>
      <c r="BC4" s="655"/>
    </row>
    <row r="5" spans="1:56" s="193" customFormat="1">
      <c r="P5" s="196" t="s">
        <v>94</v>
      </c>
      <c r="Q5" s="197">
        <f>VLOOKUP($P5,単価表,Q$4,FALSE)</f>
        <v>3.9</v>
      </c>
      <c r="R5" s="197" cm="1">
        <f t="array" ref="R5">INDEX(保育単価表!A:AF, 8, $R$4)</f>
        <v>41.8</v>
      </c>
      <c r="S5" s="197">
        <f t="shared" ref="S5" si="0">VLOOKUP($P5,単価表,S$4,FALSE)</f>
        <v>9.1999999999999993</v>
      </c>
      <c r="V5" s="651"/>
      <c r="W5" s="652"/>
      <c r="X5" s="652"/>
      <c r="Y5" s="652"/>
      <c r="Z5" s="652"/>
      <c r="AA5" s="652"/>
      <c r="AB5" s="652"/>
      <c r="AC5" s="652"/>
      <c r="AD5" s="652"/>
      <c r="AE5" s="652"/>
      <c r="AF5" s="655"/>
      <c r="AG5" s="655"/>
      <c r="AH5" s="655"/>
      <c r="AI5" s="655"/>
      <c r="AJ5" s="655"/>
      <c r="AK5" s="655"/>
      <c r="AL5" s="655"/>
      <c r="AM5" s="655"/>
      <c r="AN5" s="655"/>
      <c r="AO5" s="655"/>
      <c r="AP5" s="655"/>
      <c r="AQ5" s="655"/>
      <c r="AR5" s="655"/>
      <c r="AS5" s="655"/>
      <c r="AT5" s="655"/>
      <c r="AU5" s="655"/>
      <c r="AV5" s="655"/>
      <c r="AW5" s="655"/>
      <c r="AX5" s="655"/>
      <c r="AY5" s="655"/>
      <c r="AZ5" s="655"/>
      <c r="BA5" s="655"/>
      <c r="BB5" s="655"/>
      <c r="BC5" s="655"/>
    </row>
    <row r="6" spans="1:56" s="193" customFormat="1">
      <c r="P6" s="198" t="s">
        <v>187</v>
      </c>
      <c r="Q6" s="199">
        <f>Q5</f>
        <v>3.9</v>
      </c>
      <c r="R6" s="197" cm="1">
        <f t="array" ref="R6">INDEX(保育単価表!A:AF, 10, $R$4)</f>
        <v>23</v>
      </c>
      <c r="S6" s="199">
        <f>S5</f>
        <v>9.1999999999999993</v>
      </c>
      <c r="V6" s="651"/>
      <c r="W6" s="652"/>
      <c r="X6" s="652"/>
      <c r="Y6" s="652"/>
      <c r="Z6" s="652"/>
      <c r="AA6" s="652"/>
      <c r="AB6" s="652"/>
      <c r="AC6" s="652"/>
      <c r="AD6" s="652"/>
      <c r="AE6" s="652"/>
      <c r="AF6" s="656" t="s">
        <v>4</v>
      </c>
      <c r="AG6" s="657"/>
      <c r="AH6" s="657"/>
      <c r="AI6" s="657"/>
      <c r="AJ6" s="656" t="s">
        <v>54</v>
      </c>
      <c r="AK6" s="657"/>
      <c r="AL6" s="657"/>
      <c r="AM6" s="657"/>
      <c r="AN6" s="656" t="s">
        <v>3</v>
      </c>
      <c r="AO6" s="657"/>
      <c r="AP6" s="657"/>
      <c r="AQ6" s="658"/>
      <c r="AR6" s="656" t="s">
        <v>55</v>
      </c>
      <c r="AS6" s="657"/>
      <c r="AT6" s="657"/>
      <c r="AU6" s="658"/>
      <c r="AV6" s="656" t="s">
        <v>57</v>
      </c>
      <c r="AW6" s="657"/>
      <c r="AX6" s="657"/>
      <c r="AY6" s="658"/>
      <c r="AZ6" s="656" t="s">
        <v>56</v>
      </c>
      <c r="BA6" s="657"/>
      <c r="BB6" s="657"/>
      <c r="BC6" s="658"/>
    </row>
    <row r="7" spans="1:56" ht="12.75" thickBot="1">
      <c r="V7" s="653"/>
      <c r="W7" s="654"/>
      <c r="X7" s="654"/>
      <c r="Y7" s="654"/>
      <c r="Z7" s="654"/>
      <c r="AA7" s="654"/>
      <c r="AB7" s="654"/>
      <c r="AC7" s="654"/>
      <c r="AD7" s="654"/>
      <c r="AE7" s="654"/>
      <c r="AF7" s="659" t="s">
        <v>13</v>
      </c>
      <c r="AG7" s="660"/>
      <c r="AH7" s="661" t="s">
        <v>14</v>
      </c>
      <c r="AI7" s="662"/>
      <c r="AJ7" s="659" t="s">
        <v>13</v>
      </c>
      <c r="AK7" s="660"/>
      <c r="AL7" s="661" t="s">
        <v>14</v>
      </c>
      <c r="AM7" s="662"/>
      <c r="AN7" s="659" t="s">
        <v>13</v>
      </c>
      <c r="AO7" s="660"/>
      <c r="AP7" s="661" t="s">
        <v>14</v>
      </c>
      <c r="AQ7" s="662"/>
      <c r="AR7" s="659" t="s">
        <v>13</v>
      </c>
      <c r="AS7" s="660"/>
      <c r="AT7" s="661" t="s">
        <v>14</v>
      </c>
      <c r="AU7" s="662"/>
      <c r="AV7" s="659" t="s">
        <v>13</v>
      </c>
      <c r="AW7" s="660"/>
      <c r="AX7" s="661" t="s">
        <v>14</v>
      </c>
      <c r="AY7" s="662"/>
      <c r="AZ7" s="659" t="s">
        <v>13</v>
      </c>
      <c r="BA7" s="660"/>
      <c r="BB7" s="661" t="s">
        <v>14</v>
      </c>
      <c r="BC7" s="662"/>
    </row>
    <row r="8" spans="1:56">
      <c r="V8" s="675" t="s">
        <v>17</v>
      </c>
      <c r="W8" s="676" t="s">
        <v>18</v>
      </c>
      <c r="X8" s="677" t="s">
        <v>146</v>
      </c>
      <c r="Y8" s="678"/>
      <c r="Z8" s="678"/>
      <c r="AA8" s="678"/>
      <c r="AB8" s="678"/>
      <c r="AC8" s="678"/>
      <c r="AD8" s="678"/>
      <c r="AE8" s="678"/>
      <c r="AF8" s="679" t="e">
        <f>IF(②積算表!$K35="○",②積算表!M35*VLOOKUP(②積算表!$AE$16,加算率C,2,0),0)</f>
        <v>#N/A</v>
      </c>
      <c r="AG8" s="664"/>
      <c r="AH8" s="665" t="e">
        <f>IF(②積算表!$K35="○",②積算表!O35*VLOOKUP(②積算表!$AE$16,加算率C,2,0),0)</f>
        <v>#N/A</v>
      </c>
      <c r="AI8" s="666"/>
      <c r="AJ8" s="663" t="e">
        <f>IF(②積算表!$K35="○",②積算表!Q35*VLOOKUP(②積算表!$AE$16,加算率C,2,0),0)</f>
        <v>#N/A</v>
      </c>
      <c r="AK8" s="664"/>
      <c r="AL8" s="665" t="e">
        <f>IF(②積算表!$K35="○",②積算表!S35*VLOOKUP(②積算表!$AE$16,加算率C,2,0),0)</f>
        <v>#N/A</v>
      </c>
      <c r="AM8" s="666"/>
      <c r="AN8" s="663" t="e">
        <f>IF(②積算表!$K35="○",②積算表!U35*VLOOKUP(②積算表!$AE$16,加算率C,2,0),0)</f>
        <v>#N/A</v>
      </c>
      <c r="AO8" s="664"/>
      <c r="AP8" s="665" t="e">
        <f>IF(②積算表!$K35="○",②積算表!W35*VLOOKUP(②積算表!$AE$16,加算率C,2,0),0)</f>
        <v>#N/A</v>
      </c>
      <c r="AQ8" s="666"/>
      <c r="AR8" s="663" t="e">
        <f>IF(②積算表!$K35="○",②積算表!Y35*VLOOKUP(②積算表!$AE$16,加算率C,2,0),0)</f>
        <v>#N/A</v>
      </c>
      <c r="AS8" s="664"/>
      <c r="AT8" s="665" t="e">
        <f>IF(②積算表!$K35="○",②積算表!AA35*VLOOKUP(②積算表!$AE$16,加算率C,2,0),0)</f>
        <v>#N/A</v>
      </c>
      <c r="AU8" s="666"/>
      <c r="AV8" s="663" t="e">
        <f>IF(②積算表!$K35="○",②積算表!AC35*VLOOKUP(②積算表!$AE$16,加算率C,2,0),0)</f>
        <v>#N/A</v>
      </c>
      <c r="AW8" s="664"/>
      <c r="AX8" s="665" t="e">
        <f>IF(②積算表!$K35="○",②積算表!AE35*VLOOKUP(②積算表!$AE$16,加算率C,2,0),0)</f>
        <v>#N/A</v>
      </c>
      <c r="AY8" s="666"/>
      <c r="AZ8" s="663" t="e">
        <f>IF(②積算表!$K35="○",②積算表!AG35*VLOOKUP(②積算表!$AE$16,加算率C,2,0),0)</f>
        <v>#N/A</v>
      </c>
      <c r="BA8" s="664"/>
      <c r="BB8" s="665" t="e">
        <f>IF(②積算表!$K35="○",②積算表!AI35*VLOOKUP(②積算表!$AE$16,加算率C,2,0),0)</f>
        <v>#N/A</v>
      </c>
      <c r="BC8" s="697"/>
    </row>
    <row r="9" spans="1:56">
      <c r="V9" s="675"/>
      <c r="W9" s="676"/>
      <c r="X9" s="200" t="s">
        <v>96</v>
      </c>
      <c r="Y9" s="200"/>
      <c r="Z9" s="200"/>
      <c r="AA9" s="200"/>
      <c r="AB9" s="200"/>
      <c r="AC9" s="200"/>
      <c r="AD9" s="200"/>
      <c r="AE9" s="200"/>
      <c r="AF9" s="667"/>
      <c r="AG9" s="668"/>
      <c r="AH9" s="668"/>
      <c r="AI9" s="669"/>
      <c r="AJ9" s="670"/>
      <c r="AK9" s="668"/>
      <c r="AL9" s="668"/>
      <c r="AM9" s="669"/>
      <c r="AN9" s="670"/>
      <c r="AO9" s="668"/>
      <c r="AP9" s="668"/>
      <c r="AQ9" s="669"/>
      <c r="AR9" s="670"/>
      <c r="AS9" s="668"/>
      <c r="AT9" s="668"/>
      <c r="AU9" s="669"/>
      <c r="AV9" s="670"/>
      <c r="AW9" s="668"/>
      <c r="AX9" s="668"/>
      <c r="AY9" s="669"/>
      <c r="AZ9" s="670"/>
      <c r="BA9" s="668"/>
      <c r="BB9" s="668"/>
      <c r="BC9" s="696"/>
    </row>
    <row r="10" spans="1:56">
      <c r="V10" s="675"/>
      <c r="W10" s="676"/>
      <c r="X10" s="200" t="s">
        <v>99</v>
      </c>
      <c r="Y10" s="200"/>
      <c r="Z10" s="200"/>
      <c r="AA10" s="200"/>
      <c r="AB10" s="200"/>
      <c r="AC10" s="200"/>
      <c r="AD10" s="200"/>
      <c r="AE10" s="200"/>
      <c r="AF10" s="702">
        <f>IF(②積算表!$K37="○",②積算表!M37*VLOOKUP(②積算表!$AE$16,加算率C,3,0),0)</f>
        <v>0</v>
      </c>
      <c r="AG10" s="672"/>
      <c r="AH10" s="673">
        <f>IF(②積算表!$K37="○",②積算表!O37*VLOOKUP(②積算表!$AE$16,加算率C,3,0),0)</f>
        <v>0</v>
      </c>
      <c r="AI10" s="674"/>
      <c r="AJ10" s="671">
        <f>IF(②積算表!$K37="○",②積算表!Q37*VLOOKUP(②積算表!$AE$16,加算率C,3,0),0)</f>
        <v>0</v>
      </c>
      <c r="AK10" s="672"/>
      <c r="AL10" s="673">
        <f>IF(②積算表!$K37="○",②積算表!S37*VLOOKUP(②積算表!$AE$16,加算率C,3,0),0)</f>
        <v>0</v>
      </c>
      <c r="AM10" s="674"/>
      <c r="AN10" s="671">
        <f>IF(②積算表!$K37="○",②積算表!U37*VLOOKUP(②積算表!$AE$16,加算率C,3,0),0)</f>
        <v>0</v>
      </c>
      <c r="AO10" s="672"/>
      <c r="AP10" s="673">
        <f>IF(②積算表!$K37="○",②積算表!W37*VLOOKUP(②積算表!$AE$16,加算率C,3,0),0)</f>
        <v>0</v>
      </c>
      <c r="AQ10" s="674"/>
      <c r="AR10" s="671">
        <f>IF(②積算表!$K37="○",②積算表!Y37*VLOOKUP(②積算表!$AE$16,加算率C,3,0),0)</f>
        <v>0</v>
      </c>
      <c r="AS10" s="672"/>
      <c r="AT10" s="673">
        <f>IF(②積算表!$K37="○",②積算表!AA37*VLOOKUP(②積算表!$AE$16,加算率C,3,0),0)</f>
        <v>0</v>
      </c>
      <c r="AU10" s="674"/>
      <c r="AV10" s="671">
        <f>IF(②積算表!$K37="○",②積算表!AC37*VLOOKUP(②積算表!$AE$16,加算率C,3,0),0)</f>
        <v>0</v>
      </c>
      <c r="AW10" s="672"/>
      <c r="AX10" s="673">
        <f>IF(②積算表!$K37="○",②積算表!AE37*VLOOKUP(②積算表!$AE$16,加算率C,3,0),0)</f>
        <v>0</v>
      </c>
      <c r="AY10" s="674"/>
      <c r="AZ10" s="671">
        <f>IF(②積算表!$K37="○",②積算表!AG37*VLOOKUP(②積算表!$AE$16,加算率C,3,0),0)</f>
        <v>0</v>
      </c>
      <c r="BA10" s="672"/>
      <c r="BB10" s="673">
        <f>IF(②積算表!$K37="○",②積算表!AI37*VLOOKUP(②積算表!$AE$16,加算率C,3,0),0)</f>
        <v>0</v>
      </c>
      <c r="BC10" s="698"/>
    </row>
    <row r="11" spans="1:56" ht="12.75" thickBot="1">
      <c r="V11" s="675"/>
      <c r="W11" s="676"/>
      <c r="X11" s="201" t="s">
        <v>58</v>
      </c>
      <c r="Y11" s="202"/>
      <c r="Z11" s="202"/>
      <c r="AA11" s="202"/>
      <c r="AB11" s="202"/>
      <c r="AC11" s="202"/>
      <c r="AD11" s="202"/>
      <c r="AE11" s="202"/>
      <c r="AF11" s="685"/>
      <c r="AG11" s="686"/>
      <c r="AH11" s="686"/>
      <c r="AI11" s="687"/>
      <c r="AJ11" s="688">
        <f>IF(②積算表!$K38="○",②積算表!Q38*VLOOKUP(②積算表!$AE$16,加算率C,4,0),0)</f>
        <v>0</v>
      </c>
      <c r="AK11" s="689"/>
      <c r="AL11" s="689">
        <f>IF(②積算表!$K38="○",②積算表!S38*VLOOKUP(②積算表!$AE$16,加算率C,4,0),0)</f>
        <v>0</v>
      </c>
      <c r="AM11" s="690"/>
      <c r="AN11" s="691"/>
      <c r="AO11" s="692"/>
      <c r="AP11" s="687"/>
      <c r="AQ11" s="693"/>
      <c r="AR11" s="688">
        <f>IF(②積算表!$K38="○",②積算表!Y38*VLOOKUP(②積算表!$AE$16,加算率C,4,0),0)</f>
        <v>0</v>
      </c>
      <c r="AS11" s="689"/>
      <c r="AT11" s="689">
        <f>IF(②積算表!$K38="○",②積算表!AA38*VLOOKUP(②積算表!$AE$16,加算率C,4,0),0)</f>
        <v>0</v>
      </c>
      <c r="AU11" s="690"/>
      <c r="AV11" s="691"/>
      <c r="AW11" s="692"/>
      <c r="AX11" s="687"/>
      <c r="AY11" s="693"/>
      <c r="AZ11" s="688">
        <f>IF(②積算表!$K38="○",②積算表!AG38*VLOOKUP(②積算表!$AE$16,加算率C,4,0),0)</f>
        <v>0</v>
      </c>
      <c r="BA11" s="689"/>
      <c r="BB11" s="700">
        <f>IF(②積算表!$K38="○",②積算表!AI38*VLOOKUP(②積算表!$AE$16,加算率C,4,0),0)</f>
        <v>0</v>
      </c>
      <c r="BC11" s="701"/>
    </row>
    <row r="12" spans="1:56" ht="13.5" thickTop="1" thickBot="1">
      <c r="V12" s="675"/>
      <c r="W12" s="676"/>
      <c r="X12" s="203"/>
      <c r="Y12" s="203"/>
      <c r="Z12" s="203"/>
      <c r="AA12" s="203"/>
      <c r="AB12" s="204"/>
      <c r="AC12" s="203"/>
      <c r="AD12" s="203"/>
      <c r="AE12" s="204"/>
      <c r="AF12" s="680" t="e">
        <f>SUM(AF8:AG11)</f>
        <v>#N/A</v>
      </c>
      <c r="AG12" s="681"/>
      <c r="AH12" s="682" t="e">
        <f>SUM(AH8:AI11)</f>
        <v>#N/A</v>
      </c>
      <c r="AI12" s="683"/>
      <c r="AJ12" s="684" t="e">
        <f>SUM(AJ8:AK11)</f>
        <v>#N/A</v>
      </c>
      <c r="AK12" s="681"/>
      <c r="AL12" s="682" t="e">
        <f>SUM(AL8:AM11)</f>
        <v>#N/A</v>
      </c>
      <c r="AM12" s="683"/>
      <c r="AN12" s="684" t="e">
        <f>SUM(AN8:AO11)</f>
        <v>#N/A</v>
      </c>
      <c r="AO12" s="681"/>
      <c r="AP12" s="682" t="e">
        <f>SUM(AP8:AQ11)</f>
        <v>#N/A</v>
      </c>
      <c r="AQ12" s="683"/>
      <c r="AR12" s="684" t="e">
        <f>SUM(AR8:AS11)</f>
        <v>#N/A</v>
      </c>
      <c r="AS12" s="681"/>
      <c r="AT12" s="682" t="e">
        <f>SUM(AT8:AU11)</f>
        <v>#N/A</v>
      </c>
      <c r="AU12" s="683"/>
      <c r="AV12" s="684" t="e">
        <f>SUM(AV8:AW11)</f>
        <v>#N/A</v>
      </c>
      <c r="AW12" s="681"/>
      <c r="AX12" s="682" t="e">
        <f>SUM(AX8:AY11)</f>
        <v>#N/A</v>
      </c>
      <c r="AY12" s="683"/>
      <c r="AZ12" s="684" t="e">
        <f>SUM(AZ8:BA11)</f>
        <v>#N/A</v>
      </c>
      <c r="BA12" s="681"/>
      <c r="BB12" s="682" t="e">
        <f>SUM(BB8:BC11)</f>
        <v>#N/A</v>
      </c>
      <c r="BC12" s="699"/>
    </row>
    <row r="13" spans="1:56" ht="12.75" thickBot="1">
      <c r="B13" s="165" t="s">
        <v>181</v>
      </c>
      <c r="C13" s="166"/>
      <c r="D13" s="167"/>
      <c r="F13" s="179" t="s">
        <v>0</v>
      </c>
      <c r="G13" s="180"/>
      <c r="H13" s="167"/>
      <c r="J13" s="165" t="s">
        <v>124</v>
      </c>
      <c r="K13" s="166"/>
      <c r="L13" s="166"/>
      <c r="M13" s="167"/>
      <c r="V13" s="675"/>
      <c r="W13" s="703" t="s">
        <v>20</v>
      </c>
      <c r="X13" s="712" t="s">
        <v>119</v>
      </c>
      <c r="Y13" s="713"/>
      <c r="Z13" s="713"/>
      <c r="AA13" s="713"/>
      <c r="AB13" s="713"/>
      <c r="AC13" s="713"/>
      <c r="AD13" s="713"/>
      <c r="AE13" s="713"/>
      <c r="AF13" s="714">
        <f>-IF(AF$26=0,0,IF(AF$26&lt;10,INT(AF$26),ROUNDDOWN(AF$26,-1)))</f>
        <v>0</v>
      </c>
      <c r="AG13" s="715"/>
      <c r="AH13" s="716">
        <f t="shared" ref="AH13" si="1">-IF(AH$26=0,0,IF(AH$26&lt;10,INT(AH$26),ROUNDDOWN(AH$26,-1)))</f>
        <v>0</v>
      </c>
      <c r="AI13" s="717"/>
      <c r="AJ13" s="694">
        <f t="shared" ref="AJ13" si="2">-IF(AJ$26=0,0,IF(AJ$26&lt;10,INT(AJ$26),ROUNDDOWN(AJ$26,-1)))</f>
        <v>0</v>
      </c>
      <c r="AK13" s="695"/>
      <c r="AL13" s="716">
        <f t="shared" ref="AL13" si="3">-IF(AL$26=0,0,IF(AL$26&lt;10,INT(AL$26),ROUNDDOWN(AL$26,-1)))</f>
        <v>0</v>
      </c>
      <c r="AM13" s="717"/>
      <c r="AN13" s="694">
        <f t="shared" ref="AN13" si="4">-IF(AN$26=0,0,IF(AN$26&lt;10,INT(AN$26),ROUNDDOWN(AN$26,-1)))</f>
        <v>0</v>
      </c>
      <c r="AO13" s="695"/>
      <c r="AP13" s="716">
        <f t="shared" ref="AP13" si="5">-IF(AP$26=0,0,IF(AP$26&lt;10,INT(AP$26),ROUNDDOWN(AP$26,-1)))</f>
        <v>0</v>
      </c>
      <c r="AQ13" s="717"/>
      <c r="AR13" s="694">
        <f t="shared" ref="AR13" si="6">-IF(AR$26=0,0,IF(AR$26&lt;10,INT(AR$26),ROUNDDOWN(AR$26,-1)))</f>
        <v>0</v>
      </c>
      <c r="AS13" s="695"/>
      <c r="AT13" s="716">
        <f t="shared" ref="AT13" si="7">-IF(AT$26=0,0,IF(AT$26&lt;10,INT(AT$26),ROUNDDOWN(AT$26,-1)))</f>
        <v>0</v>
      </c>
      <c r="AU13" s="717"/>
      <c r="AV13" s="694">
        <f t="shared" ref="AV13" si="8">-IF(AV$26=0,0,IF(AV$26&lt;10,INT(AV$26),ROUNDDOWN(AV$26,-1)))</f>
        <v>0</v>
      </c>
      <c r="AW13" s="695"/>
      <c r="AX13" s="716">
        <f t="shared" ref="AX13" si="9">-IF(AX$26=0,0,IF(AX$26&lt;10,INT(AX$26),ROUNDDOWN(AX$26,-1)))</f>
        <v>0</v>
      </c>
      <c r="AY13" s="717"/>
      <c r="AZ13" s="694">
        <f t="shared" ref="AZ13" si="10">-IF(AZ$26=0,0,IF(AZ$26&lt;10,INT(AZ$26),ROUNDDOWN(AZ$26,-1)))</f>
        <v>0</v>
      </c>
      <c r="BA13" s="695"/>
      <c r="BB13" s="716">
        <f t="shared" ref="BB13" si="11">-IF(BB$26=0,0,IF(BB$26&lt;10,INT(BB$26),ROUNDDOWN(BB$26,-1)))</f>
        <v>0</v>
      </c>
      <c r="BC13" s="718"/>
    </row>
    <row r="14" spans="1:56" ht="13.5" thickTop="1" thickBot="1">
      <c r="B14" s="168"/>
      <c r="C14" s="169">
        <v>1</v>
      </c>
      <c r="D14" s="170"/>
      <c r="F14" s="168"/>
      <c r="G14" s="182">
        <v>1</v>
      </c>
      <c r="H14" s="183" t="s">
        <v>97</v>
      </c>
      <c r="J14" s="168"/>
      <c r="K14" s="188" t="s">
        <v>125</v>
      </c>
      <c r="L14" s="189">
        <f>保育単価表②!K19</f>
        <v>790</v>
      </c>
      <c r="M14" s="170">
        <f>保育単価表②!AA19</f>
        <v>8.4</v>
      </c>
      <c r="V14" s="675"/>
      <c r="W14" s="711"/>
      <c r="X14" s="719" t="s">
        <v>120</v>
      </c>
      <c r="Y14" s="720"/>
      <c r="Z14" s="720"/>
      <c r="AA14" s="720"/>
      <c r="AB14" s="720"/>
      <c r="AC14" s="720"/>
      <c r="AD14" s="720"/>
      <c r="AE14" s="720"/>
      <c r="AF14" s="680">
        <f>AF13</f>
        <v>0</v>
      </c>
      <c r="AG14" s="681"/>
      <c r="AH14" s="682">
        <f>AH13</f>
        <v>0</v>
      </c>
      <c r="AI14" s="683"/>
      <c r="AJ14" s="684">
        <f>AJ13</f>
        <v>0</v>
      </c>
      <c r="AK14" s="681"/>
      <c r="AL14" s="682">
        <f>AL13</f>
        <v>0</v>
      </c>
      <c r="AM14" s="683"/>
      <c r="AN14" s="684">
        <f>AN13</f>
        <v>0</v>
      </c>
      <c r="AO14" s="681"/>
      <c r="AP14" s="682">
        <f>AP13</f>
        <v>0</v>
      </c>
      <c r="AQ14" s="683"/>
      <c r="AR14" s="684">
        <f>AR13</f>
        <v>0</v>
      </c>
      <c r="AS14" s="681"/>
      <c r="AT14" s="682">
        <f>AT13</f>
        <v>0</v>
      </c>
      <c r="AU14" s="683"/>
      <c r="AV14" s="684">
        <f>AV13</f>
        <v>0</v>
      </c>
      <c r="AW14" s="681"/>
      <c r="AX14" s="682">
        <f>AX13</f>
        <v>0</v>
      </c>
      <c r="AY14" s="683"/>
      <c r="AZ14" s="684">
        <f>AZ13</f>
        <v>0</v>
      </c>
      <c r="BA14" s="681"/>
      <c r="BB14" s="682">
        <f>BB13</f>
        <v>0</v>
      </c>
      <c r="BC14" s="699"/>
    </row>
    <row r="15" spans="1:56" ht="12.75" thickBot="1">
      <c r="B15" s="168"/>
      <c r="C15" s="171">
        <v>2</v>
      </c>
      <c r="D15" s="172"/>
      <c r="F15" s="168"/>
      <c r="G15" s="184">
        <v>4</v>
      </c>
      <c r="H15" s="185" t="s">
        <v>98</v>
      </c>
      <c r="J15" s="168"/>
      <c r="K15" s="192" t="s">
        <v>182</v>
      </c>
      <c r="L15" s="187">
        <f>保育単価表②!L22</f>
        <v>500</v>
      </c>
      <c r="M15" s="181">
        <v>0</v>
      </c>
      <c r="V15" s="675"/>
      <c r="W15" s="703" t="s">
        <v>123</v>
      </c>
      <c r="X15" s="205" t="s">
        <v>121</v>
      </c>
      <c r="Y15" s="205"/>
      <c r="Z15" s="205"/>
      <c r="AA15" s="205"/>
      <c r="AB15" s="206"/>
      <c r="AC15" s="205"/>
      <c r="AD15" s="205"/>
      <c r="AE15" s="205"/>
      <c r="AF15" s="705">
        <f>IF(OR(②積算表!$K42="配置", ②積算表!$K42="兼務"), CHOOSE(IF(②積算表!$K42="配置", 1, 2), M14, M15)*②積算表!M42, 0)</f>
        <v>0</v>
      </c>
      <c r="AG15" s="706"/>
      <c r="AH15" s="706"/>
      <c r="AI15" s="706"/>
      <c r="AJ15" s="706"/>
      <c r="AK15" s="706"/>
      <c r="AL15" s="706"/>
      <c r="AM15" s="706"/>
      <c r="AN15" s="706"/>
      <c r="AO15" s="706"/>
      <c r="AP15" s="706"/>
      <c r="AQ15" s="706"/>
      <c r="AR15" s="706"/>
      <c r="AS15" s="706"/>
      <c r="AT15" s="706"/>
      <c r="AU15" s="706"/>
      <c r="AV15" s="706"/>
      <c r="AW15" s="706"/>
      <c r="AX15" s="706"/>
      <c r="AY15" s="706"/>
      <c r="AZ15" s="706"/>
      <c r="BA15" s="706"/>
      <c r="BB15" s="706"/>
      <c r="BC15" s="707"/>
    </row>
    <row r="16" spans="1:56" ht="13.5" thickTop="1" thickBot="1">
      <c r="B16" s="168"/>
      <c r="C16" s="171">
        <v>3</v>
      </c>
      <c r="D16" s="172"/>
      <c r="F16" s="168"/>
      <c r="G16" s="171"/>
      <c r="H16" s="172"/>
      <c r="J16" s="175"/>
      <c r="K16" s="190" t="s">
        <v>183</v>
      </c>
      <c r="L16" s="191"/>
      <c r="M16" s="177"/>
      <c r="V16" s="675"/>
      <c r="W16" s="704"/>
      <c r="X16" s="203"/>
      <c r="Y16" s="203"/>
      <c r="Z16" s="203"/>
      <c r="AA16" s="203"/>
      <c r="AB16" s="204"/>
      <c r="AC16" s="203"/>
      <c r="AD16" s="203"/>
      <c r="AE16" s="203"/>
      <c r="AF16" s="708">
        <f>SUM(AF15)</f>
        <v>0</v>
      </c>
      <c r="AG16" s="709"/>
      <c r="AH16" s="709"/>
      <c r="AI16" s="709"/>
      <c r="AJ16" s="709"/>
      <c r="AK16" s="709"/>
      <c r="AL16" s="709"/>
      <c r="AM16" s="709"/>
      <c r="AN16" s="709"/>
      <c r="AO16" s="709"/>
      <c r="AP16" s="709"/>
      <c r="AQ16" s="709"/>
      <c r="AR16" s="709"/>
      <c r="AS16" s="709"/>
      <c r="AT16" s="709"/>
      <c r="AU16" s="709"/>
      <c r="AV16" s="709"/>
      <c r="AW16" s="709"/>
      <c r="AX16" s="709"/>
      <c r="AY16" s="709"/>
      <c r="AZ16" s="709"/>
      <c r="BA16" s="709"/>
      <c r="BB16" s="709"/>
      <c r="BC16" s="710"/>
    </row>
    <row r="17" spans="2:79" ht="12.75" thickBot="1">
      <c r="B17" s="168"/>
      <c r="C17" s="171">
        <v>4</v>
      </c>
      <c r="D17" s="172"/>
      <c r="F17" s="168"/>
      <c r="G17" s="171"/>
      <c r="H17" s="172"/>
      <c r="V17" s="735" t="s">
        <v>126</v>
      </c>
      <c r="W17" s="736"/>
      <c r="X17" s="736"/>
      <c r="Y17" s="736"/>
      <c r="Z17" s="736"/>
      <c r="AA17" s="736"/>
      <c r="AB17" s="736"/>
      <c r="AC17" s="736"/>
      <c r="AD17" s="736"/>
      <c r="AE17" s="736"/>
      <c r="AF17" s="737" t="e">
        <f>AF12+AF14+$AF$16</f>
        <v>#N/A</v>
      </c>
      <c r="AG17" s="724"/>
      <c r="AH17" s="721" t="e">
        <f t="shared" ref="AH17" si="12">AH12+AH14+$AF$16</f>
        <v>#N/A</v>
      </c>
      <c r="AI17" s="722"/>
      <c r="AJ17" s="723" t="e">
        <f t="shared" ref="AJ17" si="13">AJ12+AJ14+$AF$16</f>
        <v>#N/A</v>
      </c>
      <c r="AK17" s="724"/>
      <c r="AL17" s="721" t="e">
        <f t="shared" ref="AL17" si="14">AL12+AL14+$AF$16</f>
        <v>#N/A</v>
      </c>
      <c r="AM17" s="722"/>
      <c r="AN17" s="723" t="e">
        <f t="shared" ref="AN17" si="15">AN12+AN14+$AF$16</f>
        <v>#N/A</v>
      </c>
      <c r="AO17" s="724"/>
      <c r="AP17" s="721" t="e">
        <f t="shared" ref="AP17" si="16">AP12+AP14+$AF$16</f>
        <v>#N/A</v>
      </c>
      <c r="AQ17" s="722"/>
      <c r="AR17" s="723" t="e">
        <f t="shared" ref="AR17" si="17">AR12+AR14+$AF$16</f>
        <v>#N/A</v>
      </c>
      <c r="AS17" s="724"/>
      <c r="AT17" s="721" t="e">
        <f t="shared" ref="AT17" si="18">AT12+AT14+$AF$16</f>
        <v>#N/A</v>
      </c>
      <c r="AU17" s="722"/>
      <c r="AV17" s="723" t="e">
        <f t="shared" ref="AV17" si="19">AV12+AV14+$AF$16</f>
        <v>#N/A</v>
      </c>
      <c r="AW17" s="724"/>
      <c r="AX17" s="721" t="e">
        <f t="shared" ref="AX17" si="20">AX12+AX14+$AF$16</f>
        <v>#N/A</v>
      </c>
      <c r="AY17" s="722"/>
      <c r="AZ17" s="723" t="e">
        <f t="shared" ref="AZ17" si="21">AZ12+AZ14+$AF$16</f>
        <v>#N/A</v>
      </c>
      <c r="BA17" s="724"/>
      <c r="BB17" s="721" t="e">
        <f t="shared" ref="BB17" si="22">BB12+BB14+$AF$16</f>
        <v>#N/A</v>
      </c>
      <c r="BC17" s="729"/>
    </row>
    <row r="18" spans="2:79" ht="12.75" thickBot="1">
      <c r="B18" s="168"/>
      <c r="C18" s="171">
        <v>5</v>
      </c>
      <c r="D18" s="172"/>
      <c r="F18" s="168"/>
      <c r="G18" s="171"/>
      <c r="H18" s="172"/>
      <c r="V18" s="725" t="s">
        <v>128</v>
      </c>
      <c r="W18" s="726"/>
      <c r="X18" s="726"/>
      <c r="Y18" s="726"/>
      <c r="Z18" s="726"/>
      <c r="AA18" s="726"/>
      <c r="AB18" s="726"/>
      <c r="AC18" s="726"/>
      <c r="AD18" s="726"/>
      <c r="AE18" s="726"/>
      <c r="AF18" s="730" t="e">
        <f>AF17*②積算表!M$34</f>
        <v>#N/A</v>
      </c>
      <c r="AG18" s="724"/>
      <c r="AH18" s="731" t="e">
        <f>AH17*②積算表!O$34</f>
        <v>#N/A</v>
      </c>
      <c r="AI18" s="732"/>
      <c r="AJ18" s="733" t="e">
        <f>AJ17*②積算表!Q$34</f>
        <v>#N/A</v>
      </c>
      <c r="AK18" s="734"/>
      <c r="AL18" s="731" t="e">
        <f>AL17*②積算表!S$34</f>
        <v>#N/A</v>
      </c>
      <c r="AM18" s="732"/>
      <c r="AN18" s="733" t="e">
        <f>AN17*②積算表!U$34</f>
        <v>#N/A</v>
      </c>
      <c r="AO18" s="734"/>
      <c r="AP18" s="731" t="e">
        <f>AP17*②積算表!W$34</f>
        <v>#N/A</v>
      </c>
      <c r="AQ18" s="732"/>
      <c r="AR18" s="733" t="e">
        <f>AR17*②積算表!Y$34</f>
        <v>#N/A</v>
      </c>
      <c r="AS18" s="734"/>
      <c r="AT18" s="731" t="e">
        <f>AT17*②積算表!AA$34</f>
        <v>#N/A</v>
      </c>
      <c r="AU18" s="732"/>
      <c r="AV18" s="733" t="e">
        <f>AV17*②積算表!AC$34</f>
        <v>#N/A</v>
      </c>
      <c r="AW18" s="734"/>
      <c r="AX18" s="731" t="e">
        <f>AX17*②積算表!AE$34</f>
        <v>#N/A</v>
      </c>
      <c r="AY18" s="732"/>
      <c r="AZ18" s="733" t="e">
        <f>AZ17*②積算表!AG$34</f>
        <v>#N/A</v>
      </c>
      <c r="BA18" s="734"/>
      <c r="BB18" s="731" t="e">
        <f>BB17*②積算表!AI$34</f>
        <v>#N/A</v>
      </c>
      <c r="BC18" s="710"/>
    </row>
    <row r="19" spans="2:79" ht="12.75" thickBot="1">
      <c r="B19" s="168"/>
      <c r="C19" s="171">
        <v>6</v>
      </c>
      <c r="D19" s="172"/>
      <c r="F19" s="168"/>
      <c r="G19" s="171"/>
      <c r="H19" s="172"/>
      <c r="V19" s="725" t="s">
        <v>21</v>
      </c>
      <c r="W19" s="726"/>
      <c r="X19" s="726"/>
      <c r="Y19" s="726"/>
      <c r="Z19" s="726"/>
      <c r="AA19" s="726"/>
      <c r="AB19" s="726"/>
      <c r="AC19" s="726"/>
      <c r="AD19" s="726"/>
      <c r="AE19" s="726"/>
      <c r="AF19" s="727" t="e">
        <f>SUM(AF18:BC18)</f>
        <v>#N/A</v>
      </c>
      <c r="AG19" s="727"/>
      <c r="AH19" s="727"/>
      <c r="AI19" s="727"/>
      <c r="AJ19" s="727"/>
      <c r="AK19" s="727"/>
      <c r="AL19" s="727"/>
      <c r="AM19" s="727"/>
      <c r="AN19" s="727"/>
      <c r="AO19" s="727"/>
      <c r="AP19" s="727"/>
      <c r="AQ19" s="727"/>
      <c r="AR19" s="727"/>
      <c r="AS19" s="727"/>
      <c r="AT19" s="727"/>
      <c r="AU19" s="727"/>
      <c r="AV19" s="727"/>
      <c r="AW19" s="727"/>
      <c r="AX19" s="727"/>
      <c r="AY19" s="727"/>
      <c r="AZ19" s="727"/>
      <c r="BA19" s="727"/>
      <c r="BB19" s="727"/>
      <c r="BC19" s="728"/>
    </row>
    <row r="20" spans="2:79">
      <c r="B20" s="168"/>
      <c r="C20" s="171">
        <v>7</v>
      </c>
      <c r="D20" s="172"/>
      <c r="F20" s="168"/>
      <c r="G20" s="171"/>
      <c r="H20" s="172"/>
    </row>
    <row r="21" spans="2:79">
      <c r="B21" s="168"/>
      <c r="C21" s="173">
        <v>8</v>
      </c>
      <c r="D21" s="172"/>
      <c r="F21" s="168"/>
      <c r="G21" s="171"/>
      <c r="H21" s="172"/>
    </row>
    <row r="22" spans="2:79" ht="12.75" thickBot="1">
      <c r="B22" s="168"/>
      <c r="C22" s="173">
        <v>9</v>
      </c>
      <c r="D22" s="172"/>
      <c r="F22" s="168"/>
      <c r="G22" s="171"/>
      <c r="H22" s="172"/>
      <c r="V22" s="178" t="s">
        <v>191</v>
      </c>
    </row>
    <row r="23" spans="2:79">
      <c r="B23" s="168"/>
      <c r="C23" s="174">
        <v>10</v>
      </c>
      <c r="D23" s="172"/>
      <c r="F23" s="168"/>
      <c r="G23" s="171"/>
      <c r="H23" s="172"/>
      <c r="V23" s="639" t="s">
        <v>193</v>
      </c>
      <c r="W23" s="640"/>
      <c r="X23" s="640"/>
      <c r="Y23" s="640"/>
      <c r="Z23" s="640"/>
      <c r="AA23" s="640"/>
      <c r="AB23" s="640"/>
      <c r="AC23" s="640"/>
      <c r="AD23" s="640"/>
      <c r="AE23" s="641"/>
      <c r="AF23" s="642" t="s">
        <v>194</v>
      </c>
      <c r="AG23" s="643"/>
      <c r="AH23" s="643"/>
      <c r="AI23" s="643"/>
      <c r="AJ23" s="643"/>
      <c r="AK23" s="643"/>
      <c r="AL23" s="643"/>
      <c r="AM23" s="643"/>
      <c r="AN23" s="643"/>
      <c r="AO23" s="643"/>
      <c r="AP23" s="643"/>
      <c r="AQ23" s="643"/>
      <c r="AR23" s="643"/>
      <c r="AS23" s="643"/>
      <c r="AT23" s="643"/>
      <c r="AU23" s="643"/>
      <c r="AV23" s="643"/>
      <c r="AW23" s="643"/>
      <c r="AX23" s="643"/>
      <c r="AY23" s="643"/>
      <c r="AZ23" s="643"/>
      <c r="BA23" s="643"/>
      <c r="BB23" s="643"/>
      <c r="BC23" s="643"/>
      <c r="BD23" s="626" t="s">
        <v>195</v>
      </c>
      <c r="BE23" s="627"/>
      <c r="BF23" s="627"/>
      <c r="BG23" s="627"/>
      <c r="BH23" s="627"/>
      <c r="BI23" s="627"/>
      <c r="BJ23" s="627"/>
      <c r="BK23" s="627"/>
      <c r="BL23" s="627"/>
      <c r="BM23" s="627"/>
      <c r="BN23" s="627"/>
      <c r="BO23" s="627"/>
      <c r="BP23" s="627"/>
      <c r="BQ23" s="627"/>
      <c r="BR23" s="627"/>
      <c r="BS23" s="627"/>
      <c r="BT23" s="627"/>
      <c r="BU23" s="627"/>
      <c r="BV23" s="627"/>
      <c r="BW23" s="627"/>
      <c r="BX23" s="627"/>
      <c r="BY23" s="627"/>
      <c r="BZ23" s="627"/>
      <c r="CA23" s="628"/>
    </row>
    <row r="24" spans="2:79">
      <c r="B24" s="168"/>
      <c r="C24" s="174">
        <v>11</v>
      </c>
      <c r="D24" s="172"/>
      <c r="F24" s="168"/>
      <c r="G24" s="171"/>
      <c r="H24" s="172"/>
      <c r="V24" s="618"/>
      <c r="W24" s="619"/>
      <c r="X24" s="619"/>
      <c r="Y24" s="620"/>
      <c r="Z24" s="629" t="s">
        <v>196</v>
      </c>
      <c r="AA24" s="630"/>
      <c r="AB24" s="630"/>
      <c r="AC24" s="630"/>
      <c r="AD24" s="630"/>
      <c r="AE24" s="631"/>
      <c r="AF24" s="615">
        <f>IF(②積算表!$K$40="○",IFERROR(②積算表!M$35 * IF(②積算表!$AE$16=設定値!$H$14,保育単価表!$BB$10,保育単価表!$BB$8),0)*②積算表!$M$21,0)*②積算表!M$34</f>
        <v>0</v>
      </c>
      <c r="AG24" s="616"/>
      <c r="AH24" s="613">
        <f>IF(②積算表!$K$40="○",IFERROR(②積算表!O$35 * IF(②積算表!$AE$16=設定値!$H$14,保育単価表!$BB$10,保育単価表!$BB$8),0)*②積算表!$M$21,0)*②積算表!O$34</f>
        <v>0</v>
      </c>
      <c r="AI24" s="614"/>
      <c r="AJ24" s="615">
        <f>IF(②積算表!$K$40="○",IFERROR(②積算表!Q$35 * IF(②積算表!$AE$16=設定値!$H$14,保育単価表!$BB$10,保育単価表!$BB$8),0)*②積算表!$M$21,0)*②積算表!Q$34</f>
        <v>0</v>
      </c>
      <c r="AK24" s="616"/>
      <c r="AL24" s="613">
        <f>IF(②積算表!$K$40="○",IFERROR(②積算表!S$35 * IF(②積算表!$AE$16=設定値!$H$14,保育単価表!$BB$10,保育単価表!$BB$8),0)*②積算表!$M$21,0)*②積算表!S$34</f>
        <v>0</v>
      </c>
      <c r="AM24" s="614"/>
      <c r="AN24" s="615">
        <f>IF(②積算表!$K$40="○",IFERROR(②積算表!U$35 * IF(②積算表!$AE$16=設定値!$H$14,保育単価表!$BB$10,保育単価表!$BB$8),0)*②積算表!$M$21,0)*②積算表!U$34</f>
        <v>0</v>
      </c>
      <c r="AO24" s="616"/>
      <c r="AP24" s="613">
        <f>IF(②積算表!$K$40="○",IFERROR(②積算表!W$35 * IF(②積算表!$AE$16=設定値!$H$14,保育単価表!$BB$10,保育単価表!$BB$8),0)*②積算表!$M$21,0)*②積算表!W$34</f>
        <v>0</v>
      </c>
      <c r="AQ24" s="614"/>
      <c r="AR24" s="615">
        <f>IF(②積算表!$K$40="○",IFERROR(②積算表!Y$35 * IF(②積算表!$AE$16=設定値!$H$14,保育単価表!$BB$10,保育単価表!$BB$8),0)*②積算表!$M$21,0)*②積算表!Y$34</f>
        <v>0</v>
      </c>
      <c r="AS24" s="616"/>
      <c r="AT24" s="613">
        <f>IF(②積算表!$K$40="○",IFERROR(②積算表!AA$35 * IF(②積算表!$AE$16=設定値!$H$14,保育単価表!$BB$10,保育単価表!$BB$8),0)*②積算表!$M$21,0)*②積算表!AA$34</f>
        <v>0</v>
      </c>
      <c r="AU24" s="614"/>
      <c r="AV24" s="615">
        <f>IF(②積算表!$K$40="○",IFERROR(②積算表!AC$35 * IF(②積算表!$AE$16=設定値!$H$14,保育単価表!$BB$10,保育単価表!$BB$8),0)*②積算表!$M$21,0)*②積算表!AC$34</f>
        <v>0</v>
      </c>
      <c r="AW24" s="616"/>
      <c r="AX24" s="613">
        <f>IF(②積算表!$K$40="○",IFERROR(②積算表!AE$35 * IF(②積算表!$AE$16=設定値!$H$14,保育単価表!$BB$10,保育単価表!$BB$8),0)*②積算表!$M$21,0)*②積算表!AE$34</f>
        <v>0</v>
      </c>
      <c r="AY24" s="614"/>
      <c r="AZ24" s="615">
        <f>IF(②積算表!$K$40="○",IFERROR(②積算表!AG$35 * IF(②積算表!$AE$16=設定値!$H$14,保育単価表!$BB$10,保育単価表!$BB$8),0)*②積算表!$M$21,0)*②積算表!AG$34</f>
        <v>0</v>
      </c>
      <c r="BA24" s="616"/>
      <c r="BB24" s="613">
        <f>IF(②積算表!$K$40="○",IFERROR(②積算表!AI$35 * IF(②積算表!$AE$16=設定値!$H$14,保育単価表!$BB$10,保育単価表!$BB$8),0)*②積算表!$M$21,0)*②積算表!AI$34</f>
        <v>0</v>
      </c>
      <c r="BC24" s="614"/>
      <c r="BD24" s="632">
        <f>-IF(AF$24=0,0,IF(AF$24&lt;10,INT(AF$24),ROUNDDOWN(AF$24,-1)))</f>
        <v>0</v>
      </c>
      <c r="BE24" s="633"/>
      <c r="BF24" s="613">
        <f t="shared" ref="BF24" si="23">-IF(AH$24=0,0,IF(AH$24&lt;10,INT(AH$24),ROUNDDOWN(AH$24,-1)))</f>
        <v>0</v>
      </c>
      <c r="BG24" s="614"/>
      <c r="BH24" s="615">
        <f t="shared" ref="BH24" si="24">-IF(AJ$24=0,0,IF(AJ$24&lt;10,INT(AJ$24),ROUNDDOWN(AJ$24,-1)))</f>
        <v>0</v>
      </c>
      <c r="BI24" s="616"/>
      <c r="BJ24" s="613">
        <f t="shared" ref="BJ24" si="25">-IF(AL$24=0,0,IF(AL$24&lt;10,INT(AL$24),ROUNDDOWN(AL$24,-1)))</f>
        <v>0</v>
      </c>
      <c r="BK24" s="614"/>
      <c r="BL24" s="615">
        <f t="shared" ref="BL24" si="26">-IF(AN$24=0,0,IF(AN$24&lt;10,INT(AN$24),ROUNDDOWN(AN$24,-1)))</f>
        <v>0</v>
      </c>
      <c r="BM24" s="616"/>
      <c r="BN24" s="613">
        <f t="shared" ref="BN24" si="27">-IF(AP$24=0,0,IF(AP$24&lt;10,INT(AP$24),ROUNDDOWN(AP$24,-1)))</f>
        <v>0</v>
      </c>
      <c r="BO24" s="614"/>
      <c r="BP24" s="615">
        <f t="shared" ref="BP24" si="28">-IF(AR$24=0,0,IF(AR$24&lt;10,INT(AR$24),ROUNDDOWN(AR$24,-1)))</f>
        <v>0</v>
      </c>
      <c r="BQ24" s="616"/>
      <c r="BR24" s="613">
        <f t="shared" ref="BR24" si="29">-IF(AT$24=0,0,IF(AT$24&lt;10,INT(AT$24),ROUNDDOWN(AT$24,-1)))</f>
        <v>0</v>
      </c>
      <c r="BS24" s="614"/>
      <c r="BT24" s="615">
        <f t="shared" ref="BT24" si="30">-IF(AV$24=0,0,IF(AV$24&lt;10,INT(AV$24),ROUNDDOWN(AV$24,-1)))</f>
        <v>0</v>
      </c>
      <c r="BU24" s="616"/>
      <c r="BV24" s="613">
        <f t="shared" ref="BV24" si="31">-IF(AX$24=0,0,IF(AX$24&lt;10,INT(AX$24),ROUNDDOWN(AX$24,-1)))</f>
        <v>0</v>
      </c>
      <c r="BW24" s="614"/>
      <c r="BX24" s="615">
        <f t="shared" ref="BX24" si="32">-IF(AZ$24=0,0,IF(AZ$24&lt;10,INT(AZ$24),ROUNDDOWN(AZ$24,-1)))</f>
        <v>0</v>
      </c>
      <c r="BY24" s="616"/>
      <c r="BZ24" s="613">
        <f t="shared" ref="BZ24" si="33">-IF(BB$24=0,0,IF(BB$24&lt;10,INT(BB$24),ROUNDDOWN(BB$24,-1)))</f>
        <v>0</v>
      </c>
      <c r="CA24" s="617"/>
    </row>
    <row r="25" spans="2:79">
      <c r="B25" s="175"/>
      <c r="C25" s="176">
        <v>12</v>
      </c>
      <c r="D25" s="177"/>
      <c r="F25" s="175"/>
      <c r="G25" s="186"/>
      <c r="H25" s="177"/>
      <c r="V25" s="618"/>
      <c r="W25" s="619"/>
      <c r="X25" s="619"/>
      <c r="Y25" s="620"/>
      <c r="Z25" s="621" t="s">
        <v>197</v>
      </c>
      <c r="AA25" s="622"/>
      <c r="AB25" s="622"/>
      <c r="AC25" s="622"/>
      <c r="AD25" s="622"/>
      <c r="AE25" s="623"/>
      <c r="AF25" s="597">
        <f>IF(②積算表!$K$40="○",IFERROR(②積算表!M$35 * IF(②積算表!$AE$16=設定値!$H$14,保育単価表!$BB$10,保育単価表!$BB$8),0)*②積算表!$S$21,0)*②積算表!M$34</f>
        <v>0</v>
      </c>
      <c r="AG25" s="598"/>
      <c r="AH25" s="595">
        <f>IF(②積算表!$K$40="○",IFERROR(②積算表!O$35 * IF(②積算表!$AE$16=設定値!$H$14,保育単価表!$BB$10,保育単価表!$BB$8),0)*②積算表!$S$21,0)*②積算表!O$34</f>
        <v>0</v>
      </c>
      <c r="AI25" s="596"/>
      <c r="AJ25" s="597">
        <f>IF(②積算表!$K$40="○",IFERROR(②積算表!Q$35 * IF(②積算表!$AE$16=設定値!$H$14,保育単価表!$BB$10,保育単価表!$BB$8),0)*②積算表!$S$21,0)*②積算表!Q$34</f>
        <v>0</v>
      </c>
      <c r="AK25" s="598"/>
      <c r="AL25" s="595">
        <f>IF(②積算表!$K$40="○",IFERROR(②積算表!S$35 * IF(②積算表!$AE$16=設定値!$H$14,保育単価表!$BB$10,保育単価表!$BB$8),0)*②積算表!$S$21,0)*②積算表!S$34</f>
        <v>0</v>
      </c>
      <c r="AM25" s="596"/>
      <c r="AN25" s="597">
        <f>IF(②積算表!$K$40="○",IFERROR(②積算表!U$35 * IF(②積算表!$AE$16=設定値!$H$14,保育単価表!$BB$10,保育単価表!$BB$8),0)*②積算表!$S$21,0)*②積算表!U$34</f>
        <v>0</v>
      </c>
      <c r="AO25" s="598"/>
      <c r="AP25" s="595">
        <f>IF(②積算表!$K$40="○",IFERROR(②積算表!W$35 * IF(②積算表!$AE$16=設定値!$H$14,保育単価表!$BB$10,保育単価表!$BB$8),0)*②積算表!$S$21,0)*②積算表!W$34</f>
        <v>0</v>
      </c>
      <c r="AQ25" s="596"/>
      <c r="AR25" s="597">
        <f>IF(②積算表!$K$40="○",IFERROR(②積算表!Y$35 * IF(②積算表!$AE$16=設定値!$H$14,保育単価表!$BB$10,保育単価表!$BB$8),0)*②積算表!$S$21,0)*②積算表!Y$34</f>
        <v>0</v>
      </c>
      <c r="AS25" s="598"/>
      <c r="AT25" s="595">
        <f>IF(②積算表!$K$40="○",IFERROR(②積算表!AA$35 * IF(②積算表!$AE$16=設定値!$H$14,保育単価表!$BB$10,保育単価表!$BB$8),0)*②積算表!$S$21,0)*②積算表!AA$34</f>
        <v>0</v>
      </c>
      <c r="AU25" s="596"/>
      <c r="AV25" s="597">
        <f>IF(②積算表!$K$40="○",IFERROR(②積算表!AC$35 * IF(②積算表!$AE$16=設定値!$H$14,保育単価表!$BB$10,保育単価表!$BB$8),0)*②積算表!$S$21,0)*②積算表!AC$34</f>
        <v>0</v>
      </c>
      <c r="AW25" s="598"/>
      <c r="AX25" s="595">
        <f>IF(②積算表!$K$40="○",IFERROR(②積算表!AE$35 * IF(②積算表!$AE$16=設定値!$H$14,保育単価表!$BB$10,保育単価表!$BB$8),0)*②積算表!$S$21,0)*②積算表!AE$34</f>
        <v>0</v>
      </c>
      <c r="AY25" s="596"/>
      <c r="AZ25" s="597">
        <f>IF(②積算表!$K$40="○",IFERROR(②積算表!AG$35 * IF(②積算表!$AE$16=設定値!$H$14,保育単価表!$BB$10,保育単価表!$BB$8),0)*②積算表!$S$21,0)*②積算表!AG$34</f>
        <v>0</v>
      </c>
      <c r="BA25" s="598"/>
      <c r="BB25" s="595">
        <f>IF(②積算表!$K$40="○",IFERROR(②積算表!AI$35 * IF(②積算表!$AE$16=設定値!$H$14,保育単価表!$BB$10,保育単価表!$BB$8),0)*②積算表!$S$21,0)*②積算表!AI$34</f>
        <v>0</v>
      </c>
      <c r="BC25" s="596"/>
      <c r="BD25" s="624">
        <f>-IF(AF$25=0,0,IF(AF$25&lt;10,INT(AF$25),ROUNDDOWN(AF$25,-1)))</f>
        <v>0</v>
      </c>
      <c r="BE25" s="625"/>
      <c r="BF25" s="595">
        <f t="shared" ref="BF25" si="34">-IF(AH$25=0,0,IF(AH$25&lt;10,INT(AH$25),ROUNDDOWN(AH$25,-1)))</f>
        <v>0</v>
      </c>
      <c r="BG25" s="596"/>
      <c r="BH25" s="597">
        <f t="shared" ref="BH25" si="35">-IF(AJ$25=0,0,IF(AJ$25&lt;10,INT(AJ$25),ROUNDDOWN(AJ$25,-1)))</f>
        <v>0</v>
      </c>
      <c r="BI25" s="598"/>
      <c r="BJ25" s="595">
        <f t="shared" ref="BJ25" si="36">-IF(AL$25=0,0,IF(AL$25&lt;10,INT(AL$25),ROUNDDOWN(AL$25,-1)))</f>
        <v>0</v>
      </c>
      <c r="BK25" s="596"/>
      <c r="BL25" s="597">
        <f t="shared" ref="BL25" si="37">-IF(AN$25=0,0,IF(AN$25&lt;10,INT(AN$25),ROUNDDOWN(AN$25,-1)))</f>
        <v>0</v>
      </c>
      <c r="BM25" s="598"/>
      <c r="BN25" s="595">
        <f t="shared" ref="BN25" si="38">-IF(AP$25=0,0,IF(AP$25&lt;10,INT(AP$25),ROUNDDOWN(AP$25,-1)))</f>
        <v>0</v>
      </c>
      <c r="BO25" s="596"/>
      <c r="BP25" s="597">
        <f t="shared" ref="BP25" si="39">-IF(AR$25=0,0,IF(AR$25&lt;10,INT(AR$25),ROUNDDOWN(AR$25,-1)))</f>
        <v>0</v>
      </c>
      <c r="BQ25" s="598"/>
      <c r="BR25" s="595">
        <f t="shared" ref="BR25" si="40">-IF(AT$25=0,0,IF(AT$25&lt;10,INT(AT$25),ROUNDDOWN(AT$25,-1)))</f>
        <v>0</v>
      </c>
      <c r="BS25" s="596"/>
      <c r="BT25" s="597">
        <f t="shared" ref="BT25" si="41">-IF(AV$25=0,0,IF(AV$25&lt;10,INT(AV$25),ROUNDDOWN(AV$25,-1)))</f>
        <v>0</v>
      </c>
      <c r="BU25" s="598"/>
      <c r="BV25" s="595">
        <f t="shared" ref="BV25" si="42">-IF(AX$25=0,0,IF(AX$25&lt;10,INT(AX$25),ROUNDDOWN(AX$25,-1)))</f>
        <v>0</v>
      </c>
      <c r="BW25" s="596"/>
      <c r="BX25" s="597">
        <f t="shared" ref="BX25" si="43">-IF(AZ$25=0,0,IF(AZ$25&lt;10,INT(AZ$25),ROUNDDOWN(AZ$25,-1)))</f>
        <v>0</v>
      </c>
      <c r="BY25" s="598"/>
      <c r="BZ25" s="595">
        <f t="shared" ref="BZ25" si="44">-IF(BB$25=0,0,IF(BB$25&lt;10,INT(BB$25),ROUNDDOWN(BB$25,-1)))</f>
        <v>0</v>
      </c>
      <c r="CA25" s="599"/>
    </row>
    <row r="26" spans="2:79" ht="12.75" thickBot="1">
      <c r="V26" s="600"/>
      <c r="W26" s="601"/>
      <c r="X26" s="601"/>
      <c r="Y26" s="602"/>
      <c r="Z26" s="603" t="s">
        <v>198</v>
      </c>
      <c r="AA26" s="604"/>
      <c r="AB26" s="604"/>
      <c r="AC26" s="604"/>
      <c r="AD26" s="604"/>
      <c r="AE26" s="605"/>
      <c r="AF26" s="606">
        <f>IF(②積算表!$K$40="○",IFERROR(AF8 * IF(②積算表!$AE$16=設定値!$H$14,保育単価表!$BB$10,保育単価表!$BB$8),0),0)</f>
        <v>0</v>
      </c>
      <c r="AG26" s="607"/>
      <c r="AH26" s="608">
        <f>IF(②積算表!$K$40="○",IFERROR(AH8 * IF(②積算表!$AE$16=設定値!$H$14,保育単価表!$BB$10,保育単価表!$BB$8),0),0)</f>
        <v>0</v>
      </c>
      <c r="AI26" s="609"/>
      <c r="AJ26" s="610">
        <f>IF(②積算表!$K$40="○",IFERROR(AJ8 * IF(②積算表!$AE$16=設定値!$H$14,保育単価表!$BB$10,保育単価表!$BB$8),0),0)</f>
        <v>0</v>
      </c>
      <c r="AK26" s="611"/>
      <c r="AL26" s="608">
        <f>IF(②積算表!$K$40="○",IFERROR(AL8 * IF(②積算表!$AE$16=設定値!$H$14,保育単価表!$BB$10,保育単価表!$BB$8),0),0)</f>
        <v>0</v>
      </c>
      <c r="AM26" s="609"/>
      <c r="AN26" s="610">
        <f>IF(②積算表!$K$40="○",IFERROR(AN8 * IF(②積算表!$AE$16=設定値!$H$14,保育単価表!$BB$10,保育単価表!$BB$8),0),0)</f>
        <v>0</v>
      </c>
      <c r="AO26" s="611"/>
      <c r="AP26" s="608">
        <f>IF(②積算表!$K$40="○",IFERROR(AP8 * IF(②積算表!$AE$16=設定値!$H$14,保育単価表!$BB$10,保育単価表!$BB$8),0),0)</f>
        <v>0</v>
      </c>
      <c r="AQ26" s="609"/>
      <c r="AR26" s="610">
        <f>IF(②積算表!$K$40="○",IFERROR(AR8 * IF(②積算表!$AE$16=設定値!$H$14,保育単価表!$BB$10,保育単価表!$BB$8),0),0)</f>
        <v>0</v>
      </c>
      <c r="AS26" s="611"/>
      <c r="AT26" s="608">
        <f>IF(②積算表!$K$40="○",IFERROR(AT8 * IF(②積算表!$AE$16=設定値!$H$14,保育単価表!$BB$10,保育単価表!$BB$8),0),0)</f>
        <v>0</v>
      </c>
      <c r="AU26" s="609"/>
      <c r="AV26" s="610">
        <f>IF(②積算表!$K$40="○",IFERROR(AV8 * IF(②積算表!$AE$16=設定値!$H$14,保育単価表!$BB$10,保育単価表!$BB$8),0),0)</f>
        <v>0</v>
      </c>
      <c r="AW26" s="611"/>
      <c r="AX26" s="608">
        <f>IF(②積算表!$K$40="○",IFERROR(AX8 * IF(②積算表!$AE$16=設定値!$H$14,保育単価表!$BB$10,保育単価表!$BB$8),0),0)</f>
        <v>0</v>
      </c>
      <c r="AY26" s="609"/>
      <c r="AZ26" s="610">
        <f>IF(②積算表!$K$40="○",IFERROR(AZ8 * IF(②積算表!$AE$16=設定値!$H$14,保育単価表!$BB$10,保育単価表!$BB$8),0),0)</f>
        <v>0</v>
      </c>
      <c r="BA26" s="611"/>
      <c r="BB26" s="608">
        <f>IF(②積算表!$K$40="○",IFERROR(BB8 * IF(②積算表!$AE$16=設定値!$H$14,保育単価表!$BB$10,保育単価表!$BB$8),0),0)</f>
        <v>0</v>
      </c>
      <c r="BC26" s="612"/>
      <c r="BD26" s="213"/>
      <c r="BE26" s="214"/>
      <c r="BF26" s="214"/>
      <c r="BG26" s="214"/>
      <c r="BH26" s="215"/>
      <c r="BI26" s="215"/>
      <c r="BJ26" s="215"/>
      <c r="BK26" s="215"/>
      <c r="BL26" s="215"/>
      <c r="BM26" s="215"/>
      <c r="BN26" s="215"/>
      <c r="BO26" s="215"/>
      <c r="BP26" s="215"/>
      <c r="BQ26" s="215"/>
      <c r="BR26" s="215"/>
      <c r="BS26" s="215"/>
      <c r="BT26" s="215"/>
      <c r="BU26" s="215"/>
      <c r="BV26" s="215"/>
      <c r="BW26" s="215"/>
      <c r="BX26" s="215"/>
      <c r="BY26" s="215"/>
      <c r="BZ26" s="215"/>
      <c r="CA26" s="216"/>
    </row>
    <row r="27" spans="2:79">
      <c r="V27" s="644" t="s">
        <v>190</v>
      </c>
      <c r="W27" s="645"/>
      <c r="X27" s="645"/>
      <c r="Y27" s="646"/>
      <c r="Z27" s="644" t="s">
        <v>192</v>
      </c>
      <c r="AA27" s="645"/>
      <c r="AB27" s="645"/>
      <c r="AC27" s="645"/>
      <c r="AD27" s="645"/>
      <c r="AE27" s="645"/>
      <c r="AF27" s="647">
        <f>IF(OR(②積算表!$K42="配置", ②積算表!$K42="兼務"), CHOOSE(IF(②積算表!$K42="配置", 1, 2), L14, L15)/SUM(②積算表!$M$34:$AJ$34), 0)</f>
        <v>0</v>
      </c>
      <c r="AG27" s="648"/>
      <c r="AH27" s="634"/>
      <c r="AI27" s="635"/>
      <c r="AJ27" s="636"/>
      <c r="AK27" s="634"/>
      <c r="AL27" s="634"/>
      <c r="AM27" s="637"/>
      <c r="AN27" s="638"/>
      <c r="AO27" s="634"/>
      <c r="AP27" s="634"/>
      <c r="AQ27" s="635"/>
      <c r="AR27" s="636"/>
      <c r="AS27" s="634"/>
      <c r="AT27" s="634"/>
      <c r="AU27" s="637"/>
      <c r="AV27" s="636"/>
      <c r="AW27" s="634"/>
      <c r="AX27" s="634"/>
      <c r="AY27" s="637"/>
      <c r="AZ27" s="636"/>
      <c r="BA27" s="634"/>
      <c r="BB27" s="634"/>
      <c r="BC27" s="637"/>
    </row>
  </sheetData>
  <sheetProtection algorithmName="SHA-512" hashValue="AzUYRQuzzvjXSnamdonInBwAeqoG9+Q24A6hjZBPYvqPLy94CpAk8GDfYsFz/OxUu1JF1B9cFp6lhx8QcXNpIA==" saltValue="4CGrsr6K2JqZojYEha5rWg==" spinCount="100000" sheet="1" objects="1" scenarios="1"/>
  <mergeCells count="224">
    <mergeCell ref="V19:AE19"/>
    <mergeCell ref="AF19:BC19"/>
    <mergeCell ref="AZ27:BA27"/>
    <mergeCell ref="BB27:BC27"/>
    <mergeCell ref="Z27:AE27"/>
    <mergeCell ref="AV17:AW17"/>
    <mergeCell ref="AX17:AY17"/>
    <mergeCell ref="AZ17:BA17"/>
    <mergeCell ref="BB17:BC17"/>
    <mergeCell ref="V18:AE18"/>
    <mergeCell ref="AF18:AG18"/>
    <mergeCell ref="AH18:AI18"/>
    <mergeCell ref="AJ18:AK18"/>
    <mergeCell ref="AL18:AM18"/>
    <mergeCell ref="AN18:AO18"/>
    <mergeCell ref="AP18:AQ18"/>
    <mergeCell ref="AR18:AS18"/>
    <mergeCell ref="AT18:AU18"/>
    <mergeCell ref="AV18:AW18"/>
    <mergeCell ref="AX18:AY18"/>
    <mergeCell ref="AZ18:BA18"/>
    <mergeCell ref="BB18:BC18"/>
    <mergeCell ref="V17:AE17"/>
    <mergeCell ref="AF17:AG17"/>
    <mergeCell ref="AH17:AI17"/>
    <mergeCell ref="AJ17:AK17"/>
    <mergeCell ref="AL17:AM17"/>
    <mergeCell ref="AN17:AO17"/>
    <mergeCell ref="AP17:AQ17"/>
    <mergeCell ref="AR17:AS17"/>
    <mergeCell ref="AT17:AU17"/>
    <mergeCell ref="AN14:AO14"/>
    <mergeCell ref="AP14:AQ14"/>
    <mergeCell ref="AR14:AS14"/>
    <mergeCell ref="AT14:AU14"/>
    <mergeCell ref="AJ14:AK14"/>
    <mergeCell ref="AL14:AM14"/>
    <mergeCell ref="AR12:AS12"/>
    <mergeCell ref="AT12:AU12"/>
    <mergeCell ref="AV14:AW14"/>
    <mergeCell ref="W15:W16"/>
    <mergeCell ref="AF15:BC15"/>
    <mergeCell ref="AF16:BC16"/>
    <mergeCell ref="AV12:AW12"/>
    <mergeCell ref="AX12:AY12"/>
    <mergeCell ref="AZ12:BA12"/>
    <mergeCell ref="BB12:BC12"/>
    <mergeCell ref="W13:W14"/>
    <mergeCell ref="X13:AE13"/>
    <mergeCell ref="AF13:AG13"/>
    <mergeCell ref="AH13:AI13"/>
    <mergeCell ref="AJ13:AK13"/>
    <mergeCell ref="AL13:AM13"/>
    <mergeCell ref="AN13:AO13"/>
    <mergeCell ref="AP13:AQ13"/>
    <mergeCell ref="AR13:AS13"/>
    <mergeCell ref="AT13:AU13"/>
    <mergeCell ref="AV13:AW13"/>
    <mergeCell ref="AX13:AY13"/>
    <mergeCell ref="BB13:BC13"/>
    <mergeCell ref="X14:AE14"/>
    <mergeCell ref="AR11:AS11"/>
    <mergeCell ref="AT11:AU11"/>
    <mergeCell ref="AV11:AW11"/>
    <mergeCell ref="AX11:AY11"/>
    <mergeCell ref="AZ11:BA11"/>
    <mergeCell ref="BB11:BC11"/>
    <mergeCell ref="AF10:AG10"/>
    <mergeCell ref="AH10:AI10"/>
    <mergeCell ref="AJ10:AK10"/>
    <mergeCell ref="AL10:AM10"/>
    <mergeCell ref="AN10:AO10"/>
    <mergeCell ref="AP10:AQ10"/>
    <mergeCell ref="AZ10:BA10"/>
    <mergeCell ref="AZ9:BA9"/>
    <mergeCell ref="AX14:AY14"/>
    <mergeCell ref="AZ14:BA14"/>
    <mergeCell ref="AZ13:BA13"/>
    <mergeCell ref="BB9:BC9"/>
    <mergeCell ref="AV8:AW8"/>
    <mergeCell ref="AX8:AY8"/>
    <mergeCell ref="AZ8:BA8"/>
    <mergeCell ref="BB8:BC8"/>
    <mergeCell ref="AV9:AW9"/>
    <mergeCell ref="AX9:AY9"/>
    <mergeCell ref="AV10:AW10"/>
    <mergeCell ref="AX10:AY10"/>
    <mergeCell ref="BB10:BC10"/>
    <mergeCell ref="BB14:BC14"/>
    <mergeCell ref="V8:V16"/>
    <mergeCell ref="W8:W12"/>
    <mergeCell ref="X8:AE8"/>
    <mergeCell ref="AF8:AG8"/>
    <mergeCell ref="AH8:AI8"/>
    <mergeCell ref="AJ8:AK8"/>
    <mergeCell ref="AL8:AM8"/>
    <mergeCell ref="AN8:AO8"/>
    <mergeCell ref="AP8:AQ8"/>
    <mergeCell ref="AF12:AG12"/>
    <mergeCell ref="AH12:AI12"/>
    <mergeCell ref="AJ12:AK12"/>
    <mergeCell ref="AL12:AM12"/>
    <mergeCell ref="AF11:AG11"/>
    <mergeCell ref="AH11:AI11"/>
    <mergeCell ref="AJ11:AK11"/>
    <mergeCell ref="AL11:AM11"/>
    <mergeCell ref="AN11:AO11"/>
    <mergeCell ref="AP11:AQ11"/>
    <mergeCell ref="AN12:AO12"/>
    <mergeCell ref="AP12:AQ12"/>
    <mergeCell ref="AF14:AG14"/>
    <mergeCell ref="AH14:AI14"/>
    <mergeCell ref="AR8:AS8"/>
    <mergeCell ref="AT8:AU8"/>
    <mergeCell ref="AF9:AG9"/>
    <mergeCell ref="AH9:AI9"/>
    <mergeCell ref="AJ9:AK9"/>
    <mergeCell ref="AR10:AS10"/>
    <mergeCell ref="AT10:AU10"/>
    <mergeCell ref="AL9:AM9"/>
    <mergeCell ref="AN9:AO9"/>
    <mergeCell ref="AP9:AQ9"/>
    <mergeCell ref="AR9:AS9"/>
    <mergeCell ref="AT9:AU9"/>
    <mergeCell ref="V4:AE7"/>
    <mergeCell ref="AF4:BC5"/>
    <mergeCell ref="AF6:AI6"/>
    <mergeCell ref="AJ6:AM6"/>
    <mergeCell ref="AN6:AQ6"/>
    <mergeCell ref="AR6:AU6"/>
    <mergeCell ref="AV6:AY6"/>
    <mergeCell ref="AZ6:BC6"/>
    <mergeCell ref="AF7:AG7"/>
    <mergeCell ref="AH7:AI7"/>
    <mergeCell ref="AJ7:AK7"/>
    <mergeCell ref="AL7:AM7"/>
    <mergeCell ref="AN7:AO7"/>
    <mergeCell ref="AP7:AQ7"/>
    <mergeCell ref="AR7:AS7"/>
    <mergeCell ref="AT7:AU7"/>
    <mergeCell ref="AV7:AW7"/>
    <mergeCell ref="AX7:AY7"/>
    <mergeCell ref="AZ7:BA7"/>
    <mergeCell ref="BB7:BC7"/>
    <mergeCell ref="AH27:AI27"/>
    <mergeCell ref="AJ27:AK27"/>
    <mergeCell ref="AL27:AM27"/>
    <mergeCell ref="AN27:AO27"/>
    <mergeCell ref="AP27:AQ27"/>
    <mergeCell ref="AR27:AS27"/>
    <mergeCell ref="AV27:AW27"/>
    <mergeCell ref="V23:AE23"/>
    <mergeCell ref="AF23:BC23"/>
    <mergeCell ref="AX27:AY27"/>
    <mergeCell ref="AT27:AU27"/>
    <mergeCell ref="V27:Y27"/>
    <mergeCell ref="AF27:AG27"/>
    <mergeCell ref="BD23:CA23"/>
    <mergeCell ref="V24:Y24"/>
    <mergeCell ref="Z24:AE24"/>
    <mergeCell ref="AF24:AG24"/>
    <mergeCell ref="AH24:AI24"/>
    <mergeCell ref="AJ24:AK24"/>
    <mergeCell ref="AL24:AM24"/>
    <mergeCell ref="AN24:AO24"/>
    <mergeCell ref="AP24:AQ24"/>
    <mergeCell ref="AR24:AS24"/>
    <mergeCell ref="AT24:AU24"/>
    <mergeCell ref="AV24:AW24"/>
    <mergeCell ref="AX24:AY24"/>
    <mergeCell ref="AZ24:BA24"/>
    <mergeCell ref="BB24:BC24"/>
    <mergeCell ref="BD24:BE24"/>
    <mergeCell ref="BF24:BG24"/>
    <mergeCell ref="BH24:BI24"/>
    <mergeCell ref="BJ24:BK24"/>
    <mergeCell ref="BL24:BM24"/>
    <mergeCell ref="BN24:BO24"/>
    <mergeCell ref="BP24:BQ24"/>
    <mergeCell ref="BR24:BS24"/>
    <mergeCell ref="BT24:BU24"/>
    <mergeCell ref="BV24:BW24"/>
    <mergeCell ref="BX24:BY24"/>
    <mergeCell ref="BZ24:CA24"/>
    <mergeCell ref="V25:Y25"/>
    <mergeCell ref="Z25:AE25"/>
    <mergeCell ref="AF25:AG25"/>
    <mergeCell ref="AH25:AI25"/>
    <mergeCell ref="AJ25:AK25"/>
    <mergeCell ref="AL25:AM25"/>
    <mergeCell ref="AN25:AO25"/>
    <mergeCell ref="AP25:AQ25"/>
    <mergeCell ref="AR25:AS25"/>
    <mergeCell ref="AT25:AU25"/>
    <mergeCell ref="AV25:AW25"/>
    <mergeCell ref="AX25:AY25"/>
    <mergeCell ref="AZ25:BA25"/>
    <mergeCell ref="BB25:BC25"/>
    <mergeCell ref="BD25:BE25"/>
    <mergeCell ref="BF25:BG25"/>
    <mergeCell ref="BH25:BI25"/>
    <mergeCell ref="BJ25:BK25"/>
    <mergeCell ref="BL25:BM25"/>
    <mergeCell ref="BN25:BO25"/>
    <mergeCell ref="BP25:BQ25"/>
    <mergeCell ref="BR25:BS25"/>
    <mergeCell ref="BT25:BU25"/>
    <mergeCell ref="BV25:BW25"/>
    <mergeCell ref="BX25:BY25"/>
    <mergeCell ref="BZ25:CA25"/>
    <mergeCell ref="V26:Y26"/>
    <mergeCell ref="Z26:AE26"/>
    <mergeCell ref="AF26:AG26"/>
    <mergeCell ref="AH26:AI26"/>
    <mergeCell ref="AJ26:AK26"/>
    <mergeCell ref="AL26:AM26"/>
    <mergeCell ref="AN26:AO26"/>
    <mergeCell ref="AP26:AQ26"/>
    <mergeCell ref="AR26:AS26"/>
    <mergeCell ref="AT26:AU26"/>
    <mergeCell ref="AV26:AW26"/>
    <mergeCell ref="AX26:AY26"/>
    <mergeCell ref="AZ26:BA26"/>
    <mergeCell ref="BB26:BC26"/>
  </mergeCells>
  <phoneticPr fontId="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ED236-DEDE-7C41-BABC-BD5E908F9426}">
  <dimension ref="A1:BG45"/>
  <sheetViews>
    <sheetView view="pageBreakPreview" zoomScaleNormal="100" zoomScaleSheetLayoutView="100" workbookViewId="0"/>
  </sheetViews>
  <sheetFormatPr defaultColWidth="8.875" defaultRowHeight="13.5"/>
  <cols>
    <col min="1" max="1" width="8.875" style="22"/>
    <col min="2" max="2" width="5.625" style="17" customWidth="1"/>
    <col min="3" max="3" width="4.5" style="17" bestFit="1" customWidth="1"/>
    <col min="4" max="4" width="7.5" style="17" customWidth="1"/>
    <col min="5" max="5" width="2.125" style="17" customWidth="1"/>
    <col min="6" max="6" width="7.125" style="18" customWidth="1"/>
    <col min="7" max="7" width="2.125" style="13" customWidth="1"/>
    <col min="8" max="8" width="5.125" style="18" bestFit="1" customWidth="1"/>
    <col min="9" max="9" width="3" style="18" customWidth="1"/>
    <col min="10" max="10" width="7.375" style="18" customWidth="1"/>
    <col min="11" max="11" width="3" style="18" customWidth="1"/>
    <col min="12" max="12" width="7.375" style="18" customWidth="1"/>
    <col min="13" max="13" width="3" style="18" customWidth="1"/>
    <col min="14" max="14" width="9.875" style="18" customWidth="1"/>
    <col min="15" max="15" width="2.125" style="13" customWidth="1"/>
    <col min="16" max="16" width="5.5" style="19" customWidth="1"/>
    <col min="17" max="17" width="2.125" style="13" customWidth="1"/>
    <col min="18" max="18" width="5.875" style="18" customWidth="1"/>
    <col min="19" max="19" width="3.5" style="18" customWidth="1"/>
    <col min="20" max="20" width="8.375" style="18" customWidth="1"/>
    <col min="21" max="21" width="3.125" style="18" customWidth="1"/>
    <col min="22" max="22" width="8.375" style="18" customWidth="1"/>
    <col min="23" max="23" width="2.125" style="13" customWidth="1"/>
    <col min="24" max="24" width="11.625" style="19" customWidth="1"/>
    <col min="25" max="25" width="2.125" style="13" customWidth="1"/>
    <col min="26" max="26" width="6.625" style="18" customWidth="1"/>
    <col min="27" max="27" width="3" style="18" customWidth="1"/>
    <col min="28" max="28" width="7.375" style="21" customWidth="1"/>
    <col min="29" max="29" width="3" style="18" customWidth="1"/>
    <col min="30" max="30" width="7.375" style="21" customWidth="1"/>
    <col min="31" max="31" width="3" style="18" customWidth="1"/>
    <col min="32" max="32" width="9.875" style="18" customWidth="1"/>
    <col min="33" max="33" width="2.125" style="13" customWidth="1"/>
    <col min="34" max="34" width="9.125" style="18" customWidth="1"/>
    <col min="35" max="35" width="2.125" style="13" customWidth="1"/>
    <col min="36" max="36" width="8" style="18" customWidth="1"/>
    <col min="37" max="37" width="6.625" style="20" customWidth="1"/>
    <col min="38" max="38" width="3" style="18" customWidth="1"/>
    <col min="39" max="39" width="7.375" style="21" customWidth="1"/>
    <col min="40" max="40" width="3" style="18" customWidth="1"/>
    <col min="41" max="41" width="7.375" style="21" customWidth="1"/>
    <col min="42" max="42" width="3" style="18" customWidth="1"/>
    <col min="43" max="43" width="9.875" style="18" customWidth="1"/>
    <col min="44" max="44" width="2.125" style="18" customWidth="1"/>
    <col min="45" max="46" width="6.125" style="18" customWidth="1"/>
    <col min="47" max="47" width="2.125" style="18" customWidth="1"/>
    <col min="48" max="48" width="6" style="21" bestFit="1" customWidth="1"/>
    <col min="49" max="50" width="6.125" style="18" customWidth="1"/>
    <col min="51" max="51" width="2.125" style="17" customWidth="1"/>
    <col min="52" max="52" width="11.125" style="18" customWidth="1"/>
    <col min="53" max="53" width="2.125" style="17" customWidth="1"/>
    <col min="54" max="54" width="11.125" style="18" customWidth="1"/>
    <col min="55" max="55" width="2.125" style="17" customWidth="1"/>
    <col min="56" max="56" width="11.125" style="18" customWidth="1"/>
    <col min="57" max="59" width="11.125" style="14" customWidth="1"/>
    <col min="60" max="16384" width="8.875" style="22"/>
  </cols>
  <sheetData>
    <row r="1" spans="1:59" s="12" customFormat="1" ht="25.5" customHeight="1">
      <c r="B1" s="744" t="s">
        <v>36</v>
      </c>
      <c r="C1" s="742" t="s">
        <v>37</v>
      </c>
      <c r="D1" s="742" t="s">
        <v>60</v>
      </c>
      <c r="E1" s="69"/>
      <c r="F1" s="742" t="s">
        <v>61</v>
      </c>
      <c r="G1" s="70"/>
      <c r="H1" s="745" t="s">
        <v>148</v>
      </c>
      <c r="I1" s="746"/>
      <c r="J1" s="746"/>
      <c r="K1" s="746"/>
      <c r="L1" s="746"/>
      <c r="M1" s="746"/>
      <c r="N1" s="747"/>
      <c r="O1" s="70"/>
      <c r="P1" s="748" t="s">
        <v>62</v>
      </c>
      <c r="Q1" s="749"/>
      <c r="R1" s="749"/>
      <c r="S1" s="749"/>
      <c r="T1" s="749"/>
      <c r="U1" s="749"/>
      <c r="V1" s="750"/>
      <c r="W1" s="70"/>
      <c r="X1" s="748" t="s">
        <v>63</v>
      </c>
      <c r="Y1" s="749"/>
      <c r="Z1" s="749"/>
      <c r="AA1" s="749"/>
      <c r="AB1" s="749"/>
      <c r="AC1" s="749"/>
      <c r="AD1" s="749"/>
      <c r="AE1" s="749"/>
      <c r="AF1" s="750"/>
      <c r="AG1" s="70"/>
      <c r="AH1" s="742" t="s">
        <v>64</v>
      </c>
      <c r="AI1" s="70"/>
      <c r="AJ1" s="779" t="s">
        <v>149</v>
      </c>
      <c r="AK1" s="780"/>
      <c r="AL1" s="780"/>
      <c r="AM1" s="780"/>
      <c r="AN1" s="780"/>
      <c r="AO1" s="780"/>
      <c r="AP1" s="780"/>
      <c r="AQ1" s="781"/>
      <c r="AR1" s="70"/>
      <c r="AS1" s="799" t="s">
        <v>134</v>
      </c>
      <c r="AT1" s="800"/>
      <c r="AU1" s="70"/>
      <c r="AV1" s="739" t="s">
        <v>65</v>
      </c>
      <c r="AW1" s="740"/>
      <c r="AX1" s="741"/>
      <c r="AY1" s="69"/>
      <c r="AZ1" s="742" t="s">
        <v>66</v>
      </c>
      <c r="BA1" s="69"/>
      <c r="BB1" s="742" t="s">
        <v>67</v>
      </c>
      <c r="BC1" s="69"/>
      <c r="BD1" s="785" t="s">
        <v>105</v>
      </c>
      <c r="BE1" s="786"/>
      <c r="BF1" s="786"/>
      <c r="BG1" s="787"/>
    </row>
    <row r="2" spans="1:59" s="15" customFormat="1" ht="15" customHeight="1">
      <c r="B2" s="744"/>
      <c r="C2" s="743"/>
      <c r="D2" s="743"/>
      <c r="E2" s="69"/>
      <c r="F2" s="743"/>
      <c r="G2" s="71"/>
      <c r="H2" s="94"/>
      <c r="I2" s="95"/>
      <c r="J2" s="95"/>
      <c r="K2" s="95"/>
      <c r="L2" s="95"/>
      <c r="M2" s="95"/>
      <c r="N2" s="96"/>
      <c r="O2" s="72"/>
      <c r="P2" s="97"/>
      <c r="Q2" s="73"/>
      <c r="R2" s="788" t="s">
        <v>148</v>
      </c>
      <c r="S2" s="780"/>
      <c r="T2" s="780"/>
      <c r="U2" s="780"/>
      <c r="V2" s="781"/>
      <c r="W2" s="72"/>
      <c r="X2" s="97"/>
      <c r="Y2" s="73"/>
      <c r="Z2" s="789" t="s">
        <v>148</v>
      </c>
      <c r="AA2" s="790"/>
      <c r="AB2" s="790"/>
      <c r="AC2" s="790"/>
      <c r="AD2" s="790"/>
      <c r="AE2" s="790"/>
      <c r="AF2" s="791"/>
      <c r="AG2" s="71"/>
      <c r="AH2" s="743"/>
      <c r="AI2" s="71"/>
      <c r="AJ2" s="98"/>
      <c r="AK2" s="789" t="s">
        <v>148</v>
      </c>
      <c r="AL2" s="790"/>
      <c r="AM2" s="790"/>
      <c r="AN2" s="790"/>
      <c r="AO2" s="790"/>
      <c r="AP2" s="790"/>
      <c r="AQ2" s="791"/>
      <c r="AR2" s="71"/>
      <c r="AS2" s="792" t="s">
        <v>38</v>
      </c>
      <c r="AT2" s="793"/>
      <c r="AU2" s="71"/>
      <c r="AV2" s="56"/>
      <c r="AW2" s="794" t="s">
        <v>38</v>
      </c>
      <c r="AX2" s="793"/>
      <c r="AY2" s="69"/>
      <c r="AZ2" s="743"/>
      <c r="BA2" s="69"/>
      <c r="BB2" s="743"/>
      <c r="BC2" s="69"/>
      <c r="BD2" s="795" t="s">
        <v>106</v>
      </c>
      <c r="BE2" s="797" t="s">
        <v>107</v>
      </c>
      <c r="BF2" s="797" t="s">
        <v>108</v>
      </c>
      <c r="BG2" s="775" t="s">
        <v>109</v>
      </c>
    </row>
    <row r="3" spans="1:59" s="15" customFormat="1" ht="13.35" customHeight="1">
      <c r="B3" s="742"/>
      <c r="C3" s="743"/>
      <c r="D3" s="743"/>
      <c r="E3" s="69"/>
      <c r="F3" s="743"/>
      <c r="G3" s="71"/>
      <c r="H3" s="94"/>
      <c r="I3" s="95"/>
      <c r="J3" s="777" t="s">
        <v>150</v>
      </c>
      <c r="K3" s="754"/>
      <c r="L3" s="754"/>
      <c r="M3" s="754"/>
      <c r="N3" s="778"/>
      <c r="O3" s="72"/>
      <c r="P3" s="97"/>
      <c r="Q3" s="73"/>
      <c r="R3" s="92"/>
      <c r="S3" s="71"/>
      <c r="T3" s="779" t="s">
        <v>151</v>
      </c>
      <c r="U3" s="780"/>
      <c r="V3" s="781"/>
      <c r="W3" s="72"/>
      <c r="X3" s="97"/>
      <c r="Y3" s="73"/>
      <c r="Z3" s="99"/>
      <c r="AA3" s="100"/>
      <c r="AB3" s="777" t="s">
        <v>150</v>
      </c>
      <c r="AC3" s="754"/>
      <c r="AD3" s="754"/>
      <c r="AE3" s="754"/>
      <c r="AF3" s="778"/>
      <c r="AG3" s="71"/>
      <c r="AH3" s="743"/>
      <c r="AI3" s="71"/>
      <c r="AJ3" s="98"/>
      <c r="AK3" s="99"/>
      <c r="AL3" s="100"/>
      <c r="AM3" s="777" t="s">
        <v>150</v>
      </c>
      <c r="AN3" s="754"/>
      <c r="AO3" s="754"/>
      <c r="AP3" s="754"/>
      <c r="AQ3" s="778"/>
      <c r="AR3" s="71"/>
      <c r="AS3" s="101"/>
      <c r="AT3" s="102"/>
      <c r="AU3" s="71"/>
      <c r="AV3" s="56"/>
      <c r="AW3" s="103"/>
      <c r="AX3" s="102"/>
      <c r="AY3" s="69"/>
      <c r="AZ3" s="743"/>
      <c r="BA3" s="69"/>
      <c r="BB3" s="743"/>
      <c r="BC3" s="69"/>
      <c r="BD3" s="796"/>
      <c r="BE3" s="798"/>
      <c r="BF3" s="798"/>
      <c r="BG3" s="776"/>
    </row>
    <row r="4" spans="1:59" s="15" customFormat="1" ht="15" customHeight="1">
      <c r="B4" s="742"/>
      <c r="C4" s="743"/>
      <c r="D4" s="743"/>
      <c r="E4" s="69"/>
      <c r="F4" s="743"/>
      <c r="G4" s="13"/>
      <c r="H4" s="94"/>
      <c r="I4" s="95"/>
      <c r="J4" s="104" t="s">
        <v>152</v>
      </c>
      <c r="K4" s="105"/>
      <c r="L4" s="106" t="s">
        <v>153</v>
      </c>
      <c r="M4" s="105"/>
      <c r="N4" s="107" t="s">
        <v>154</v>
      </c>
      <c r="O4" s="72"/>
      <c r="P4" s="108"/>
      <c r="Q4" s="74"/>
      <c r="R4" s="92"/>
      <c r="S4" s="71"/>
      <c r="T4" s="109" t="s">
        <v>152</v>
      </c>
      <c r="U4" s="105"/>
      <c r="V4" s="107" t="s">
        <v>153</v>
      </c>
      <c r="W4" s="72"/>
      <c r="X4" s="108"/>
      <c r="Y4" s="74"/>
      <c r="Z4" s="99"/>
      <c r="AA4" s="100"/>
      <c r="AB4" s="104" t="s">
        <v>152</v>
      </c>
      <c r="AC4" s="105"/>
      <c r="AD4" s="106" t="s">
        <v>153</v>
      </c>
      <c r="AE4" s="105"/>
      <c r="AF4" s="107" t="s">
        <v>154</v>
      </c>
      <c r="AG4" s="13"/>
      <c r="AH4" s="743"/>
      <c r="AI4" s="13"/>
      <c r="AJ4" s="110"/>
      <c r="AK4" s="99"/>
      <c r="AL4" s="100"/>
      <c r="AM4" s="104" t="s">
        <v>152</v>
      </c>
      <c r="AN4" s="105"/>
      <c r="AO4" s="106" t="s">
        <v>153</v>
      </c>
      <c r="AP4" s="105"/>
      <c r="AQ4" s="107" t="s">
        <v>154</v>
      </c>
      <c r="AR4" s="111"/>
      <c r="AS4" s="75" t="s">
        <v>39</v>
      </c>
      <c r="AT4" s="76" t="s">
        <v>40</v>
      </c>
      <c r="AU4" s="71"/>
      <c r="AV4" s="56"/>
      <c r="AW4" s="77" t="s">
        <v>39</v>
      </c>
      <c r="AX4" s="76" t="s">
        <v>40</v>
      </c>
      <c r="AY4" s="69"/>
      <c r="AZ4" s="743"/>
      <c r="BA4" s="69"/>
      <c r="BB4" s="743"/>
      <c r="BC4" s="69"/>
      <c r="BD4" s="796"/>
      <c r="BE4" s="798"/>
      <c r="BF4" s="798"/>
      <c r="BG4" s="776"/>
    </row>
    <row r="5" spans="1:59" s="15" customFormat="1" ht="15" customHeight="1">
      <c r="B5" s="78" t="s">
        <v>68</v>
      </c>
      <c r="C5" s="78" t="s">
        <v>69</v>
      </c>
      <c r="D5" s="78" t="s">
        <v>70</v>
      </c>
      <c r="E5" s="71"/>
      <c r="F5" s="79" t="s">
        <v>71</v>
      </c>
      <c r="G5" s="13"/>
      <c r="H5" s="782" t="s">
        <v>72</v>
      </c>
      <c r="I5" s="783"/>
      <c r="J5" s="783"/>
      <c r="K5" s="783"/>
      <c r="L5" s="783"/>
      <c r="M5" s="783"/>
      <c r="N5" s="784"/>
      <c r="O5" s="72"/>
      <c r="P5" s="782" t="s">
        <v>73</v>
      </c>
      <c r="Q5" s="783"/>
      <c r="R5" s="783"/>
      <c r="S5" s="783"/>
      <c r="T5" s="783"/>
      <c r="U5" s="783"/>
      <c r="V5" s="784"/>
      <c r="W5" s="72"/>
      <c r="X5" s="782" t="s">
        <v>74</v>
      </c>
      <c r="Y5" s="783"/>
      <c r="Z5" s="783"/>
      <c r="AA5" s="783"/>
      <c r="AB5" s="783"/>
      <c r="AC5" s="783"/>
      <c r="AD5" s="783"/>
      <c r="AE5" s="783"/>
      <c r="AF5" s="784"/>
      <c r="AG5" s="13"/>
      <c r="AH5" s="79" t="s">
        <v>75</v>
      </c>
      <c r="AI5" s="13"/>
      <c r="AJ5" s="782" t="s">
        <v>76</v>
      </c>
      <c r="AK5" s="783"/>
      <c r="AL5" s="783"/>
      <c r="AM5" s="783"/>
      <c r="AN5" s="783"/>
      <c r="AO5" s="783"/>
      <c r="AP5" s="783"/>
      <c r="AQ5" s="784"/>
      <c r="AR5" s="112"/>
      <c r="AS5" s="751" t="s">
        <v>77</v>
      </c>
      <c r="AT5" s="753"/>
      <c r="AU5" s="71"/>
      <c r="AV5" s="751" t="s">
        <v>78</v>
      </c>
      <c r="AW5" s="752"/>
      <c r="AX5" s="753"/>
      <c r="AY5" s="71"/>
      <c r="AZ5" s="79" t="s">
        <v>79</v>
      </c>
      <c r="BA5" s="71"/>
      <c r="BB5" s="79" t="s">
        <v>80</v>
      </c>
      <c r="BC5" s="71"/>
      <c r="BD5" s="751" t="s">
        <v>81</v>
      </c>
      <c r="BE5" s="752"/>
      <c r="BF5" s="752"/>
      <c r="BG5" s="753"/>
    </row>
    <row r="6" spans="1:59" s="15" customFormat="1" ht="18.95" customHeight="1">
      <c r="A6" s="15">
        <v>1</v>
      </c>
      <c r="B6" s="16">
        <v>2</v>
      </c>
      <c r="C6" s="113">
        <v>3</v>
      </c>
      <c r="D6" s="16">
        <v>4</v>
      </c>
      <c r="E6" s="113">
        <v>5</v>
      </c>
      <c r="F6" s="16">
        <v>6</v>
      </c>
      <c r="G6" s="113">
        <v>7</v>
      </c>
      <c r="H6" s="16">
        <v>8</v>
      </c>
      <c r="I6" s="113">
        <v>9</v>
      </c>
      <c r="J6" s="16">
        <v>10</v>
      </c>
      <c r="K6" s="113">
        <v>11</v>
      </c>
      <c r="L6" s="16">
        <v>12</v>
      </c>
      <c r="M6" s="113">
        <v>13</v>
      </c>
      <c r="N6" s="16">
        <v>14</v>
      </c>
      <c r="O6" s="113">
        <v>15</v>
      </c>
      <c r="P6" s="16">
        <v>16</v>
      </c>
      <c r="Q6" s="113">
        <v>17</v>
      </c>
      <c r="R6" s="16">
        <v>18</v>
      </c>
      <c r="S6" s="113">
        <v>19</v>
      </c>
      <c r="T6" s="16">
        <v>20</v>
      </c>
      <c r="U6" s="113">
        <v>21</v>
      </c>
      <c r="V6" s="16">
        <v>22</v>
      </c>
      <c r="W6" s="113">
        <v>23</v>
      </c>
      <c r="X6" s="16">
        <v>24</v>
      </c>
      <c r="Y6" s="113">
        <v>25</v>
      </c>
      <c r="Z6" s="16">
        <v>26</v>
      </c>
      <c r="AA6" s="113">
        <v>27</v>
      </c>
      <c r="AB6" s="16">
        <v>28</v>
      </c>
      <c r="AC6" s="113">
        <v>29</v>
      </c>
      <c r="AD6" s="16">
        <v>30</v>
      </c>
      <c r="AE6" s="113">
        <v>31</v>
      </c>
      <c r="AF6" s="16">
        <v>32</v>
      </c>
      <c r="AG6" s="113">
        <v>33</v>
      </c>
      <c r="AH6" s="16">
        <v>34</v>
      </c>
      <c r="AI6" s="113">
        <v>35</v>
      </c>
      <c r="AJ6" s="16">
        <v>36</v>
      </c>
      <c r="AK6" s="16">
        <v>37</v>
      </c>
      <c r="AL6" s="113">
        <v>38</v>
      </c>
      <c r="AM6" s="16">
        <v>39</v>
      </c>
      <c r="AN6" s="16">
        <v>40</v>
      </c>
      <c r="AO6" s="113">
        <v>41</v>
      </c>
      <c r="AP6" s="16">
        <v>42</v>
      </c>
      <c r="AQ6" s="16">
        <v>43</v>
      </c>
      <c r="AR6" s="113">
        <v>44</v>
      </c>
      <c r="AS6" s="16">
        <v>45</v>
      </c>
      <c r="AT6" s="16">
        <v>46</v>
      </c>
      <c r="AU6" s="113">
        <v>47</v>
      </c>
      <c r="AV6" s="16">
        <v>48</v>
      </c>
      <c r="AW6" s="16">
        <v>49</v>
      </c>
      <c r="AX6" s="113">
        <v>50</v>
      </c>
      <c r="AY6" s="16">
        <v>51</v>
      </c>
      <c r="AZ6" s="16">
        <v>52</v>
      </c>
      <c r="BA6" s="113">
        <v>53</v>
      </c>
      <c r="BB6" s="16">
        <v>54</v>
      </c>
      <c r="BC6" s="16">
        <v>55</v>
      </c>
      <c r="BD6" s="113">
        <v>56</v>
      </c>
      <c r="BE6" s="16">
        <v>57</v>
      </c>
      <c r="BF6" s="16">
        <v>58</v>
      </c>
      <c r="BG6" s="113">
        <v>59</v>
      </c>
    </row>
    <row r="7" spans="1:59" s="15" customFormat="1" ht="29.25" customHeight="1">
      <c r="A7" s="738" t="s">
        <v>94</v>
      </c>
      <c r="B7" s="742" t="s">
        <v>90</v>
      </c>
      <c r="C7" s="760" t="s">
        <v>41</v>
      </c>
      <c r="D7" s="763" t="s">
        <v>82</v>
      </c>
      <c r="E7" s="68"/>
      <c r="F7" s="765">
        <v>192740</v>
      </c>
      <c r="G7" s="768" t="s">
        <v>84</v>
      </c>
      <c r="H7" s="769">
        <v>1830</v>
      </c>
      <c r="I7" s="754" t="s">
        <v>138</v>
      </c>
      <c r="J7" s="754" t="s">
        <v>156</v>
      </c>
      <c r="K7" s="754" t="s">
        <v>157</v>
      </c>
      <c r="L7" s="754" t="s">
        <v>158</v>
      </c>
      <c r="M7" s="754" t="s">
        <v>84</v>
      </c>
      <c r="N7" s="757">
        <v>3.9</v>
      </c>
      <c r="O7" s="768" t="s">
        <v>84</v>
      </c>
      <c r="P7" s="765">
        <v>5850</v>
      </c>
      <c r="Q7" s="768" t="s">
        <v>84</v>
      </c>
      <c r="R7" s="801">
        <v>50</v>
      </c>
      <c r="S7" s="772" t="s">
        <v>138</v>
      </c>
      <c r="T7" s="754" t="s">
        <v>156</v>
      </c>
      <c r="U7" s="754" t="s">
        <v>157</v>
      </c>
      <c r="V7" s="804" t="s">
        <v>158</v>
      </c>
      <c r="W7" s="768" t="s">
        <v>84</v>
      </c>
      <c r="X7" s="83" t="s">
        <v>83</v>
      </c>
      <c r="Y7" s="768" t="s">
        <v>84</v>
      </c>
      <c r="Z7" s="122"/>
      <c r="AA7" s="115"/>
      <c r="AB7" s="116"/>
      <c r="AD7" s="116"/>
      <c r="AF7" s="117"/>
      <c r="AG7" s="768" t="s">
        <v>84</v>
      </c>
      <c r="AH7" s="765">
        <v>59600</v>
      </c>
      <c r="AI7" s="768" t="s">
        <v>84</v>
      </c>
      <c r="AJ7" s="826">
        <v>36740</v>
      </c>
      <c r="AK7" s="822">
        <v>360</v>
      </c>
      <c r="AL7" s="754" t="s">
        <v>138</v>
      </c>
      <c r="AM7" s="754" t="s">
        <v>156</v>
      </c>
      <c r="AN7" s="754" t="s">
        <v>157</v>
      </c>
      <c r="AO7" s="754" t="s">
        <v>158</v>
      </c>
      <c r="AP7" s="754" t="s">
        <v>84</v>
      </c>
      <c r="AQ7" s="811">
        <v>9.1999999999999993</v>
      </c>
      <c r="AR7" s="773" t="s">
        <v>84</v>
      </c>
      <c r="AS7" s="815">
        <v>10200</v>
      </c>
      <c r="AT7" s="818">
        <v>11300</v>
      </c>
      <c r="AU7" s="821" t="s">
        <v>84</v>
      </c>
      <c r="AV7" s="53" t="s">
        <v>59</v>
      </c>
      <c r="AW7" s="54">
        <v>46400</v>
      </c>
      <c r="AX7" s="84">
        <v>51600</v>
      </c>
      <c r="AY7" s="810" t="s">
        <v>85</v>
      </c>
      <c r="AZ7" s="765">
        <v>6350</v>
      </c>
      <c r="BA7" s="810" t="s">
        <v>85</v>
      </c>
      <c r="BB7" s="55" t="s">
        <v>135</v>
      </c>
      <c r="BC7" s="810" t="s">
        <v>85</v>
      </c>
      <c r="BD7" s="765">
        <v>1350</v>
      </c>
      <c r="BE7" s="765">
        <v>2700</v>
      </c>
      <c r="BF7" s="765">
        <v>4050</v>
      </c>
      <c r="BG7" s="765">
        <v>5400</v>
      </c>
    </row>
    <row r="8" spans="1:59" s="15" customFormat="1" ht="29.25" customHeight="1">
      <c r="A8" s="738"/>
      <c r="B8" s="743"/>
      <c r="C8" s="761"/>
      <c r="D8" s="764"/>
      <c r="E8" s="68"/>
      <c r="F8" s="766"/>
      <c r="G8" s="768"/>
      <c r="H8" s="770"/>
      <c r="I8" s="755"/>
      <c r="J8" s="755"/>
      <c r="K8" s="755"/>
      <c r="L8" s="755"/>
      <c r="M8" s="755"/>
      <c r="N8" s="758"/>
      <c r="O8" s="768"/>
      <c r="P8" s="766"/>
      <c r="Q8" s="768"/>
      <c r="R8" s="802"/>
      <c r="S8" s="773"/>
      <c r="T8" s="755"/>
      <c r="U8" s="755"/>
      <c r="V8" s="805"/>
      <c r="W8" s="768"/>
      <c r="X8" s="86">
        <v>29390</v>
      </c>
      <c r="Y8" s="768"/>
      <c r="Z8" s="119">
        <v>290</v>
      </c>
      <c r="AA8" s="120" t="s">
        <v>138</v>
      </c>
      <c r="AB8" s="118" t="s">
        <v>156</v>
      </c>
      <c r="AC8" s="120" t="s">
        <v>157</v>
      </c>
      <c r="AD8" s="118" t="s">
        <v>158</v>
      </c>
      <c r="AE8" s="120" t="s">
        <v>84</v>
      </c>
      <c r="AF8" s="121">
        <v>41.8</v>
      </c>
      <c r="AG8" s="768"/>
      <c r="AH8" s="825"/>
      <c r="AI8" s="768"/>
      <c r="AJ8" s="827"/>
      <c r="AK8" s="823"/>
      <c r="AL8" s="755"/>
      <c r="AM8" s="755"/>
      <c r="AN8" s="755"/>
      <c r="AO8" s="755"/>
      <c r="AP8" s="755"/>
      <c r="AQ8" s="812"/>
      <c r="AR8" s="773"/>
      <c r="AS8" s="816"/>
      <c r="AT8" s="819"/>
      <c r="AU8" s="821"/>
      <c r="AV8" s="56" t="s">
        <v>86</v>
      </c>
      <c r="AW8" s="57">
        <v>25600</v>
      </c>
      <c r="AX8" s="85">
        <v>28400</v>
      </c>
      <c r="AY8" s="810"/>
      <c r="AZ8" s="766"/>
      <c r="BA8" s="810"/>
      <c r="BB8" s="58">
        <v>0.18</v>
      </c>
      <c r="BC8" s="810"/>
      <c r="BD8" s="766"/>
      <c r="BE8" s="766"/>
      <c r="BF8" s="766"/>
      <c r="BG8" s="766"/>
    </row>
    <row r="9" spans="1:59" s="15" customFormat="1" ht="29.25" customHeight="1">
      <c r="A9" s="738" t="s">
        <v>95</v>
      </c>
      <c r="B9" s="743"/>
      <c r="C9" s="761"/>
      <c r="D9" s="807" t="s">
        <v>87</v>
      </c>
      <c r="E9" s="68"/>
      <c r="F9" s="766"/>
      <c r="G9" s="768"/>
      <c r="H9" s="770"/>
      <c r="I9" s="755"/>
      <c r="J9" s="755"/>
      <c r="K9" s="755"/>
      <c r="L9" s="755"/>
      <c r="M9" s="755"/>
      <c r="N9" s="758"/>
      <c r="O9" s="768"/>
      <c r="P9" s="766"/>
      <c r="Q9" s="768"/>
      <c r="R9" s="802"/>
      <c r="S9" s="773"/>
      <c r="T9" s="755"/>
      <c r="U9" s="755"/>
      <c r="V9" s="805"/>
      <c r="W9" s="768"/>
      <c r="X9" s="67" t="s">
        <v>104</v>
      </c>
      <c r="Y9" s="768"/>
      <c r="Z9" s="122"/>
      <c r="AA9" s="120"/>
      <c r="AB9" s="118"/>
      <c r="AC9" s="120"/>
      <c r="AD9" s="118"/>
      <c r="AE9" s="120"/>
      <c r="AF9" s="123"/>
      <c r="AG9" s="768" t="s">
        <v>84</v>
      </c>
      <c r="AH9" s="809">
        <v>53840</v>
      </c>
      <c r="AI9" s="768"/>
      <c r="AJ9" s="827"/>
      <c r="AK9" s="823"/>
      <c r="AL9" s="755"/>
      <c r="AM9" s="755"/>
      <c r="AN9" s="755"/>
      <c r="AO9" s="755"/>
      <c r="AP9" s="755"/>
      <c r="AQ9" s="812"/>
      <c r="AR9" s="773"/>
      <c r="AS9" s="816"/>
      <c r="AT9" s="819"/>
      <c r="AU9" s="821"/>
      <c r="AV9" s="56" t="s">
        <v>88</v>
      </c>
      <c r="AW9" s="57">
        <v>22300</v>
      </c>
      <c r="AX9" s="85">
        <v>24800</v>
      </c>
      <c r="AY9" s="810"/>
      <c r="AZ9" s="766"/>
      <c r="BA9" s="810" t="s">
        <v>85</v>
      </c>
      <c r="BB9" s="59" t="s">
        <v>135</v>
      </c>
      <c r="BC9" s="810" t="s">
        <v>85</v>
      </c>
      <c r="BD9" s="809">
        <v>1110</v>
      </c>
      <c r="BE9" s="809">
        <v>2220</v>
      </c>
      <c r="BF9" s="809">
        <v>3330</v>
      </c>
      <c r="BG9" s="809">
        <v>4440</v>
      </c>
    </row>
    <row r="10" spans="1:59" s="15" customFormat="1" ht="29.25" customHeight="1">
      <c r="A10" s="738"/>
      <c r="B10" s="743"/>
      <c r="C10" s="762"/>
      <c r="D10" s="808"/>
      <c r="E10" s="68"/>
      <c r="F10" s="767"/>
      <c r="G10" s="768"/>
      <c r="H10" s="771"/>
      <c r="I10" s="756"/>
      <c r="J10" s="756"/>
      <c r="K10" s="756"/>
      <c r="L10" s="756"/>
      <c r="M10" s="756"/>
      <c r="N10" s="759"/>
      <c r="O10" s="768"/>
      <c r="P10" s="767"/>
      <c r="Q10" s="768"/>
      <c r="R10" s="803"/>
      <c r="S10" s="774"/>
      <c r="T10" s="756"/>
      <c r="U10" s="756"/>
      <c r="V10" s="806"/>
      <c r="W10" s="768"/>
      <c r="X10" s="87">
        <v>24930</v>
      </c>
      <c r="Y10" s="768"/>
      <c r="Z10" s="119">
        <v>240</v>
      </c>
      <c r="AA10" s="126" t="s">
        <v>138</v>
      </c>
      <c r="AB10" s="127" t="s">
        <v>156</v>
      </c>
      <c r="AC10" s="126" t="s">
        <v>157</v>
      </c>
      <c r="AD10" s="127" t="s">
        <v>158</v>
      </c>
      <c r="AE10" s="126" t="s">
        <v>84</v>
      </c>
      <c r="AF10" s="128">
        <v>23</v>
      </c>
      <c r="AG10" s="768"/>
      <c r="AH10" s="767"/>
      <c r="AI10" s="768"/>
      <c r="AJ10" s="828"/>
      <c r="AK10" s="824"/>
      <c r="AL10" s="756"/>
      <c r="AM10" s="756"/>
      <c r="AN10" s="756"/>
      <c r="AO10" s="756"/>
      <c r="AP10" s="756"/>
      <c r="AQ10" s="813"/>
      <c r="AR10" s="773"/>
      <c r="AS10" s="817"/>
      <c r="AT10" s="820"/>
      <c r="AU10" s="821"/>
      <c r="AV10" s="56" t="s">
        <v>89</v>
      </c>
      <c r="AW10" s="57">
        <v>20000</v>
      </c>
      <c r="AX10" s="85">
        <v>22200</v>
      </c>
      <c r="AY10" s="810"/>
      <c r="AZ10" s="767"/>
      <c r="BA10" s="810"/>
      <c r="BB10" s="60">
        <v>0.18</v>
      </c>
      <c r="BC10" s="810"/>
      <c r="BD10" s="767"/>
      <c r="BE10" s="767"/>
      <c r="BF10" s="767"/>
      <c r="BG10" s="767"/>
    </row>
    <row r="11" spans="1:59" s="15" customFormat="1" ht="29.25" customHeight="1">
      <c r="B11" s="742" t="s">
        <v>155</v>
      </c>
      <c r="C11" s="760" t="s">
        <v>41</v>
      </c>
      <c r="D11" s="763" t="s">
        <v>82</v>
      </c>
      <c r="E11" s="68"/>
      <c r="F11" s="765">
        <v>196680</v>
      </c>
      <c r="G11" s="768" t="s">
        <v>84</v>
      </c>
      <c r="H11" s="769">
        <v>1870</v>
      </c>
      <c r="I11" s="754" t="s">
        <v>138</v>
      </c>
      <c r="J11" s="754" t="s">
        <v>156</v>
      </c>
      <c r="K11" s="754" t="s">
        <v>157</v>
      </c>
      <c r="L11" s="754" t="s">
        <v>158</v>
      </c>
      <c r="M11" s="754" t="s">
        <v>84</v>
      </c>
      <c r="N11" s="757">
        <v>3.8</v>
      </c>
      <c r="O11" s="768" t="s">
        <v>84</v>
      </c>
      <c r="P11" s="765">
        <v>6050</v>
      </c>
      <c r="Q11" s="768" t="s">
        <v>84</v>
      </c>
      <c r="R11" s="801">
        <v>60</v>
      </c>
      <c r="S11" s="772" t="s">
        <v>138</v>
      </c>
      <c r="T11" s="754" t="s">
        <v>156</v>
      </c>
      <c r="U11" s="754" t="s">
        <v>157</v>
      </c>
      <c r="V11" s="804" t="s">
        <v>159</v>
      </c>
      <c r="W11" s="768" t="s">
        <v>84</v>
      </c>
      <c r="X11" s="83" t="s">
        <v>83</v>
      </c>
      <c r="Y11" s="768" t="s">
        <v>84</v>
      </c>
      <c r="Z11" s="114"/>
      <c r="AA11" s="115"/>
      <c r="AB11" s="116"/>
      <c r="AD11" s="116"/>
      <c r="AF11" s="117"/>
      <c r="AG11" s="768" t="s">
        <v>84</v>
      </c>
      <c r="AH11" s="765">
        <v>61260</v>
      </c>
      <c r="AI11" s="768" t="s">
        <v>84</v>
      </c>
      <c r="AJ11" s="826">
        <v>36740</v>
      </c>
      <c r="AK11" s="822">
        <v>360</v>
      </c>
      <c r="AL11" s="754" t="s">
        <v>138</v>
      </c>
      <c r="AM11" s="754" t="s">
        <v>156</v>
      </c>
      <c r="AN11" s="754" t="s">
        <v>157</v>
      </c>
      <c r="AO11" s="754" t="s">
        <v>158</v>
      </c>
      <c r="AP11" s="754" t="s">
        <v>84</v>
      </c>
      <c r="AQ11" s="811">
        <v>9.1999999999999993</v>
      </c>
      <c r="AR11" s="814" t="s">
        <v>84</v>
      </c>
      <c r="AS11" s="815">
        <v>10200</v>
      </c>
      <c r="AT11" s="818">
        <v>11300</v>
      </c>
      <c r="AU11" s="821" t="s">
        <v>84</v>
      </c>
      <c r="AV11" s="53" t="s">
        <v>59</v>
      </c>
      <c r="AW11" s="54">
        <v>46400</v>
      </c>
      <c r="AX11" s="84">
        <v>51600</v>
      </c>
      <c r="AY11" s="810" t="s">
        <v>85</v>
      </c>
      <c r="AZ11" s="765">
        <v>6350</v>
      </c>
      <c r="BA11" s="810" t="s">
        <v>85</v>
      </c>
      <c r="BB11" s="55" t="s">
        <v>160</v>
      </c>
      <c r="BC11" s="810" t="s">
        <v>85</v>
      </c>
      <c r="BD11" s="765">
        <v>1350</v>
      </c>
      <c r="BE11" s="765">
        <v>2700</v>
      </c>
      <c r="BF11" s="765">
        <v>4050</v>
      </c>
      <c r="BG11" s="765">
        <v>5400</v>
      </c>
    </row>
    <row r="12" spans="1:59" s="15" customFormat="1" ht="29.25" customHeight="1">
      <c r="B12" s="743"/>
      <c r="C12" s="761"/>
      <c r="D12" s="764"/>
      <c r="E12" s="68"/>
      <c r="F12" s="766"/>
      <c r="G12" s="768"/>
      <c r="H12" s="770"/>
      <c r="I12" s="755"/>
      <c r="J12" s="755"/>
      <c r="K12" s="755"/>
      <c r="L12" s="755"/>
      <c r="M12" s="755"/>
      <c r="N12" s="758"/>
      <c r="O12" s="768"/>
      <c r="P12" s="766"/>
      <c r="Q12" s="768"/>
      <c r="R12" s="802"/>
      <c r="S12" s="773"/>
      <c r="T12" s="755"/>
      <c r="U12" s="755"/>
      <c r="V12" s="805"/>
      <c r="W12" s="768"/>
      <c r="X12" s="86">
        <v>29390</v>
      </c>
      <c r="Y12" s="768"/>
      <c r="Z12" s="119">
        <v>290</v>
      </c>
      <c r="AA12" s="120" t="s">
        <v>138</v>
      </c>
      <c r="AB12" s="118" t="s">
        <v>156</v>
      </c>
      <c r="AC12" s="120" t="s">
        <v>157</v>
      </c>
      <c r="AD12" s="118" t="s">
        <v>158</v>
      </c>
      <c r="AE12" s="120" t="s">
        <v>84</v>
      </c>
      <c r="AF12" s="121">
        <v>41.8</v>
      </c>
      <c r="AG12" s="768"/>
      <c r="AH12" s="825"/>
      <c r="AI12" s="768"/>
      <c r="AJ12" s="827"/>
      <c r="AK12" s="823"/>
      <c r="AL12" s="755"/>
      <c r="AM12" s="755"/>
      <c r="AN12" s="755"/>
      <c r="AO12" s="755"/>
      <c r="AP12" s="755"/>
      <c r="AQ12" s="812"/>
      <c r="AR12" s="773"/>
      <c r="AS12" s="816"/>
      <c r="AT12" s="819"/>
      <c r="AU12" s="821"/>
      <c r="AV12" s="56" t="s">
        <v>86</v>
      </c>
      <c r="AW12" s="57">
        <v>25600</v>
      </c>
      <c r="AX12" s="85">
        <v>28400</v>
      </c>
      <c r="AY12" s="810"/>
      <c r="AZ12" s="766"/>
      <c r="BA12" s="810"/>
      <c r="BB12" s="58">
        <v>0.17</v>
      </c>
      <c r="BC12" s="810"/>
      <c r="BD12" s="766"/>
      <c r="BE12" s="766"/>
      <c r="BF12" s="766"/>
      <c r="BG12" s="766"/>
    </row>
    <row r="13" spans="1:59" s="15" customFormat="1" ht="29.25" customHeight="1">
      <c r="B13" s="743"/>
      <c r="C13" s="761"/>
      <c r="D13" s="807" t="s">
        <v>87</v>
      </c>
      <c r="E13" s="68"/>
      <c r="F13" s="766"/>
      <c r="G13" s="768"/>
      <c r="H13" s="770"/>
      <c r="I13" s="755"/>
      <c r="J13" s="755"/>
      <c r="K13" s="755"/>
      <c r="L13" s="755"/>
      <c r="M13" s="755"/>
      <c r="N13" s="758"/>
      <c r="O13" s="768"/>
      <c r="P13" s="766"/>
      <c r="Q13" s="768"/>
      <c r="R13" s="802"/>
      <c r="S13" s="773"/>
      <c r="T13" s="755"/>
      <c r="U13" s="755"/>
      <c r="V13" s="805"/>
      <c r="W13" s="768"/>
      <c r="X13" s="67" t="s">
        <v>104</v>
      </c>
      <c r="Y13" s="768"/>
      <c r="Z13" s="122"/>
      <c r="AA13" s="120"/>
      <c r="AB13" s="118"/>
      <c r="AC13" s="120"/>
      <c r="AD13" s="118"/>
      <c r="AE13" s="120"/>
      <c r="AF13" s="123"/>
      <c r="AG13" s="768" t="s">
        <v>84</v>
      </c>
      <c r="AH13" s="809">
        <v>55500</v>
      </c>
      <c r="AI13" s="768"/>
      <c r="AJ13" s="827"/>
      <c r="AK13" s="823"/>
      <c r="AL13" s="755"/>
      <c r="AM13" s="755"/>
      <c r="AN13" s="755"/>
      <c r="AO13" s="755"/>
      <c r="AP13" s="755"/>
      <c r="AQ13" s="812"/>
      <c r="AR13" s="773"/>
      <c r="AS13" s="816"/>
      <c r="AT13" s="819"/>
      <c r="AU13" s="821"/>
      <c r="AV13" s="56" t="s">
        <v>88</v>
      </c>
      <c r="AW13" s="57">
        <v>22300</v>
      </c>
      <c r="AX13" s="85">
        <v>24800</v>
      </c>
      <c r="AY13" s="810"/>
      <c r="AZ13" s="766"/>
      <c r="BA13" s="810" t="s">
        <v>85</v>
      </c>
      <c r="BB13" s="59" t="s">
        <v>135</v>
      </c>
      <c r="BC13" s="810" t="s">
        <v>85</v>
      </c>
      <c r="BD13" s="809">
        <v>1110</v>
      </c>
      <c r="BE13" s="809">
        <v>2220</v>
      </c>
      <c r="BF13" s="809">
        <v>3330</v>
      </c>
      <c r="BG13" s="809">
        <v>4440</v>
      </c>
    </row>
    <row r="14" spans="1:59" s="15" customFormat="1" ht="29.25" customHeight="1">
      <c r="B14" s="743"/>
      <c r="C14" s="762"/>
      <c r="D14" s="808"/>
      <c r="E14" s="68"/>
      <c r="F14" s="767"/>
      <c r="G14" s="768"/>
      <c r="H14" s="771"/>
      <c r="I14" s="756"/>
      <c r="J14" s="756"/>
      <c r="K14" s="756"/>
      <c r="L14" s="756"/>
      <c r="M14" s="756"/>
      <c r="N14" s="759"/>
      <c r="O14" s="768"/>
      <c r="P14" s="767"/>
      <c r="Q14" s="768"/>
      <c r="R14" s="803"/>
      <c r="S14" s="774"/>
      <c r="T14" s="756"/>
      <c r="U14" s="756"/>
      <c r="V14" s="806"/>
      <c r="W14" s="768"/>
      <c r="X14" s="87">
        <v>24930</v>
      </c>
      <c r="Y14" s="768"/>
      <c r="Z14" s="125">
        <v>240</v>
      </c>
      <c r="AA14" s="126" t="s">
        <v>138</v>
      </c>
      <c r="AB14" s="127" t="s">
        <v>156</v>
      </c>
      <c r="AC14" s="126" t="s">
        <v>157</v>
      </c>
      <c r="AD14" s="127" t="s">
        <v>158</v>
      </c>
      <c r="AE14" s="126" t="s">
        <v>84</v>
      </c>
      <c r="AF14" s="128">
        <v>23</v>
      </c>
      <c r="AG14" s="768"/>
      <c r="AH14" s="767"/>
      <c r="AI14" s="768"/>
      <c r="AJ14" s="828"/>
      <c r="AK14" s="824"/>
      <c r="AL14" s="756"/>
      <c r="AM14" s="756"/>
      <c r="AN14" s="756"/>
      <c r="AO14" s="756"/>
      <c r="AP14" s="756"/>
      <c r="AQ14" s="813"/>
      <c r="AR14" s="773"/>
      <c r="AS14" s="817"/>
      <c r="AT14" s="820"/>
      <c r="AU14" s="821"/>
      <c r="AV14" s="56" t="s">
        <v>89</v>
      </c>
      <c r="AW14" s="57">
        <v>20000</v>
      </c>
      <c r="AX14" s="85">
        <v>22200</v>
      </c>
      <c r="AY14" s="810"/>
      <c r="AZ14" s="767"/>
      <c r="BA14" s="810"/>
      <c r="BB14" s="58">
        <v>0.18</v>
      </c>
      <c r="BC14" s="810"/>
      <c r="BD14" s="767"/>
      <c r="BE14" s="767"/>
      <c r="BF14" s="767"/>
      <c r="BG14" s="767"/>
    </row>
    <row r="15" spans="1:59" s="15" customFormat="1" ht="29.25" customHeight="1">
      <c r="B15" s="742" t="s">
        <v>161</v>
      </c>
      <c r="C15" s="760" t="s">
        <v>41</v>
      </c>
      <c r="D15" s="763" t="s">
        <v>82</v>
      </c>
      <c r="E15" s="68"/>
      <c r="F15" s="765">
        <v>191750</v>
      </c>
      <c r="G15" s="768" t="s">
        <v>84</v>
      </c>
      <c r="H15" s="769">
        <v>1820</v>
      </c>
      <c r="I15" s="754" t="s">
        <v>138</v>
      </c>
      <c r="J15" s="754" t="s">
        <v>156</v>
      </c>
      <c r="K15" s="754" t="s">
        <v>157</v>
      </c>
      <c r="L15" s="754" t="s">
        <v>158</v>
      </c>
      <c r="M15" s="754" t="s">
        <v>84</v>
      </c>
      <c r="N15" s="757">
        <v>3.9</v>
      </c>
      <c r="O15" s="768" t="s">
        <v>84</v>
      </c>
      <c r="P15" s="765">
        <v>5800</v>
      </c>
      <c r="Q15" s="768" t="s">
        <v>84</v>
      </c>
      <c r="R15" s="801">
        <v>50</v>
      </c>
      <c r="S15" s="772" t="s">
        <v>138</v>
      </c>
      <c r="T15" s="754" t="s">
        <v>156</v>
      </c>
      <c r="U15" s="754" t="s">
        <v>157</v>
      </c>
      <c r="V15" s="804" t="s">
        <v>158</v>
      </c>
      <c r="W15" s="768" t="s">
        <v>84</v>
      </c>
      <c r="X15" s="83" t="s">
        <v>83</v>
      </c>
      <c r="Y15" s="768" t="s">
        <v>84</v>
      </c>
      <c r="Z15" s="114"/>
      <c r="AA15" s="115"/>
      <c r="AB15" s="116"/>
      <c r="AD15" s="116"/>
      <c r="AF15" s="117"/>
      <c r="AG15" s="768" t="s">
        <v>84</v>
      </c>
      <c r="AH15" s="765">
        <v>59190</v>
      </c>
      <c r="AI15" s="768" t="s">
        <v>84</v>
      </c>
      <c r="AJ15" s="826">
        <v>36740</v>
      </c>
      <c r="AK15" s="822">
        <v>360</v>
      </c>
      <c r="AL15" s="754" t="s">
        <v>138</v>
      </c>
      <c r="AM15" s="754" t="s">
        <v>156</v>
      </c>
      <c r="AN15" s="754" t="s">
        <v>157</v>
      </c>
      <c r="AO15" s="754" t="s">
        <v>158</v>
      </c>
      <c r="AP15" s="754" t="s">
        <v>84</v>
      </c>
      <c r="AQ15" s="811">
        <v>9.1999999999999993</v>
      </c>
      <c r="AR15" s="773" t="s">
        <v>84</v>
      </c>
      <c r="AS15" s="815">
        <v>10200</v>
      </c>
      <c r="AT15" s="818">
        <v>11300</v>
      </c>
      <c r="AU15" s="821" t="s">
        <v>84</v>
      </c>
      <c r="AV15" s="53" t="s">
        <v>59</v>
      </c>
      <c r="AW15" s="54">
        <v>46400</v>
      </c>
      <c r="AX15" s="84">
        <v>51600</v>
      </c>
      <c r="AY15" s="810" t="s">
        <v>85</v>
      </c>
      <c r="AZ15" s="765">
        <v>6350</v>
      </c>
      <c r="BA15" s="810" t="s">
        <v>85</v>
      </c>
      <c r="BB15" s="129" t="s">
        <v>135</v>
      </c>
      <c r="BC15" s="810" t="s">
        <v>85</v>
      </c>
      <c r="BD15" s="765">
        <v>1350</v>
      </c>
      <c r="BE15" s="765">
        <v>2700</v>
      </c>
      <c r="BF15" s="765">
        <v>4050</v>
      </c>
      <c r="BG15" s="765">
        <v>5400</v>
      </c>
    </row>
    <row r="16" spans="1:59" s="15" customFormat="1" ht="29.25" customHeight="1">
      <c r="B16" s="743"/>
      <c r="C16" s="761"/>
      <c r="D16" s="764"/>
      <c r="E16" s="68"/>
      <c r="F16" s="766"/>
      <c r="G16" s="768"/>
      <c r="H16" s="770"/>
      <c r="I16" s="755"/>
      <c r="J16" s="755"/>
      <c r="K16" s="755"/>
      <c r="L16" s="755"/>
      <c r="M16" s="755"/>
      <c r="N16" s="758"/>
      <c r="O16" s="768"/>
      <c r="P16" s="766"/>
      <c r="Q16" s="768"/>
      <c r="R16" s="802"/>
      <c r="S16" s="773"/>
      <c r="T16" s="755"/>
      <c r="U16" s="755"/>
      <c r="V16" s="805"/>
      <c r="W16" s="768"/>
      <c r="X16" s="86">
        <v>29390</v>
      </c>
      <c r="Y16" s="768"/>
      <c r="Z16" s="119">
        <v>290</v>
      </c>
      <c r="AA16" s="120" t="s">
        <v>138</v>
      </c>
      <c r="AB16" s="118" t="s">
        <v>156</v>
      </c>
      <c r="AC16" s="120" t="s">
        <v>157</v>
      </c>
      <c r="AD16" s="118" t="s">
        <v>158</v>
      </c>
      <c r="AE16" s="120" t="s">
        <v>84</v>
      </c>
      <c r="AF16" s="121">
        <v>41.8</v>
      </c>
      <c r="AG16" s="768"/>
      <c r="AH16" s="825"/>
      <c r="AI16" s="768"/>
      <c r="AJ16" s="827"/>
      <c r="AK16" s="823"/>
      <c r="AL16" s="755"/>
      <c r="AM16" s="755"/>
      <c r="AN16" s="755"/>
      <c r="AO16" s="755"/>
      <c r="AP16" s="755"/>
      <c r="AQ16" s="812"/>
      <c r="AR16" s="773"/>
      <c r="AS16" s="816"/>
      <c r="AT16" s="819"/>
      <c r="AU16" s="821"/>
      <c r="AV16" s="56" t="s">
        <v>86</v>
      </c>
      <c r="AW16" s="57">
        <v>25600</v>
      </c>
      <c r="AX16" s="85">
        <v>28400</v>
      </c>
      <c r="AY16" s="810"/>
      <c r="AZ16" s="766"/>
      <c r="BA16" s="810"/>
      <c r="BB16" s="58">
        <v>0.18</v>
      </c>
      <c r="BC16" s="810"/>
      <c r="BD16" s="766"/>
      <c r="BE16" s="766"/>
      <c r="BF16" s="766"/>
      <c r="BG16" s="766"/>
    </row>
    <row r="17" spans="2:59" s="15" customFormat="1" ht="29.25" customHeight="1">
      <c r="B17" s="743"/>
      <c r="C17" s="761"/>
      <c r="D17" s="807" t="s">
        <v>87</v>
      </c>
      <c r="E17" s="68"/>
      <c r="F17" s="766"/>
      <c r="G17" s="768"/>
      <c r="H17" s="770"/>
      <c r="I17" s="755"/>
      <c r="J17" s="755"/>
      <c r="K17" s="755"/>
      <c r="L17" s="755"/>
      <c r="M17" s="755"/>
      <c r="N17" s="758"/>
      <c r="O17" s="768"/>
      <c r="P17" s="766"/>
      <c r="Q17" s="768"/>
      <c r="R17" s="802"/>
      <c r="S17" s="773"/>
      <c r="T17" s="755"/>
      <c r="U17" s="755"/>
      <c r="V17" s="805"/>
      <c r="W17" s="768"/>
      <c r="X17" s="67" t="s">
        <v>104</v>
      </c>
      <c r="Y17" s="768"/>
      <c r="Z17" s="122"/>
      <c r="AA17" s="120"/>
      <c r="AB17" s="118"/>
      <c r="AC17" s="120"/>
      <c r="AD17" s="118"/>
      <c r="AE17" s="120"/>
      <c r="AF17" s="123"/>
      <c r="AG17" s="768" t="s">
        <v>84</v>
      </c>
      <c r="AH17" s="809">
        <v>53420</v>
      </c>
      <c r="AI17" s="768"/>
      <c r="AJ17" s="827"/>
      <c r="AK17" s="823"/>
      <c r="AL17" s="755"/>
      <c r="AM17" s="755"/>
      <c r="AN17" s="755"/>
      <c r="AO17" s="755"/>
      <c r="AP17" s="755"/>
      <c r="AQ17" s="812"/>
      <c r="AR17" s="773"/>
      <c r="AS17" s="816"/>
      <c r="AT17" s="819"/>
      <c r="AU17" s="821"/>
      <c r="AV17" s="56" t="s">
        <v>88</v>
      </c>
      <c r="AW17" s="57">
        <v>22300</v>
      </c>
      <c r="AX17" s="85">
        <v>24800</v>
      </c>
      <c r="AY17" s="810"/>
      <c r="AZ17" s="766"/>
      <c r="BA17" s="810" t="s">
        <v>85</v>
      </c>
      <c r="BB17" s="59" t="s">
        <v>135</v>
      </c>
      <c r="BC17" s="810" t="s">
        <v>85</v>
      </c>
      <c r="BD17" s="809">
        <v>1110</v>
      </c>
      <c r="BE17" s="809">
        <v>2220</v>
      </c>
      <c r="BF17" s="809">
        <v>3330</v>
      </c>
      <c r="BG17" s="809">
        <v>4440</v>
      </c>
    </row>
    <row r="18" spans="2:59" s="15" customFormat="1" ht="29.25" customHeight="1">
      <c r="B18" s="743"/>
      <c r="C18" s="762"/>
      <c r="D18" s="808"/>
      <c r="E18" s="68"/>
      <c r="F18" s="767"/>
      <c r="G18" s="768"/>
      <c r="H18" s="771"/>
      <c r="I18" s="756"/>
      <c r="J18" s="756"/>
      <c r="K18" s="756"/>
      <c r="L18" s="756"/>
      <c r="M18" s="756"/>
      <c r="N18" s="759"/>
      <c r="O18" s="768"/>
      <c r="P18" s="767"/>
      <c r="Q18" s="768"/>
      <c r="R18" s="803"/>
      <c r="S18" s="774"/>
      <c r="T18" s="756"/>
      <c r="U18" s="756"/>
      <c r="V18" s="806"/>
      <c r="W18" s="768"/>
      <c r="X18" s="87">
        <v>24930</v>
      </c>
      <c r="Y18" s="768"/>
      <c r="Z18" s="119">
        <v>240</v>
      </c>
      <c r="AA18" s="126" t="s">
        <v>138</v>
      </c>
      <c r="AB18" s="127" t="s">
        <v>156</v>
      </c>
      <c r="AC18" s="126" t="s">
        <v>157</v>
      </c>
      <c r="AD18" s="127" t="s">
        <v>158</v>
      </c>
      <c r="AE18" s="126" t="s">
        <v>84</v>
      </c>
      <c r="AF18" s="128">
        <v>23</v>
      </c>
      <c r="AG18" s="768"/>
      <c r="AH18" s="767"/>
      <c r="AI18" s="768"/>
      <c r="AJ18" s="828"/>
      <c r="AK18" s="824"/>
      <c r="AL18" s="756"/>
      <c r="AM18" s="756"/>
      <c r="AN18" s="756"/>
      <c r="AO18" s="756"/>
      <c r="AP18" s="756"/>
      <c r="AQ18" s="813"/>
      <c r="AR18" s="773"/>
      <c r="AS18" s="817"/>
      <c r="AT18" s="820"/>
      <c r="AU18" s="821"/>
      <c r="AV18" s="56" t="s">
        <v>89</v>
      </c>
      <c r="AW18" s="57">
        <v>20000</v>
      </c>
      <c r="AX18" s="85">
        <v>22200</v>
      </c>
      <c r="AY18" s="810"/>
      <c r="AZ18" s="767"/>
      <c r="BA18" s="810"/>
      <c r="BB18" s="58">
        <v>0.18</v>
      </c>
      <c r="BC18" s="810"/>
      <c r="BD18" s="767"/>
      <c r="BE18" s="767"/>
      <c r="BF18" s="767"/>
      <c r="BG18" s="767"/>
    </row>
    <row r="19" spans="2:59" s="15" customFormat="1" ht="29.25" customHeight="1">
      <c r="B19" s="742" t="s">
        <v>162</v>
      </c>
      <c r="C19" s="760" t="s">
        <v>41</v>
      </c>
      <c r="D19" s="763" t="s">
        <v>82</v>
      </c>
      <c r="E19" s="68"/>
      <c r="F19" s="765">
        <v>188790</v>
      </c>
      <c r="G19" s="768" t="s">
        <v>84</v>
      </c>
      <c r="H19" s="769">
        <v>1790</v>
      </c>
      <c r="I19" s="754" t="s">
        <v>138</v>
      </c>
      <c r="J19" s="754" t="s">
        <v>156</v>
      </c>
      <c r="K19" s="754" t="s">
        <v>157</v>
      </c>
      <c r="L19" s="754" t="s">
        <v>158</v>
      </c>
      <c r="M19" s="754" t="s">
        <v>84</v>
      </c>
      <c r="N19" s="757">
        <v>4</v>
      </c>
      <c r="O19" s="768" t="s">
        <v>84</v>
      </c>
      <c r="P19" s="765">
        <v>5650</v>
      </c>
      <c r="Q19" s="768" t="s">
        <v>84</v>
      </c>
      <c r="R19" s="801">
        <v>50</v>
      </c>
      <c r="S19" s="772" t="s">
        <v>138</v>
      </c>
      <c r="T19" s="754" t="s">
        <v>156</v>
      </c>
      <c r="U19" s="754" t="s">
        <v>157</v>
      </c>
      <c r="V19" s="804" t="s">
        <v>158</v>
      </c>
      <c r="W19" s="768" t="s">
        <v>84</v>
      </c>
      <c r="X19" s="83" t="s">
        <v>83</v>
      </c>
      <c r="Y19" s="768" t="s">
        <v>84</v>
      </c>
      <c r="Z19" s="114"/>
      <c r="AA19" s="115"/>
      <c r="AB19" s="116"/>
      <c r="AD19" s="116"/>
      <c r="AF19" s="117"/>
      <c r="AG19" s="768" t="s">
        <v>84</v>
      </c>
      <c r="AH19" s="765">
        <v>57940</v>
      </c>
      <c r="AI19" s="768" t="s">
        <v>84</v>
      </c>
      <c r="AJ19" s="826">
        <v>36740</v>
      </c>
      <c r="AK19" s="822">
        <v>360</v>
      </c>
      <c r="AL19" s="754" t="s">
        <v>138</v>
      </c>
      <c r="AM19" s="754" t="s">
        <v>156</v>
      </c>
      <c r="AN19" s="754" t="s">
        <v>157</v>
      </c>
      <c r="AO19" s="754" t="s">
        <v>158</v>
      </c>
      <c r="AP19" s="754" t="s">
        <v>84</v>
      </c>
      <c r="AQ19" s="811">
        <v>9.1999999999999993</v>
      </c>
      <c r="AR19" s="773" t="s">
        <v>84</v>
      </c>
      <c r="AS19" s="815">
        <v>10200</v>
      </c>
      <c r="AT19" s="818">
        <v>11300</v>
      </c>
      <c r="AU19" s="821" t="s">
        <v>84</v>
      </c>
      <c r="AV19" s="53" t="s">
        <v>59</v>
      </c>
      <c r="AW19" s="54">
        <v>46400</v>
      </c>
      <c r="AX19" s="84">
        <v>51600</v>
      </c>
      <c r="AY19" s="810" t="s">
        <v>85</v>
      </c>
      <c r="AZ19" s="765">
        <v>6350</v>
      </c>
      <c r="BA19" s="810" t="s">
        <v>85</v>
      </c>
      <c r="BB19" s="55" t="s">
        <v>135</v>
      </c>
      <c r="BC19" s="810" t="s">
        <v>85</v>
      </c>
      <c r="BD19" s="765">
        <v>1350</v>
      </c>
      <c r="BE19" s="765">
        <v>2700</v>
      </c>
      <c r="BF19" s="765">
        <v>4050</v>
      </c>
      <c r="BG19" s="765">
        <v>5400</v>
      </c>
    </row>
    <row r="20" spans="2:59" s="15" customFormat="1" ht="29.25" customHeight="1">
      <c r="B20" s="743"/>
      <c r="C20" s="761"/>
      <c r="D20" s="764"/>
      <c r="E20" s="68"/>
      <c r="F20" s="766"/>
      <c r="G20" s="768"/>
      <c r="H20" s="770"/>
      <c r="I20" s="755"/>
      <c r="J20" s="755"/>
      <c r="K20" s="755"/>
      <c r="L20" s="755"/>
      <c r="M20" s="755"/>
      <c r="N20" s="758"/>
      <c r="O20" s="768"/>
      <c r="P20" s="766"/>
      <c r="Q20" s="768"/>
      <c r="R20" s="802"/>
      <c r="S20" s="773"/>
      <c r="T20" s="755"/>
      <c r="U20" s="755"/>
      <c r="V20" s="805"/>
      <c r="W20" s="768"/>
      <c r="X20" s="86">
        <v>29390</v>
      </c>
      <c r="Y20" s="768"/>
      <c r="Z20" s="119">
        <v>290</v>
      </c>
      <c r="AA20" s="120" t="s">
        <v>138</v>
      </c>
      <c r="AB20" s="118" t="s">
        <v>156</v>
      </c>
      <c r="AC20" s="120" t="s">
        <v>157</v>
      </c>
      <c r="AD20" s="118" t="s">
        <v>158</v>
      </c>
      <c r="AE20" s="120" t="s">
        <v>84</v>
      </c>
      <c r="AF20" s="121">
        <v>41.8</v>
      </c>
      <c r="AG20" s="768"/>
      <c r="AH20" s="825"/>
      <c r="AI20" s="768"/>
      <c r="AJ20" s="827"/>
      <c r="AK20" s="823"/>
      <c r="AL20" s="755"/>
      <c r="AM20" s="755"/>
      <c r="AN20" s="755"/>
      <c r="AO20" s="755"/>
      <c r="AP20" s="755"/>
      <c r="AQ20" s="812"/>
      <c r="AR20" s="773"/>
      <c r="AS20" s="816"/>
      <c r="AT20" s="819"/>
      <c r="AU20" s="821"/>
      <c r="AV20" s="56" t="s">
        <v>86</v>
      </c>
      <c r="AW20" s="57">
        <v>25600</v>
      </c>
      <c r="AX20" s="85">
        <v>28400</v>
      </c>
      <c r="AY20" s="810"/>
      <c r="AZ20" s="766"/>
      <c r="BA20" s="810"/>
      <c r="BB20" s="58">
        <v>0.18</v>
      </c>
      <c r="BC20" s="810"/>
      <c r="BD20" s="766"/>
      <c r="BE20" s="766"/>
      <c r="BF20" s="766"/>
      <c r="BG20" s="766"/>
    </row>
    <row r="21" spans="2:59" s="15" customFormat="1" ht="29.25" customHeight="1">
      <c r="B21" s="743"/>
      <c r="C21" s="761"/>
      <c r="D21" s="807" t="s">
        <v>87</v>
      </c>
      <c r="E21" s="68"/>
      <c r="F21" s="766"/>
      <c r="G21" s="768"/>
      <c r="H21" s="770"/>
      <c r="I21" s="755"/>
      <c r="J21" s="755"/>
      <c r="K21" s="755"/>
      <c r="L21" s="755"/>
      <c r="M21" s="755"/>
      <c r="N21" s="758"/>
      <c r="O21" s="768"/>
      <c r="P21" s="766"/>
      <c r="Q21" s="768"/>
      <c r="R21" s="802"/>
      <c r="S21" s="773"/>
      <c r="T21" s="755"/>
      <c r="U21" s="755"/>
      <c r="V21" s="805"/>
      <c r="W21" s="768"/>
      <c r="X21" s="67" t="s">
        <v>104</v>
      </c>
      <c r="Y21" s="768"/>
      <c r="Z21" s="122"/>
      <c r="AA21" s="120"/>
      <c r="AB21" s="118"/>
      <c r="AC21" s="120"/>
      <c r="AD21" s="118"/>
      <c r="AE21" s="120"/>
      <c r="AF21" s="123"/>
      <c r="AG21" s="768" t="s">
        <v>84</v>
      </c>
      <c r="AH21" s="809">
        <v>52180</v>
      </c>
      <c r="AI21" s="768"/>
      <c r="AJ21" s="827"/>
      <c r="AK21" s="823"/>
      <c r="AL21" s="755"/>
      <c r="AM21" s="755"/>
      <c r="AN21" s="755"/>
      <c r="AO21" s="755"/>
      <c r="AP21" s="755"/>
      <c r="AQ21" s="812"/>
      <c r="AR21" s="773"/>
      <c r="AS21" s="816"/>
      <c r="AT21" s="819"/>
      <c r="AU21" s="821"/>
      <c r="AV21" s="56" t="s">
        <v>88</v>
      </c>
      <c r="AW21" s="57">
        <v>22300</v>
      </c>
      <c r="AX21" s="85">
        <v>24800</v>
      </c>
      <c r="AY21" s="810"/>
      <c r="AZ21" s="766"/>
      <c r="BA21" s="810" t="s">
        <v>85</v>
      </c>
      <c r="BB21" s="59" t="s">
        <v>135</v>
      </c>
      <c r="BC21" s="810" t="s">
        <v>85</v>
      </c>
      <c r="BD21" s="809">
        <v>1110</v>
      </c>
      <c r="BE21" s="809">
        <v>2220</v>
      </c>
      <c r="BF21" s="809">
        <v>3330</v>
      </c>
      <c r="BG21" s="809">
        <v>4440</v>
      </c>
    </row>
    <row r="22" spans="2:59" s="15" customFormat="1" ht="29.25" customHeight="1">
      <c r="B22" s="743"/>
      <c r="C22" s="762"/>
      <c r="D22" s="808"/>
      <c r="E22" s="68"/>
      <c r="F22" s="767"/>
      <c r="G22" s="768"/>
      <c r="H22" s="771"/>
      <c r="I22" s="756"/>
      <c r="J22" s="756"/>
      <c r="K22" s="756"/>
      <c r="L22" s="756"/>
      <c r="M22" s="756"/>
      <c r="N22" s="759"/>
      <c r="O22" s="768"/>
      <c r="P22" s="767"/>
      <c r="Q22" s="768"/>
      <c r="R22" s="803"/>
      <c r="S22" s="774"/>
      <c r="T22" s="756"/>
      <c r="U22" s="756"/>
      <c r="V22" s="806"/>
      <c r="W22" s="768"/>
      <c r="X22" s="87">
        <v>24930</v>
      </c>
      <c r="Y22" s="768"/>
      <c r="Z22" s="119">
        <v>240</v>
      </c>
      <c r="AA22" s="126" t="s">
        <v>138</v>
      </c>
      <c r="AB22" s="127" t="s">
        <v>156</v>
      </c>
      <c r="AC22" s="126" t="s">
        <v>157</v>
      </c>
      <c r="AD22" s="127" t="s">
        <v>158</v>
      </c>
      <c r="AE22" s="126" t="s">
        <v>84</v>
      </c>
      <c r="AF22" s="128">
        <v>23</v>
      </c>
      <c r="AG22" s="768"/>
      <c r="AH22" s="767"/>
      <c r="AI22" s="768"/>
      <c r="AJ22" s="828"/>
      <c r="AK22" s="824"/>
      <c r="AL22" s="756"/>
      <c r="AM22" s="756"/>
      <c r="AN22" s="756"/>
      <c r="AO22" s="756"/>
      <c r="AP22" s="756"/>
      <c r="AQ22" s="813"/>
      <c r="AR22" s="773"/>
      <c r="AS22" s="817"/>
      <c r="AT22" s="820"/>
      <c r="AU22" s="821"/>
      <c r="AV22" s="56" t="s">
        <v>89</v>
      </c>
      <c r="AW22" s="57">
        <v>20000</v>
      </c>
      <c r="AX22" s="85">
        <v>22200</v>
      </c>
      <c r="AY22" s="810"/>
      <c r="AZ22" s="767"/>
      <c r="BA22" s="810"/>
      <c r="BB22" s="60">
        <v>0.19</v>
      </c>
      <c r="BC22" s="810"/>
      <c r="BD22" s="767"/>
      <c r="BE22" s="767"/>
      <c r="BF22" s="767"/>
      <c r="BG22" s="767"/>
    </row>
    <row r="23" spans="2:59" s="15" customFormat="1" ht="29.25" customHeight="1">
      <c r="B23" s="742" t="s">
        <v>163</v>
      </c>
      <c r="C23" s="760" t="s">
        <v>41</v>
      </c>
      <c r="D23" s="763" t="s">
        <v>82</v>
      </c>
      <c r="E23" s="68"/>
      <c r="F23" s="765">
        <v>186820</v>
      </c>
      <c r="G23" s="768" t="s">
        <v>84</v>
      </c>
      <c r="H23" s="769">
        <v>1770</v>
      </c>
      <c r="I23" s="754" t="s">
        <v>138</v>
      </c>
      <c r="J23" s="754" t="s">
        <v>156</v>
      </c>
      <c r="K23" s="754" t="s">
        <v>157</v>
      </c>
      <c r="L23" s="754" t="s">
        <v>158</v>
      </c>
      <c r="M23" s="754" t="s">
        <v>84</v>
      </c>
      <c r="N23" s="757">
        <v>4.0999999999999996</v>
      </c>
      <c r="O23" s="768" t="s">
        <v>84</v>
      </c>
      <c r="P23" s="765">
        <v>5550</v>
      </c>
      <c r="Q23" s="768" t="s">
        <v>84</v>
      </c>
      <c r="R23" s="801">
        <v>50</v>
      </c>
      <c r="S23" s="772" t="s">
        <v>138</v>
      </c>
      <c r="T23" s="754" t="s">
        <v>156</v>
      </c>
      <c r="U23" s="754" t="s">
        <v>157</v>
      </c>
      <c r="V23" s="804" t="s">
        <v>158</v>
      </c>
      <c r="W23" s="768" t="s">
        <v>84</v>
      </c>
      <c r="X23" s="83" t="s">
        <v>83</v>
      </c>
      <c r="Y23" s="768" t="s">
        <v>84</v>
      </c>
      <c r="Z23" s="114"/>
      <c r="AA23" s="115"/>
      <c r="AB23" s="116"/>
      <c r="AD23" s="116"/>
      <c r="AF23" s="117"/>
      <c r="AG23" s="768" t="s">
        <v>84</v>
      </c>
      <c r="AH23" s="765">
        <v>57120</v>
      </c>
      <c r="AI23" s="768" t="s">
        <v>84</v>
      </c>
      <c r="AJ23" s="826">
        <v>36740</v>
      </c>
      <c r="AK23" s="822">
        <v>360</v>
      </c>
      <c r="AL23" s="754" t="s">
        <v>138</v>
      </c>
      <c r="AM23" s="754" t="s">
        <v>156</v>
      </c>
      <c r="AN23" s="754" t="s">
        <v>157</v>
      </c>
      <c r="AO23" s="754" t="s">
        <v>158</v>
      </c>
      <c r="AP23" s="754" t="s">
        <v>84</v>
      </c>
      <c r="AQ23" s="811">
        <v>9.1999999999999993</v>
      </c>
      <c r="AR23" s="773" t="s">
        <v>84</v>
      </c>
      <c r="AS23" s="815">
        <v>10200</v>
      </c>
      <c r="AT23" s="818">
        <v>11300</v>
      </c>
      <c r="AU23" s="821" t="s">
        <v>84</v>
      </c>
      <c r="AV23" s="53" t="s">
        <v>59</v>
      </c>
      <c r="AW23" s="54">
        <v>46400</v>
      </c>
      <c r="AX23" s="84">
        <v>51600</v>
      </c>
      <c r="AY23" s="810" t="s">
        <v>85</v>
      </c>
      <c r="AZ23" s="765">
        <v>6350</v>
      </c>
      <c r="BA23" s="810" t="s">
        <v>85</v>
      </c>
      <c r="BB23" s="86" t="s">
        <v>135</v>
      </c>
      <c r="BC23" s="810" t="s">
        <v>85</v>
      </c>
      <c r="BD23" s="765">
        <v>1350</v>
      </c>
      <c r="BE23" s="765">
        <v>2700</v>
      </c>
      <c r="BF23" s="765">
        <v>4050</v>
      </c>
      <c r="BG23" s="765">
        <v>5400</v>
      </c>
    </row>
    <row r="24" spans="2:59" s="15" customFormat="1" ht="29.25" customHeight="1">
      <c r="B24" s="743"/>
      <c r="C24" s="761"/>
      <c r="D24" s="764"/>
      <c r="E24" s="68"/>
      <c r="F24" s="766"/>
      <c r="G24" s="768"/>
      <c r="H24" s="770"/>
      <c r="I24" s="755"/>
      <c r="J24" s="755"/>
      <c r="K24" s="755"/>
      <c r="L24" s="755"/>
      <c r="M24" s="755"/>
      <c r="N24" s="758"/>
      <c r="O24" s="768"/>
      <c r="P24" s="766"/>
      <c r="Q24" s="768"/>
      <c r="R24" s="802"/>
      <c r="S24" s="773"/>
      <c r="T24" s="755"/>
      <c r="U24" s="755"/>
      <c r="V24" s="805"/>
      <c r="W24" s="768"/>
      <c r="X24" s="86">
        <v>29390</v>
      </c>
      <c r="Y24" s="768"/>
      <c r="Z24" s="119">
        <v>290</v>
      </c>
      <c r="AA24" s="120" t="s">
        <v>138</v>
      </c>
      <c r="AB24" s="118" t="s">
        <v>156</v>
      </c>
      <c r="AC24" s="120" t="s">
        <v>157</v>
      </c>
      <c r="AD24" s="118" t="s">
        <v>158</v>
      </c>
      <c r="AE24" s="120" t="s">
        <v>84</v>
      </c>
      <c r="AF24" s="121">
        <v>41.8</v>
      </c>
      <c r="AG24" s="768"/>
      <c r="AH24" s="825"/>
      <c r="AI24" s="768"/>
      <c r="AJ24" s="827"/>
      <c r="AK24" s="823"/>
      <c r="AL24" s="755"/>
      <c r="AM24" s="755"/>
      <c r="AN24" s="755"/>
      <c r="AO24" s="755"/>
      <c r="AP24" s="755"/>
      <c r="AQ24" s="812"/>
      <c r="AR24" s="773"/>
      <c r="AS24" s="816"/>
      <c r="AT24" s="819"/>
      <c r="AU24" s="821"/>
      <c r="AV24" s="56" t="s">
        <v>86</v>
      </c>
      <c r="AW24" s="57">
        <v>25600</v>
      </c>
      <c r="AX24" s="85">
        <v>28400</v>
      </c>
      <c r="AY24" s="810"/>
      <c r="AZ24" s="766"/>
      <c r="BA24" s="810"/>
      <c r="BB24" s="58">
        <v>0.18</v>
      </c>
      <c r="BC24" s="810"/>
      <c r="BD24" s="766"/>
      <c r="BE24" s="766"/>
      <c r="BF24" s="766"/>
      <c r="BG24" s="766"/>
    </row>
    <row r="25" spans="2:59" s="15" customFormat="1" ht="29.25" customHeight="1">
      <c r="B25" s="743"/>
      <c r="C25" s="761"/>
      <c r="D25" s="807" t="s">
        <v>87</v>
      </c>
      <c r="E25" s="68"/>
      <c r="F25" s="766"/>
      <c r="G25" s="768"/>
      <c r="H25" s="770"/>
      <c r="I25" s="755"/>
      <c r="J25" s="755"/>
      <c r="K25" s="755"/>
      <c r="L25" s="755"/>
      <c r="M25" s="755"/>
      <c r="N25" s="758"/>
      <c r="O25" s="768"/>
      <c r="P25" s="766"/>
      <c r="Q25" s="768"/>
      <c r="R25" s="802"/>
      <c r="S25" s="773"/>
      <c r="T25" s="755"/>
      <c r="U25" s="755"/>
      <c r="V25" s="805"/>
      <c r="W25" s="768"/>
      <c r="X25" s="67" t="s">
        <v>104</v>
      </c>
      <c r="Y25" s="768"/>
      <c r="Z25" s="122"/>
      <c r="AA25" s="120"/>
      <c r="AB25" s="118"/>
      <c r="AC25" s="120"/>
      <c r="AD25" s="118"/>
      <c r="AE25" s="120"/>
      <c r="AF25" s="123"/>
      <c r="AG25" s="768" t="s">
        <v>84</v>
      </c>
      <c r="AH25" s="809">
        <v>51350</v>
      </c>
      <c r="AI25" s="768"/>
      <c r="AJ25" s="827"/>
      <c r="AK25" s="823"/>
      <c r="AL25" s="755"/>
      <c r="AM25" s="755"/>
      <c r="AN25" s="755"/>
      <c r="AO25" s="755"/>
      <c r="AP25" s="755"/>
      <c r="AQ25" s="812"/>
      <c r="AR25" s="773"/>
      <c r="AS25" s="816"/>
      <c r="AT25" s="819"/>
      <c r="AU25" s="821"/>
      <c r="AV25" s="56" t="s">
        <v>88</v>
      </c>
      <c r="AW25" s="57">
        <v>22300</v>
      </c>
      <c r="AX25" s="85">
        <v>24800</v>
      </c>
      <c r="AY25" s="810"/>
      <c r="AZ25" s="766"/>
      <c r="BA25" s="810" t="s">
        <v>85</v>
      </c>
      <c r="BB25" s="59" t="s">
        <v>135</v>
      </c>
      <c r="BC25" s="810" t="s">
        <v>85</v>
      </c>
      <c r="BD25" s="809">
        <v>1110</v>
      </c>
      <c r="BE25" s="809">
        <v>2220</v>
      </c>
      <c r="BF25" s="809">
        <v>3330</v>
      </c>
      <c r="BG25" s="809">
        <v>4440</v>
      </c>
    </row>
    <row r="26" spans="2:59" s="15" customFormat="1" ht="29.25" customHeight="1">
      <c r="B26" s="743"/>
      <c r="C26" s="762"/>
      <c r="D26" s="808"/>
      <c r="E26" s="68"/>
      <c r="F26" s="767"/>
      <c r="G26" s="768"/>
      <c r="H26" s="771"/>
      <c r="I26" s="756"/>
      <c r="J26" s="756"/>
      <c r="K26" s="756"/>
      <c r="L26" s="756"/>
      <c r="M26" s="756"/>
      <c r="N26" s="759"/>
      <c r="O26" s="768"/>
      <c r="P26" s="767"/>
      <c r="Q26" s="768"/>
      <c r="R26" s="803"/>
      <c r="S26" s="774"/>
      <c r="T26" s="756"/>
      <c r="U26" s="756"/>
      <c r="V26" s="806"/>
      <c r="W26" s="768"/>
      <c r="X26" s="87">
        <v>24930</v>
      </c>
      <c r="Y26" s="768"/>
      <c r="Z26" s="119">
        <v>240</v>
      </c>
      <c r="AA26" s="126" t="s">
        <v>138</v>
      </c>
      <c r="AB26" s="127" t="s">
        <v>156</v>
      </c>
      <c r="AC26" s="126" t="s">
        <v>157</v>
      </c>
      <c r="AD26" s="127" t="s">
        <v>158</v>
      </c>
      <c r="AE26" s="126" t="s">
        <v>84</v>
      </c>
      <c r="AF26" s="128">
        <v>23</v>
      </c>
      <c r="AG26" s="768"/>
      <c r="AH26" s="767"/>
      <c r="AI26" s="768"/>
      <c r="AJ26" s="828"/>
      <c r="AK26" s="824"/>
      <c r="AL26" s="756"/>
      <c r="AM26" s="756"/>
      <c r="AN26" s="756"/>
      <c r="AO26" s="756"/>
      <c r="AP26" s="756"/>
      <c r="AQ26" s="813"/>
      <c r="AR26" s="773"/>
      <c r="AS26" s="817"/>
      <c r="AT26" s="820"/>
      <c r="AU26" s="821"/>
      <c r="AV26" s="56" t="s">
        <v>89</v>
      </c>
      <c r="AW26" s="57">
        <v>20000</v>
      </c>
      <c r="AX26" s="85">
        <v>22200</v>
      </c>
      <c r="AY26" s="810"/>
      <c r="AZ26" s="767"/>
      <c r="BA26" s="810"/>
      <c r="BB26" s="58">
        <v>0.19</v>
      </c>
      <c r="BC26" s="810"/>
      <c r="BD26" s="767"/>
      <c r="BE26" s="767"/>
      <c r="BF26" s="767"/>
      <c r="BG26" s="767"/>
    </row>
    <row r="27" spans="2:59" s="15" customFormat="1" ht="29.25" customHeight="1">
      <c r="B27" s="742" t="s">
        <v>164</v>
      </c>
      <c r="C27" s="760" t="s">
        <v>41</v>
      </c>
      <c r="D27" s="763" t="s">
        <v>82</v>
      </c>
      <c r="E27" s="68"/>
      <c r="F27" s="765">
        <v>182880</v>
      </c>
      <c r="G27" s="768" t="s">
        <v>84</v>
      </c>
      <c r="H27" s="769">
        <v>1730</v>
      </c>
      <c r="I27" s="754" t="s">
        <v>138</v>
      </c>
      <c r="J27" s="754" t="s">
        <v>156</v>
      </c>
      <c r="K27" s="754" t="s">
        <v>157</v>
      </c>
      <c r="L27" s="754" t="s">
        <v>158</v>
      </c>
      <c r="M27" s="754" t="s">
        <v>84</v>
      </c>
      <c r="N27" s="757">
        <v>4.0999999999999996</v>
      </c>
      <c r="O27" s="768" t="s">
        <v>84</v>
      </c>
      <c r="P27" s="765">
        <v>5350</v>
      </c>
      <c r="Q27" s="768" t="s">
        <v>84</v>
      </c>
      <c r="R27" s="801">
        <v>50</v>
      </c>
      <c r="S27" s="772" t="s">
        <v>138</v>
      </c>
      <c r="T27" s="754" t="s">
        <v>156</v>
      </c>
      <c r="U27" s="754" t="s">
        <v>157</v>
      </c>
      <c r="V27" s="804" t="s">
        <v>158</v>
      </c>
      <c r="W27" s="768" t="s">
        <v>84</v>
      </c>
      <c r="X27" s="83" t="s">
        <v>83</v>
      </c>
      <c r="Y27" s="768" t="s">
        <v>84</v>
      </c>
      <c r="Z27" s="114"/>
      <c r="AA27" s="115"/>
      <c r="AB27" s="116"/>
      <c r="AD27" s="116"/>
      <c r="AF27" s="117"/>
      <c r="AG27" s="768" t="s">
        <v>84</v>
      </c>
      <c r="AH27" s="765">
        <v>55460</v>
      </c>
      <c r="AI27" s="768" t="s">
        <v>84</v>
      </c>
      <c r="AJ27" s="826">
        <v>36740</v>
      </c>
      <c r="AK27" s="822">
        <v>360</v>
      </c>
      <c r="AL27" s="754" t="s">
        <v>138</v>
      </c>
      <c r="AM27" s="754" t="s">
        <v>156</v>
      </c>
      <c r="AN27" s="754" t="s">
        <v>157</v>
      </c>
      <c r="AO27" s="754" t="s">
        <v>158</v>
      </c>
      <c r="AP27" s="754" t="s">
        <v>84</v>
      </c>
      <c r="AQ27" s="811">
        <v>9.1999999999999993</v>
      </c>
      <c r="AR27" s="773" t="s">
        <v>84</v>
      </c>
      <c r="AS27" s="815">
        <v>10200</v>
      </c>
      <c r="AT27" s="818">
        <v>11300</v>
      </c>
      <c r="AU27" s="821" t="s">
        <v>84</v>
      </c>
      <c r="AV27" s="53" t="s">
        <v>59</v>
      </c>
      <c r="AW27" s="54">
        <v>46400</v>
      </c>
      <c r="AX27" s="84">
        <v>51600</v>
      </c>
      <c r="AY27" s="810" t="s">
        <v>85</v>
      </c>
      <c r="AZ27" s="765">
        <v>6350</v>
      </c>
      <c r="BA27" s="810" t="s">
        <v>85</v>
      </c>
      <c r="BB27" s="55" t="s">
        <v>135</v>
      </c>
      <c r="BC27" s="810" t="s">
        <v>85</v>
      </c>
      <c r="BD27" s="765">
        <v>1350</v>
      </c>
      <c r="BE27" s="765">
        <v>2700</v>
      </c>
      <c r="BF27" s="765">
        <v>4050</v>
      </c>
      <c r="BG27" s="765">
        <v>5400</v>
      </c>
    </row>
    <row r="28" spans="2:59" s="15" customFormat="1" ht="29.25" customHeight="1">
      <c r="B28" s="743"/>
      <c r="C28" s="761"/>
      <c r="D28" s="764"/>
      <c r="E28" s="68"/>
      <c r="F28" s="766"/>
      <c r="G28" s="768"/>
      <c r="H28" s="770"/>
      <c r="I28" s="755"/>
      <c r="J28" s="755"/>
      <c r="K28" s="755"/>
      <c r="L28" s="755"/>
      <c r="M28" s="755"/>
      <c r="N28" s="758"/>
      <c r="O28" s="768"/>
      <c r="P28" s="766"/>
      <c r="Q28" s="768"/>
      <c r="R28" s="802"/>
      <c r="S28" s="773"/>
      <c r="T28" s="755"/>
      <c r="U28" s="755"/>
      <c r="V28" s="805"/>
      <c r="W28" s="768"/>
      <c r="X28" s="86">
        <v>29390</v>
      </c>
      <c r="Y28" s="768"/>
      <c r="Z28" s="119">
        <v>290</v>
      </c>
      <c r="AA28" s="120" t="s">
        <v>138</v>
      </c>
      <c r="AB28" s="118" t="s">
        <v>156</v>
      </c>
      <c r="AC28" s="120" t="s">
        <v>157</v>
      </c>
      <c r="AD28" s="118" t="s">
        <v>158</v>
      </c>
      <c r="AE28" s="120" t="s">
        <v>84</v>
      </c>
      <c r="AF28" s="121">
        <v>41.8</v>
      </c>
      <c r="AG28" s="768"/>
      <c r="AH28" s="825"/>
      <c r="AI28" s="768"/>
      <c r="AJ28" s="827"/>
      <c r="AK28" s="823"/>
      <c r="AL28" s="755"/>
      <c r="AM28" s="755"/>
      <c r="AN28" s="755"/>
      <c r="AO28" s="755"/>
      <c r="AP28" s="755"/>
      <c r="AQ28" s="812"/>
      <c r="AR28" s="773"/>
      <c r="AS28" s="816"/>
      <c r="AT28" s="819"/>
      <c r="AU28" s="821"/>
      <c r="AV28" s="56" t="s">
        <v>86</v>
      </c>
      <c r="AW28" s="57">
        <v>25600</v>
      </c>
      <c r="AX28" s="85">
        <v>28400</v>
      </c>
      <c r="AY28" s="810"/>
      <c r="AZ28" s="766"/>
      <c r="BA28" s="810"/>
      <c r="BB28" s="58">
        <v>0.19</v>
      </c>
      <c r="BC28" s="810"/>
      <c r="BD28" s="766"/>
      <c r="BE28" s="766"/>
      <c r="BF28" s="766"/>
      <c r="BG28" s="766"/>
    </row>
    <row r="29" spans="2:59" s="15" customFormat="1" ht="29.25" customHeight="1">
      <c r="B29" s="743"/>
      <c r="C29" s="761"/>
      <c r="D29" s="807" t="s">
        <v>87</v>
      </c>
      <c r="E29" s="68"/>
      <c r="F29" s="766"/>
      <c r="G29" s="768"/>
      <c r="H29" s="770"/>
      <c r="I29" s="755"/>
      <c r="J29" s="755"/>
      <c r="K29" s="755"/>
      <c r="L29" s="755"/>
      <c r="M29" s="755"/>
      <c r="N29" s="758"/>
      <c r="O29" s="768"/>
      <c r="P29" s="766"/>
      <c r="Q29" s="768"/>
      <c r="R29" s="802"/>
      <c r="S29" s="773"/>
      <c r="T29" s="755"/>
      <c r="U29" s="755"/>
      <c r="V29" s="805"/>
      <c r="W29" s="768"/>
      <c r="X29" s="67" t="s">
        <v>104</v>
      </c>
      <c r="Y29" s="768"/>
      <c r="Z29" s="122"/>
      <c r="AA29" s="120"/>
      <c r="AB29" s="118"/>
      <c r="AC29" s="120"/>
      <c r="AD29" s="118"/>
      <c r="AE29" s="120"/>
      <c r="AF29" s="123"/>
      <c r="AG29" s="768" t="s">
        <v>84</v>
      </c>
      <c r="AH29" s="809">
        <v>49690</v>
      </c>
      <c r="AI29" s="768"/>
      <c r="AJ29" s="827"/>
      <c r="AK29" s="823"/>
      <c r="AL29" s="755"/>
      <c r="AM29" s="755"/>
      <c r="AN29" s="755"/>
      <c r="AO29" s="755"/>
      <c r="AP29" s="755"/>
      <c r="AQ29" s="812"/>
      <c r="AR29" s="773"/>
      <c r="AS29" s="816"/>
      <c r="AT29" s="819"/>
      <c r="AU29" s="821"/>
      <c r="AV29" s="56" t="s">
        <v>88</v>
      </c>
      <c r="AW29" s="57">
        <v>22300</v>
      </c>
      <c r="AX29" s="85">
        <v>24800</v>
      </c>
      <c r="AY29" s="810"/>
      <c r="AZ29" s="766"/>
      <c r="BA29" s="810" t="s">
        <v>85</v>
      </c>
      <c r="BB29" s="59" t="s">
        <v>135</v>
      </c>
      <c r="BC29" s="810" t="s">
        <v>85</v>
      </c>
      <c r="BD29" s="809">
        <v>1110</v>
      </c>
      <c r="BE29" s="809">
        <v>2220</v>
      </c>
      <c r="BF29" s="809">
        <v>3330</v>
      </c>
      <c r="BG29" s="809">
        <v>4440</v>
      </c>
    </row>
    <row r="30" spans="2:59" s="15" customFormat="1" ht="29.25" customHeight="1">
      <c r="B30" s="743"/>
      <c r="C30" s="762"/>
      <c r="D30" s="808"/>
      <c r="E30" s="68"/>
      <c r="F30" s="767"/>
      <c r="G30" s="768"/>
      <c r="H30" s="771"/>
      <c r="I30" s="756"/>
      <c r="J30" s="756"/>
      <c r="K30" s="756"/>
      <c r="L30" s="756"/>
      <c r="M30" s="756"/>
      <c r="N30" s="759"/>
      <c r="O30" s="768"/>
      <c r="P30" s="767"/>
      <c r="Q30" s="768"/>
      <c r="R30" s="803"/>
      <c r="S30" s="774"/>
      <c r="T30" s="756"/>
      <c r="U30" s="756"/>
      <c r="V30" s="806"/>
      <c r="W30" s="768"/>
      <c r="X30" s="87">
        <v>24930</v>
      </c>
      <c r="Y30" s="768"/>
      <c r="Z30" s="119">
        <v>240</v>
      </c>
      <c r="AA30" s="126" t="s">
        <v>138</v>
      </c>
      <c r="AB30" s="127" t="s">
        <v>156</v>
      </c>
      <c r="AC30" s="126" t="s">
        <v>157</v>
      </c>
      <c r="AD30" s="127" t="s">
        <v>158</v>
      </c>
      <c r="AE30" s="126" t="s">
        <v>84</v>
      </c>
      <c r="AF30" s="128">
        <v>23</v>
      </c>
      <c r="AG30" s="768"/>
      <c r="AH30" s="767"/>
      <c r="AI30" s="768"/>
      <c r="AJ30" s="828"/>
      <c r="AK30" s="824"/>
      <c r="AL30" s="756"/>
      <c r="AM30" s="756"/>
      <c r="AN30" s="756"/>
      <c r="AO30" s="756"/>
      <c r="AP30" s="756"/>
      <c r="AQ30" s="813"/>
      <c r="AR30" s="773"/>
      <c r="AS30" s="817"/>
      <c r="AT30" s="820"/>
      <c r="AU30" s="821"/>
      <c r="AV30" s="56" t="s">
        <v>89</v>
      </c>
      <c r="AW30" s="57">
        <v>20000</v>
      </c>
      <c r="AX30" s="85">
        <v>22200</v>
      </c>
      <c r="AY30" s="810"/>
      <c r="AZ30" s="767"/>
      <c r="BA30" s="810"/>
      <c r="BB30" s="60">
        <v>0.19</v>
      </c>
      <c r="BC30" s="810"/>
      <c r="BD30" s="767"/>
      <c r="BE30" s="767"/>
      <c r="BF30" s="767"/>
      <c r="BG30" s="767"/>
    </row>
    <row r="31" spans="2:59" s="15" customFormat="1" ht="29.25" customHeight="1">
      <c r="B31" s="742" t="s">
        <v>165</v>
      </c>
      <c r="C31" s="760" t="s">
        <v>41</v>
      </c>
      <c r="D31" s="763" t="s">
        <v>82</v>
      </c>
      <c r="E31" s="68"/>
      <c r="F31" s="765">
        <v>179920</v>
      </c>
      <c r="G31" s="768" t="s">
        <v>84</v>
      </c>
      <c r="H31" s="769">
        <v>1700</v>
      </c>
      <c r="I31" s="754" t="s">
        <v>138</v>
      </c>
      <c r="J31" s="754" t="s">
        <v>156</v>
      </c>
      <c r="K31" s="754" t="s">
        <v>157</v>
      </c>
      <c r="L31" s="754" t="s">
        <v>158</v>
      </c>
      <c r="M31" s="754" t="s">
        <v>84</v>
      </c>
      <c r="N31" s="757">
        <v>4.2</v>
      </c>
      <c r="O31" s="768" t="s">
        <v>84</v>
      </c>
      <c r="P31" s="765">
        <v>5190</v>
      </c>
      <c r="Q31" s="768" t="s">
        <v>84</v>
      </c>
      <c r="R31" s="801">
        <v>50</v>
      </c>
      <c r="S31" s="772" t="s">
        <v>138</v>
      </c>
      <c r="T31" s="754" t="s">
        <v>156</v>
      </c>
      <c r="U31" s="754" t="s">
        <v>157</v>
      </c>
      <c r="V31" s="804" t="s">
        <v>158</v>
      </c>
      <c r="W31" s="768" t="s">
        <v>84</v>
      </c>
      <c r="X31" s="83" t="s">
        <v>83</v>
      </c>
      <c r="Y31" s="768" t="s">
        <v>84</v>
      </c>
      <c r="Z31" s="114"/>
      <c r="AA31" s="115"/>
      <c r="AB31" s="116"/>
      <c r="AD31" s="116"/>
      <c r="AF31" s="117"/>
      <c r="AG31" s="768" t="s">
        <v>84</v>
      </c>
      <c r="AH31" s="765">
        <v>54210</v>
      </c>
      <c r="AI31" s="768" t="s">
        <v>84</v>
      </c>
      <c r="AJ31" s="826">
        <v>36740</v>
      </c>
      <c r="AK31" s="822">
        <v>360</v>
      </c>
      <c r="AL31" s="754" t="s">
        <v>138</v>
      </c>
      <c r="AM31" s="754" t="s">
        <v>156</v>
      </c>
      <c r="AN31" s="754" t="s">
        <v>157</v>
      </c>
      <c r="AO31" s="754" t="s">
        <v>158</v>
      </c>
      <c r="AP31" s="754" t="s">
        <v>84</v>
      </c>
      <c r="AQ31" s="811">
        <v>9.1999999999999993</v>
      </c>
      <c r="AR31" s="773" t="s">
        <v>84</v>
      </c>
      <c r="AS31" s="815">
        <v>10200</v>
      </c>
      <c r="AT31" s="818">
        <v>11300</v>
      </c>
      <c r="AU31" s="821" t="s">
        <v>84</v>
      </c>
      <c r="AV31" s="53" t="s">
        <v>59</v>
      </c>
      <c r="AW31" s="54">
        <v>46400</v>
      </c>
      <c r="AX31" s="84">
        <v>51600</v>
      </c>
      <c r="AY31" s="810" t="s">
        <v>85</v>
      </c>
      <c r="AZ31" s="765">
        <v>6350</v>
      </c>
      <c r="BA31" s="810" t="s">
        <v>85</v>
      </c>
      <c r="BB31" s="55" t="s">
        <v>135</v>
      </c>
      <c r="BC31" s="810" t="s">
        <v>85</v>
      </c>
      <c r="BD31" s="765">
        <v>1350</v>
      </c>
      <c r="BE31" s="765">
        <v>2700</v>
      </c>
      <c r="BF31" s="765">
        <v>4050</v>
      </c>
      <c r="BG31" s="765">
        <v>5400</v>
      </c>
    </row>
    <row r="32" spans="2:59" s="15" customFormat="1" ht="29.25" customHeight="1">
      <c r="B32" s="743"/>
      <c r="C32" s="761"/>
      <c r="D32" s="764"/>
      <c r="E32" s="68"/>
      <c r="F32" s="766"/>
      <c r="G32" s="768"/>
      <c r="H32" s="770"/>
      <c r="I32" s="755"/>
      <c r="J32" s="755"/>
      <c r="K32" s="755"/>
      <c r="L32" s="755"/>
      <c r="M32" s="755"/>
      <c r="N32" s="758"/>
      <c r="O32" s="768"/>
      <c r="P32" s="766"/>
      <c r="Q32" s="768"/>
      <c r="R32" s="802"/>
      <c r="S32" s="773"/>
      <c r="T32" s="755"/>
      <c r="U32" s="755"/>
      <c r="V32" s="805"/>
      <c r="W32" s="768"/>
      <c r="X32" s="86">
        <v>29390</v>
      </c>
      <c r="Y32" s="768"/>
      <c r="Z32" s="119">
        <v>290</v>
      </c>
      <c r="AA32" s="120" t="s">
        <v>138</v>
      </c>
      <c r="AB32" s="118" t="s">
        <v>156</v>
      </c>
      <c r="AC32" s="120" t="s">
        <v>157</v>
      </c>
      <c r="AD32" s="118" t="s">
        <v>158</v>
      </c>
      <c r="AE32" s="120" t="s">
        <v>84</v>
      </c>
      <c r="AF32" s="121">
        <v>41.8</v>
      </c>
      <c r="AG32" s="768"/>
      <c r="AH32" s="825"/>
      <c r="AI32" s="768"/>
      <c r="AJ32" s="827"/>
      <c r="AK32" s="823"/>
      <c r="AL32" s="755"/>
      <c r="AM32" s="755"/>
      <c r="AN32" s="755"/>
      <c r="AO32" s="755"/>
      <c r="AP32" s="755"/>
      <c r="AQ32" s="812"/>
      <c r="AR32" s="773"/>
      <c r="AS32" s="816"/>
      <c r="AT32" s="819"/>
      <c r="AU32" s="821"/>
      <c r="AV32" s="56" t="s">
        <v>86</v>
      </c>
      <c r="AW32" s="57">
        <v>25600</v>
      </c>
      <c r="AX32" s="85">
        <v>28400</v>
      </c>
      <c r="AY32" s="810"/>
      <c r="AZ32" s="766"/>
      <c r="BA32" s="810"/>
      <c r="BB32" s="58">
        <v>0.19</v>
      </c>
      <c r="BC32" s="810"/>
      <c r="BD32" s="766"/>
      <c r="BE32" s="766"/>
      <c r="BF32" s="766"/>
      <c r="BG32" s="766"/>
    </row>
    <row r="33" spans="2:59" s="15" customFormat="1" ht="29.25" customHeight="1">
      <c r="B33" s="743"/>
      <c r="C33" s="761"/>
      <c r="D33" s="807" t="s">
        <v>87</v>
      </c>
      <c r="E33" s="68"/>
      <c r="F33" s="766"/>
      <c r="G33" s="768"/>
      <c r="H33" s="770"/>
      <c r="I33" s="755"/>
      <c r="J33" s="755"/>
      <c r="K33" s="755"/>
      <c r="L33" s="755"/>
      <c r="M33" s="755"/>
      <c r="N33" s="758"/>
      <c r="O33" s="768"/>
      <c r="P33" s="766"/>
      <c r="Q33" s="768"/>
      <c r="R33" s="802"/>
      <c r="S33" s="773"/>
      <c r="T33" s="755"/>
      <c r="U33" s="755"/>
      <c r="V33" s="805"/>
      <c r="W33" s="768"/>
      <c r="X33" s="67" t="s">
        <v>104</v>
      </c>
      <c r="Y33" s="768"/>
      <c r="Z33" s="122"/>
      <c r="AA33" s="120"/>
      <c r="AB33" s="118"/>
      <c r="AC33" s="120"/>
      <c r="AD33" s="118"/>
      <c r="AE33" s="120"/>
      <c r="AF33" s="123"/>
      <c r="AG33" s="768" t="s">
        <v>84</v>
      </c>
      <c r="AH33" s="809">
        <v>48450</v>
      </c>
      <c r="AI33" s="768"/>
      <c r="AJ33" s="827"/>
      <c r="AK33" s="823"/>
      <c r="AL33" s="755"/>
      <c r="AM33" s="755"/>
      <c r="AN33" s="755"/>
      <c r="AO33" s="755"/>
      <c r="AP33" s="755"/>
      <c r="AQ33" s="812"/>
      <c r="AR33" s="773"/>
      <c r="AS33" s="816"/>
      <c r="AT33" s="819"/>
      <c r="AU33" s="821"/>
      <c r="AV33" s="56" t="s">
        <v>88</v>
      </c>
      <c r="AW33" s="57">
        <v>22300</v>
      </c>
      <c r="AX33" s="85">
        <v>24800</v>
      </c>
      <c r="AY33" s="810"/>
      <c r="AZ33" s="766"/>
      <c r="BA33" s="810" t="s">
        <v>85</v>
      </c>
      <c r="BB33" s="59" t="s">
        <v>135</v>
      </c>
      <c r="BC33" s="810" t="s">
        <v>85</v>
      </c>
      <c r="BD33" s="809">
        <v>1110</v>
      </c>
      <c r="BE33" s="809">
        <v>2220</v>
      </c>
      <c r="BF33" s="809">
        <v>3330</v>
      </c>
      <c r="BG33" s="809">
        <v>4440</v>
      </c>
    </row>
    <row r="34" spans="2:59" s="15" customFormat="1" ht="29.25" customHeight="1">
      <c r="B34" s="743"/>
      <c r="C34" s="762"/>
      <c r="D34" s="808"/>
      <c r="E34" s="68"/>
      <c r="F34" s="767"/>
      <c r="G34" s="768"/>
      <c r="H34" s="771"/>
      <c r="I34" s="756"/>
      <c r="J34" s="756"/>
      <c r="K34" s="756"/>
      <c r="L34" s="756"/>
      <c r="M34" s="756"/>
      <c r="N34" s="759"/>
      <c r="O34" s="768"/>
      <c r="P34" s="767"/>
      <c r="Q34" s="768"/>
      <c r="R34" s="803"/>
      <c r="S34" s="774"/>
      <c r="T34" s="756"/>
      <c r="U34" s="756"/>
      <c r="V34" s="806"/>
      <c r="W34" s="768"/>
      <c r="X34" s="87">
        <v>24930</v>
      </c>
      <c r="Y34" s="768"/>
      <c r="Z34" s="119">
        <v>240</v>
      </c>
      <c r="AA34" s="126" t="s">
        <v>138</v>
      </c>
      <c r="AB34" s="127" t="s">
        <v>156</v>
      </c>
      <c r="AC34" s="126" t="s">
        <v>157</v>
      </c>
      <c r="AD34" s="127" t="s">
        <v>158</v>
      </c>
      <c r="AE34" s="126" t="s">
        <v>84</v>
      </c>
      <c r="AF34" s="128">
        <v>23</v>
      </c>
      <c r="AG34" s="768"/>
      <c r="AH34" s="767"/>
      <c r="AI34" s="768"/>
      <c r="AJ34" s="828"/>
      <c r="AK34" s="824"/>
      <c r="AL34" s="756"/>
      <c r="AM34" s="756"/>
      <c r="AN34" s="756"/>
      <c r="AO34" s="756"/>
      <c r="AP34" s="756"/>
      <c r="AQ34" s="813"/>
      <c r="AR34" s="773"/>
      <c r="AS34" s="817"/>
      <c r="AT34" s="820"/>
      <c r="AU34" s="821"/>
      <c r="AV34" s="91" t="s">
        <v>89</v>
      </c>
      <c r="AW34" s="130">
        <v>20000</v>
      </c>
      <c r="AX34" s="93">
        <v>22200</v>
      </c>
      <c r="AY34" s="810"/>
      <c r="AZ34" s="767"/>
      <c r="BA34" s="810"/>
      <c r="BB34" s="60">
        <v>0.2</v>
      </c>
      <c r="BC34" s="810"/>
      <c r="BD34" s="767"/>
      <c r="BE34" s="767"/>
      <c r="BF34" s="767"/>
      <c r="BG34" s="767"/>
    </row>
    <row r="35" spans="2:59" s="15" customFormat="1" ht="29.25" customHeight="1">
      <c r="B35" s="742" t="s">
        <v>166</v>
      </c>
      <c r="C35" s="760" t="s">
        <v>41</v>
      </c>
      <c r="D35" s="763" t="s">
        <v>82</v>
      </c>
      <c r="E35" s="68"/>
      <c r="F35" s="765">
        <v>176960</v>
      </c>
      <c r="G35" s="768" t="s">
        <v>84</v>
      </c>
      <c r="H35" s="769">
        <v>1670</v>
      </c>
      <c r="I35" s="754" t="s">
        <v>138</v>
      </c>
      <c r="J35" s="754" t="s">
        <v>156</v>
      </c>
      <c r="K35" s="754" t="s">
        <v>157</v>
      </c>
      <c r="L35" s="754" t="s">
        <v>158</v>
      </c>
      <c r="M35" s="754" t="s">
        <v>84</v>
      </c>
      <c r="N35" s="757">
        <v>4.3</v>
      </c>
      <c r="O35" s="768" t="s">
        <v>84</v>
      </c>
      <c r="P35" s="765">
        <v>5040</v>
      </c>
      <c r="Q35" s="768" t="s">
        <v>84</v>
      </c>
      <c r="R35" s="801">
        <v>50</v>
      </c>
      <c r="S35" s="772" t="s">
        <v>138</v>
      </c>
      <c r="T35" s="754" t="s">
        <v>156</v>
      </c>
      <c r="U35" s="754" t="s">
        <v>157</v>
      </c>
      <c r="V35" s="804" t="s">
        <v>158</v>
      </c>
      <c r="W35" s="768" t="s">
        <v>84</v>
      </c>
      <c r="X35" s="83" t="s">
        <v>83</v>
      </c>
      <c r="Y35" s="768" t="s">
        <v>84</v>
      </c>
      <c r="Z35" s="114"/>
      <c r="AA35" s="115"/>
      <c r="AB35" s="116"/>
      <c r="AD35" s="116"/>
      <c r="AF35" s="117"/>
      <c r="AG35" s="768" t="s">
        <v>84</v>
      </c>
      <c r="AH35" s="765">
        <v>52970</v>
      </c>
      <c r="AI35" s="768" t="s">
        <v>84</v>
      </c>
      <c r="AJ35" s="826">
        <v>36740</v>
      </c>
      <c r="AK35" s="822">
        <v>360</v>
      </c>
      <c r="AL35" s="754" t="s">
        <v>138</v>
      </c>
      <c r="AM35" s="754" t="s">
        <v>156</v>
      </c>
      <c r="AN35" s="754" t="s">
        <v>157</v>
      </c>
      <c r="AO35" s="754" t="s">
        <v>158</v>
      </c>
      <c r="AP35" s="754" t="s">
        <v>84</v>
      </c>
      <c r="AQ35" s="811">
        <v>9.1999999999999993</v>
      </c>
      <c r="AR35" s="773" t="s">
        <v>84</v>
      </c>
      <c r="AS35" s="815">
        <v>10200</v>
      </c>
      <c r="AT35" s="818">
        <v>11300</v>
      </c>
      <c r="AU35" s="821" t="s">
        <v>84</v>
      </c>
      <c r="AV35" s="53" t="s">
        <v>59</v>
      </c>
      <c r="AW35" s="54">
        <v>46400</v>
      </c>
      <c r="AX35" s="84">
        <v>51600</v>
      </c>
      <c r="AY35" s="810" t="s">
        <v>85</v>
      </c>
      <c r="AZ35" s="765">
        <v>6350</v>
      </c>
      <c r="BA35" s="810" t="s">
        <v>85</v>
      </c>
      <c r="BB35" s="55" t="s">
        <v>135</v>
      </c>
      <c r="BC35" s="810" t="s">
        <v>85</v>
      </c>
      <c r="BD35" s="765">
        <v>1350</v>
      </c>
      <c r="BE35" s="765">
        <v>2700</v>
      </c>
      <c r="BF35" s="765">
        <v>4050</v>
      </c>
      <c r="BG35" s="765">
        <v>5400</v>
      </c>
    </row>
    <row r="36" spans="2:59" s="15" customFormat="1" ht="29.25" customHeight="1">
      <c r="B36" s="743"/>
      <c r="C36" s="761"/>
      <c r="D36" s="764"/>
      <c r="E36" s="68"/>
      <c r="F36" s="766"/>
      <c r="G36" s="768"/>
      <c r="H36" s="770"/>
      <c r="I36" s="755"/>
      <c r="J36" s="755"/>
      <c r="K36" s="755"/>
      <c r="L36" s="755"/>
      <c r="M36" s="755"/>
      <c r="N36" s="758"/>
      <c r="O36" s="768"/>
      <c r="P36" s="766"/>
      <c r="Q36" s="768"/>
      <c r="R36" s="802"/>
      <c r="S36" s="773"/>
      <c r="T36" s="755"/>
      <c r="U36" s="755"/>
      <c r="V36" s="805"/>
      <c r="W36" s="768"/>
      <c r="X36" s="86">
        <v>29390</v>
      </c>
      <c r="Y36" s="768"/>
      <c r="Z36" s="119">
        <v>290</v>
      </c>
      <c r="AA36" s="120" t="s">
        <v>138</v>
      </c>
      <c r="AB36" s="118" t="s">
        <v>156</v>
      </c>
      <c r="AC36" s="120" t="s">
        <v>157</v>
      </c>
      <c r="AD36" s="118" t="s">
        <v>158</v>
      </c>
      <c r="AE36" s="120" t="s">
        <v>84</v>
      </c>
      <c r="AF36" s="123">
        <v>41.8</v>
      </c>
      <c r="AG36" s="768"/>
      <c r="AH36" s="825"/>
      <c r="AI36" s="768"/>
      <c r="AJ36" s="827"/>
      <c r="AK36" s="823"/>
      <c r="AL36" s="755"/>
      <c r="AM36" s="755"/>
      <c r="AN36" s="755"/>
      <c r="AO36" s="755"/>
      <c r="AP36" s="755"/>
      <c r="AQ36" s="812"/>
      <c r="AR36" s="773"/>
      <c r="AS36" s="816"/>
      <c r="AT36" s="819"/>
      <c r="AU36" s="821"/>
      <c r="AV36" s="56" t="s">
        <v>86</v>
      </c>
      <c r="AW36" s="57">
        <v>25600</v>
      </c>
      <c r="AX36" s="85">
        <v>28400</v>
      </c>
      <c r="AY36" s="810"/>
      <c r="AZ36" s="766"/>
      <c r="BA36" s="810"/>
      <c r="BB36" s="58">
        <v>0.19</v>
      </c>
      <c r="BC36" s="810"/>
      <c r="BD36" s="766"/>
      <c r="BE36" s="766"/>
      <c r="BF36" s="766"/>
      <c r="BG36" s="766"/>
    </row>
    <row r="37" spans="2:59" s="15" customFormat="1" ht="29.25" customHeight="1">
      <c r="B37" s="743"/>
      <c r="C37" s="761"/>
      <c r="D37" s="807" t="s">
        <v>87</v>
      </c>
      <c r="E37" s="68"/>
      <c r="F37" s="766"/>
      <c r="G37" s="768"/>
      <c r="H37" s="770"/>
      <c r="I37" s="755"/>
      <c r="J37" s="755"/>
      <c r="K37" s="755"/>
      <c r="L37" s="755"/>
      <c r="M37" s="755"/>
      <c r="N37" s="758"/>
      <c r="O37" s="768"/>
      <c r="P37" s="766"/>
      <c r="Q37" s="768"/>
      <c r="R37" s="802"/>
      <c r="S37" s="773"/>
      <c r="T37" s="755"/>
      <c r="U37" s="755"/>
      <c r="V37" s="805"/>
      <c r="W37" s="768"/>
      <c r="X37" s="67" t="s">
        <v>104</v>
      </c>
      <c r="Y37" s="768"/>
      <c r="Z37" s="122"/>
      <c r="AA37" s="120"/>
      <c r="AB37" s="118"/>
      <c r="AC37" s="120"/>
      <c r="AD37" s="118"/>
      <c r="AE37" s="120"/>
      <c r="AF37" s="123"/>
      <c r="AG37" s="768" t="s">
        <v>84</v>
      </c>
      <c r="AH37" s="809">
        <v>47200</v>
      </c>
      <c r="AI37" s="768"/>
      <c r="AJ37" s="827"/>
      <c r="AK37" s="823"/>
      <c r="AL37" s="755"/>
      <c r="AM37" s="755"/>
      <c r="AN37" s="755"/>
      <c r="AO37" s="755"/>
      <c r="AP37" s="755"/>
      <c r="AQ37" s="812"/>
      <c r="AR37" s="773"/>
      <c r="AS37" s="816"/>
      <c r="AT37" s="819"/>
      <c r="AU37" s="821"/>
      <c r="AV37" s="56" t="s">
        <v>88</v>
      </c>
      <c r="AW37" s="57">
        <v>22300</v>
      </c>
      <c r="AX37" s="85">
        <v>24800</v>
      </c>
      <c r="AY37" s="810"/>
      <c r="AZ37" s="766"/>
      <c r="BA37" s="810" t="s">
        <v>85</v>
      </c>
      <c r="BB37" s="59" t="s">
        <v>135</v>
      </c>
      <c r="BC37" s="810" t="s">
        <v>85</v>
      </c>
      <c r="BD37" s="809">
        <v>1110</v>
      </c>
      <c r="BE37" s="809">
        <v>2220</v>
      </c>
      <c r="BF37" s="809">
        <v>3330</v>
      </c>
      <c r="BG37" s="809">
        <v>4440</v>
      </c>
    </row>
    <row r="38" spans="2:59" s="15" customFormat="1" ht="29.25" customHeight="1">
      <c r="B38" s="829"/>
      <c r="C38" s="762"/>
      <c r="D38" s="808"/>
      <c r="E38" s="68"/>
      <c r="F38" s="767"/>
      <c r="G38" s="768"/>
      <c r="H38" s="771"/>
      <c r="I38" s="756"/>
      <c r="J38" s="756"/>
      <c r="K38" s="756"/>
      <c r="L38" s="756"/>
      <c r="M38" s="756"/>
      <c r="N38" s="759"/>
      <c r="O38" s="768"/>
      <c r="P38" s="767"/>
      <c r="Q38" s="768"/>
      <c r="R38" s="803"/>
      <c r="S38" s="774"/>
      <c r="T38" s="756"/>
      <c r="U38" s="756"/>
      <c r="V38" s="806"/>
      <c r="W38" s="768"/>
      <c r="X38" s="87">
        <v>24930</v>
      </c>
      <c r="Y38" s="768"/>
      <c r="Z38" s="131">
        <v>240</v>
      </c>
      <c r="AA38" s="132" t="s">
        <v>138</v>
      </c>
      <c r="AB38" s="124" t="s">
        <v>156</v>
      </c>
      <c r="AC38" s="132" t="s">
        <v>157</v>
      </c>
      <c r="AD38" s="124" t="s">
        <v>158</v>
      </c>
      <c r="AE38" s="132" t="s">
        <v>84</v>
      </c>
      <c r="AF38" s="133">
        <v>23</v>
      </c>
      <c r="AG38" s="768"/>
      <c r="AH38" s="767"/>
      <c r="AI38" s="768"/>
      <c r="AJ38" s="828"/>
      <c r="AK38" s="824"/>
      <c r="AL38" s="756"/>
      <c r="AM38" s="756"/>
      <c r="AN38" s="756"/>
      <c r="AO38" s="756"/>
      <c r="AP38" s="756"/>
      <c r="AQ38" s="813"/>
      <c r="AR38" s="773"/>
      <c r="AS38" s="817"/>
      <c r="AT38" s="820"/>
      <c r="AU38" s="821"/>
      <c r="AV38" s="91" t="s">
        <v>89</v>
      </c>
      <c r="AW38" s="130">
        <v>20000</v>
      </c>
      <c r="AX38" s="93">
        <v>22200</v>
      </c>
      <c r="AY38" s="810"/>
      <c r="AZ38" s="767"/>
      <c r="BA38" s="810"/>
      <c r="BB38" s="60">
        <v>0.2</v>
      </c>
      <c r="BC38" s="810"/>
      <c r="BD38" s="767"/>
      <c r="BE38" s="767"/>
      <c r="BF38" s="767"/>
      <c r="BG38" s="767"/>
    </row>
    <row r="41" spans="2:59">
      <c r="B41" s="17" t="s">
        <v>167</v>
      </c>
    </row>
    <row r="42" spans="2:59" s="15" customFormat="1" ht="25.5" customHeight="1">
      <c r="B42" s="742" t="s">
        <v>166</v>
      </c>
      <c r="C42" s="760" t="s">
        <v>41</v>
      </c>
      <c r="D42" s="763" t="s">
        <v>82</v>
      </c>
      <c r="E42" s="68"/>
      <c r="F42" s="765">
        <v>5920</v>
      </c>
      <c r="G42" s="768" t="s">
        <v>84</v>
      </c>
      <c r="H42" s="765">
        <v>60</v>
      </c>
      <c r="I42" s="134"/>
      <c r="J42" s="134"/>
      <c r="K42" s="134"/>
      <c r="L42" s="134"/>
      <c r="M42" s="134"/>
      <c r="N42" s="134"/>
      <c r="O42" s="768" t="s">
        <v>84</v>
      </c>
      <c r="P42" s="765">
        <v>310</v>
      </c>
      <c r="Q42" s="768" t="s">
        <v>84</v>
      </c>
      <c r="R42" s="765">
        <v>0</v>
      </c>
      <c r="S42" s="134"/>
      <c r="T42" s="134"/>
      <c r="U42" s="134"/>
      <c r="V42" s="134"/>
      <c r="W42" s="768" t="s">
        <v>84</v>
      </c>
      <c r="X42" s="83" t="s">
        <v>83</v>
      </c>
      <c r="Y42" s="768" t="s">
        <v>84</v>
      </c>
      <c r="Z42" s="81"/>
      <c r="AA42" s="134"/>
      <c r="AB42" s="135"/>
      <c r="AC42" s="134"/>
      <c r="AD42" s="135"/>
      <c r="AE42" s="134"/>
      <c r="AF42" s="134"/>
      <c r="AG42" s="768" t="s">
        <v>84</v>
      </c>
      <c r="AH42" s="765">
        <v>2490</v>
      </c>
      <c r="AI42" s="768" t="s">
        <v>84</v>
      </c>
      <c r="AJ42" s="765">
        <v>0</v>
      </c>
      <c r="AK42" s="765">
        <v>0</v>
      </c>
      <c r="AL42" s="134"/>
      <c r="AM42" s="135"/>
      <c r="AN42" s="134"/>
      <c r="AO42" s="135"/>
      <c r="AP42" s="134"/>
      <c r="AQ42" s="134"/>
      <c r="AR42" s="830" t="s">
        <v>84</v>
      </c>
      <c r="AS42" s="54">
        <v>0</v>
      </c>
      <c r="AT42" s="54">
        <v>0</v>
      </c>
      <c r="AU42" s="830" t="s">
        <v>84</v>
      </c>
      <c r="AV42" s="53" t="s">
        <v>59</v>
      </c>
      <c r="AW42" s="54">
        <v>0</v>
      </c>
      <c r="AX42" s="54">
        <v>0</v>
      </c>
      <c r="AY42" s="810" t="s">
        <v>85</v>
      </c>
      <c r="AZ42" s="765">
        <v>0</v>
      </c>
      <c r="BA42" s="810" t="s">
        <v>85</v>
      </c>
      <c r="BB42" s="55" t="s">
        <v>160</v>
      </c>
      <c r="BC42" s="810" t="s">
        <v>85</v>
      </c>
      <c r="BD42" s="765">
        <v>0</v>
      </c>
      <c r="BE42" s="14"/>
      <c r="BF42" s="14"/>
      <c r="BG42" s="14"/>
    </row>
    <row r="43" spans="2:59" s="15" customFormat="1" ht="25.5" customHeight="1">
      <c r="B43" s="743"/>
      <c r="C43" s="761"/>
      <c r="D43" s="764"/>
      <c r="E43" s="68"/>
      <c r="F43" s="766"/>
      <c r="G43" s="768"/>
      <c r="H43" s="766"/>
      <c r="I43" s="136"/>
      <c r="J43" s="136"/>
      <c r="K43" s="136"/>
      <c r="L43" s="136"/>
      <c r="M43" s="136"/>
      <c r="N43" s="136"/>
      <c r="O43" s="768"/>
      <c r="P43" s="766"/>
      <c r="Q43" s="768"/>
      <c r="R43" s="766"/>
      <c r="S43" s="136"/>
      <c r="T43" s="136"/>
      <c r="U43" s="136"/>
      <c r="V43" s="136"/>
      <c r="W43" s="768"/>
      <c r="X43" s="86">
        <v>0</v>
      </c>
      <c r="Y43" s="768"/>
      <c r="Z43" s="86">
        <v>0</v>
      </c>
      <c r="AA43" s="136"/>
      <c r="AB43" s="137"/>
      <c r="AC43" s="136"/>
      <c r="AD43" s="137"/>
      <c r="AE43" s="136"/>
      <c r="AF43" s="136"/>
      <c r="AG43" s="768"/>
      <c r="AH43" s="825"/>
      <c r="AI43" s="768"/>
      <c r="AJ43" s="766"/>
      <c r="AK43" s="766"/>
      <c r="AL43" s="136"/>
      <c r="AM43" s="137"/>
      <c r="AN43" s="136"/>
      <c r="AO43" s="137"/>
      <c r="AP43" s="136"/>
      <c r="AQ43" s="136"/>
      <c r="AR43" s="830"/>
      <c r="AS43" s="57">
        <v>0</v>
      </c>
      <c r="AT43" s="85">
        <v>0</v>
      </c>
      <c r="AU43" s="830"/>
      <c r="AV43" s="56" t="s">
        <v>86</v>
      </c>
      <c r="AW43" s="57">
        <v>0</v>
      </c>
      <c r="AX43" s="85">
        <v>0</v>
      </c>
      <c r="AY43" s="810"/>
      <c r="AZ43" s="766"/>
      <c r="BA43" s="810"/>
      <c r="BB43" s="58">
        <v>0</v>
      </c>
      <c r="BC43" s="810"/>
      <c r="BD43" s="825"/>
      <c r="BE43" s="14"/>
      <c r="BF43" s="14"/>
      <c r="BG43" s="14"/>
    </row>
    <row r="44" spans="2:59" s="15" customFormat="1" ht="25.5" customHeight="1">
      <c r="B44" s="743"/>
      <c r="C44" s="761"/>
      <c r="D44" s="807" t="s">
        <v>87</v>
      </c>
      <c r="E44" s="68"/>
      <c r="F44" s="766"/>
      <c r="G44" s="768"/>
      <c r="H44" s="766"/>
      <c r="I44" s="136"/>
      <c r="J44" s="136"/>
      <c r="K44" s="136"/>
      <c r="L44" s="136"/>
      <c r="M44" s="136"/>
      <c r="N44" s="136"/>
      <c r="O44" s="768"/>
      <c r="P44" s="766"/>
      <c r="Q44" s="768"/>
      <c r="R44" s="766"/>
      <c r="S44" s="136"/>
      <c r="T44" s="136"/>
      <c r="U44" s="136"/>
      <c r="V44" s="136"/>
      <c r="W44" s="768"/>
      <c r="X44" s="67" t="s">
        <v>104</v>
      </c>
      <c r="Y44" s="768"/>
      <c r="Z44" s="82"/>
      <c r="AA44" s="136"/>
      <c r="AB44" s="137"/>
      <c r="AC44" s="136"/>
      <c r="AD44" s="137"/>
      <c r="AE44" s="136"/>
      <c r="AF44" s="136"/>
      <c r="AG44" s="768" t="s">
        <v>84</v>
      </c>
      <c r="AH44" s="765">
        <v>2490</v>
      </c>
      <c r="AI44" s="768"/>
      <c r="AJ44" s="766"/>
      <c r="AK44" s="766"/>
      <c r="AL44" s="136"/>
      <c r="AM44" s="137"/>
      <c r="AN44" s="136"/>
      <c r="AO44" s="137"/>
      <c r="AP44" s="136"/>
      <c r="AQ44" s="136"/>
      <c r="AR44" s="830"/>
      <c r="AS44" s="57">
        <v>0</v>
      </c>
      <c r="AT44" s="85">
        <v>0</v>
      </c>
      <c r="AU44" s="830"/>
      <c r="AV44" s="56" t="s">
        <v>88</v>
      </c>
      <c r="AW44" s="57">
        <v>0</v>
      </c>
      <c r="AX44" s="85">
        <v>0</v>
      </c>
      <c r="AY44" s="810"/>
      <c r="AZ44" s="766"/>
      <c r="BA44" s="810" t="s">
        <v>85</v>
      </c>
      <c r="BB44" s="59" t="s">
        <v>160</v>
      </c>
      <c r="BC44" s="810" t="s">
        <v>85</v>
      </c>
      <c r="BD44" s="765">
        <v>0</v>
      </c>
      <c r="BE44" s="14"/>
      <c r="BF44" s="14"/>
      <c r="BG44" s="14"/>
    </row>
    <row r="45" spans="2:59" s="15" customFormat="1" ht="25.5" customHeight="1">
      <c r="B45" s="829"/>
      <c r="C45" s="762"/>
      <c r="D45" s="808"/>
      <c r="E45" s="68"/>
      <c r="F45" s="767"/>
      <c r="G45" s="768"/>
      <c r="H45" s="767"/>
      <c r="I45" s="138"/>
      <c r="J45" s="138"/>
      <c r="K45" s="138"/>
      <c r="L45" s="138"/>
      <c r="M45" s="138"/>
      <c r="N45" s="138"/>
      <c r="O45" s="768"/>
      <c r="P45" s="767"/>
      <c r="Q45" s="768"/>
      <c r="R45" s="767"/>
      <c r="S45" s="138"/>
      <c r="T45" s="138"/>
      <c r="U45" s="138"/>
      <c r="V45" s="138"/>
      <c r="W45" s="768"/>
      <c r="X45" s="87">
        <v>0</v>
      </c>
      <c r="Y45" s="768"/>
      <c r="Z45" s="86">
        <v>0</v>
      </c>
      <c r="AA45" s="138"/>
      <c r="AB45" s="139"/>
      <c r="AC45" s="138"/>
      <c r="AD45" s="139"/>
      <c r="AE45" s="138"/>
      <c r="AF45" s="138"/>
      <c r="AG45" s="768"/>
      <c r="AH45" s="825"/>
      <c r="AI45" s="768"/>
      <c r="AJ45" s="767"/>
      <c r="AK45" s="767"/>
      <c r="AL45" s="138"/>
      <c r="AM45" s="139"/>
      <c r="AN45" s="138"/>
      <c r="AO45" s="139"/>
      <c r="AP45" s="138"/>
      <c r="AQ45" s="138"/>
      <c r="AR45" s="830"/>
      <c r="AS45" s="130">
        <v>0</v>
      </c>
      <c r="AT45" s="93">
        <v>0</v>
      </c>
      <c r="AU45" s="830"/>
      <c r="AV45" s="91" t="s">
        <v>89</v>
      </c>
      <c r="AW45" s="130">
        <v>0</v>
      </c>
      <c r="AX45" s="93">
        <v>0</v>
      </c>
      <c r="AY45" s="810"/>
      <c r="AZ45" s="767"/>
      <c r="BA45" s="810"/>
      <c r="BB45" s="60">
        <v>-1.0000000000000009E-2</v>
      </c>
      <c r="BC45" s="810"/>
      <c r="BD45" s="825"/>
      <c r="BE45" s="14"/>
      <c r="BF45" s="14"/>
      <c r="BG45" s="14"/>
    </row>
  </sheetData>
  <sheetProtection algorithmName="SHA-512" hashValue="nWbrIT7l2ipQfdMvBjqeLai2rZ5ELSPTIMWOiJlOpCkpKfkd0+ZZq8mPLUwb4GNchY1uTLsCgkGsRORaRu9ePw==" saltValue="okY2cttMuewBiLWhFcwxMQ==" spinCount="100000" sheet="1" objects="1" scenarios="1"/>
  <mergeCells count="498">
    <mergeCell ref="AZ42:AZ45"/>
    <mergeCell ref="BA42:BA43"/>
    <mergeCell ref="BC42:BC43"/>
    <mergeCell ref="BD42:BD43"/>
    <mergeCell ref="D44:D45"/>
    <mergeCell ref="AG44:AG45"/>
    <mergeCell ref="AH44:AH45"/>
    <mergeCell ref="BA44:BA45"/>
    <mergeCell ref="BC44:BC45"/>
    <mergeCell ref="BD44:BD45"/>
    <mergeCell ref="AI42:AI45"/>
    <mergeCell ref="AJ42:AJ45"/>
    <mergeCell ref="AK42:AK45"/>
    <mergeCell ref="AR42:AR45"/>
    <mergeCell ref="AU42:AU45"/>
    <mergeCell ref="AY42:AY45"/>
    <mergeCell ref="Q42:Q45"/>
    <mergeCell ref="R42:R45"/>
    <mergeCell ref="W42:W45"/>
    <mergeCell ref="Y42:Y45"/>
    <mergeCell ref="AG42:AG43"/>
    <mergeCell ref="AH42:AH43"/>
    <mergeCell ref="BF37:BF38"/>
    <mergeCell ref="BG37:BG38"/>
    <mergeCell ref="B42:B45"/>
    <mergeCell ref="C42:C45"/>
    <mergeCell ref="D42:D43"/>
    <mergeCell ref="F42:F45"/>
    <mergeCell ref="G42:G45"/>
    <mergeCell ref="H42:H45"/>
    <mergeCell ref="O42:O45"/>
    <mergeCell ref="P42:P45"/>
    <mergeCell ref="AK35:AK38"/>
    <mergeCell ref="AL35:AL38"/>
    <mergeCell ref="AM35:AM38"/>
    <mergeCell ref="AN35:AN38"/>
    <mergeCell ref="U35:U38"/>
    <mergeCell ref="V35:V38"/>
    <mergeCell ref="W35:W38"/>
    <mergeCell ref="Y35:Y38"/>
    <mergeCell ref="AG35:AG36"/>
    <mergeCell ref="AH35:AH36"/>
    <mergeCell ref="O35:O38"/>
    <mergeCell ref="P35:P38"/>
    <mergeCell ref="Q35:Q38"/>
    <mergeCell ref="R35:R38"/>
    <mergeCell ref="BE35:BE36"/>
    <mergeCell ref="BF35:BF36"/>
    <mergeCell ref="BG35:BG36"/>
    <mergeCell ref="D37:D38"/>
    <mergeCell ref="AG37:AG38"/>
    <mergeCell ref="AH37:AH38"/>
    <mergeCell ref="BA37:BA38"/>
    <mergeCell ref="BC37:BC38"/>
    <mergeCell ref="BD37:BD38"/>
    <mergeCell ref="BE37:BE38"/>
    <mergeCell ref="AU35:AU38"/>
    <mergeCell ref="AY35:AY38"/>
    <mergeCell ref="AZ35:AZ38"/>
    <mergeCell ref="BA35:BA36"/>
    <mergeCell ref="BC35:BC36"/>
    <mergeCell ref="BD35:BD36"/>
    <mergeCell ref="AO35:AO38"/>
    <mergeCell ref="AP35:AP38"/>
    <mergeCell ref="AQ35:AQ38"/>
    <mergeCell ref="AR35:AR38"/>
    <mergeCell ref="AS35:AS38"/>
    <mergeCell ref="AT35:AT38"/>
    <mergeCell ref="AI35:AI38"/>
    <mergeCell ref="AJ35:AJ38"/>
    <mergeCell ref="S35:S38"/>
    <mergeCell ref="T35:T38"/>
    <mergeCell ref="I35:I38"/>
    <mergeCell ref="J35:J38"/>
    <mergeCell ref="K35:K38"/>
    <mergeCell ref="L35:L38"/>
    <mergeCell ref="M35:M38"/>
    <mergeCell ref="N35:N38"/>
    <mergeCell ref="B35:B38"/>
    <mergeCell ref="C35:C38"/>
    <mergeCell ref="D35:D36"/>
    <mergeCell ref="F35:F38"/>
    <mergeCell ref="G35:G38"/>
    <mergeCell ref="H35:H38"/>
    <mergeCell ref="BG31:BG32"/>
    <mergeCell ref="D33:D34"/>
    <mergeCell ref="AG33:AG34"/>
    <mergeCell ref="AH33:AH34"/>
    <mergeCell ref="BA33:BA34"/>
    <mergeCell ref="BC33:BC34"/>
    <mergeCell ref="BD33:BD34"/>
    <mergeCell ref="BE33:BE34"/>
    <mergeCell ref="BF33:BF34"/>
    <mergeCell ref="BG33:BG34"/>
    <mergeCell ref="AZ31:AZ34"/>
    <mergeCell ref="BA31:BA32"/>
    <mergeCell ref="BC31:BC32"/>
    <mergeCell ref="BD31:BD32"/>
    <mergeCell ref="BE31:BE32"/>
    <mergeCell ref="BF31:BF32"/>
    <mergeCell ref="AQ31:AQ34"/>
    <mergeCell ref="AR31:AR34"/>
    <mergeCell ref="AS31:AS34"/>
    <mergeCell ref="AT31:AT34"/>
    <mergeCell ref="AU31:AU34"/>
    <mergeCell ref="AY31:AY34"/>
    <mergeCell ref="AK31:AK34"/>
    <mergeCell ref="AL31:AL34"/>
    <mergeCell ref="AM31:AM34"/>
    <mergeCell ref="AN31:AN34"/>
    <mergeCell ref="AO31:AO34"/>
    <mergeCell ref="AP31:AP34"/>
    <mergeCell ref="W31:W34"/>
    <mergeCell ref="Y31:Y34"/>
    <mergeCell ref="AG31:AG32"/>
    <mergeCell ref="AH31:AH32"/>
    <mergeCell ref="AI31:AI34"/>
    <mergeCell ref="AJ31:AJ34"/>
    <mergeCell ref="Q31:Q34"/>
    <mergeCell ref="R31:R34"/>
    <mergeCell ref="S31:S34"/>
    <mergeCell ref="T31:T34"/>
    <mergeCell ref="U31:U34"/>
    <mergeCell ref="V31:V34"/>
    <mergeCell ref="K31:K34"/>
    <mergeCell ref="L31:L34"/>
    <mergeCell ref="M31:M34"/>
    <mergeCell ref="N31:N34"/>
    <mergeCell ref="O31:O34"/>
    <mergeCell ref="P31:P34"/>
    <mergeCell ref="BF29:BF30"/>
    <mergeCell ref="BG29:BG30"/>
    <mergeCell ref="B31:B34"/>
    <mergeCell ref="C31:C34"/>
    <mergeCell ref="D31:D32"/>
    <mergeCell ref="F31:F34"/>
    <mergeCell ref="G31:G34"/>
    <mergeCell ref="H31:H34"/>
    <mergeCell ref="I31:I34"/>
    <mergeCell ref="J31:J34"/>
    <mergeCell ref="AK27:AK30"/>
    <mergeCell ref="AL27:AL30"/>
    <mergeCell ref="AM27:AM30"/>
    <mergeCell ref="AN27:AN30"/>
    <mergeCell ref="U27:U30"/>
    <mergeCell ref="V27:V30"/>
    <mergeCell ref="W27:W30"/>
    <mergeCell ref="Y27:Y30"/>
    <mergeCell ref="AG27:AG28"/>
    <mergeCell ref="AH27:AH28"/>
    <mergeCell ref="O27:O30"/>
    <mergeCell ref="P27:P30"/>
    <mergeCell ref="Q27:Q30"/>
    <mergeCell ref="R27:R30"/>
    <mergeCell ref="BE27:BE28"/>
    <mergeCell ref="BF27:BF28"/>
    <mergeCell ref="BG27:BG28"/>
    <mergeCell ref="D29:D30"/>
    <mergeCell ref="AG29:AG30"/>
    <mergeCell ref="AH29:AH30"/>
    <mergeCell ref="BA29:BA30"/>
    <mergeCell ref="BC29:BC30"/>
    <mergeCell ref="BD29:BD30"/>
    <mergeCell ref="BE29:BE30"/>
    <mergeCell ref="AU27:AU30"/>
    <mergeCell ref="AY27:AY30"/>
    <mergeCell ref="AZ27:AZ30"/>
    <mergeCell ref="BA27:BA28"/>
    <mergeCell ref="BC27:BC28"/>
    <mergeCell ref="BD27:BD28"/>
    <mergeCell ref="AO27:AO30"/>
    <mergeCell ref="AP27:AP30"/>
    <mergeCell ref="AQ27:AQ30"/>
    <mergeCell ref="AR27:AR30"/>
    <mergeCell ref="AS27:AS30"/>
    <mergeCell ref="AT27:AT30"/>
    <mergeCell ref="AI27:AI30"/>
    <mergeCell ref="AJ27:AJ30"/>
    <mergeCell ref="S27:S30"/>
    <mergeCell ref="T27:T30"/>
    <mergeCell ref="I27:I30"/>
    <mergeCell ref="J27:J30"/>
    <mergeCell ref="K27:K30"/>
    <mergeCell ref="L27:L30"/>
    <mergeCell ref="M27:M30"/>
    <mergeCell ref="N27:N30"/>
    <mergeCell ref="B27:B30"/>
    <mergeCell ref="C27:C30"/>
    <mergeCell ref="D27:D28"/>
    <mergeCell ref="F27:F30"/>
    <mergeCell ref="G27:G30"/>
    <mergeCell ref="H27:H30"/>
    <mergeCell ref="BG23:BG24"/>
    <mergeCell ref="D25:D26"/>
    <mergeCell ref="AG25:AG26"/>
    <mergeCell ref="AH25:AH26"/>
    <mergeCell ref="BA25:BA26"/>
    <mergeCell ref="BC25:BC26"/>
    <mergeCell ref="BD25:BD26"/>
    <mergeCell ref="BE25:BE26"/>
    <mergeCell ref="BF25:BF26"/>
    <mergeCell ref="BG25:BG26"/>
    <mergeCell ref="AZ23:AZ26"/>
    <mergeCell ref="BA23:BA24"/>
    <mergeCell ref="BC23:BC24"/>
    <mergeCell ref="BD23:BD24"/>
    <mergeCell ref="BE23:BE24"/>
    <mergeCell ref="BF23:BF24"/>
    <mergeCell ref="AQ23:AQ26"/>
    <mergeCell ref="AR23:AR26"/>
    <mergeCell ref="AS23:AS26"/>
    <mergeCell ref="AT23:AT26"/>
    <mergeCell ref="AU23:AU26"/>
    <mergeCell ref="AY23:AY26"/>
    <mergeCell ref="AK23:AK26"/>
    <mergeCell ref="AL23:AL26"/>
    <mergeCell ref="AM23:AM26"/>
    <mergeCell ref="AN23:AN26"/>
    <mergeCell ref="AO23:AO26"/>
    <mergeCell ref="AP23:AP26"/>
    <mergeCell ref="W23:W26"/>
    <mergeCell ref="Y23:Y26"/>
    <mergeCell ref="AG23:AG24"/>
    <mergeCell ref="AH23:AH24"/>
    <mergeCell ref="AI23:AI26"/>
    <mergeCell ref="AJ23:AJ26"/>
    <mergeCell ref="Q23:Q26"/>
    <mergeCell ref="R23:R26"/>
    <mergeCell ref="S23:S26"/>
    <mergeCell ref="T23:T26"/>
    <mergeCell ref="U23:U26"/>
    <mergeCell ref="V23:V26"/>
    <mergeCell ref="K23:K26"/>
    <mergeCell ref="L23:L26"/>
    <mergeCell ref="M23:M26"/>
    <mergeCell ref="N23:N26"/>
    <mergeCell ref="O23:O26"/>
    <mergeCell ref="P23:P26"/>
    <mergeCell ref="BF21:BF22"/>
    <mergeCell ref="BG21:BG22"/>
    <mergeCell ref="B23:B26"/>
    <mergeCell ref="C23:C26"/>
    <mergeCell ref="D23:D24"/>
    <mergeCell ref="F23:F26"/>
    <mergeCell ref="G23:G26"/>
    <mergeCell ref="H23:H26"/>
    <mergeCell ref="I23:I26"/>
    <mergeCell ref="J23:J26"/>
    <mergeCell ref="AK19:AK22"/>
    <mergeCell ref="AL19:AL22"/>
    <mergeCell ref="AM19:AM22"/>
    <mergeCell ref="AN19:AN22"/>
    <mergeCell ref="U19:U22"/>
    <mergeCell ref="V19:V22"/>
    <mergeCell ref="W19:W22"/>
    <mergeCell ref="Y19:Y22"/>
    <mergeCell ref="AG19:AG20"/>
    <mergeCell ref="AH19:AH20"/>
    <mergeCell ref="O19:O22"/>
    <mergeCell ref="P19:P22"/>
    <mergeCell ref="Q19:Q22"/>
    <mergeCell ref="R19:R22"/>
    <mergeCell ref="BE19:BE20"/>
    <mergeCell ref="BF19:BF20"/>
    <mergeCell ref="BG19:BG20"/>
    <mergeCell ref="D21:D22"/>
    <mergeCell ref="AG21:AG22"/>
    <mergeCell ref="AH21:AH22"/>
    <mergeCell ref="BA21:BA22"/>
    <mergeCell ref="BC21:BC22"/>
    <mergeCell ref="BD21:BD22"/>
    <mergeCell ref="BE21:BE22"/>
    <mergeCell ref="AU19:AU22"/>
    <mergeCell ref="AY19:AY22"/>
    <mergeCell ref="AZ19:AZ22"/>
    <mergeCell ref="BA19:BA20"/>
    <mergeCell ref="BC19:BC20"/>
    <mergeCell ref="BD19:BD20"/>
    <mergeCell ref="AO19:AO22"/>
    <mergeCell ref="AP19:AP22"/>
    <mergeCell ref="AQ19:AQ22"/>
    <mergeCell ref="AR19:AR22"/>
    <mergeCell ref="AS19:AS22"/>
    <mergeCell ref="AT19:AT22"/>
    <mergeCell ref="AI19:AI22"/>
    <mergeCell ref="AJ19:AJ22"/>
    <mergeCell ref="S19:S22"/>
    <mergeCell ref="T19:T22"/>
    <mergeCell ref="I19:I22"/>
    <mergeCell ref="J19:J22"/>
    <mergeCell ref="K19:K22"/>
    <mergeCell ref="L19:L22"/>
    <mergeCell ref="M19:M22"/>
    <mergeCell ref="N19:N22"/>
    <mergeCell ref="B19:B22"/>
    <mergeCell ref="C19:C22"/>
    <mergeCell ref="D19:D20"/>
    <mergeCell ref="F19:F22"/>
    <mergeCell ref="G19:G22"/>
    <mergeCell ref="H19:H22"/>
    <mergeCell ref="BG15:BG16"/>
    <mergeCell ref="D17:D18"/>
    <mergeCell ref="AG17:AG18"/>
    <mergeCell ref="AH17:AH18"/>
    <mergeCell ref="BA17:BA18"/>
    <mergeCell ref="BC17:BC18"/>
    <mergeCell ref="BD17:BD18"/>
    <mergeCell ref="BE17:BE18"/>
    <mergeCell ref="BF17:BF18"/>
    <mergeCell ref="BG17:BG18"/>
    <mergeCell ref="AZ15:AZ18"/>
    <mergeCell ref="BA15:BA16"/>
    <mergeCell ref="BC15:BC16"/>
    <mergeCell ref="BD15:BD16"/>
    <mergeCell ref="BE15:BE16"/>
    <mergeCell ref="BF15:BF16"/>
    <mergeCell ref="AQ15:AQ18"/>
    <mergeCell ref="AR15:AR18"/>
    <mergeCell ref="AS15:AS18"/>
    <mergeCell ref="AT15:AT18"/>
    <mergeCell ref="AU15:AU18"/>
    <mergeCell ref="AY15:AY18"/>
    <mergeCell ref="AK15:AK18"/>
    <mergeCell ref="AL15:AL18"/>
    <mergeCell ref="AM15:AM18"/>
    <mergeCell ref="AN15:AN18"/>
    <mergeCell ref="AO15:AO18"/>
    <mergeCell ref="AP15:AP18"/>
    <mergeCell ref="W15:W18"/>
    <mergeCell ref="Y15:Y18"/>
    <mergeCell ref="AG15:AG16"/>
    <mergeCell ref="AH15:AH16"/>
    <mergeCell ref="AI15:AI18"/>
    <mergeCell ref="AJ15:AJ18"/>
    <mergeCell ref="R15:R18"/>
    <mergeCell ref="S15:S18"/>
    <mergeCell ref="T15:T18"/>
    <mergeCell ref="U15:U18"/>
    <mergeCell ref="V15:V18"/>
    <mergeCell ref="K15:K18"/>
    <mergeCell ref="L15:L18"/>
    <mergeCell ref="M15:M18"/>
    <mergeCell ref="N15:N18"/>
    <mergeCell ref="O15:O18"/>
    <mergeCell ref="P15:P18"/>
    <mergeCell ref="BG9:BG10"/>
    <mergeCell ref="B15:B18"/>
    <mergeCell ref="C15:C18"/>
    <mergeCell ref="D15:D16"/>
    <mergeCell ref="F15:F18"/>
    <mergeCell ref="G15:G18"/>
    <mergeCell ref="H15:H18"/>
    <mergeCell ref="I15:I18"/>
    <mergeCell ref="J15:J18"/>
    <mergeCell ref="AK7:AK10"/>
    <mergeCell ref="AL7:AL10"/>
    <mergeCell ref="AM7:AM10"/>
    <mergeCell ref="AN7:AN10"/>
    <mergeCell ref="U7:U10"/>
    <mergeCell ref="V7:V10"/>
    <mergeCell ref="W7:W10"/>
    <mergeCell ref="Y7:Y10"/>
    <mergeCell ref="AG7:AG8"/>
    <mergeCell ref="AH7:AH8"/>
    <mergeCell ref="O7:O10"/>
    <mergeCell ref="P7:P10"/>
    <mergeCell ref="Q7:Q10"/>
    <mergeCell ref="R7:R10"/>
    <mergeCell ref="Q15:Q18"/>
    <mergeCell ref="BF7:BF8"/>
    <mergeCell ref="BG7:BG8"/>
    <mergeCell ref="D9:D10"/>
    <mergeCell ref="AG9:AG10"/>
    <mergeCell ref="AH9:AH10"/>
    <mergeCell ref="BA9:BA10"/>
    <mergeCell ref="BC9:BC10"/>
    <mergeCell ref="BD9:BD10"/>
    <mergeCell ref="BE9:BE10"/>
    <mergeCell ref="AU7:AU10"/>
    <mergeCell ref="AY7:AY10"/>
    <mergeCell ref="AZ7:AZ10"/>
    <mergeCell ref="BA7:BA8"/>
    <mergeCell ref="BC7:BC8"/>
    <mergeCell ref="BD7:BD8"/>
    <mergeCell ref="AO7:AO10"/>
    <mergeCell ref="AP7:AP10"/>
    <mergeCell ref="AQ7:AQ10"/>
    <mergeCell ref="AR7:AR10"/>
    <mergeCell ref="AS7:AS10"/>
    <mergeCell ref="AT7:AT10"/>
    <mergeCell ref="AI7:AI10"/>
    <mergeCell ref="AJ7:AJ10"/>
    <mergeCell ref="BF9:BF10"/>
    <mergeCell ref="T7:T10"/>
    <mergeCell ref="AP11:AP14"/>
    <mergeCell ref="W11:W14"/>
    <mergeCell ref="Y11:Y14"/>
    <mergeCell ref="AG11:AG12"/>
    <mergeCell ref="AH11:AH12"/>
    <mergeCell ref="AI11:AI14"/>
    <mergeCell ref="AJ11:AJ14"/>
    <mergeCell ref="BE7:BE8"/>
    <mergeCell ref="BG11:BG12"/>
    <mergeCell ref="D13:D14"/>
    <mergeCell ref="AG13:AG14"/>
    <mergeCell ref="AH13:AH14"/>
    <mergeCell ref="BA13:BA14"/>
    <mergeCell ref="BC13:BC14"/>
    <mergeCell ref="BD13:BD14"/>
    <mergeCell ref="BE13:BE14"/>
    <mergeCell ref="BF13:BF14"/>
    <mergeCell ref="BG13:BG14"/>
    <mergeCell ref="AZ11:AZ14"/>
    <mergeCell ref="BA11:BA12"/>
    <mergeCell ref="BC11:BC12"/>
    <mergeCell ref="BD11:BD12"/>
    <mergeCell ref="BE11:BE12"/>
    <mergeCell ref="BF11:BF12"/>
    <mergeCell ref="AQ11:AQ14"/>
    <mergeCell ref="AR11:AR14"/>
    <mergeCell ref="AS11:AS14"/>
    <mergeCell ref="AT11:AT14"/>
    <mergeCell ref="AU11:AU14"/>
    <mergeCell ref="AY11:AY14"/>
    <mergeCell ref="AK11:AK14"/>
    <mergeCell ref="AL11:AL14"/>
    <mergeCell ref="BD5:BG5"/>
    <mergeCell ref="B11:B14"/>
    <mergeCell ref="C11:C14"/>
    <mergeCell ref="D11:D12"/>
    <mergeCell ref="F11:F14"/>
    <mergeCell ref="G11:G14"/>
    <mergeCell ref="H11:H14"/>
    <mergeCell ref="I11:I14"/>
    <mergeCell ref="J11:J14"/>
    <mergeCell ref="Q11:Q14"/>
    <mergeCell ref="R11:R14"/>
    <mergeCell ref="S11:S14"/>
    <mergeCell ref="T11:T14"/>
    <mergeCell ref="U11:U14"/>
    <mergeCell ref="V11:V14"/>
    <mergeCell ref="K11:K14"/>
    <mergeCell ref="L11:L14"/>
    <mergeCell ref="M11:M14"/>
    <mergeCell ref="N11:N14"/>
    <mergeCell ref="O11:O14"/>
    <mergeCell ref="P11:P14"/>
    <mergeCell ref="AM11:AM14"/>
    <mergeCell ref="AN11:AN14"/>
    <mergeCell ref="AO11:AO14"/>
    <mergeCell ref="BG2:BG4"/>
    <mergeCell ref="J3:N3"/>
    <mergeCell ref="T3:V3"/>
    <mergeCell ref="AB3:AF3"/>
    <mergeCell ref="AM3:AQ3"/>
    <mergeCell ref="H5:N5"/>
    <mergeCell ref="P5:V5"/>
    <mergeCell ref="X5:AF5"/>
    <mergeCell ref="AJ5:AQ5"/>
    <mergeCell ref="AS5:AT5"/>
    <mergeCell ref="BB1:BB4"/>
    <mergeCell ref="BD1:BG1"/>
    <mergeCell ref="R2:V2"/>
    <mergeCell ref="Z2:AF2"/>
    <mergeCell ref="AK2:AQ2"/>
    <mergeCell ref="AS2:AT2"/>
    <mergeCell ref="AW2:AX2"/>
    <mergeCell ref="BD2:BD4"/>
    <mergeCell ref="BE2:BE4"/>
    <mergeCell ref="BF2:BF4"/>
    <mergeCell ref="X1:AF1"/>
    <mergeCell ref="AH1:AH4"/>
    <mergeCell ref="AJ1:AQ1"/>
    <mergeCell ref="AS1:AT1"/>
    <mergeCell ref="A9:A10"/>
    <mergeCell ref="AV1:AX1"/>
    <mergeCell ref="AZ1:AZ4"/>
    <mergeCell ref="B1:B4"/>
    <mergeCell ref="C1:C4"/>
    <mergeCell ref="D1:D4"/>
    <mergeCell ref="F1:F4"/>
    <mergeCell ref="H1:N1"/>
    <mergeCell ref="P1:V1"/>
    <mergeCell ref="A7:A8"/>
    <mergeCell ref="AV5:AX5"/>
    <mergeCell ref="I7:I10"/>
    <mergeCell ref="J7:J10"/>
    <mergeCell ref="K7:K10"/>
    <mergeCell ref="L7:L10"/>
    <mergeCell ref="M7:M10"/>
    <mergeCell ref="N7:N10"/>
    <mergeCell ref="B7:B10"/>
    <mergeCell ref="C7:C10"/>
    <mergeCell ref="D7:D8"/>
    <mergeCell ref="F7:F10"/>
    <mergeCell ref="G7:G10"/>
    <mergeCell ref="H7:H10"/>
    <mergeCell ref="S7:S10"/>
  </mergeCells>
  <phoneticPr fontId="1"/>
  <pageMargins left="0.39370078740157483" right="0.39370078740157483" top="0.98425196850393704" bottom="0.39370078740157483" header="0.59055118110236227" footer="0"/>
  <pageSetup paperSize="9" scale="70" pageOrder="overThenDown" orientation="portrait" r:id="rId1"/>
  <headerFooter differentFirst="1">
    <firstHeader>&amp;L&amp;"ＤＦ特太ゴシック体,標準"&amp;18別表第３　家庭的保育事業（保育認定）</firstHeader>
  </headerFooter>
  <colBreaks count="2" manualBreakCount="2">
    <brk id="22" max="37" man="1"/>
    <brk id="43" max="37"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A8116-D5C6-4B2F-89DF-222F14CF6AB8}">
  <dimension ref="A1:AH29"/>
  <sheetViews>
    <sheetView view="pageBreakPreview" zoomScaleNormal="100" zoomScaleSheetLayoutView="100" workbookViewId="0"/>
  </sheetViews>
  <sheetFormatPr defaultColWidth="2.5" defaultRowHeight="25.5" customHeight="1"/>
  <cols>
    <col min="1" max="1" width="26.875" style="141" customWidth="1"/>
    <col min="2" max="2" width="2.5" style="141" customWidth="1"/>
    <col min="3" max="9" width="2.125" style="141" customWidth="1"/>
    <col min="10" max="31" width="2.875" style="141" customWidth="1"/>
    <col min="32" max="32" width="2.125" style="141" customWidth="1"/>
    <col min="33" max="33" width="5.5" style="141" customWidth="1"/>
    <col min="34" max="34" width="67" style="164" customWidth="1"/>
    <col min="35" max="16384" width="2.5" style="141"/>
  </cols>
  <sheetData>
    <row r="1" spans="1:34" ht="25.5" customHeight="1">
      <c r="A1" s="140" t="s">
        <v>42</v>
      </c>
      <c r="AH1" s="141"/>
    </row>
    <row r="2" spans="1:34" ht="25.5" customHeight="1">
      <c r="A2" s="140"/>
      <c r="AH2" s="141"/>
    </row>
    <row r="3" spans="1:34" ht="30" customHeight="1">
      <c r="A3" s="856" t="s">
        <v>168</v>
      </c>
      <c r="B3" s="876" t="s">
        <v>102</v>
      </c>
      <c r="C3" s="879" t="s">
        <v>169</v>
      </c>
      <c r="D3" s="873"/>
      <c r="E3" s="873"/>
      <c r="F3" s="873"/>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1"/>
      <c r="AH3" s="882" t="s">
        <v>140</v>
      </c>
    </row>
    <row r="4" spans="1:34" ht="25.5" customHeight="1">
      <c r="A4" s="857"/>
      <c r="B4" s="877"/>
      <c r="C4" s="885">
        <v>49020</v>
      </c>
      <c r="D4" s="886"/>
      <c r="E4" s="886"/>
      <c r="F4" s="886"/>
      <c r="G4" s="886"/>
      <c r="H4" s="886"/>
      <c r="I4" s="886"/>
      <c r="J4" s="886"/>
      <c r="K4" s="886"/>
      <c r="L4" s="886"/>
      <c r="M4" s="886"/>
      <c r="N4" s="886"/>
      <c r="O4" s="847" t="s">
        <v>101</v>
      </c>
      <c r="P4" s="847"/>
      <c r="Q4" s="847"/>
      <c r="R4" s="847"/>
      <c r="S4" s="847"/>
      <c r="T4" s="847"/>
      <c r="U4" s="847"/>
      <c r="V4" s="847"/>
      <c r="W4" s="847"/>
      <c r="X4" s="847"/>
      <c r="Y4" s="847"/>
      <c r="Z4" s="847"/>
      <c r="AA4" s="847"/>
      <c r="AB4" s="847"/>
      <c r="AC4" s="847"/>
      <c r="AD4" s="847"/>
      <c r="AE4" s="847"/>
      <c r="AF4" s="847"/>
      <c r="AG4" s="848"/>
      <c r="AH4" s="883"/>
    </row>
    <row r="5" spans="1:34" ht="25.5" customHeight="1">
      <c r="A5" s="857"/>
      <c r="B5" s="877"/>
      <c r="C5" s="879" t="s">
        <v>170</v>
      </c>
      <c r="D5" s="873"/>
      <c r="E5" s="873"/>
      <c r="F5" s="873"/>
      <c r="G5" s="873"/>
      <c r="H5" s="873"/>
      <c r="I5" s="873"/>
      <c r="J5" s="873"/>
      <c r="K5" s="873"/>
      <c r="L5" s="873"/>
      <c r="M5" s="873"/>
      <c r="N5" s="873"/>
      <c r="O5" s="873"/>
      <c r="P5" s="873"/>
      <c r="Q5" s="873"/>
      <c r="R5" s="873"/>
      <c r="S5" s="873"/>
      <c r="T5" s="873"/>
      <c r="U5" s="873"/>
      <c r="V5" s="873"/>
      <c r="W5" s="873"/>
      <c r="X5" s="873"/>
      <c r="Y5" s="873"/>
      <c r="Z5" s="873"/>
      <c r="AA5" s="873"/>
      <c r="AB5" s="873"/>
      <c r="AC5" s="873"/>
      <c r="AD5" s="873"/>
      <c r="AE5" s="873"/>
      <c r="AF5" s="873"/>
      <c r="AG5" s="876"/>
      <c r="AH5" s="883"/>
    </row>
    <row r="6" spans="1:34" ht="25.5" customHeight="1">
      <c r="A6" s="858"/>
      <c r="B6" s="878"/>
      <c r="C6" s="885">
        <v>6130</v>
      </c>
      <c r="D6" s="886"/>
      <c r="E6" s="886"/>
      <c r="F6" s="886"/>
      <c r="G6" s="886"/>
      <c r="H6" s="886"/>
      <c r="I6" s="886"/>
      <c r="J6" s="886"/>
      <c r="K6" s="886"/>
      <c r="L6" s="886"/>
      <c r="M6" s="886"/>
      <c r="N6" s="886"/>
      <c r="O6" s="847" t="s">
        <v>101</v>
      </c>
      <c r="P6" s="847"/>
      <c r="Q6" s="847"/>
      <c r="R6" s="847"/>
      <c r="S6" s="847"/>
      <c r="T6" s="847"/>
      <c r="U6" s="847"/>
      <c r="V6" s="847"/>
      <c r="W6" s="847"/>
      <c r="X6" s="847"/>
      <c r="Y6" s="847"/>
      <c r="Z6" s="847"/>
      <c r="AA6" s="847"/>
      <c r="AB6" s="847"/>
      <c r="AC6" s="847"/>
      <c r="AD6" s="847"/>
      <c r="AE6" s="847"/>
      <c r="AF6" s="847"/>
      <c r="AG6" s="848"/>
      <c r="AH6" s="884"/>
    </row>
    <row r="7" spans="1:34" ht="25.5" customHeight="1">
      <c r="B7" s="142"/>
      <c r="C7" s="143"/>
      <c r="D7" s="143"/>
      <c r="E7" s="143"/>
      <c r="F7" s="143"/>
      <c r="G7" s="144"/>
      <c r="H7" s="144"/>
      <c r="I7" s="144"/>
      <c r="J7" s="144"/>
      <c r="K7" s="144"/>
      <c r="L7" s="144"/>
      <c r="M7" s="144"/>
      <c r="N7" s="144"/>
      <c r="O7" s="144"/>
      <c r="P7" s="144"/>
      <c r="Q7" s="144"/>
      <c r="R7" s="144"/>
      <c r="S7" s="144"/>
      <c r="T7" s="144"/>
      <c r="U7" s="144"/>
      <c r="V7" s="144"/>
      <c r="W7" s="144"/>
      <c r="X7" s="144"/>
      <c r="Y7" s="144"/>
      <c r="Z7" s="144"/>
      <c r="AA7" s="144"/>
      <c r="AB7" s="144"/>
      <c r="AC7" s="144"/>
      <c r="AD7" s="144"/>
      <c r="AE7" s="144"/>
      <c r="AF7" s="144"/>
      <c r="AG7" s="144"/>
      <c r="AH7" s="145"/>
    </row>
    <row r="8" spans="1:34" ht="33.6" customHeight="1">
      <c r="A8" s="856" t="s">
        <v>43</v>
      </c>
      <c r="B8" s="873" t="s">
        <v>171</v>
      </c>
      <c r="C8" s="868" t="s">
        <v>44</v>
      </c>
      <c r="D8" s="868"/>
      <c r="E8" s="868"/>
      <c r="F8" s="868"/>
      <c r="G8" s="868"/>
      <c r="H8" s="868"/>
      <c r="I8" s="868"/>
      <c r="J8" s="868"/>
      <c r="K8" s="868"/>
      <c r="L8" s="869">
        <v>1950</v>
      </c>
      <c r="M8" s="869"/>
      <c r="N8" s="869"/>
      <c r="O8" s="869"/>
      <c r="P8" s="869"/>
      <c r="Q8" s="869"/>
      <c r="R8" s="869"/>
      <c r="S8" s="869"/>
      <c r="T8" s="868" t="s">
        <v>45</v>
      </c>
      <c r="U8" s="868"/>
      <c r="V8" s="868"/>
      <c r="W8" s="868"/>
      <c r="X8" s="868"/>
      <c r="Y8" s="868"/>
      <c r="Z8" s="868"/>
      <c r="AA8" s="869">
        <v>1350</v>
      </c>
      <c r="AB8" s="869"/>
      <c r="AC8" s="869"/>
      <c r="AD8" s="869"/>
      <c r="AE8" s="869"/>
      <c r="AF8" s="869"/>
      <c r="AG8" s="869"/>
      <c r="AH8" s="867" t="s">
        <v>172</v>
      </c>
    </row>
    <row r="9" spans="1:34" ht="33.6" customHeight="1">
      <c r="A9" s="871"/>
      <c r="B9" s="874"/>
      <c r="C9" s="868" t="s">
        <v>46</v>
      </c>
      <c r="D9" s="868"/>
      <c r="E9" s="868"/>
      <c r="F9" s="868"/>
      <c r="G9" s="868"/>
      <c r="H9" s="868"/>
      <c r="I9" s="868"/>
      <c r="J9" s="868"/>
      <c r="K9" s="868"/>
      <c r="L9" s="869">
        <v>1740</v>
      </c>
      <c r="M9" s="869"/>
      <c r="N9" s="869"/>
      <c r="O9" s="869"/>
      <c r="P9" s="869"/>
      <c r="Q9" s="869"/>
      <c r="R9" s="869"/>
      <c r="S9" s="869"/>
      <c r="T9" s="868" t="s">
        <v>173</v>
      </c>
      <c r="U9" s="868"/>
      <c r="V9" s="868"/>
      <c r="W9" s="868"/>
      <c r="X9" s="868"/>
      <c r="Y9" s="868"/>
      <c r="Z9" s="868"/>
      <c r="AA9" s="870">
        <v>1020</v>
      </c>
      <c r="AB9" s="870"/>
      <c r="AC9" s="870"/>
      <c r="AD9" s="870"/>
      <c r="AE9" s="870"/>
      <c r="AF9" s="870"/>
      <c r="AG9" s="870"/>
      <c r="AH9" s="867"/>
    </row>
    <row r="10" spans="1:34" ht="33.6" customHeight="1">
      <c r="A10" s="872"/>
      <c r="B10" s="875"/>
      <c r="C10" s="868" t="s">
        <v>48</v>
      </c>
      <c r="D10" s="868"/>
      <c r="E10" s="868"/>
      <c r="F10" s="868"/>
      <c r="G10" s="868"/>
      <c r="H10" s="868"/>
      <c r="I10" s="868"/>
      <c r="J10" s="868"/>
      <c r="K10" s="868"/>
      <c r="L10" s="869">
        <v>1710</v>
      </c>
      <c r="M10" s="869"/>
      <c r="N10" s="869"/>
      <c r="O10" s="869"/>
      <c r="P10" s="869"/>
      <c r="Q10" s="869"/>
      <c r="R10" s="869"/>
      <c r="S10" s="869"/>
      <c r="T10" s="868" t="s">
        <v>47</v>
      </c>
      <c r="U10" s="868"/>
      <c r="V10" s="868"/>
      <c r="W10" s="868"/>
      <c r="X10" s="868"/>
      <c r="Y10" s="868"/>
      <c r="Z10" s="868"/>
      <c r="AA10" s="869">
        <v>120</v>
      </c>
      <c r="AB10" s="869"/>
      <c r="AC10" s="869"/>
      <c r="AD10" s="869"/>
      <c r="AE10" s="869"/>
      <c r="AF10" s="869"/>
      <c r="AG10" s="869"/>
      <c r="AH10" s="867"/>
    </row>
    <row r="11" spans="1:34" ht="25.5" customHeight="1">
      <c r="A11" s="143"/>
      <c r="B11" s="143"/>
      <c r="C11" s="143"/>
      <c r="D11" s="147"/>
      <c r="E11" s="147"/>
      <c r="F11" s="147"/>
      <c r="G11" s="147"/>
      <c r="H11" s="148"/>
      <c r="I11" s="148"/>
      <c r="J11" s="148"/>
      <c r="K11" s="148"/>
      <c r="L11" s="143"/>
      <c r="M11" s="148"/>
      <c r="N11" s="148"/>
      <c r="O11" s="148"/>
      <c r="P11" s="148"/>
      <c r="Q11" s="148"/>
      <c r="R11" s="149"/>
      <c r="S11" s="149"/>
      <c r="T11" s="149"/>
      <c r="U11" s="149"/>
      <c r="V11" s="149"/>
      <c r="W11" s="149"/>
      <c r="X11" s="149"/>
      <c r="Y11" s="149"/>
      <c r="Z11" s="149"/>
      <c r="AA11" s="149"/>
      <c r="AB11" s="149"/>
      <c r="AC11" s="149"/>
      <c r="AD11" s="149"/>
      <c r="AE11" s="149"/>
      <c r="AF11" s="149"/>
      <c r="AG11" s="149"/>
      <c r="AH11" s="150"/>
    </row>
    <row r="12" spans="1:34" ht="30" customHeight="1">
      <c r="A12" s="151" t="s">
        <v>49</v>
      </c>
      <c r="B12" s="152" t="s">
        <v>91</v>
      </c>
      <c r="C12" s="831">
        <v>6510</v>
      </c>
      <c r="D12" s="831"/>
      <c r="E12" s="831"/>
      <c r="F12" s="831"/>
      <c r="G12" s="831"/>
      <c r="H12" s="831"/>
      <c r="I12" s="831"/>
      <c r="J12" s="831"/>
      <c r="K12" s="831"/>
      <c r="L12" s="831"/>
      <c r="M12" s="831"/>
      <c r="N12" s="831"/>
      <c r="O12" s="831"/>
      <c r="P12" s="831"/>
      <c r="Q12" s="831"/>
      <c r="R12" s="831"/>
      <c r="S12" s="831"/>
      <c r="T12" s="831"/>
      <c r="U12" s="831"/>
      <c r="V12" s="831"/>
      <c r="W12" s="831"/>
      <c r="X12" s="831"/>
      <c r="Y12" s="831"/>
      <c r="Z12" s="831"/>
      <c r="AA12" s="831"/>
      <c r="AB12" s="831"/>
      <c r="AC12" s="831"/>
      <c r="AD12" s="831"/>
      <c r="AE12" s="831"/>
      <c r="AF12" s="831"/>
      <c r="AG12" s="832"/>
      <c r="AH12" s="153" t="s">
        <v>50</v>
      </c>
    </row>
    <row r="13" spans="1:34" ht="25.5" customHeight="1">
      <c r="A13" s="143"/>
      <c r="B13" s="143"/>
      <c r="C13" s="143"/>
      <c r="D13" s="147"/>
      <c r="E13" s="147"/>
      <c r="F13" s="147"/>
      <c r="G13" s="147"/>
      <c r="H13" s="148"/>
      <c r="I13" s="148"/>
      <c r="J13" s="148"/>
      <c r="K13" s="148"/>
      <c r="L13" s="143"/>
      <c r="M13" s="148"/>
      <c r="N13" s="148"/>
      <c r="O13" s="148"/>
      <c r="P13" s="148"/>
      <c r="Q13" s="148"/>
      <c r="R13" s="149"/>
      <c r="S13" s="149"/>
      <c r="T13" s="149"/>
      <c r="U13" s="149"/>
      <c r="V13" s="149"/>
      <c r="W13" s="149"/>
      <c r="X13" s="149"/>
      <c r="Y13" s="149"/>
      <c r="Z13" s="149"/>
      <c r="AA13" s="149"/>
      <c r="AB13" s="149"/>
      <c r="AC13" s="149"/>
      <c r="AD13" s="149"/>
      <c r="AE13" s="149"/>
      <c r="AF13" s="149"/>
      <c r="AG13" s="149"/>
      <c r="AH13" s="154"/>
    </row>
    <row r="14" spans="1:34" ht="30" customHeight="1">
      <c r="A14" s="151" t="s">
        <v>51</v>
      </c>
      <c r="B14" s="152" t="s">
        <v>103</v>
      </c>
      <c r="C14" s="833">
        <v>164780</v>
      </c>
      <c r="D14" s="833"/>
      <c r="E14" s="833"/>
      <c r="F14" s="833"/>
      <c r="G14" s="833"/>
      <c r="H14" s="833"/>
      <c r="I14" s="833"/>
      <c r="J14" s="833"/>
      <c r="K14" s="833"/>
      <c r="L14" s="833"/>
      <c r="M14" s="833"/>
      <c r="N14" s="833"/>
      <c r="O14" s="833"/>
      <c r="P14" s="833"/>
      <c r="Q14" s="833"/>
      <c r="R14" s="833"/>
      <c r="S14" s="833"/>
      <c r="T14" s="833"/>
      <c r="U14" s="833"/>
      <c r="V14" s="833"/>
      <c r="W14" s="833"/>
      <c r="X14" s="833"/>
      <c r="Y14" s="833"/>
      <c r="Z14" s="833"/>
      <c r="AA14" s="833"/>
      <c r="AB14" s="833"/>
      <c r="AC14" s="833"/>
      <c r="AD14" s="833"/>
      <c r="AE14" s="833"/>
      <c r="AF14" s="833"/>
      <c r="AG14" s="834"/>
      <c r="AH14" s="153" t="s">
        <v>50</v>
      </c>
    </row>
    <row r="15" spans="1:34" ht="25.5" customHeight="1">
      <c r="A15" s="143"/>
      <c r="B15" s="143"/>
      <c r="C15" s="143"/>
      <c r="D15" s="147"/>
      <c r="E15" s="147"/>
      <c r="F15" s="147"/>
      <c r="G15" s="147"/>
      <c r="H15" s="148"/>
      <c r="I15" s="148"/>
      <c r="J15" s="148"/>
      <c r="K15" s="148"/>
      <c r="L15" s="143"/>
      <c r="M15" s="149"/>
      <c r="N15" s="148"/>
      <c r="O15" s="148"/>
      <c r="P15" s="148"/>
      <c r="Q15" s="148"/>
      <c r="R15" s="149"/>
      <c r="S15" s="149"/>
      <c r="T15" s="149"/>
      <c r="U15" s="149"/>
      <c r="V15" s="149"/>
      <c r="W15" s="149"/>
      <c r="X15" s="149"/>
      <c r="Y15" s="149"/>
      <c r="Z15" s="149"/>
      <c r="AA15" s="149"/>
      <c r="AB15" s="149"/>
      <c r="AC15" s="149"/>
      <c r="AD15" s="149"/>
      <c r="AE15" s="149"/>
      <c r="AF15" s="149"/>
      <c r="AG15" s="149"/>
      <c r="AH15" s="154"/>
    </row>
    <row r="16" spans="1:34" ht="30" customHeight="1">
      <c r="A16" s="151" t="s">
        <v>52</v>
      </c>
      <c r="B16" s="152" t="s">
        <v>92</v>
      </c>
      <c r="C16" s="835">
        <v>160000</v>
      </c>
      <c r="D16" s="835"/>
      <c r="E16" s="835"/>
      <c r="F16" s="835"/>
      <c r="G16" s="835"/>
      <c r="H16" s="835"/>
      <c r="I16" s="835"/>
      <c r="J16" s="835"/>
      <c r="K16" s="835"/>
      <c r="L16" s="835"/>
      <c r="M16" s="835"/>
      <c r="N16" s="835"/>
      <c r="O16" s="835"/>
      <c r="P16" s="835"/>
      <c r="Q16" s="835"/>
      <c r="R16" s="835"/>
      <c r="S16" s="835"/>
      <c r="T16" s="835"/>
      <c r="U16" s="835"/>
      <c r="V16" s="835"/>
      <c r="W16" s="835"/>
      <c r="X16" s="835"/>
      <c r="Y16" s="835"/>
      <c r="Z16" s="835"/>
      <c r="AA16" s="835"/>
      <c r="AB16" s="835"/>
      <c r="AC16" s="835"/>
      <c r="AD16" s="835"/>
      <c r="AE16" s="835"/>
      <c r="AF16" s="835"/>
      <c r="AG16" s="836"/>
      <c r="AH16" s="153" t="s">
        <v>50</v>
      </c>
    </row>
    <row r="17" spans="1:34" s="24" customFormat="1" ht="30" customHeight="1">
      <c r="A17" s="80"/>
      <c r="B17" s="146"/>
      <c r="C17" s="61"/>
      <c r="D17" s="61"/>
      <c r="E17" s="61"/>
      <c r="F17" s="61"/>
      <c r="G17" s="61"/>
      <c r="H17" s="61"/>
      <c r="I17" s="61"/>
      <c r="J17" s="61"/>
      <c r="K17" s="61"/>
      <c r="L17" s="61"/>
      <c r="M17" s="61"/>
      <c r="N17" s="61"/>
      <c r="O17" s="61"/>
      <c r="P17" s="61"/>
      <c r="Q17" s="61"/>
      <c r="R17" s="61"/>
      <c r="S17" s="61"/>
      <c r="T17" s="61"/>
      <c r="U17" s="61"/>
      <c r="V17" s="61"/>
      <c r="W17" s="61"/>
      <c r="X17" s="61"/>
      <c r="Y17" s="61"/>
      <c r="Z17" s="61"/>
      <c r="AA17" s="61"/>
      <c r="AB17" s="61"/>
      <c r="AC17" s="61"/>
      <c r="AD17" s="61"/>
      <c r="AE17" s="61"/>
      <c r="AF17" s="61"/>
      <c r="AG17" s="61"/>
      <c r="AH17" s="88"/>
    </row>
    <row r="18" spans="1:34" s="24" customFormat="1" ht="20.25" customHeight="1">
      <c r="A18" s="856" t="s">
        <v>110</v>
      </c>
      <c r="B18" s="859" t="s">
        <v>174</v>
      </c>
      <c r="C18" s="841" t="s">
        <v>111</v>
      </c>
      <c r="D18" s="155"/>
      <c r="E18" s="863" t="s">
        <v>112</v>
      </c>
      <c r="F18" s="863"/>
      <c r="G18" s="863"/>
      <c r="H18" s="863"/>
      <c r="I18" s="863"/>
      <c r="J18" s="62"/>
      <c r="K18" s="864" t="s">
        <v>175</v>
      </c>
      <c r="L18" s="864"/>
      <c r="M18" s="864"/>
      <c r="N18" s="864"/>
      <c r="O18" s="864"/>
      <c r="P18" s="864"/>
      <c r="Q18" s="864"/>
      <c r="R18" s="864"/>
      <c r="S18" s="864"/>
      <c r="T18" s="864"/>
      <c r="U18" s="864"/>
      <c r="V18" s="864"/>
      <c r="W18" s="864"/>
      <c r="X18" s="864"/>
      <c r="Y18" s="864"/>
      <c r="Z18" s="864"/>
      <c r="AA18" s="864"/>
      <c r="AB18" s="864"/>
      <c r="AC18" s="864"/>
      <c r="AD18" s="864"/>
      <c r="AE18" s="864"/>
      <c r="AF18" s="62"/>
      <c r="AG18" s="63"/>
      <c r="AH18" s="849" t="s">
        <v>141</v>
      </c>
    </row>
    <row r="19" spans="1:34" s="24" customFormat="1" ht="30" customHeight="1">
      <c r="A19" s="857"/>
      <c r="B19" s="860"/>
      <c r="C19" s="862"/>
      <c r="D19" s="24" t="s">
        <v>113</v>
      </c>
      <c r="E19" s="852">
        <v>79950</v>
      </c>
      <c r="F19" s="852"/>
      <c r="G19" s="852"/>
      <c r="H19" s="852"/>
      <c r="I19" s="852"/>
      <c r="J19" s="24" t="s">
        <v>114</v>
      </c>
      <c r="K19" s="853">
        <v>790</v>
      </c>
      <c r="L19" s="853"/>
      <c r="M19" s="853"/>
      <c r="N19" s="853"/>
      <c r="O19" s="156" t="s">
        <v>138</v>
      </c>
      <c r="P19" s="854" t="s">
        <v>176</v>
      </c>
      <c r="Q19" s="854"/>
      <c r="R19" s="854"/>
      <c r="S19" s="854"/>
      <c r="T19" s="854"/>
      <c r="U19" s="156" t="s">
        <v>84</v>
      </c>
      <c r="V19" s="855" t="s">
        <v>177</v>
      </c>
      <c r="W19" s="855"/>
      <c r="X19" s="855"/>
      <c r="Y19" s="855"/>
      <c r="Z19" s="156" t="s">
        <v>84</v>
      </c>
      <c r="AA19" s="866">
        <v>8.4</v>
      </c>
      <c r="AB19" s="866"/>
      <c r="AC19" s="866"/>
      <c r="AD19" s="866"/>
      <c r="AE19" s="64" t="s">
        <v>115</v>
      </c>
      <c r="AF19" s="64" t="s">
        <v>115</v>
      </c>
      <c r="AG19" s="65"/>
      <c r="AH19" s="850"/>
    </row>
    <row r="20" spans="1:34" s="24" customFormat="1" ht="30" customHeight="1">
      <c r="A20" s="857"/>
      <c r="B20" s="860"/>
      <c r="C20" s="842"/>
      <c r="D20" s="66"/>
      <c r="E20" s="157"/>
      <c r="F20" s="157"/>
      <c r="G20" s="157"/>
      <c r="H20" s="157"/>
      <c r="I20" s="839" t="s">
        <v>137</v>
      </c>
      <c r="J20" s="839"/>
      <c r="K20" s="839"/>
      <c r="L20" s="839"/>
      <c r="M20" s="839"/>
      <c r="N20" s="839"/>
      <c r="O20" s="839"/>
      <c r="P20" s="839"/>
      <c r="Q20" s="839"/>
      <c r="R20" s="839"/>
      <c r="S20" s="839"/>
      <c r="T20" s="839"/>
      <c r="U20" s="839"/>
      <c r="V20" s="839"/>
      <c r="W20" s="839"/>
      <c r="X20" s="839"/>
      <c r="Y20" s="839"/>
      <c r="Z20" s="839"/>
      <c r="AA20" s="839"/>
      <c r="AB20" s="839"/>
      <c r="AC20" s="839"/>
      <c r="AD20" s="839"/>
      <c r="AE20" s="839"/>
      <c r="AF20" s="839"/>
      <c r="AG20" s="840"/>
      <c r="AH20" s="850"/>
    </row>
    <row r="21" spans="1:34" s="24" customFormat="1" ht="20.25" customHeight="1">
      <c r="A21" s="857"/>
      <c r="B21" s="860"/>
      <c r="C21" s="841" t="s">
        <v>116</v>
      </c>
      <c r="D21" s="155"/>
      <c r="E21" s="863" t="s">
        <v>112</v>
      </c>
      <c r="F21" s="863"/>
      <c r="G21" s="863"/>
      <c r="H21" s="863"/>
      <c r="I21" s="863"/>
      <c r="J21" s="62"/>
      <c r="K21" s="864" t="s">
        <v>175</v>
      </c>
      <c r="L21" s="864"/>
      <c r="M21" s="864"/>
      <c r="N21" s="864"/>
      <c r="O21" s="864"/>
      <c r="P21" s="864"/>
      <c r="Q21" s="864"/>
      <c r="R21" s="864"/>
      <c r="S21" s="864"/>
      <c r="T21" s="864"/>
      <c r="U21" s="864"/>
      <c r="V21" s="864"/>
      <c r="W21" s="864"/>
      <c r="X21" s="864"/>
      <c r="Y21" s="864"/>
      <c r="Z21" s="864"/>
      <c r="AA21" s="864"/>
      <c r="AB21" s="864"/>
      <c r="AC21" s="864"/>
      <c r="AD21" s="864"/>
      <c r="AE21" s="155"/>
      <c r="AF21" s="62"/>
      <c r="AG21" s="63"/>
      <c r="AH21" s="850"/>
    </row>
    <row r="22" spans="1:34" s="24" customFormat="1" ht="30" customHeight="1">
      <c r="A22" s="857"/>
      <c r="B22" s="860"/>
      <c r="C22" s="862"/>
      <c r="D22" s="24" t="s">
        <v>113</v>
      </c>
      <c r="E22" s="852">
        <v>50000</v>
      </c>
      <c r="F22" s="852"/>
      <c r="G22" s="852"/>
      <c r="H22" s="852"/>
      <c r="I22" s="852"/>
      <c r="J22" s="24" t="s">
        <v>114</v>
      </c>
      <c r="L22" s="865">
        <v>500</v>
      </c>
      <c r="M22" s="865"/>
      <c r="N22" s="865"/>
      <c r="O22" s="865"/>
      <c r="P22" s="865"/>
      <c r="Q22" s="865"/>
      <c r="R22" s="865"/>
      <c r="S22" s="865"/>
      <c r="T22" s="865"/>
      <c r="U22" s="865"/>
      <c r="V22" s="865"/>
      <c r="W22" s="865"/>
      <c r="X22" s="865"/>
      <c r="Y22" s="865"/>
      <c r="Z22" s="865"/>
      <c r="AA22" s="865"/>
      <c r="AB22" s="865"/>
      <c r="AC22" s="865"/>
      <c r="AD22" s="158"/>
      <c r="AE22" s="64" t="s">
        <v>115</v>
      </c>
      <c r="AG22" s="65"/>
      <c r="AH22" s="850"/>
    </row>
    <row r="23" spans="1:34" s="24" customFormat="1" ht="30" customHeight="1">
      <c r="A23" s="857"/>
      <c r="B23" s="860"/>
      <c r="C23" s="842"/>
      <c r="D23" s="66"/>
      <c r="E23" s="157"/>
      <c r="F23" s="157"/>
      <c r="G23" s="157"/>
      <c r="H23" s="157"/>
      <c r="I23" s="839" t="s">
        <v>137</v>
      </c>
      <c r="J23" s="839"/>
      <c r="K23" s="839"/>
      <c r="L23" s="839"/>
      <c r="M23" s="839"/>
      <c r="N23" s="839"/>
      <c r="O23" s="839"/>
      <c r="P23" s="839"/>
      <c r="Q23" s="839"/>
      <c r="R23" s="839"/>
      <c r="S23" s="839"/>
      <c r="T23" s="839"/>
      <c r="U23" s="839"/>
      <c r="V23" s="839"/>
      <c r="W23" s="839"/>
      <c r="X23" s="839"/>
      <c r="Y23" s="839"/>
      <c r="Z23" s="839"/>
      <c r="AA23" s="839"/>
      <c r="AB23" s="839"/>
      <c r="AC23" s="839"/>
      <c r="AD23" s="839"/>
      <c r="AE23" s="839"/>
      <c r="AF23" s="839"/>
      <c r="AG23" s="840"/>
      <c r="AH23" s="850"/>
    </row>
    <row r="24" spans="1:34" s="24" customFormat="1" ht="20.25" customHeight="1">
      <c r="A24" s="857"/>
      <c r="B24" s="860"/>
      <c r="C24" s="841" t="s">
        <v>117</v>
      </c>
      <c r="D24" s="843" t="s">
        <v>112</v>
      </c>
      <c r="E24" s="844"/>
      <c r="F24" s="844"/>
      <c r="G24" s="844"/>
      <c r="H24" s="844"/>
      <c r="I24" s="844"/>
      <c r="J24" s="844"/>
      <c r="K24" s="844"/>
      <c r="L24" s="844"/>
      <c r="M24" s="844"/>
      <c r="N24" s="159"/>
      <c r="O24" s="159"/>
      <c r="P24" s="159"/>
      <c r="Q24" s="159"/>
      <c r="R24" s="159"/>
      <c r="S24" s="159"/>
      <c r="T24" s="159"/>
      <c r="U24" s="159"/>
      <c r="V24" s="159"/>
      <c r="W24" s="159"/>
      <c r="X24" s="159"/>
      <c r="Y24" s="159"/>
      <c r="Z24" s="159"/>
      <c r="AA24" s="159"/>
      <c r="AB24" s="159"/>
      <c r="AC24" s="159"/>
      <c r="AD24" s="159"/>
      <c r="AE24" s="159"/>
      <c r="AF24" s="159"/>
      <c r="AG24" s="160"/>
      <c r="AH24" s="850"/>
    </row>
    <row r="25" spans="1:34" s="24" customFormat="1" ht="30" customHeight="1">
      <c r="A25" s="858"/>
      <c r="B25" s="861"/>
      <c r="C25" s="842"/>
      <c r="D25" s="845">
        <v>10000</v>
      </c>
      <c r="E25" s="846"/>
      <c r="F25" s="846"/>
      <c r="G25" s="846"/>
      <c r="H25" s="846"/>
      <c r="I25" s="846"/>
      <c r="J25" s="846"/>
      <c r="K25" s="846"/>
      <c r="L25" s="846"/>
      <c r="M25" s="846"/>
      <c r="N25" s="847" t="s">
        <v>118</v>
      </c>
      <c r="O25" s="847"/>
      <c r="P25" s="847"/>
      <c r="Q25" s="847"/>
      <c r="R25" s="847"/>
      <c r="S25" s="847"/>
      <c r="T25" s="847"/>
      <c r="U25" s="847"/>
      <c r="V25" s="847"/>
      <c r="W25" s="847"/>
      <c r="X25" s="847"/>
      <c r="Y25" s="847"/>
      <c r="Z25" s="847"/>
      <c r="AA25" s="847"/>
      <c r="AB25" s="847"/>
      <c r="AC25" s="847"/>
      <c r="AD25" s="847"/>
      <c r="AE25" s="847"/>
      <c r="AF25" s="847"/>
      <c r="AG25" s="848"/>
      <c r="AH25" s="851"/>
    </row>
    <row r="26" spans="1:34" ht="25.5" customHeight="1">
      <c r="A26" s="143"/>
      <c r="B26" s="143"/>
      <c r="C26" s="143"/>
      <c r="D26" s="147"/>
      <c r="E26" s="147"/>
      <c r="F26" s="147"/>
      <c r="G26" s="147"/>
      <c r="H26" s="148"/>
      <c r="I26" s="148"/>
      <c r="J26" s="148"/>
      <c r="K26" s="148"/>
      <c r="L26" s="143"/>
      <c r="M26" s="149"/>
      <c r="N26" s="148"/>
      <c r="O26" s="148"/>
      <c r="P26" s="148"/>
      <c r="Q26" s="148"/>
      <c r="R26" s="149"/>
      <c r="S26" s="149"/>
      <c r="T26" s="149"/>
      <c r="U26" s="149"/>
      <c r="V26" s="149"/>
      <c r="W26" s="149"/>
      <c r="X26" s="149"/>
      <c r="Y26" s="149"/>
      <c r="Z26" s="149"/>
      <c r="AA26" s="149"/>
      <c r="AB26" s="149"/>
      <c r="AC26" s="149"/>
      <c r="AD26" s="149"/>
      <c r="AE26" s="149"/>
      <c r="AF26" s="149"/>
      <c r="AG26" s="149"/>
      <c r="AH26" s="161" t="s">
        <v>93</v>
      </c>
    </row>
    <row r="27" spans="1:34" ht="30" customHeight="1">
      <c r="A27" s="151" t="s">
        <v>53</v>
      </c>
      <c r="B27" s="162" t="s">
        <v>139</v>
      </c>
      <c r="C27" s="833">
        <v>150000</v>
      </c>
      <c r="D27" s="833"/>
      <c r="E27" s="833"/>
      <c r="F27" s="833"/>
      <c r="G27" s="833"/>
      <c r="H27" s="833"/>
      <c r="I27" s="833"/>
      <c r="J27" s="833"/>
      <c r="K27" s="833"/>
      <c r="L27" s="833"/>
      <c r="M27" s="833"/>
      <c r="N27" s="833"/>
      <c r="O27" s="833"/>
      <c r="P27" s="833"/>
      <c r="Q27" s="833"/>
      <c r="R27" s="833"/>
      <c r="S27" s="833"/>
      <c r="T27" s="833"/>
      <c r="U27" s="833"/>
      <c r="V27" s="833"/>
      <c r="W27" s="833"/>
      <c r="X27" s="833"/>
      <c r="Y27" s="833"/>
      <c r="Z27" s="833"/>
      <c r="AA27" s="833"/>
      <c r="AB27" s="833"/>
      <c r="AC27" s="833"/>
      <c r="AD27" s="833"/>
      <c r="AE27" s="833"/>
      <c r="AF27" s="833"/>
      <c r="AG27" s="834"/>
      <c r="AH27" s="163" t="s">
        <v>50</v>
      </c>
    </row>
    <row r="28" spans="1:34" ht="25.5" customHeight="1">
      <c r="A28" s="837"/>
      <c r="B28" s="837"/>
      <c r="C28" s="837"/>
      <c r="D28" s="837"/>
      <c r="E28" s="837"/>
      <c r="F28" s="837"/>
      <c r="G28" s="837"/>
      <c r="H28" s="837"/>
      <c r="I28" s="837"/>
      <c r="J28" s="837"/>
      <c r="K28" s="837"/>
      <c r="L28" s="837"/>
      <c r="M28" s="837"/>
      <c r="N28" s="837"/>
      <c r="O28" s="837"/>
      <c r="P28" s="837"/>
      <c r="Q28" s="837"/>
      <c r="R28" s="837"/>
      <c r="S28" s="837"/>
      <c r="T28" s="837"/>
      <c r="U28" s="837"/>
      <c r="V28" s="837"/>
      <c r="W28" s="837"/>
      <c r="X28" s="837"/>
      <c r="Y28" s="837"/>
      <c r="Z28" s="837"/>
      <c r="AA28" s="837"/>
      <c r="AB28" s="837"/>
      <c r="AC28" s="837"/>
      <c r="AD28" s="837"/>
      <c r="AE28" s="837"/>
      <c r="AF28" s="837"/>
      <c r="AG28" s="837"/>
      <c r="AH28" s="837"/>
    </row>
    <row r="29" spans="1:34" ht="63.6" customHeight="1">
      <c r="A29" s="838" t="s">
        <v>178</v>
      </c>
      <c r="B29" s="838"/>
      <c r="C29" s="838"/>
      <c r="D29" s="838"/>
      <c r="E29" s="838"/>
      <c r="F29" s="838"/>
      <c r="G29" s="838"/>
      <c r="H29" s="838"/>
      <c r="I29" s="838"/>
      <c r="J29" s="838"/>
      <c r="K29" s="838"/>
      <c r="L29" s="838"/>
      <c r="M29" s="838"/>
      <c r="N29" s="838"/>
      <c r="O29" s="838"/>
      <c r="P29" s="838"/>
      <c r="Q29" s="838"/>
      <c r="R29" s="838"/>
      <c r="S29" s="838"/>
      <c r="T29" s="838"/>
      <c r="U29" s="838"/>
      <c r="V29" s="838"/>
      <c r="W29" s="838"/>
      <c r="X29" s="838"/>
      <c r="Y29" s="838"/>
      <c r="Z29" s="838"/>
      <c r="AA29" s="838"/>
      <c r="AB29" s="838"/>
      <c r="AC29" s="838"/>
      <c r="AD29" s="838"/>
      <c r="AE29" s="838"/>
      <c r="AF29" s="838"/>
      <c r="AG29" s="838"/>
      <c r="AH29" s="838"/>
    </row>
  </sheetData>
  <sheetProtection algorithmName="SHA-512" hashValue="3ldUiixfGmLjrMgwwREaTGF8XQiFfgBCxWf026ANhWydv+gSvvXhKeruw1sR33gSZRgIjyRHFavoORdes9uTsQ==" saltValue="pmmHuHRrPapjfj1pMAxSAA==" spinCount="100000" sheet="1" objects="1" scenarios="1"/>
  <mergeCells count="52">
    <mergeCell ref="A3:A6"/>
    <mergeCell ref="B3:B6"/>
    <mergeCell ref="C3:AG3"/>
    <mergeCell ref="AH3:AH6"/>
    <mergeCell ref="C4:N4"/>
    <mergeCell ref="O4:AG4"/>
    <mergeCell ref="C5:AG5"/>
    <mergeCell ref="C6:N6"/>
    <mergeCell ref="O6:AG6"/>
    <mergeCell ref="A8:A10"/>
    <mergeCell ref="B8:B10"/>
    <mergeCell ref="C8:K8"/>
    <mergeCell ref="L8:S8"/>
    <mergeCell ref="T8:Z8"/>
    <mergeCell ref="AH8:AH10"/>
    <mergeCell ref="C9:K9"/>
    <mergeCell ref="L9:S9"/>
    <mergeCell ref="T9:Z9"/>
    <mergeCell ref="AA9:AG9"/>
    <mergeCell ref="C10:K10"/>
    <mergeCell ref="L10:S10"/>
    <mergeCell ref="T10:Z10"/>
    <mergeCell ref="AA10:AG10"/>
    <mergeCell ref="AA8:AG8"/>
    <mergeCell ref="A18:A25"/>
    <mergeCell ref="B18:B25"/>
    <mergeCell ref="C18:C20"/>
    <mergeCell ref="E18:I18"/>
    <mergeCell ref="K18:AE18"/>
    <mergeCell ref="C21:C23"/>
    <mergeCell ref="L22:AC22"/>
    <mergeCell ref="K21:AD21"/>
    <mergeCell ref="E22:I22"/>
    <mergeCell ref="AA19:AD19"/>
    <mergeCell ref="I20:AG20"/>
    <mergeCell ref="E21:I21"/>
    <mergeCell ref="C12:AG12"/>
    <mergeCell ref="C14:AG14"/>
    <mergeCell ref="C16:AG16"/>
    <mergeCell ref="A28:AH28"/>
    <mergeCell ref="A29:AH29"/>
    <mergeCell ref="I23:AG23"/>
    <mergeCell ref="C24:C25"/>
    <mergeCell ref="D24:M24"/>
    <mergeCell ref="D25:M25"/>
    <mergeCell ref="N25:AG25"/>
    <mergeCell ref="C27:AG27"/>
    <mergeCell ref="AH18:AH25"/>
    <mergeCell ref="E19:I19"/>
    <mergeCell ref="K19:N19"/>
    <mergeCell ref="P19:T19"/>
    <mergeCell ref="V19:Y19"/>
  </mergeCells>
  <phoneticPr fontId="1"/>
  <conditionalFormatting sqref="AH8:AH10">
    <cfRule type="expression" dxfId="1" priority="1">
      <formula>AH8&lt;#REF!</formula>
    </cfRule>
    <cfRule type="expression" dxfId="0" priority="2">
      <formula>AH8&gt;#REF!</formula>
    </cfRule>
  </conditionalFormatting>
  <printOptions horizontalCentered="1"/>
  <pageMargins left="0.39370078740157483" right="0.39370078740157483" top="0.39370078740157483" bottom="0.39370078740157483" header="0.31496062992125984" footer="0.15748031496062992"/>
  <pageSetup paperSize="9" scale="52"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D1B78-6679-48A6-9DD3-E6DD377B443D}">
  <dimension ref="A1:L32"/>
  <sheetViews>
    <sheetView workbookViewId="0"/>
  </sheetViews>
  <sheetFormatPr defaultRowHeight="13.5"/>
  <cols>
    <col min="1" max="1" width="31.125" style="238" customWidth="1"/>
    <col min="2" max="2" width="25.5" style="238" customWidth="1"/>
    <col min="3" max="3" width="3.125" style="238" customWidth="1"/>
    <col min="4" max="4" width="16.25" style="238" customWidth="1"/>
    <col min="5" max="5" width="13.75" style="238" customWidth="1"/>
    <col min="6" max="6" width="15.875" style="238" customWidth="1"/>
    <col min="7" max="7" width="16.25" style="238" customWidth="1"/>
    <col min="8" max="8" width="31.75" style="238" customWidth="1"/>
    <col min="9" max="9" width="35.5" style="238" customWidth="1"/>
    <col min="10" max="10" width="28.375" style="238" customWidth="1"/>
    <col min="11" max="11" width="28.75" style="238" customWidth="1"/>
    <col min="12" max="16384" width="9" style="238"/>
  </cols>
  <sheetData>
    <row r="1" spans="1:12" ht="25.5">
      <c r="A1" s="237" t="s">
        <v>215</v>
      </c>
      <c r="D1" s="239" t="s">
        <v>216</v>
      </c>
      <c r="E1" s="240" t="s">
        <v>217</v>
      </c>
      <c r="F1" s="240"/>
      <c r="G1" s="240"/>
      <c r="H1" s="239" t="s">
        <v>218</v>
      </c>
      <c r="I1" s="240" t="s">
        <v>217</v>
      </c>
      <c r="J1" s="239" t="s">
        <v>219</v>
      </c>
      <c r="K1" s="240" t="s">
        <v>217</v>
      </c>
      <c r="L1" s="240"/>
    </row>
    <row r="2" spans="1:12" ht="24">
      <c r="A2" s="241" t="s">
        <v>220</v>
      </c>
      <c r="D2" s="242" t="s">
        <v>221</v>
      </c>
      <c r="E2" s="243"/>
      <c r="F2" s="242" t="s">
        <v>222</v>
      </c>
      <c r="G2" s="244"/>
      <c r="H2" s="245" t="s">
        <v>223</v>
      </c>
      <c r="I2" s="246"/>
      <c r="J2" s="242" t="s">
        <v>224</v>
      </c>
      <c r="K2" s="246"/>
    </row>
    <row r="3" spans="1:12" ht="25.5">
      <c r="A3" s="237"/>
      <c r="D3" s="247" t="s">
        <v>225</v>
      </c>
      <c r="E3" s="243"/>
      <c r="F3" s="247" t="s">
        <v>226</v>
      </c>
      <c r="G3" s="248"/>
      <c r="H3" s="245" t="s">
        <v>227</v>
      </c>
      <c r="I3" s="246"/>
      <c r="J3" s="242" t="s">
        <v>227</v>
      </c>
      <c r="K3" s="246"/>
    </row>
    <row r="4" spans="1:12" ht="21">
      <c r="D4" s="249" t="s">
        <v>228</v>
      </c>
      <c r="E4" s="250"/>
      <c r="F4" s="249" t="s">
        <v>229</v>
      </c>
      <c r="G4" s="248"/>
      <c r="H4" s="251"/>
      <c r="I4" s="240"/>
      <c r="J4" s="245" t="s">
        <v>230</v>
      </c>
      <c r="K4" s="252"/>
    </row>
    <row r="5" spans="1:12" ht="21">
      <c r="D5" s="253"/>
      <c r="E5" s="254"/>
      <c r="F5" s="253"/>
      <c r="G5" s="255"/>
      <c r="H5" s="251"/>
      <c r="I5" s="240"/>
      <c r="J5" s="256" t="s">
        <v>231</v>
      </c>
      <c r="K5" s="246"/>
    </row>
    <row r="6" spans="1:12" ht="14.25">
      <c r="A6" s="257" t="s">
        <v>232</v>
      </c>
      <c r="B6" s="258">
        <f>②積算表!G16</f>
        <v>0</v>
      </c>
      <c r="D6" s="252" t="s">
        <v>232</v>
      </c>
      <c r="E6" s="246"/>
      <c r="F6" s="253"/>
      <c r="G6" s="255"/>
      <c r="H6" s="252" t="s">
        <v>232</v>
      </c>
      <c r="I6" s="246"/>
      <c r="J6" s="252" t="s">
        <v>232</v>
      </c>
      <c r="K6" s="246"/>
    </row>
    <row r="7" spans="1:12" ht="18.75" customHeight="1">
      <c r="A7" s="252" t="s">
        <v>233</v>
      </c>
      <c r="B7" s="246"/>
      <c r="D7" s="252"/>
      <c r="E7" s="246"/>
      <c r="F7" s="259"/>
      <c r="G7" s="255"/>
      <c r="H7" s="252"/>
      <c r="I7" s="246"/>
      <c r="J7" s="252"/>
      <c r="K7" s="246"/>
    </row>
    <row r="8" spans="1:12" ht="14.25">
      <c r="A8" s="252" t="s">
        <v>227</v>
      </c>
      <c r="B8" s="246"/>
      <c r="D8" s="252"/>
      <c r="E8" s="246"/>
      <c r="F8" s="253"/>
      <c r="G8" s="255"/>
      <c r="H8" s="252"/>
      <c r="I8" s="246"/>
      <c r="J8" s="252"/>
      <c r="K8" s="246"/>
    </row>
    <row r="9" spans="1:12" ht="18.75" customHeight="1">
      <c r="A9" s="257" t="s">
        <v>234</v>
      </c>
      <c r="B9" s="258">
        <f>②積算表!G21</f>
        <v>12</v>
      </c>
      <c r="D9" s="252" t="s">
        <v>234</v>
      </c>
      <c r="E9" s="246"/>
      <c r="F9" s="240"/>
      <c r="G9" s="240"/>
      <c r="H9" s="252" t="s">
        <v>234</v>
      </c>
      <c r="I9" s="246"/>
      <c r="J9" s="252" t="s">
        <v>234</v>
      </c>
      <c r="K9" s="246"/>
    </row>
    <row r="10" spans="1:12" ht="18.75" customHeight="1">
      <c r="A10" s="257" t="s">
        <v>235</v>
      </c>
      <c r="B10" s="258">
        <f>②積算表!M21</f>
        <v>2</v>
      </c>
      <c r="D10" s="252" t="s">
        <v>235</v>
      </c>
      <c r="E10" s="246"/>
      <c r="F10" s="240"/>
      <c r="G10" s="240"/>
      <c r="H10" s="252" t="s">
        <v>235</v>
      </c>
      <c r="I10" s="246"/>
      <c r="J10" s="252" t="s">
        <v>235</v>
      </c>
      <c r="K10" s="246"/>
    </row>
    <row r="11" spans="1:12" ht="18.75" customHeight="1">
      <c r="A11" s="257" t="s">
        <v>236</v>
      </c>
      <c r="B11" s="258">
        <f>②積算表!S21</f>
        <v>6</v>
      </c>
      <c r="D11" s="252" t="s">
        <v>236</v>
      </c>
      <c r="E11" s="246"/>
      <c r="F11" s="240"/>
      <c r="G11" s="240"/>
      <c r="H11" s="252" t="s">
        <v>236</v>
      </c>
      <c r="I11" s="246"/>
      <c r="J11" s="252" t="s">
        <v>236</v>
      </c>
      <c r="K11" s="246"/>
    </row>
    <row r="12" spans="1:12" ht="18.75" customHeight="1">
      <c r="A12" s="257" t="s">
        <v>237</v>
      </c>
      <c r="B12" s="260" t="str">
        <f>②積算表!Y21</f>
        <v>○</v>
      </c>
      <c r="D12" s="252" t="s">
        <v>237</v>
      </c>
      <c r="E12" s="246"/>
      <c r="F12" s="240"/>
      <c r="G12" s="240"/>
      <c r="H12" s="252" t="s">
        <v>237</v>
      </c>
      <c r="I12" s="246"/>
      <c r="J12" s="252" t="s">
        <v>237</v>
      </c>
      <c r="K12" s="246"/>
    </row>
    <row r="13" spans="1:12">
      <c r="D13" s="240"/>
      <c r="E13" s="240"/>
      <c r="F13" s="240"/>
      <c r="G13" s="240"/>
      <c r="H13" s="240"/>
      <c r="I13" s="240"/>
      <c r="J13" s="240"/>
      <c r="K13" s="240"/>
    </row>
    <row r="14" spans="1:12">
      <c r="A14" s="261" t="s">
        <v>238</v>
      </c>
      <c r="D14" s="262" t="s">
        <v>238</v>
      </c>
      <c r="E14" s="240"/>
      <c r="F14" s="240"/>
      <c r="G14" s="240"/>
      <c r="H14" s="262" t="s">
        <v>238</v>
      </c>
      <c r="I14" s="240"/>
      <c r="J14" s="262" t="s">
        <v>238</v>
      </c>
      <c r="K14" s="240"/>
    </row>
    <row r="15" spans="1:12" ht="54">
      <c r="A15" s="263" t="s">
        <v>239</v>
      </c>
      <c r="B15" s="264" t="e">
        <f>②積算表!M27</f>
        <v>#N/A</v>
      </c>
      <c r="D15" s="265" t="s">
        <v>239</v>
      </c>
      <c r="E15" s="266"/>
      <c r="F15" s="240"/>
      <c r="G15" s="240"/>
      <c r="H15" s="265" t="s">
        <v>239</v>
      </c>
      <c r="I15" s="266"/>
      <c r="J15" s="265" t="s">
        <v>239</v>
      </c>
      <c r="K15" s="266"/>
    </row>
    <row r="16" spans="1:12" ht="40.5">
      <c r="A16" s="265" t="s">
        <v>240</v>
      </c>
      <c r="B16" s="266"/>
      <c r="D16" s="265" t="s">
        <v>240</v>
      </c>
      <c r="E16" s="266"/>
      <c r="F16" s="240"/>
      <c r="G16" s="240"/>
      <c r="H16" s="265" t="s">
        <v>240</v>
      </c>
      <c r="I16" s="266"/>
      <c r="J16" s="265" t="s">
        <v>240</v>
      </c>
      <c r="K16" s="266"/>
    </row>
    <row r="17" spans="1:11" ht="40.5">
      <c r="A17" s="265" t="s">
        <v>241</v>
      </c>
      <c r="B17" s="266"/>
      <c r="D17" s="265" t="s">
        <v>241</v>
      </c>
      <c r="E17" s="266"/>
      <c r="F17" s="240"/>
      <c r="G17" s="240"/>
      <c r="H17" s="265" t="s">
        <v>241</v>
      </c>
      <c r="I17" s="266"/>
      <c r="J17" s="265" t="s">
        <v>241</v>
      </c>
      <c r="K17" s="266"/>
    </row>
    <row r="18" spans="1:11">
      <c r="A18" s="267"/>
      <c r="D18" s="252"/>
      <c r="E18" s="240"/>
      <c r="F18" s="240"/>
      <c r="G18" s="240"/>
      <c r="H18" s="268"/>
      <c r="I18" s="240"/>
      <c r="J18" s="268"/>
      <c r="K18" s="240"/>
    </row>
    <row r="19" spans="1:11" ht="24.75" customHeight="1">
      <c r="A19" s="263" t="s">
        <v>242</v>
      </c>
      <c r="B19" s="258" t="e">
        <f>②積算表!M46</f>
        <v>#N/A</v>
      </c>
      <c r="C19" s="267"/>
      <c r="D19" s="265" t="s">
        <v>242</v>
      </c>
      <c r="E19" s="252"/>
      <c r="F19" s="240"/>
      <c r="G19" s="240"/>
      <c r="H19" s="265" t="s">
        <v>242</v>
      </c>
      <c r="I19" s="252"/>
      <c r="J19" s="265" t="s">
        <v>242</v>
      </c>
      <c r="K19" s="252"/>
    </row>
    <row r="20" spans="1:11" ht="27">
      <c r="A20" s="263" t="s">
        <v>243</v>
      </c>
      <c r="B20" s="258">
        <f>②積算表!M47</f>
        <v>0</v>
      </c>
      <c r="D20" s="265" t="s">
        <v>243</v>
      </c>
      <c r="E20" s="246"/>
      <c r="F20" s="240"/>
      <c r="G20" s="240"/>
      <c r="H20" s="265" t="s">
        <v>243</v>
      </c>
      <c r="I20" s="246"/>
      <c r="J20" s="265" t="s">
        <v>243</v>
      </c>
      <c r="K20" s="246"/>
    </row>
    <row r="21" spans="1:11" ht="27">
      <c r="A21" s="263" t="s">
        <v>244</v>
      </c>
      <c r="B21" s="258" t="e">
        <f>②積算表!M48</f>
        <v>#N/A</v>
      </c>
      <c r="D21" s="265" t="s">
        <v>244</v>
      </c>
      <c r="E21" s="246"/>
      <c r="F21" s="240"/>
      <c r="G21" s="240"/>
      <c r="H21" s="265" t="s">
        <v>244</v>
      </c>
      <c r="I21" s="246"/>
      <c r="J21" s="265" t="s">
        <v>244</v>
      </c>
      <c r="K21" s="246"/>
    </row>
    <row r="22" spans="1:11" ht="27">
      <c r="A22" s="263" t="s">
        <v>245</v>
      </c>
      <c r="B22" s="258">
        <f>②積算表!M50</f>
        <v>0</v>
      </c>
      <c r="D22" s="265" t="s">
        <v>245</v>
      </c>
      <c r="E22" s="246"/>
      <c r="F22" s="240"/>
      <c r="G22" s="240"/>
      <c r="H22" s="265" t="s">
        <v>245</v>
      </c>
      <c r="I22" s="246"/>
      <c r="J22" s="265" t="s">
        <v>245</v>
      </c>
      <c r="K22" s="246"/>
    </row>
    <row r="23" spans="1:11" ht="27">
      <c r="A23" s="263" t="s">
        <v>246</v>
      </c>
      <c r="B23" s="258" t="e">
        <f>②積算表!M51</f>
        <v>#N/A</v>
      </c>
      <c r="D23" s="265" t="s">
        <v>246</v>
      </c>
      <c r="E23" s="246"/>
      <c r="F23" s="240"/>
      <c r="G23" s="240"/>
      <c r="H23" s="265" t="s">
        <v>246</v>
      </c>
      <c r="I23" s="246"/>
      <c r="J23" s="265" t="s">
        <v>246</v>
      </c>
      <c r="K23" s="246"/>
    </row>
    <row r="24" spans="1:11">
      <c r="D24" s="240"/>
      <c r="E24" s="240"/>
      <c r="F24" s="240"/>
      <c r="G24" s="240"/>
      <c r="H24" s="240"/>
      <c r="I24" s="240"/>
      <c r="J24" s="240"/>
      <c r="K24" s="240"/>
    </row>
    <row r="25" spans="1:11">
      <c r="A25" s="262" t="s">
        <v>247</v>
      </c>
      <c r="B25" s="240"/>
      <c r="C25" s="240"/>
      <c r="D25" s="262" t="s">
        <v>247</v>
      </c>
      <c r="E25" s="240"/>
      <c r="F25" s="240"/>
      <c r="G25" s="240"/>
      <c r="H25" s="262" t="s">
        <v>247</v>
      </c>
      <c r="I25" s="240"/>
      <c r="J25" s="262" t="s">
        <v>247</v>
      </c>
      <c r="K25" s="240"/>
    </row>
    <row r="26" spans="1:11" ht="24.75" customHeight="1">
      <c r="A26" s="265" t="s">
        <v>242</v>
      </c>
      <c r="B26" s="246"/>
      <c r="C26" s="240"/>
      <c r="D26" s="265" t="s">
        <v>242</v>
      </c>
      <c r="E26" s="246"/>
      <c r="F26" s="240"/>
      <c r="G26" s="240"/>
      <c r="H26" s="265" t="s">
        <v>242</v>
      </c>
      <c r="I26" s="246"/>
      <c r="J26" s="265" t="s">
        <v>242</v>
      </c>
      <c r="K26" s="246"/>
    </row>
    <row r="27" spans="1:11" ht="27">
      <c r="A27" s="265" t="s">
        <v>243</v>
      </c>
      <c r="B27" s="246"/>
      <c r="C27" s="240"/>
      <c r="D27" s="265" t="s">
        <v>243</v>
      </c>
      <c r="E27" s="246"/>
      <c r="F27" s="240"/>
      <c r="G27" s="240"/>
      <c r="H27" s="265" t="s">
        <v>243</v>
      </c>
      <c r="I27" s="246"/>
      <c r="J27" s="265" t="s">
        <v>243</v>
      </c>
      <c r="K27" s="246"/>
    </row>
    <row r="28" spans="1:11" ht="27">
      <c r="A28" s="265" t="s">
        <v>244</v>
      </c>
      <c r="B28" s="246"/>
      <c r="C28" s="240"/>
      <c r="D28" s="265" t="s">
        <v>244</v>
      </c>
      <c r="E28" s="246"/>
      <c r="F28" s="240"/>
      <c r="G28" s="240"/>
      <c r="H28" s="265" t="s">
        <v>244</v>
      </c>
      <c r="I28" s="246"/>
      <c r="J28" s="265" t="s">
        <v>244</v>
      </c>
      <c r="K28" s="246"/>
    </row>
    <row r="29" spans="1:11" ht="27">
      <c r="A29" s="265" t="s">
        <v>245</v>
      </c>
      <c r="B29" s="246"/>
      <c r="C29" s="240"/>
      <c r="D29" s="265" t="s">
        <v>245</v>
      </c>
      <c r="E29" s="246"/>
      <c r="F29" s="240"/>
      <c r="G29" s="240"/>
      <c r="H29" s="265" t="s">
        <v>245</v>
      </c>
      <c r="I29" s="246"/>
      <c r="J29" s="265" t="s">
        <v>245</v>
      </c>
      <c r="K29" s="246"/>
    </row>
    <row r="30" spans="1:11" ht="27">
      <c r="A30" s="265" t="s">
        <v>246</v>
      </c>
      <c r="B30" s="246"/>
      <c r="C30" s="240"/>
      <c r="D30" s="265" t="s">
        <v>246</v>
      </c>
      <c r="E30" s="246"/>
      <c r="F30" s="240"/>
      <c r="G30" s="240"/>
      <c r="H30" s="265" t="s">
        <v>246</v>
      </c>
      <c r="I30" s="246"/>
      <c r="J30" s="265" t="s">
        <v>246</v>
      </c>
      <c r="K30" s="246"/>
    </row>
    <row r="31" spans="1:11">
      <c r="A31" s="240"/>
      <c r="B31" s="240"/>
      <c r="C31" s="240"/>
      <c r="D31" s="240"/>
      <c r="E31" s="240"/>
      <c r="F31" s="240"/>
      <c r="G31" s="240"/>
      <c r="H31" s="240"/>
      <c r="I31" s="240"/>
      <c r="J31" s="240"/>
      <c r="K31" s="240"/>
    </row>
    <row r="32" spans="1:11">
      <c r="A32" s="240"/>
      <c r="B32" s="240"/>
      <c r="C32" s="240"/>
      <c r="D32" s="240"/>
      <c r="E32" s="240"/>
      <c r="F32" s="240"/>
      <c r="G32" s="240"/>
      <c r="H32" s="240"/>
      <c r="I32" s="240"/>
      <c r="J32" s="240"/>
      <c r="K32" s="240"/>
    </row>
  </sheetData>
  <sheetProtection algorithmName="SHA-512" hashValue="yI1gc6/ACsiZUkkWCbykG/FYKzvnixYfnHoWFjR7+R7+imRSaLijn24YTZmMEFBmSgHq+07OzOvzjtS6YjXMtw==" saltValue="6AJu4Md1mhsSoLB45T0aFw=="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12</vt:i4>
      </vt:variant>
    </vt:vector>
  </HeadingPairs>
  <TitlesOfParts>
    <vt:vector size="21" baseType="lpstr">
      <vt:lpstr>①入力シート</vt:lpstr>
      <vt:lpstr>②積算表</vt:lpstr>
      <vt:lpstr>③第３号様式誓約書</vt:lpstr>
      <vt:lpstr>マスタ</vt:lpstr>
      <vt:lpstr>加算区分</vt:lpstr>
      <vt:lpstr>設定値</vt:lpstr>
      <vt:lpstr>保育単価表</vt:lpstr>
      <vt:lpstr>保育単価表②</vt:lpstr>
      <vt:lpstr>審査用</vt:lpstr>
      <vt:lpstr>①入力シート!Print_Area</vt:lpstr>
      <vt:lpstr>②積算表!Print_Area</vt:lpstr>
      <vt:lpstr>③第３号様式誓約書!Print_Area</vt:lpstr>
      <vt:lpstr>保育単価表!Print_Area</vt:lpstr>
      <vt:lpstr>保育単価表②!Print_Area</vt:lpstr>
      <vt:lpstr>保育単価表!Print_Titles</vt:lpstr>
      <vt:lpstr>栄養管理加算</vt:lpstr>
      <vt:lpstr>加算率C</vt:lpstr>
      <vt:lpstr>実施月数</vt:lpstr>
      <vt:lpstr>単価表</vt:lpstr>
      <vt:lpstr>定員</vt:lpstr>
      <vt:lpstr>平均勤続年数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2026-02-04T04:18:40Z</dcterms:modified>
</cp:coreProperties>
</file>